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gz813\Desktop\R\2021_clenbuterol\data-raw\"/>
    </mc:Choice>
  </mc:AlternateContent>
  <xr:revisionPtr revIDLastSave="0" documentId="13_ncr:1_{48E4F424-4DC5-456E-839B-5344B187C326}" xr6:coauthVersionLast="47" xr6:coauthVersionMax="47" xr10:uidLastSave="{00000000-0000-0000-0000-000000000000}"/>
  <bookViews>
    <workbookView xWindow="-21720" yWindow="-8160" windowWidth="21840" windowHeight="38040" tabRatio="500" xr2:uid="{00000000-000D-0000-FFFF-FFFF00000000}"/>
  </bookViews>
  <sheets>
    <sheet name="Data" sheetId="1" r:id="rId1"/>
    <sheet name="Data_pivot" sheetId="2" r:id="rId2"/>
    <sheet name="DXA (Lokalt)" sheetId="3" r:id="rId3"/>
    <sheet name="MVC" sheetId="4" r:id="rId4"/>
    <sheet name="WB" sheetId="5" r:id="rId5"/>
  </sheets>
  <definedNames>
    <definedName name="_xlnm._FilterDatabase" localSheetId="0" hidden="1">Data!$A$1:$CI$43</definedName>
    <definedName name="_xlnm._FilterDatabase" localSheetId="3" hidden="1">MVC!$A$2:$AX$90</definedName>
  </definedNames>
  <calcPr calcId="191029" iterateDelta="1E-4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3" i="1" l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3" i="1"/>
  <c r="D12" i="1"/>
  <c r="D11" i="1"/>
  <c r="D10" i="1"/>
  <c r="D9" i="1"/>
  <c r="D8" i="1"/>
  <c r="D7" i="1"/>
  <c r="D6" i="1"/>
  <c r="D5" i="1"/>
  <c r="D4" i="1"/>
  <c r="D3" i="1"/>
  <c r="D2" i="1"/>
  <c r="M48" i="5"/>
  <c r="K48" i="5"/>
  <c r="I48" i="5"/>
  <c r="G48" i="5"/>
  <c r="E48" i="5"/>
  <c r="M46" i="5"/>
  <c r="K46" i="5"/>
  <c r="I46" i="5"/>
  <c r="G46" i="5"/>
  <c r="E46" i="5"/>
  <c r="M44" i="5"/>
  <c r="K44" i="5"/>
  <c r="I44" i="5"/>
  <c r="G44" i="5"/>
  <c r="E44" i="5"/>
  <c r="M42" i="5"/>
  <c r="K42" i="5"/>
  <c r="I42" i="5"/>
  <c r="G42" i="5"/>
  <c r="E42" i="5"/>
  <c r="M40" i="5"/>
  <c r="K40" i="5"/>
  <c r="I40" i="5"/>
  <c r="G40" i="5"/>
  <c r="E40" i="5"/>
  <c r="M38" i="5"/>
  <c r="K38" i="5"/>
  <c r="I38" i="5"/>
  <c r="G38" i="5"/>
  <c r="E38" i="5"/>
  <c r="M36" i="5"/>
  <c r="K36" i="5"/>
  <c r="I36" i="5"/>
  <c r="G36" i="5"/>
  <c r="E36" i="5"/>
  <c r="M34" i="5"/>
  <c r="K34" i="5"/>
  <c r="I34" i="5"/>
  <c r="G34" i="5"/>
  <c r="E34" i="5"/>
  <c r="M32" i="5"/>
  <c r="K32" i="5"/>
  <c r="I32" i="5"/>
  <c r="G32" i="5"/>
  <c r="E32" i="5"/>
  <c r="M30" i="5"/>
  <c r="K30" i="5"/>
  <c r="I30" i="5"/>
  <c r="G30" i="5"/>
  <c r="E30" i="5"/>
  <c r="M28" i="5"/>
  <c r="K28" i="5"/>
  <c r="I28" i="5"/>
  <c r="G28" i="5"/>
  <c r="E28" i="5"/>
  <c r="M26" i="5"/>
  <c r="K26" i="5"/>
  <c r="I26" i="5"/>
  <c r="G26" i="5"/>
  <c r="E26" i="5"/>
  <c r="M24" i="5"/>
  <c r="K24" i="5"/>
  <c r="I24" i="5"/>
  <c r="G24" i="5"/>
  <c r="E24" i="5"/>
  <c r="M22" i="5"/>
  <c r="K22" i="5"/>
  <c r="I22" i="5"/>
  <c r="G22" i="5"/>
  <c r="E22" i="5"/>
  <c r="M20" i="5"/>
  <c r="K20" i="5"/>
  <c r="I20" i="5"/>
  <c r="G20" i="5"/>
  <c r="E20" i="5"/>
  <c r="M18" i="5"/>
  <c r="K18" i="5"/>
  <c r="I18" i="5"/>
  <c r="G18" i="5"/>
  <c r="E18" i="5"/>
  <c r="M16" i="5"/>
  <c r="K16" i="5"/>
  <c r="I16" i="5"/>
  <c r="G16" i="5"/>
  <c r="E16" i="5"/>
  <c r="M14" i="5"/>
  <c r="K14" i="5"/>
  <c r="I14" i="5"/>
  <c r="G14" i="5"/>
  <c r="E14" i="5"/>
  <c r="M12" i="5"/>
  <c r="K12" i="5"/>
  <c r="I12" i="5"/>
  <c r="G12" i="5"/>
  <c r="E12" i="5"/>
  <c r="M10" i="5"/>
  <c r="K10" i="5"/>
  <c r="I10" i="5"/>
  <c r="G10" i="5"/>
  <c r="E10" i="5"/>
  <c r="M8" i="5"/>
  <c r="K8" i="5"/>
  <c r="I8" i="5"/>
  <c r="G8" i="5"/>
  <c r="E8" i="5"/>
  <c r="M6" i="5"/>
  <c r="K6" i="5"/>
  <c r="I6" i="5"/>
  <c r="G6" i="5"/>
  <c r="E6" i="5"/>
  <c r="M4" i="5"/>
  <c r="K4" i="5"/>
  <c r="I4" i="5"/>
  <c r="G4" i="5"/>
  <c r="E4" i="5"/>
  <c r="AR90" i="4"/>
  <c r="AH90" i="4"/>
  <c r="AU90" i="4" s="1"/>
  <c r="AG90" i="4"/>
  <c r="AT90" i="4" s="1"/>
  <c r="AF90" i="4"/>
  <c r="AS90" i="4" s="1"/>
  <c r="AE90" i="4"/>
  <c r="AA90" i="4"/>
  <c r="Z90" i="4"/>
  <c r="AI90" i="4" s="1"/>
  <c r="AV90" i="4" s="1"/>
  <c r="Y90" i="4"/>
  <c r="AH89" i="4"/>
  <c r="AG89" i="4"/>
  <c r="AF89" i="4"/>
  <c r="AE89" i="4"/>
  <c r="AA89" i="4"/>
  <c r="Z89" i="4"/>
  <c r="Y89" i="4"/>
  <c r="AI89" i="4" s="1"/>
  <c r="AS88" i="4"/>
  <c r="AH88" i="4"/>
  <c r="AU88" i="4" s="1"/>
  <c r="AG88" i="4"/>
  <c r="AF88" i="4"/>
  <c r="AE88" i="4"/>
  <c r="AR88" i="4" s="1"/>
  <c r="AA88" i="4"/>
  <c r="Z88" i="4"/>
  <c r="Y88" i="4"/>
  <c r="AI88" i="4" s="1"/>
  <c r="AV88" i="4" s="1"/>
  <c r="AH87" i="4"/>
  <c r="AG87" i="4"/>
  <c r="AT88" i="4" s="1"/>
  <c r="AF87" i="4"/>
  <c r="AE87" i="4"/>
  <c r="AA87" i="4"/>
  <c r="Z87" i="4"/>
  <c r="Y87" i="4"/>
  <c r="AI87" i="4" s="1"/>
  <c r="AS86" i="4"/>
  <c r="AH86" i="4"/>
  <c r="AG86" i="4"/>
  <c r="AT86" i="4" s="1"/>
  <c r="AF86" i="4"/>
  <c r="AE86" i="4"/>
  <c r="AA86" i="4"/>
  <c r="Z86" i="4"/>
  <c r="AI86" i="4" s="1"/>
  <c r="Y86" i="4"/>
  <c r="AH85" i="4"/>
  <c r="AU86" i="4" s="1"/>
  <c r="AG85" i="4"/>
  <c r="AF85" i="4"/>
  <c r="AE85" i="4"/>
  <c r="AR86" i="4" s="1"/>
  <c r="AA85" i="4"/>
  <c r="Z85" i="4"/>
  <c r="Y85" i="4"/>
  <c r="AI85" i="4" s="1"/>
  <c r="AI84" i="4"/>
  <c r="AH84" i="4"/>
  <c r="AU84" i="4" s="1"/>
  <c r="AG84" i="4"/>
  <c r="AF84" i="4"/>
  <c r="AS84" i="4" s="1"/>
  <c r="AE84" i="4"/>
  <c r="AR84" i="4" s="1"/>
  <c r="AA84" i="4"/>
  <c r="Z84" i="4"/>
  <c r="Y84" i="4"/>
  <c r="AH83" i="4"/>
  <c r="AG83" i="4"/>
  <c r="AT84" i="4" s="1"/>
  <c r="AF83" i="4"/>
  <c r="AE83" i="4"/>
  <c r="AA83" i="4"/>
  <c r="Z83" i="4"/>
  <c r="AI83" i="4" s="1"/>
  <c r="Y83" i="4"/>
  <c r="AU82" i="4"/>
  <c r="AR82" i="4"/>
  <c r="AH82" i="4"/>
  <c r="AG82" i="4"/>
  <c r="AT82" i="4" s="1"/>
  <c r="AF82" i="4"/>
  <c r="AE82" i="4"/>
  <c r="AA82" i="4"/>
  <c r="AI82" i="4" s="1"/>
  <c r="Z82" i="4"/>
  <c r="Y82" i="4"/>
  <c r="AH81" i="4"/>
  <c r="AG81" i="4"/>
  <c r="AF81" i="4"/>
  <c r="AS82" i="4" s="1"/>
  <c r="AE81" i="4"/>
  <c r="AA81" i="4"/>
  <c r="Z81" i="4"/>
  <c r="Y81" i="4"/>
  <c r="AI81" i="4" s="1"/>
  <c r="AR80" i="4"/>
  <c r="AH80" i="4"/>
  <c r="AG80" i="4"/>
  <c r="AF80" i="4"/>
  <c r="AS80" i="4" s="1"/>
  <c r="AE80" i="4"/>
  <c r="AA80" i="4"/>
  <c r="Z80" i="4"/>
  <c r="AI80" i="4" s="1"/>
  <c r="Y80" i="4"/>
  <c r="AH79" i="4"/>
  <c r="AU80" i="4" s="1"/>
  <c r="AG79" i="4"/>
  <c r="AT80" i="4" s="1"/>
  <c r="AF79" i="4"/>
  <c r="AE79" i="4"/>
  <c r="AA79" i="4"/>
  <c r="Z79" i="4"/>
  <c r="Y79" i="4"/>
  <c r="AI79" i="4" s="1"/>
  <c r="AH78" i="4"/>
  <c r="AU78" i="4" s="1"/>
  <c r="AG78" i="4"/>
  <c r="AT78" i="4" s="1"/>
  <c r="AF78" i="4"/>
  <c r="AE78" i="4"/>
  <c r="AR78" i="4" s="1"/>
  <c r="AA78" i="4"/>
  <c r="Z78" i="4"/>
  <c r="Y78" i="4"/>
  <c r="AI78" i="4" s="1"/>
  <c r="AV78" i="4" s="1"/>
  <c r="AI77" i="4"/>
  <c r="AH77" i="4"/>
  <c r="AG77" i="4"/>
  <c r="AF77" i="4"/>
  <c r="AS78" i="4" s="1"/>
  <c r="AE77" i="4"/>
  <c r="AA77" i="4"/>
  <c r="Z77" i="4"/>
  <c r="Y77" i="4"/>
  <c r="AU76" i="4"/>
  <c r="AT76" i="4"/>
  <c r="AI76" i="4"/>
  <c r="AV76" i="4" s="1"/>
  <c r="AH76" i="4"/>
  <c r="AG76" i="4"/>
  <c r="AF76" i="4"/>
  <c r="AS76" i="4" s="1"/>
  <c r="AE76" i="4"/>
  <c r="AA76" i="4"/>
  <c r="Z76" i="4"/>
  <c r="Y76" i="4"/>
  <c r="AH75" i="4"/>
  <c r="AG75" i="4"/>
  <c r="AF75" i="4"/>
  <c r="AE75" i="4"/>
  <c r="AR76" i="4" s="1"/>
  <c r="AA75" i="4"/>
  <c r="Z75" i="4"/>
  <c r="Y75" i="4"/>
  <c r="AI75" i="4" s="1"/>
  <c r="AH74" i="4"/>
  <c r="AU74" i="4" s="1"/>
  <c r="AG74" i="4"/>
  <c r="AF74" i="4"/>
  <c r="AE74" i="4"/>
  <c r="AR74" i="4" s="1"/>
  <c r="AA74" i="4"/>
  <c r="Z74" i="4"/>
  <c r="Y74" i="4"/>
  <c r="AI74" i="4" s="1"/>
  <c r="AH73" i="4"/>
  <c r="AG73" i="4"/>
  <c r="AT74" i="4" s="1"/>
  <c r="AF73" i="4"/>
  <c r="AS74" i="4" s="1"/>
  <c r="AE73" i="4"/>
  <c r="AA73" i="4"/>
  <c r="Z73" i="4"/>
  <c r="AI73" i="4" s="1"/>
  <c r="Y73" i="4"/>
  <c r="AH72" i="4"/>
  <c r="AG72" i="4"/>
  <c r="AT72" i="4" s="1"/>
  <c r="AF72" i="4"/>
  <c r="AS72" i="4" s="1"/>
  <c r="AE72" i="4"/>
  <c r="AA72" i="4"/>
  <c r="Z72" i="4"/>
  <c r="Y72" i="4"/>
  <c r="AI72" i="4" s="1"/>
  <c r="AH71" i="4"/>
  <c r="AU72" i="4" s="1"/>
  <c r="AG71" i="4"/>
  <c r="AF71" i="4"/>
  <c r="AE71" i="4"/>
  <c r="AR72" i="4" s="1"/>
  <c r="AA71" i="4"/>
  <c r="Z71" i="4"/>
  <c r="Y71" i="4"/>
  <c r="AI71" i="4" s="1"/>
  <c r="AT70" i="4"/>
  <c r="AS70" i="4"/>
  <c r="AH70" i="4"/>
  <c r="AU70" i="4" s="1"/>
  <c r="AG70" i="4"/>
  <c r="AF70" i="4"/>
  <c r="AE70" i="4"/>
  <c r="AR70" i="4" s="1"/>
  <c r="AA70" i="4"/>
  <c r="Z70" i="4"/>
  <c r="Y70" i="4"/>
  <c r="AI70" i="4" s="1"/>
  <c r="AH69" i="4"/>
  <c r="AG69" i="4"/>
  <c r="AF69" i="4"/>
  <c r="AE69" i="4"/>
  <c r="AA69" i="4"/>
  <c r="Z69" i="4"/>
  <c r="Y69" i="4"/>
  <c r="AI69" i="4" s="1"/>
  <c r="AU68" i="4"/>
  <c r="AH68" i="4"/>
  <c r="AG68" i="4"/>
  <c r="AT68" i="4" s="1"/>
  <c r="AF68" i="4"/>
  <c r="AE68" i="4"/>
  <c r="AA68" i="4"/>
  <c r="Z68" i="4"/>
  <c r="Y68" i="4"/>
  <c r="AI68" i="4" s="1"/>
  <c r="AV68" i="4" s="1"/>
  <c r="AI67" i="4"/>
  <c r="AH67" i="4"/>
  <c r="AG67" i="4"/>
  <c r="AF67" i="4"/>
  <c r="AS68" i="4" s="1"/>
  <c r="AE67" i="4"/>
  <c r="AR68" i="4" s="1"/>
  <c r="AA67" i="4"/>
  <c r="Z67" i="4"/>
  <c r="Y67" i="4"/>
  <c r="AU66" i="4"/>
  <c r="AH66" i="4"/>
  <c r="AG66" i="4"/>
  <c r="AF66" i="4"/>
  <c r="AS66" i="4" s="1"/>
  <c r="AE66" i="4"/>
  <c r="AR66" i="4" s="1"/>
  <c r="AA66" i="4"/>
  <c r="Z66" i="4"/>
  <c r="Y66" i="4"/>
  <c r="AI66" i="4" s="1"/>
  <c r="AH65" i="4"/>
  <c r="AG65" i="4"/>
  <c r="AT66" i="4" s="1"/>
  <c r="AF65" i="4"/>
  <c r="AE65" i="4"/>
  <c r="AA65" i="4"/>
  <c r="AI65" i="4" s="1"/>
  <c r="Z65" i="4"/>
  <c r="Y65" i="4"/>
  <c r="AS64" i="4"/>
  <c r="AR64" i="4"/>
  <c r="AH64" i="4"/>
  <c r="AU64" i="4" s="1"/>
  <c r="AG64" i="4"/>
  <c r="AT64" i="4" s="1"/>
  <c r="AF64" i="4"/>
  <c r="AE64" i="4"/>
  <c r="AA64" i="4"/>
  <c r="Z64" i="4"/>
  <c r="Y64" i="4"/>
  <c r="AI64" i="4" s="1"/>
  <c r="AH63" i="4"/>
  <c r="AG63" i="4"/>
  <c r="AF63" i="4"/>
  <c r="AE63" i="4"/>
  <c r="AA63" i="4"/>
  <c r="Z63" i="4"/>
  <c r="AI63" i="4" s="1"/>
  <c r="Y63" i="4"/>
  <c r="AT62" i="4"/>
  <c r="AI62" i="4"/>
  <c r="AV62" i="4" s="1"/>
  <c r="AH62" i="4"/>
  <c r="AG62" i="4"/>
  <c r="AF62" i="4"/>
  <c r="AS62" i="4" s="1"/>
  <c r="AE62" i="4"/>
  <c r="AA62" i="4"/>
  <c r="Z62" i="4"/>
  <c r="Y62" i="4"/>
  <c r="AH61" i="4"/>
  <c r="AU62" i="4" s="1"/>
  <c r="AG61" i="4"/>
  <c r="AF61" i="4"/>
  <c r="AE61" i="4"/>
  <c r="AR62" i="4" s="1"/>
  <c r="AA61" i="4"/>
  <c r="Z61" i="4"/>
  <c r="Y61" i="4"/>
  <c r="AI61" i="4" s="1"/>
  <c r="AT60" i="4"/>
  <c r="AH60" i="4"/>
  <c r="AU60" i="4" s="1"/>
  <c r="AG60" i="4"/>
  <c r="AF60" i="4"/>
  <c r="AE60" i="4"/>
  <c r="AR60" i="4" s="1"/>
  <c r="AA60" i="4"/>
  <c r="Z60" i="4"/>
  <c r="Y60" i="4"/>
  <c r="AI60" i="4" s="1"/>
  <c r="AV60" i="4" s="1"/>
  <c r="AI59" i="4"/>
  <c r="AH59" i="4"/>
  <c r="AG59" i="4"/>
  <c r="AF59" i="4"/>
  <c r="AS60" i="4" s="1"/>
  <c r="AE59" i="4"/>
  <c r="AA59" i="4"/>
  <c r="Z59" i="4"/>
  <c r="Y59" i="4"/>
  <c r="AR58" i="4"/>
  <c r="AH58" i="4"/>
  <c r="AG58" i="4"/>
  <c r="AT58" i="4" s="1"/>
  <c r="AF58" i="4"/>
  <c r="AS58" i="4" s="1"/>
  <c r="AE58" i="4"/>
  <c r="AA58" i="4"/>
  <c r="Z58" i="4"/>
  <c r="AI58" i="4" s="1"/>
  <c r="AV58" i="4" s="1"/>
  <c r="Y58" i="4"/>
  <c r="AH57" i="4"/>
  <c r="AU58" i="4" s="1"/>
  <c r="AG57" i="4"/>
  <c r="AF57" i="4"/>
  <c r="AE57" i="4"/>
  <c r="AA57" i="4"/>
  <c r="Z57" i="4"/>
  <c r="Y57" i="4"/>
  <c r="AI57" i="4" s="1"/>
  <c r="AS56" i="4"/>
  <c r="AH56" i="4"/>
  <c r="AU56" i="4" s="1"/>
  <c r="AG56" i="4"/>
  <c r="AF56" i="4"/>
  <c r="AE56" i="4"/>
  <c r="AR56" i="4" s="1"/>
  <c r="AA56" i="4"/>
  <c r="Z56" i="4"/>
  <c r="Y56" i="4"/>
  <c r="AI56" i="4" s="1"/>
  <c r="AV56" i="4" s="1"/>
  <c r="AH55" i="4"/>
  <c r="AG55" i="4"/>
  <c r="AT56" i="4" s="1"/>
  <c r="AF55" i="4"/>
  <c r="AE55" i="4"/>
  <c r="AA55" i="4"/>
  <c r="Z55" i="4"/>
  <c r="Y55" i="4"/>
  <c r="AI55" i="4" s="1"/>
  <c r="AS54" i="4"/>
  <c r="AH54" i="4"/>
  <c r="AG54" i="4"/>
  <c r="AT54" i="4" s="1"/>
  <c r="AF54" i="4"/>
  <c r="AE54" i="4"/>
  <c r="AA54" i="4"/>
  <c r="Z54" i="4"/>
  <c r="Y54" i="4"/>
  <c r="AI54" i="4" s="1"/>
  <c r="AV54" i="4" s="1"/>
  <c r="AH53" i="4"/>
  <c r="AU54" i="4" s="1"/>
  <c r="AG53" i="4"/>
  <c r="AF53" i="4"/>
  <c r="AE53" i="4"/>
  <c r="AR54" i="4" s="1"/>
  <c r="AA53" i="4"/>
  <c r="Z53" i="4"/>
  <c r="Y53" i="4"/>
  <c r="AI53" i="4" s="1"/>
  <c r="AI52" i="4"/>
  <c r="AV52" i="4" s="1"/>
  <c r="AH52" i="4"/>
  <c r="AU52" i="4" s="1"/>
  <c r="AG52" i="4"/>
  <c r="AF52" i="4"/>
  <c r="AS52" i="4" s="1"/>
  <c r="AE52" i="4"/>
  <c r="AR52" i="4" s="1"/>
  <c r="AA52" i="4"/>
  <c r="Z52" i="4"/>
  <c r="Y52" i="4"/>
  <c r="AH51" i="4"/>
  <c r="AG51" i="4"/>
  <c r="AT52" i="4" s="1"/>
  <c r="AF51" i="4"/>
  <c r="AE51" i="4"/>
  <c r="AA51" i="4"/>
  <c r="Z51" i="4"/>
  <c r="Y51" i="4"/>
  <c r="AI51" i="4" s="1"/>
  <c r="AU50" i="4"/>
  <c r="AR50" i="4"/>
  <c r="AH50" i="4"/>
  <c r="AG50" i="4"/>
  <c r="AT50" i="4" s="1"/>
  <c r="AF50" i="4"/>
  <c r="AE50" i="4"/>
  <c r="AA50" i="4"/>
  <c r="AI50" i="4" s="1"/>
  <c r="AV50" i="4" s="1"/>
  <c r="Z50" i="4"/>
  <c r="Y50" i="4"/>
  <c r="AH49" i="4"/>
  <c r="AG49" i="4"/>
  <c r="AF49" i="4"/>
  <c r="AS50" i="4" s="1"/>
  <c r="AE49" i="4"/>
  <c r="AA49" i="4"/>
  <c r="Z49" i="4"/>
  <c r="Y49" i="4"/>
  <c r="AI49" i="4" s="1"/>
  <c r="AR48" i="4"/>
  <c r="AH48" i="4"/>
  <c r="AG48" i="4"/>
  <c r="AF48" i="4"/>
  <c r="AS48" i="4" s="1"/>
  <c r="AE48" i="4"/>
  <c r="AA48" i="4"/>
  <c r="Z48" i="4"/>
  <c r="AI48" i="4" s="1"/>
  <c r="AV48" i="4" s="1"/>
  <c r="Y48" i="4"/>
  <c r="AH47" i="4"/>
  <c r="AU48" i="4" s="1"/>
  <c r="AG47" i="4"/>
  <c r="AT48" i="4" s="1"/>
  <c r="AF47" i="4"/>
  <c r="AE47" i="4"/>
  <c r="AA47" i="4"/>
  <c r="Z47" i="4"/>
  <c r="Y47" i="4"/>
  <c r="AI47" i="4" s="1"/>
  <c r="AH46" i="4"/>
  <c r="AU46" i="4" s="1"/>
  <c r="AG46" i="4"/>
  <c r="AT46" i="4" s="1"/>
  <c r="AF46" i="4"/>
  <c r="AE46" i="4"/>
  <c r="AR46" i="4" s="1"/>
  <c r="AA46" i="4"/>
  <c r="Z46" i="4"/>
  <c r="Y46" i="4"/>
  <c r="AI46" i="4" s="1"/>
  <c r="AV46" i="4" s="1"/>
  <c r="AI45" i="4"/>
  <c r="AH45" i="4"/>
  <c r="AG45" i="4"/>
  <c r="AF45" i="4"/>
  <c r="AS46" i="4" s="1"/>
  <c r="AE45" i="4"/>
  <c r="AA45" i="4"/>
  <c r="Z45" i="4"/>
  <c r="Y45" i="4"/>
  <c r="AU44" i="4"/>
  <c r="AT44" i="4"/>
  <c r="AI44" i="4"/>
  <c r="AV44" i="4" s="1"/>
  <c r="AH44" i="4"/>
  <c r="AG44" i="4"/>
  <c r="AF44" i="4"/>
  <c r="AS44" i="4" s="1"/>
  <c r="AE44" i="4"/>
  <c r="AA44" i="4"/>
  <c r="Z44" i="4"/>
  <c r="Y44" i="4"/>
  <c r="AH43" i="4"/>
  <c r="AG43" i="4"/>
  <c r="AF43" i="4"/>
  <c r="AE43" i="4"/>
  <c r="AR44" i="4" s="1"/>
  <c r="AA43" i="4"/>
  <c r="Z43" i="4"/>
  <c r="Y43" i="4"/>
  <c r="AI43" i="4" s="1"/>
  <c r="AH42" i="4"/>
  <c r="AU42" i="4" s="1"/>
  <c r="AG42" i="4"/>
  <c r="AF42" i="4"/>
  <c r="AE42" i="4"/>
  <c r="AR42" i="4" s="1"/>
  <c r="AA42" i="4"/>
  <c r="Z42" i="4"/>
  <c r="Y42" i="4"/>
  <c r="AI42" i="4" s="1"/>
  <c r="AV42" i="4" s="1"/>
  <c r="AH41" i="4"/>
  <c r="AG41" i="4"/>
  <c r="AT42" i="4" s="1"/>
  <c r="AF41" i="4"/>
  <c r="AS42" i="4" s="1"/>
  <c r="AE41" i="4"/>
  <c r="AA41" i="4"/>
  <c r="Z41" i="4"/>
  <c r="AI41" i="4" s="1"/>
  <c r="Y41" i="4"/>
  <c r="AH40" i="4"/>
  <c r="AG40" i="4"/>
  <c r="AT40" i="4" s="1"/>
  <c r="AF40" i="4"/>
  <c r="AS40" i="4" s="1"/>
  <c r="AE40" i="4"/>
  <c r="AA40" i="4"/>
  <c r="Z40" i="4"/>
  <c r="Y40" i="4"/>
  <c r="AI40" i="4" s="1"/>
  <c r="AH39" i="4"/>
  <c r="AU40" i="4" s="1"/>
  <c r="AG39" i="4"/>
  <c r="AF39" i="4"/>
  <c r="AE39" i="4"/>
  <c r="AR40" i="4" s="1"/>
  <c r="AA39" i="4"/>
  <c r="Z39" i="4"/>
  <c r="Y39" i="4"/>
  <c r="AI39" i="4" s="1"/>
  <c r="AT38" i="4"/>
  <c r="AS38" i="4"/>
  <c r="AH38" i="4"/>
  <c r="AU38" i="4" s="1"/>
  <c r="AG38" i="4"/>
  <c r="AF38" i="4"/>
  <c r="AE38" i="4"/>
  <c r="AR38" i="4" s="1"/>
  <c r="AA38" i="4"/>
  <c r="Z38" i="4"/>
  <c r="Y38" i="4"/>
  <c r="AI38" i="4" s="1"/>
  <c r="AH37" i="4"/>
  <c r="AG37" i="4"/>
  <c r="AF37" i="4"/>
  <c r="AE37" i="4"/>
  <c r="AA37" i="4"/>
  <c r="Z37" i="4"/>
  <c r="Y37" i="4"/>
  <c r="AI37" i="4" s="1"/>
  <c r="AU36" i="4"/>
  <c r="AH36" i="4"/>
  <c r="AG36" i="4"/>
  <c r="AT36" i="4" s="1"/>
  <c r="AF36" i="4"/>
  <c r="AE36" i="4"/>
  <c r="AA36" i="4"/>
  <c r="Z36" i="4"/>
  <c r="Y36" i="4"/>
  <c r="AI36" i="4" s="1"/>
  <c r="AV36" i="4" s="1"/>
  <c r="AI35" i="4"/>
  <c r="AH35" i="4"/>
  <c r="AG35" i="4"/>
  <c r="AF35" i="4"/>
  <c r="AS36" i="4" s="1"/>
  <c r="AE35" i="4"/>
  <c r="AR36" i="4" s="1"/>
  <c r="AA35" i="4"/>
  <c r="Z35" i="4"/>
  <c r="Y35" i="4"/>
  <c r="AA34" i="4"/>
  <c r="Z34" i="4"/>
  <c r="Y34" i="4"/>
  <c r="AA33" i="4"/>
  <c r="Z33" i="4"/>
  <c r="Y33" i="4"/>
  <c r="AA32" i="4"/>
  <c r="Z32" i="4"/>
  <c r="Y32" i="4"/>
  <c r="AA31" i="4"/>
  <c r="Z31" i="4"/>
  <c r="Y31" i="4"/>
  <c r="AH30" i="4"/>
  <c r="AU30" i="4" s="1"/>
  <c r="AG30" i="4"/>
  <c r="AT30" i="4" s="1"/>
  <c r="AF30" i="4"/>
  <c r="AE30" i="4"/>
  <c r="AR30" i="4" s="1"/>
  <c r="AA30" i="4"/>
  <c r="Z30" i="4"/>
  <c r="Y30" i="4"/>
  <c r="AI30" i="4" s="1"/>
  <c r="AH29" i="4"/>
  <c r="AG29" i="4"/>
  <c r="AF29" i="4"/>
  <c r="AS30" i="4" s="1"/>
  <c r="AE29" i="4"/>
  <c r="AA29" i="4"/>
  <c r="Z29" i="4"/>
  <c r="Y29" i="4"/>
  <c r="AI29" i="4" s="1"/>
  <c r="AH28" i="4"/>
  <c r="AG28" i="4"/>
  <c r="AT28" i="4" s="1"/>
  <c r="AF28" i="4"/>
  <c r="AE28" i="4"/>
  <c r="AA28" i="4"/>
  <c r="Z28" i="4"/>
  <c r="AI28" i="4" s="1"/>
  <c r="AV28" i="4" s="1"/>
  <c r="Y28" i="4"/>
  <c r="AH27" i="4"/>
  <c r="AU28" i="4" s="1"/>
  <c r="AG27" i="4"/>
  <c r="AF27" i="4"/>
  <c r="AS28" i="4" s="1"/>
  <c r="AE27" i="4"/>
  <c r="AR28" i="4" s="1"/>
  <c r="AA27" i="4"/>
  <c r="Z27" i="4"/>
  <c r="Y27" i="4"/>
  <c r="AI27" i="4" s="1"/>
  <c r="AT26" i="4"/>
  <c r="AH26" i="4"/>
  <c r="AU26" i="4" s="1"/>
  <c r="AG26" i="4"/>
  <c r="AF26" i="4"/>
  <c r="AE26" i="4"/>
  <c r="AR26" i="4" s="1"/>
  <c r="AA26" i="4"/>
  <c r="Z26" i="4"/>
  <c r="Y26" i="4"/>
  <c r="AI26" i="4" s="1"/>
  <c r="AV26" i="4" s="1"/>
  <c r="AH25" i="4"/>
  <c r="AG25" i="4"/>
  <c r="AF25" i="4"/>
  <c r="AS26" i="4" s="1"/>
  <c r="AE25" i="4"/>
  <c r="AA25" i="4"/>
  <c r="AI25" i="4" s="1"/>
  <c r="Z25" i="4"/>
  <c r="Y25" i="4"/>
  <c r="AU24" i="4"/>
  <c r="AH24" i="4"/>
  <c r="AG24" i="4"/>
  <c r="AT24" i="4" s="1"/>
  <c r="AF24" i="4"/>
  <c r="AS24" i="4" s="1"/>
  <c r="AE24" i="4"/>
  <c r="AA24" i="4"/>
  <c r="Z24" i="4"/>
  <c r="Y24" i="4"/>
  <c r="AI24" i="4" s="1"/>
  <c r="AV24" i="4" s="1"/>
  <c r="AI23" i="4"/>
  <c r="AH23" i="4"/>
  <c r="AG23" i="4"/>
  <c r="AF23" i="4"/>
  <c r="AE23" i="4"/>
  <c r="AR24" i="4" s="1"/>
  <c r="AA23" i="4"/>
  <c r="Z23" i="4"/>
  <c r="Y23" i="4"/>
  <c r="AU22" i="4"/>
  <c r="AH22" i="4"/>
  <c r="AG22" i="4"/>
  <c r="AF22" i="4"/>
  <c r="AS22" i="4" s="1"/>
  <c r="AE22" i="4"/>
  <c r="AA22" i="4"/>
  <c r="Z22" i="4"/>
  <c r="Y22" i="4"/>
  <c r="AI22" i="4" s="1"/>
  <c r="AV22" i="4" s="1"/>
  <c r="AH21" i="4"/>
  <c r="AG21" i="4"/>
  <c r="AT22" i="4" s="1"/>
  <c r="AF21" i="4"/>
  <c r="AE21" i="4"/>
  <c r="AR22" i="4" s="1"/>
  <c r="AA21" i="4"/>
  <c r="Z21" i="4"/>
  <c r="Y21" i="4"/>
  <c r="AI21" i="4" s="1"/>
  <c r="AS20" i="4"/>
  <c r="AH20" i="4"/>
  <c r="AU20" i="4" s="1"/>
  <c r="AG20" i="4"/>
  <c r="AT20" i="4" s="1"/>
  <c r="AF20" i="4"/>
  <c r="AE20" i="4"/>
  <c r="AA20" i="4"/>
  <c r="Z20" i="4"/>
  <c r="Y20" i="4"/>
  <c r="AI20" i="4" s="1"/>
  <c r="AV20" i="4" s="1"/>
  <c r="AH19" i="4"/>
  <c r="AG19" i="4"/>
  <c r="AF19" i="4"/>
  <c r="AE19" i="4"/>
  <c r="AR20" i="4" s="1"/>
  <c r="AA19" i="4"/>
  <c r="Z19" i="4"/>
  <c r="AI19" i="4" s="1"/>
  <c r="Y19" i="4"/>
  <c r="AT18" i="4"/>
  <c r="AI18" i="4"/>
  <c r="AV18" i="4" s="1"/>
  <c r="AH18" i="4"/>
  <c r="AG18" i="4"/>
  <c r="AF18" i="4"/>
  <c r="AS18" i="4" s="1"/>
  <c r="AE18" i="4"/>
  <c r="AR18" i="4" s="1"/>
  <c r="AA18" i="4"/>
  <c r="Z18" i="4"/>
  <c r="Y18" i="4"/>
  <c r="AH17" i="4"/>
  <c r="AU18" i="4" s="1"/>
  <c r="AG17" i="4"/>
  <c r="AF17" i="4"/>
  <c r="AE17" i="4"/>
  <c r="AA17" i="4"/>
  <c r="AI17" i="4" s="1"/>
  <c r="Z17" i="4"/>
  <c r="Y17" i="4"/>
  <c r="AT16" i="4"/>
  <c r="AH16" i="4"/>
  <c r="AU16" i="4" s="1"/>
  <c r="AG16" i="4"/>
  <c r="AF16" i="4"/>
  <c r="AE16" i="4"/>
  <c r="AR16" i="4" s="1"/>
  <c r="AA16" i="4"/>
  <c r="Z16" i="4"/>
  <c r="Y16" i="4"/>
  <c r="AI16" i="4" s="1"/>
  <c r="AV16" i="4" s="1"/>
  <c r="AI15" i="4"/>
  <c r="AH15" i="4"/>
  <c r="AG15" i="4"/>
  <c r="AF15" i="4"/>
  <c r="AS16" i="4" s="1"/>
  <c r="AE15" i="4"/>
  <c r="AA15" i="4"/>
  <c r="Z15" i="4"/>
  <c r="Y15" i="4"/>
  <c r="AR14" i="4"/>
  <c r="AH14" i="4"/>
  <c r="AG14" i="4"/>
  <c r="AT14" i="4" s="1"/>
  <c r="AF14" i="4"/>
  <c r="AS14" i="4" s="1"/>
  <c r="AE14" i="4"/>
  <c r="AA14" i="4"/>
  <c r="Z14" i="4"/>
  <c r="AI14" i="4" s="1"/>
  <c r="AV14" i="4" s="1"/>
  <c r="Y14" i="4"/>
  <c r="AH13" i="4"/>
  <c r="AU14" i="4" s="1"/>
  <c r="AG13" i="4"/>
  <c r="AF13" i="4"/>
  <c r="AE13" i="4"/>
  <c r="AA13" i="4"/>
  <c r="Z13" i="4"/>
  <c r="Y13" i="4"/>
  <c r="AI13" i="4" s="1"/>
  <c r="AS12" i="4"/>
  <c r="AH12" i="4"/>
  <c r="AU12" i="4" s="1"/>
  <c r="AG12" i="4"/>
  <c r="AF12" i="4"/>
  <c r="AE12" i="4"/>
  <c r="AR12" i="4" s="1"/>
  <c r="AA12" i="4"/>
  <c r="Z12" i="4"/>
  <c r="Y12" i="4"/>
  <c r="AI12" i="4" s="1"/>
  <c r="AV12" i="4" s="1"/>
  <c r="AH11" i="4"/>
  <c r="AG11" i="4"/>
  <c r="AT12" i="4" s="1"/>
  <c r="AF11" i="4"/>
  <c r="AE11" i="4"/>
  <c r="AA11" i="4"/>
  <c r="Z11" i="4"/>
  <c r="AI11" i="4" s="1"/>
  <c r="Y11" i="4"/>
  <c r="AS10" i="4"/>
  <c r="AH10" i="4"/>
  <c r="AG10" i="4"/>
  <c r="AT10" i="4" s="1"/>
  <c r="AF10" i="4"/>
  <c r="AE10" i="4"/>
  <c r="AA10" i="4"/>
  <c r="Z10" i="4"/>
  <c r="Y10" i="4"/>
  <c r="AI10" i="4" s="1"/>
  <c r="AV10" i="4" s="1"/>
  <c r="AH9" i="4"/>
  <c r="AU10" i="4" s="1"/>
  <c r="AG9" i="4"/>
  <c r="AF9" i="4"/>
  <c r="AE9" i="4"/>
  <c r="AR10" i="4" s="1"/>
  <c r="AA9" i="4"/>
  <c r="Z9" i="4"/>
  <c r="Y9" i="4"/>
  <c r="AI9" i="4" s="1"/>
  <c r="AI8" i="4"/>
  <c r="AV8" i="4" s="1"/>
  <c r="AH8" i="4"/>
  <c r="AG8" i="4"/>
  <c r="AF8" i="4"/>
  <c r="AS8" i="4" s="1"/>
  <c r="AE8" i="4"/>
  <c r="AR8" i="4" s="1"/>
  <c r="AA8" i="4"/>
  <c r="Z8" i="4"/>
  <c r="Y8" i="4"/>
  <c r="AH7" i="4"/>
  <c r="AU8" i="4" s="1"/>
  <c r="AG7" i="4"/>
  <c r="AT8" i="4" s="1"/>
  <c r="AF7" i="4"/>
  <c r="AE7" i="4"/>
  <c r="AA7" i="4"/>
  <c r="Z7" i="4"/>
  <c r="Y7" i="4"/>
  <c r="AI7" i="4" s="1"/>
  <c r="AR6" i="4"/>
  <c r="AH6" i="4"/>
  <c r="AG6" i="4"/>
  <c r="AT6" i="4" s="1"/>
  <c r="AF6" i="4"/>
  <c r="AE6" i="4"/>
  <c r="AA6" i="4"/>
  <c r="Z6" i="4"/>
  <c r="Y6" i="4"/>
  <c r="AI6" i="4" s="1"/>
  <c r="AH5" i="4"/>
  <c r="AU6" i="4" s="1"/>
  <c r="AG5" i="4"/>
  <c r="AF5" i="4"/>
  <c r="AS6" i="4" s="1"/>
  <c r="AE5" i="4"/>
  <c r="AA5" i="4"/>
  <c r="Z5" i="4"/>
  <c r="Y5" i="4"/>
  <c r="AI5" i="4" s="1"/>
  <c r="AR4" i="4"/>
  <c r="AH4" i="4"/>
  <c r="AU4" i="4" s="1"/>
  <c r="AG4" i="4"/>
  <c r="AF4" i="4"/>
  <c r="AS4" i="4" s="1"/>
  <c r="AE4" i="4"/>
  <c r="AA4" i="4"/>
  <c r="Z4" i="4"/>
  <c r="AI4" i="4" s="1"/>
  <c r="Y4" i="4"/>
  <c r="AH3" i="4"/>
  <c r="AG3" i="4"/>
  <c r="AT4" i="4" s="1"/>
  <c r="AF3" i="4"/>
  <c r="AE3" i="4"/>
  <c r="AA3" i="4"/>
  <c r="Z3" i="4"/>
  <c r="Y3" i="4"/>
  <c r="AI3" i="4" s="1"/>
  <c r="AO46" i="3"/>
  <c r="AN46" i="3"/>
  <c r="AJ46" i="3"/>
  <c r="AF46" i="3"/>
  <c r="AG46" i="3" s="1"/>
  <c r="AC46" i="3"/>
  <c r="AB46" i="3"/>
  <c r="X46" i="3"/>
  <c r="Y46" i="3" s="1"/>
  <c r="U46" i="3"/>
  <c r="T46" i="3"/>
  <c r="P46" i="3"/>
  <c r="Q46" i="3" s="1"/>
  <c r="L46" i="3"/>
  <c r="M46" i="3" s="1"/>
  <c r="H46" i="3"/>
  <c r="AN45" i="3"/>
  <c r="AJ45" i="3"/>
  <c r="AK46" i="3" s="1"/>
  <c r="AF45" i="3"/>
  <c r="AB45" i="3"/>
  <c r="X45" i="3"/>
  <c r="T45" i="3"/>
  <c r="P45" i="3"/>
  <c r="L45" i="3"/>
  <c r="H45" i="3"/>
  <c r="I46" i="3" s="1"/>
  <c r="AN44" i="3"/>
  <c r="AK44" i="3"/>
  <c r="AJ44" i="3"/>
  <c r="AF44" i="3"/>
  <c r="AB44" i="3"/>
  <c r="AC44" i="3" s="1"/>
  <c r="Y44" i="3"/>
  <c r="X44" i="3"/>
  <c r="T44" i="3"/>
  <c r="U44" i="3" s="1"/>
  <c r="P44" i="3"/>
  <c r="Q44" i="3" s="1"/>
  <c r="L44" i="3"/>
  <c r="M44" i="3" s="1"/>
  <c r="H44" i="3"/>
  <c r="AN43" i="3"/>
  <c r="AO44" i="3" s="1"/>
  <c r="AJ43" i="3"/>
  <c r="AF43" i="3"/>
  <c r="AG44" i="3" s="1"/>
  <c r="AB43" i="3"/>
  <c r="X43" i="3"/>
  <c r="T43" i="3"/>
  <c r="P43" i="3"/>
  <c r="L43" i="3"/>
  <c r="H43" i="3"/>
  <c r="I44" i="3" s="1"/>
  <c r="AO42" i="3"/>
  <c r="AN42" i="3"/>
  <c r="AJ42" i="3"/>
  <c r="AK42" i="3" s="1"/>
  <c r="AG42" i="3"/>
  <c r="AF42" i="3"/>
  <c r="AB42" i="3"/>
  <c r="AC42" i="3" s="1"/>
  <c r="X42" i="3"/>
  <c r="Y42" i="3" s="1"/>
  <c r="T42" i="3"/>
  <c r="P42" i="3"/>
  <c r="Q42" i="3" s="1"/>
  <c r="L42" i="3"/>
  <c r="M42" i="3" s="1"/>
  <c r="I42" i="3"/>
  <c r="H42" i="3"/>
  <c r="AN41" i="3"/>
  <c r="AJ41" i="3"/>
  <c r="AF41" i="3"/>
  <c r="AB41" i="3"/>
  <c r="X41" i="3"/>
  <c r="T41" i="3"/>
  <c r="U42" i="3" s="1"/>
  <c r="P41" i="3"/>
  <c r="L41" i="3"/>
  <c r="H41" i="3"/>
  <c r="AN40" i="3"/>
  <c r="AO40" i="3" s="1"/>
  <c r="AK40" i="3"/>
  <c r="AJ40" i="3"/>
  <c r="AF40" i="3"/>
  <c r="AG40" i="3" s="1"/>
  <c r="AB40" i="3"/>
  <c r="AC40" i="3" s="1"/>
  <c r="X40" i="3"/>
  <c r="Y40" i="3" s="1"/>
  <c r="T40" i="3"/>
  <c r="Q40" i="3"/>
  <c r="P40" i="3"/>
  <c r="L40" i="3"/>
  <c r="H40" i="3"/>
  <c r="I40" i="3" s="1"/>
  <c r="AN39" i="3"/>
  <c r="AJ39" i="3"/>
  <c r="AF39" i="3"/>
  <c r="AB39" i="3"/>
  <c r="X39" i="3"/>
  <c r="T39" i="3"/>
  <c r="U40" i="3" s="1"/>
  <c r="P39" i="3"/>
  <c r="L39" i="3"/>
  <c r="M40" i="3" s="1"/>
  <c r="H39" i="3"/>
  <c r="AN38" i="3"/>
  <c r="AO38" i="3" s="1"/>
  <c r="AJ38" i="3"/>
  <c r="AK38" i="3" s="1"/>
  <c r="AF38" i="3"/>
  <c r="AB38" i="3"/>
  <c r="AC38" i="3" s="1"/>
  <c r="X38" i="3"/>
  <c r="Y38" i="3" s="1"/>
  <c r="U38" i="3"/>
  <c r="T38" i="3"/>
  <c r="P38" i="3"/>
  <c r="Q38" i="3" s="1"/>
  <c r="M38" i="3"/>
  <c r="L38" i="3"/>
  <c r="H38" i="3"/>
  <c r="I38" i="3" s="1"/>
  <c r="AN37" i="3"/>
  <c r="AJ37" i="3"/>
  <c r="AF37" i="3"/>
  <c r="AG38" i="3" s="1"/>
  <c r="AB37" i="3"/>
  <c r="X37" i="3"/>
  <c r="T37" i="3"/>
  <c r="P37" i="3"/>
  <c r="L37" i="3"/>
  <c r="H37" i="3"/>
  <c r="AN36" i="3"/>
  <c r="AO36" i="3" s="1"/>
  <c r="AJ36" i="3"/>
  <c r="AK36" i="3" s="1"/>
  <c r="AF36" i="3"/>
  <c r="AC36" i="3"/>
  <c r="AB36" i="3"/>
  <c r="X36" i="3"/>
  <c r="T36" i="3"/>
  <c r="U36" i="3" s="1"/>
  <c r="P36" i="3"/>
  <c r="L36" i="3"/>
  <c r="M36" i="3" s="1"/>
  <c r="H36" i="3"/>
  <c r="I36" i="3" s="1"/>
  <c r="AN35" i="3"/>
  <c r="AJ35" i="3"/>
  <c r="AF35" i="3"/>
  <c r="AG36" i="3" s="1"/>
  <c r="AB35" i="3"/>
  <c r="X35" i="3"/>
  <c r="Y36" i="3" s="1"/>
  <c r="T35" i="3"/>
  <c r="P35" i="3"/>
  <c r="Q36" i="3" s="1"/>
  <c r="L35" i="3"/>
  <c r="H35" i="3"/>
  <c r="AN34" i="3"/>
  <c r="AO34" i="3" s="1"/>
  <c r="AJ34" i="3"/>
  <c r="AK34" i="3" s="1"/>
  <c r="AG34" i="3"/>
  <c r="AF34" i="3"/>
  <c r="AB34" i="3"/>
  <c r="AC34" i="3" s="1"/>
  <c r="Y34" i="3"/>
  <c r="X34" i="3"/>
  <c r="T34" i="3"/>
  <c r="U34" i="3" s="1"/>
  <c r="P34" i="3"/>
  <c r="Q34" i="3" s="1"/>
  <c r="M34" i="3"/>
  <c r="L34" i="3"/>
  <c r="H34" i="3"/>
  <c r="I34" i="3" s="1"/>
  <c r="AN33" i="3"/>
  <c r="AJ33" i="3"/>
  <c r="AF33" i="3"/>
  <c r="AB33" i="3"/>
  <c r="X33" i="3"/>
  <c r="T33" i="3"/>
  <c r="P33" i="3"/>
  <c r="L33" i="3"/>
  <c r="H33" i="3"/>
  <c r="AO32" i="3"/>
  <c r="AN32" i="3"/>
  <c r="AK32" i="3"/>
  <c r="AJ32" i="3"/>
  <c r="AF32" i="3"/>
  <c r="AG32" i="3" s="1"/>
  <c r="AB32" i="3"/>
  <c r="X32" i="3"/>
  <c r="Y32" i="3" s="1"/>
  <c r="T32" i="3"/>
  <c r="U32" i="3" s="1"/>
  <c r="P32" i="3"/>
  <c r="Q32" i="3" s="1"/>
  <c r="L32" i="3"/>
  <c r="I32" i="3"/>
  <c r="H32" i="3"/>
  <c r="AN31" i="3"/>
  <c r="AJ31" i="3"/>
  <c r="AF31" i="3"/>
  <c r="AB31" i="3"/>
  <c r="AC32" i="3" s="1"/>
  <c r="X31" i="3"/>
  <c r="T31" i="3"/>
  <c r="P31" i="3"/>
  <c r="L31" i="3"/>
  <c r="M32" i="3" s="1"/>
  <c r="H31" i="3"/>
  <c r="AN30" i="3"/>
  <c r="AO30" i="3" s="1"/>
  <c r="AK30" i="3"/>
  <c r="AJ30" i="3"/>
  <c r="AF30" i="3"/>
  <c r="AG30" i="3" s="1"/>
  <c r="AB30" i="3"/>
  <c r="AC30" i="3" s="1"/>
  <c r="Y30" i="3"/>
  <c r="X30" i="3"/>
  <c r="T30" i="3"/>
  <c r="U30" i="3" s="1"/>
  <c r="P30" i="3"/>
  <c r="Q30" i="3" s="1"/>
  <c r="M30" i="3"/>
  <c r="L30" i="3"/>
  <c r="H30" i="3"/>
  <c r="I30" i="3" s="1"/>
  <c r="AN29" i="3"/>
  <c r="AJ29" i="3"/>
  <c r="AF29" i="3"/>
  <c r="AB29" i="3"/>
  <c r="X29" i="3"/>
  <c r="T29" i="3"/>
  <c r="P29" i="3"/>
  <c r="L29" i="3"/>
  <c r="H29" i="3"/>
  <c r="AN28" i="3"/>
  <c r="AJ28" i="3"/>
  <c r="AK28" i="3" s="1"/>
  <c r="AF28" i="3"/>
  <c r="AG28" i="3" s="1"/>
  <c r="AB28" i="3"/>
  <c r="AC28" i="3" s="1"/>
  <c r="X28" i="3"/>
  <c r="T28" i="3"/>
  <c r="Q28" i="3"/>
  <c r="P28" i="3"/>
  <c r="L28" i="3"/>
  <c r="M28" i="3" s="1"/>
  <c r="H28" i="3"/>
  <c r="AN27" i="3"/>
  <c r="AO28" i="3" s="1"/>
  <c r="AJ27" i="3"/>
  <c r="AF27" i="3"/>
  <c r="AB27" i="3"/>
  <c r="X27" i="3"/>
  <c r="Y28" i="3" s="1"/>
  <c r="T27" i="3"/>
  <c r="U28" i="3" s="1"/>
  <c r="P27" i="3"/>
  <c r="L27" i="3"/>
  <c r="H27" i="3"/>
  <c r="I28" i="3" s="1"/>
  <c r="AN26" i="3"/>
  <c r="AO26" i="3" s="1"/>
  <c r="AK26" i="3"/>
  <c r="AJ26" i="3"/>
  <c r="AF26" i="3"/>
  <c r="AG26" i="3" s="1"/>
  <c r="AB26" i="3"/>
  <c r="AC26" i="3" s="1"/>
  <c r="Y26" i="3"/>
  <c r="X26" i="3"/>
  <c r="T26" i="3"/>
  <c r="U26" i="3" s="1"/>
  <c r="Q26" i="3"/>
  <c r="P26" i="3"/>
  <c r="L26" i="3"/>
  <c r="M26" i="3" s="1"/>
  <c r="H26" i="3"/>
  <c r="I26" i="3" s="1"/>
  <c r="AN25" i="3"/>
  <c r="AJ25" i="3"/>
  <c r="AF25" i="3"/>
  <c r="AB25" i="3"/>
  <c r="X25" i="3"/>
  <c r="T25" i="3"/>
  <c r="P25" i="3"/>
  <c r="L25" i="3"/>
  <c r="H25" i="3"/>
  <c r="AN24" i="3"/>
  <c r="AO24" i="3" s="1"/>
  <c r="AK24" i="3"/>
  <c r="AJ24" i="3"/>
  <c r="AF24" i="3"/>
  <c r="AC24" i="3"/>
  <c r="AB24" i="3"/>
  <c r="X24" i="3"/>
  <c r="Y24" i="3" s="1"/>
  <c r="T24" i="3"/>
  <c r="P24" i="3"/>
  <c r="Q24" i="3" s="1"/>
  <c r="L24" i="3"/>
  <c r="M24" i="3" s="1"/>
  <c r="H24" i="3"/>
  <c r="I24" i="3" s="1"/>
  <c r="AN23" i="3"/>
  <c r="AJ23" i="3"/>
  <c r="AF23" i="3"/>
  <c r="AG24" i="3" s="1"/>
  <c r="AB23" i="3"/>
  <c r="X23" i="3"/>
  <c r="T23" i="3"/>
  <c r="U24" i="3" s="1"/>
  <c r="P23" i="3"/>
  <c r="L23" i="3"/>
  <c r="H23" i="3"/>
  <c r="AN22" i="3"/>
  <c r="AO22" i="3" s="1"/>
  <c r="AK22" i="3"/>
  <c r="AJ22" i="3"/>
  <c r="AF22" i="3"/>
  <c r="AG22" i="3" s="1"/>
  <c r="AC22" i="3"/>
  <c r="AB22" i="3"/>
  <c r="X22" i="3"/>
  <c r="Y22" i="3" s="1"/>
  <c r="T22" i="3"/>
  <c r="U22" i="3" s="1"/>
  <c r="Q22" i="3"/>
  <c r="P22" i="3"/>
  <c r="L22" i="3"/>
  <c r="M22" i="3" s="1"/>
  <c r="H22" i="3"/>
  <c r="I22" i="3" s="1"/>
  <c r="AN21" i="3"/>
  <c r="AJ21" i="3"/>
  <c r="AF21" i="3"/>
  <c r="AB21" i="3"/>
  <c r="X21" i="3"/>
  <c r="T21" i="3"/>
  <c r="P21" i="3"/>
  <c r="L21" i="3"/>
  <c r="H21" i="3"/>
  <c r="AO20" i="3"/>
  <c r="AN20" i="3"/>
  <c r="AJ20" i="3"/>
  <c r="AK20" i="3" s="1"/>
  <c r="AF20" i="3"/>
  <c r="AB20" i="3"/>
  <c r="AC20" i="3" s="1"/>
  <c r="X20" i="3"/>
  <c r="Y20" i="3" s="1"/>
  <c r="T20" i="3"/>
  <c r="U20" i="3" s="1"/>
  <c r="P20" i="3"/>
  <c r="M20" i="3"/>
  <c r="L20" i="3"/>
  <c r="I20" i="3"/>
  <c r="H20" i="3"/>
  <c r="AN19" i="3"/>
  <c r="AJ19" i="3"/>
  <c r="AF19" i="3"/>
  <c r="AG20" i="3" s="1"/>
  <c r="AB19" i="3"/>
  <c r="X19" i="3"/>
  <c r="T19" i="3"/>
  <c r="P19" i="3"/>
  <c r="Q20" i="3" s="1"/>
  <c r="L19" i="3"/>
  <c r="H19" i="3"/>
  <c r="AO18" i="3"/>
  <c r="AN18" i="3"/>
  <c r="AK18" i="3"/>
  <c r="AJ18" i="3"/>
  <c r="AG18" i="3"/>
  <c r="AF18" i="3"/>
  <c r="AC18" i="3"/>
  <c r="AB18" i="3"/>
  <c r="Y18" i="3"/>
  <c r="X18" i="3"/>
  <c r="U18" i="3"/>
  <c r="T18" i="3"/>
  <c r="Q18" i="3"/>
  <c r="P18" i="3"/>
  <c r="M18" i="3"/>
  <c r="L18" i="3"/>
  <c r="I18" i="3"/>
  <c r="H18" i="3"/>
  <c r="AN17" i="3"/>
  <c r="AJ17" i="3"/>
  <c r="AF17" i="3"/>
  <c r="AB17" i="3"/>
  <c r="X17" i="3"/>
  <c r="T17" i="3"/>
  <c r="P17" i="3"/>
  <c r="L17" i="3"/>
  <c r="H17" i="3"/>
  <c r="AN16" i="3"/>
  <c r="AO16" i="3" s="1"/>
  <c r="AJ16" i="3"/>
  <c r="AK16" i="3" s="1"/>
  <c r="AF16" i="3"/>
  <c r="AG16" i="3" s="1"/>
  <c r="AB16" i="3"/>
  <c r="Y16" i="3"/>
  <c r="X16" i="3"/>
  <c r="U16" i="3"/>
  <c r="T16" i="3"/>
  <c r="P16" i="3"/>
  <c r="Q16" i="3" s="1"/>
  <c r="M16" i="3"/>
  <c r="L16" i="3"/>
  <c r="H16" i="3"/>
  <c r="I16" i="3" s="1"/>
  <c r="AN15" i="3"/>
  <c r="AJ15" i="3"/>
  <c r="AF15" i="3"/>
  <c r="AB15" i="3"/>
  <c r="AC16" i="3" s="1"/>
  <c r="X15" i="3"/>
  <c r="T15" i="3"/>
  <c r="P15" i="3"/>
  <c r="L15" i="3"/>
  <c r="H15" i="3"/>
  <c r="AO14" i="3"/>
  <c r="AN14" i="3"/>
  <c r="AJ14" i="3"/>
  <c r="AK14" i="3" s="1"/>
  <c r="AF14" i="3"/>
  <c r="AG14" i="3" s="1"/>
  <c r="AC14" i="3"/>
  <c r="AB14" i="3"/>
  <c r="X14" i="3"/>
  <c r="Y14" i="3" s="1"/>
  <c r="U14" i="3"/>
  <c r="T14" i="3"/>
  <c r="P14" i="3"/>
  <c r="Q14" i="3" s="1"/>
  <c r="L14" i="3"/>
  <c r="M14" i="3" s="1"/>
  <c r="H14" i="3"/>
  <c r="AN13" i="3"/>
  <c r="AJ13" i="3"/>
  <c r="AF13" i="3"/>
  <c r="AB13" i="3"/>
  <c r="X13" i="3"/>
  <c r="T13" i="3"/>
  <c r="P13" i="3"/>
  <c r="L13" i="3"/>
  <c r="H13" i="3"/>
  <c r="I14" i="3" s="1"/>
  <c r="AN12" i="3"/>
  <c r="AK12" i="3"/>
  <c r="AJ12" i="3"/>
  <c r="AF12" i="3"/>
  <c r="AB12" i="3"/>
  <c r="AC12" i="3" s="1"/>
  <c r="Y12" i="3"/>
  <c r="X12" i="3"/>
  <c r="T12" i="3"/>
  <c r="U12" i="3" s="1"/>
  <c r="P12" i="3"/>
  <c r="Q12" i="3" s="1"/>
  <c r="L12" i="3"/>
  <c r="M12" i="3" s="1"/>
  <c r="H12" i="3"/>
  <c r="AN11" i="3"/>
  <c r="AO12" i="3" s="1"/>
  <c r="AJ11" i="3"/>
  <c r="AF11" i="3"/>
  <c r="AG12" i="3" s="1"/>
  <c r="AB11" i="3"/>
  <c r="X11" i="3"/>
  <c r="T11" i="3"/>
  <c r="P11" i="3"/>
  <c r="L11" i="3"/>
  <c r="H11" i="3"/>
  <c r="I12" i="3" s="1"/>
  <c r="AO10" i="3"/>
  <c r="AN10" i="3"/>
  <c r="AJ10" i="3"/>
  <c r="AK10" i="3" s="1"/>
  <c r="AF10" i="3"/>
  <c r="AB10" i="3"/>
  <c r="AC10" i="3" s="1"/>
  <c r="X10" i="3"/>
  <c r="Y10" i="3" s="1"/>
  <c r="T10" i="3"/>
  <c r="P10" i="3"/>
  <c r="Q10" i="3" s="1"/>
  <c r="L10" i="3"/>
  <c r="M10" i="3" s="1"/>
  <c r="I10" i="3"/>
  <c r="H10" i="3"/>
  <c r="AN9" i="3"/>
  <c r="AJ9" i="3"/>
  <c r="AF9" i="3"/>
  <c r="AG10" i="3" s="1"/>
  <c r="AB9" i="3"/>
  <c r="X9" i="3"/>
  <c r="T9" i="3"/>
  <c r="U10" i="3" s="1"/>
  <c r="P9" i="3"/>
  <c r="L9" i="3"/>
  <c r="H9" i="3"/>
  <c r="AN8" i="3"/>
  <c r="AO8" i="3" s="1"/>
  <c r="AK8" i="3"/>
  <c r="AJ8" i="3"/>
  <c r="AF8" i="3"/>
  <c r="AG8" i="3" s="1"/>
  <c r="AB8" i="3"/>
  <c r="AC8" i="3" s="1"/>
  <c r="X8" i="3"/>
  <c r="Y8" i="3" s="1"/>
  <c r="T8" i="3"/>
  <c r="Q8" i="3"/>
  <c r="P8" i="3"/>
  <c r="L8" i="3"/>
  <c r="H8" i="3"/>
  <c r="I8" i="3" s="1"/>
  <c r="AN7" i="3"/>
  <c r="AJ7" i="3"/>
  <c r="AF7" i="3"/>
  <c r="AB7" i="3"/>
  <c r="X7" i="3"/>
  <c r="T7" i="3"/>
  <c r="U8" i="3" s="1"/>
  <c r="P7" i="3"/>
  <c r="L7" i="3"/>
  <c r="M8" i="3" s="1"/>
  <c r="H7" i="3"/>
  <c r="AN6" i="3"/>
  <c r="AO6" i="3" s="1"/>
  <c r="AJ6" i="3"/>
  <c r="AK6" i="3" s="1"/>
  <c r="AF6" i="3"/>
  <c r="AB6" i="3"/>
  <c r="AC6" i="3" s="1"/>
  <c r="X6" i="3"/>
  <c r="Y6" i="3" s="1"/>
  <c r="U6" i="3"/>
  <c r="T6" i="3"/>
  <c r="P6" i="3"/>
  <c r="Q6" i="3" s="1"/>
  <c r="M6" i="3"/>
  <c r="L6" i="3"/>
  <c r="H6" i="3"/>
  <c r="I6" i="3" s="1"/>
  <c r="AN5" i="3"/>
  <c r="AJ5" i="3"/>
  <c r="AF5" i="3"/>
  <c r="AG6" i="3" s="1"/>
  <c r="AB5" i="3"/>
  <c r="X5" i="3"/>
  <c r="T5" i="3"/>
  <c r="P5" i="3"/>
  <c r="L5" i="3"/>
  <c r="H5" i="3"/>
  <c r="AN4" i="3"/>
  <c r="AO4" i="3" s="1"/>
  <c r="AJ4" i="3"/>
  <c r="AK4" i="3" s="1"/>
  <c r="AF4" i="3"/>
  <c r="AC4" i="3"/>
  <c r="AB4" i="3"/>
  <c r="X4" i="3"/>
  <c r="T4" i="3"/>
  <c r="U4" i="3" s="1"/>
  <c r="P4" i="3"/>
  <c r="L4" i="3"/>
  <c r="M4" i="3" s="1"/>
  <c r="H4" i="3"/>
  <c r="I4" i="3" s="1"/>
  <c r="AN3" i="3"/>
  <c r="AJ3" i="3"/>
  <c r="AF3" i="3"/>
  <c r="AG4" i="3" s="1"/>
  <c r="AB3" i="3"/>
  <c r="X3" i="3"/>
  <c r="Y4" i="3" s="1"/>
  <c r="T3" i="3"/>
  <c r="P3" i="3"/>
  <c r="Q4" i="3" s="1"/>
  <c r="L3" i="3"/>
  <c r="H3" i="3"/>
  <c r="AB43" i="1"/>
  <c r="AA43" i="1"/>
  <c r="AD43" i="1" s="1"/>
  <c r="W43" i="1"/>
  <c r="T43" i="1"/>
  <c r="Q43" i="1"/>
  <c r="N43" i="1"/>
  <c r="K43" i="1"/>
  <c r="AB42" i="1"/>
  <c r="AA42" i="1"/>
  <c r="AD42" i="1" s="1"/>
  <c r="W42" i="1"/>
  <c r="T42" i="1"/>
  <c r="Q42" i="1"/>
  <c r="N42" i="1"/>
  <c r="K42" i="1"/>
  <c r="AB41" i="1"/>
  <c r="AA41" i="1"/>
  <c r="AD41" i="1" s="1"/>
  <c r="W41" i="1"/>
  <c r="T41" i="1"/>
  <c r="Q41" i="1"/>
  <c r="N41" i="1"/>
  <c r="K41" i="1"/>
  <c r="AB40" i="1"/>
  <c r="AA40" i="1"/>
  <c r="AD40" i="1" s="1"/>
  <c r="W40" i="1"/>
  <c r="T40" i="1"/>
  <c r="Q40" i="1"/>
  <c r="N40" i="1"/>
  <c r="K40" i="1"/>
  <c r="AB39" i="1"/>
  <c r="AA39" i="1"/>
  <c r="AD39" i="1" s="1"/>
  <c r="W39" i="1"/>
  <c r="T39" i="1"/>
  <c r="Q39" i="1"/>
  <c r="N39" i="1"/>
  <c r="K39" i="1"/>
  <c r="AB38" i="1"/>
  <c r="AA38" i="1"/>
  <c r="AD38" i="1" s="1"/>
  <c r="W38" i="1"/>
  <c r="T38" i="1"/>
  <c r="Q38" i="1"/>
  <c r="N38" i="1"/>
  <c r="K38" i="1"/>
  <c r="AB37" i="1"/>
  <c r="AA37" i="1"/>
  <c r="AD37" i="1" s="1"/>
  <c r="W37" i="1"/>
  <c r="T37" i="1"/>
  <c r="Q37" i="1"/>
  <c r="N37" i="1"/>
  <c r="K37" i="1"/>
  <c r="AB36" i="1"/>
  <c r="AA36" i="1"/>
  <c r="AD36" i="1" s="1"/>
  <c r="W36" i="1"/>
  <c r="T36" i="1"/>
  <c r="Q36" i="1"/>
  <c r="N36" i="1"/>
  <c r="K36" i="1"/>
  <c r="AB35" i="1"/>
  <c r="AA35" i="1"/>
  <c r="AD35" i="1" s="1"/>
  <c r="W35" i="1"/>
  <c r="T35" i="1"/>
  <c r="Q35" i="1"/>
  <c r="N35" i="1"/>
  <c r="K35" i="1"/>
  <c r="AD34" i="1"/>
  <c r="AB34" i="1"/>
  <c r="AA34" i="1"/>
  <c r="W34" i="1"/>
  <c r="T34" i="1"/>
  <c r="Q34" i="1"/>
  <c r="N34" i="1"/>
  <c r="K34" i="1"/>
  <c r="AB33" i="1"/>
  <c r="AA33" i="1"/>
  <c r="AD33" i="1" s="1"/>
  <c r="W33" i="1"/>
  <c r="T33" i="1"/>
  <c r="Q33" i="1"/>
  <c r="N33" i="1"/>
  <c r="K33" i="1"/>
  <c r="AD32" i="1"/>
  <c r="AB32" i="1"/>
  <c r="AA32" i="1"/>
  <c r="W32" i="1"/>
  <c r="T32" i="1"/>
  <c r="Q32" i="1"/>
  <c r="N32" i="1"/>
  <c r="K32" i="1"/>
  <c r="AB31" i="1"/>
  <c r="AA31" i="1"/>
  <c r="AD31" i="1" s="1"/>
  <c r="W31" i="1"/>
  <c r="T31" i="1"/>
  <c r="Q31" i="1"/>
  <c r="N31" i="1"/>
  <c r="K31" i="1"/>
  <c r="AB30" i="1"/>
  <c r="AA30" i="1"/>
  <c r="AD30" i="1" s="1"/>
  <c r="W30" i="1"/>
  <c r="T30" i="1"/>
  <c r="Q30" i="1"/>
  <c r="N30" i="1"/>
  <c r="K30" i="1"/>
  <c r="AB29" i="1"/>
  <c r="AA29" i="1"/>
  <c r="AD29" i="1" s="1"/>
  <c r="W29" i="1"/>
  <c r="T29" i="1"/>
  <c r="Q29" i="1"/>
  <c r="N29" i="1"/>
  <c r="K29" i="1"/>
  <c r="AD28" i="1"/>
  <c r="AB28" i="1"/>
  <c r="AA28" i="1"/>
  <c r="W28" i="1"/>
  <c r="T28" i="1"/>
  <c r="Q28" i="1"/>
  <c r="N28" i="1"/>
  <c r="K28" i="1"/>
  <c r="AB27" i="1"/>
  <c r="AA27" i="1"/>
  <c r="AD27" i="1" s="1"/>
  <c r="W27" i="1"/>
  <c r="T27" i="1"/>
  <c r="Q27" i="1"/>
  <c r="N27" i="1"/>
  <c r="K27" i="1"/>
  <c r="AD26" i="1"/>
  <c r="AB26" i="1"/>
  <c r="AA26" i="1"/>
  <c r="W26" i="1"/>
  <c r="T26" i="1"/>
  <c r="Q26" i="1"/>
  <c r="N26" i="1"/>
  <c r="K26" i="1"/>
  <c r="AB25" i="1"/>
  <c r="AA25" i="1"/>
  <c r="AD25" i="1" s="1"/>
  <c r="W25" i="1"/>
  <c r="T25" i="1"/>
  <c r="Q25" i="1"/>
  <c r="N25" i="1"/>
  <c r="K25" i="1"/>
  <c r="AB24" i="1"/>
  <c r="AA24" i="1"/>
  <c r="AD24" i="1" s="1"/>
  <c r="W24" i="1"/>
  <c r="T24" i="1"/>
  <c r="Q24" i="1"/>
  <c r="N24" i="1"/>
  <c r="K24" i="1"/>
  <c r="AB23" i="1"/>
  <c r="AA23" i="1"/>
  <c r="AD23" i="1" s="1"/>
  <c r="W23" i="1"/>
  <c r="T23" i="1"/>
  <c r="Q23" i="1"/>
  <c r="N23" i="1"/>
  <c r="K23" i="1"/>
  <c r="AB22" i="1"/>
  <c r="AA22" i="1"/>
  <c r="AD22" i="1" s="1"/>
  <c r="W22" i="1"/>
  <c r="T22" i="1"/>
  <c r="Q22" i="1"/>
  <c r="N22" i="1"/>
  <c r="K22" i="1"/>
  <c r="AB21" i="1"/>
  <c r="AA21" i="1"/>
  <c r="AD21" i="1" s="1"/>
  <c r="W21" i="1"/>
  <c r="T21" i="1"/>
  <c r="Q21" i="1"/>
  <c r="N21" i="1"/>
  <c r="K21" i="1"/>
  <c r="AB20" i="1"/>
  <c r="AA20" i="1"/>
  <c r="AD20" i="1" s="1"/>
  <c r="W20" i="1"/>
  <c r="T20" i="1"/>
  <c r="Q20" i="1"/>
  <c r="N20" i="1"/>
  <c r="K20" i="1"/>
  <c r="AB19" i="1"/>
  <c r="AA19" i="1"/>
  <c r="AD19" i="1" s="1"/>
  <c r="W19" i="1"/>
  <c r="T19" i="1"/>
  <c r="Q19" i="1"/>
  <c r="N19" i="1"/>
  <c r="K19" i="1"/>
  <c r="AD18" i="1"/>
  <c r="AB18" i="1"/>
  <c r="AA18" i="1"/>
  <c r="W18" i="1"/>
  <c r="T18" i="1"/>
  <c r="Q18" i="1"/>
  <c r="N18" i="1"/>
  <c r="K18" i="1"/>
  <c r="AB17" i="1"/>
  <c r="AA17" i="1"/>
  <c r="AD17" i="1" s="1"/>
  <c r="W17" i="1"/>
  <c r="T17" i="1"/>
  <c r="Q17" i="1"/>
  <c r="N17" i="1"/>
  <c r="K17" i="1"/>
  <c r="AB16" i="1"/>
  <c r="AA16" i="1"/>
  <c r="AD16" i="1" s="1"/>
  <c r="W16" i="1"/>
  <c r="T16" i="1"/>
  <c r="Q16" i="1"/>
  <c r="N16" i="1"/>
  <c r="K16" i="1"/>
  <c r="AB15" i="1"/>
  <c r="AA15" i="1"/>
  <c r="AD15" i="1" s="1"/>
  <c r="W15" i="1"/>
  <c r="T15" i="1"/>
  <c r="Q15" i="1"/>
  <c r="N15" i="1"/>
  <c r="K15" i="1"/>
  <c r="AD14" i="1"/>
  <c r="AB14" i="1"/>
  <c r="AA14" i="1"/>
  <c r="W14" i="1"/>
  <c r="T14" i="1"/>
  <c r="Q14" i="1"/>
  <c r="N14" i="1"/>
  <c r="K14" i="1"/>
  <c r="AB13" i="1"/>
  <c r="AA13" i="1"/>
  <c r="AD13" i="1" s="1"/>
  <c r="W13" i="1"/>
  <c r="T13" i="1"/>
  <c r="Q13" i="1"/>
  <c r="N13" i="1"/>
  <c r="K13" i="1"/>
  <c r="AD12" i="1"/>
  <c r="AB12" i="1"/>
  <c r="AA12" i="1"/>
  <c r="W12" i="1"/>
  <c r="T12" i="1"/>
  <c r="Q12" i="1"/>
  <c r="N12" i="1"/>
  <c r="K12" i="1"/>
  <c r="AB11" i="1"/>
  <c r="AA11" i="1"/>
  <c r="AD11" i="1" s="1"/>
  <c r="W11" i="1"/>
  <c r="T11" i="1"/>
  <c r="Q11" i="1"/>
  <c r="N11" i="1"/>
  <c r="K11" i="1"/>
  <c r="AB10" i="1"/>
  <c r="AA10" i="1"/>
  <c r="AD10" i="1" s="1"/>
  <c r="W10" i="1"/>
  <c r="T10" i="1"/>
  <c r="Q10" i="1"/>
  <c r="N10" i="1"/>
  <c r="K10" i="1"/>
  <c r="AB9" i="1"/>
  <c r="AA9" i="1"/>
  <c r="AD9" i="1" s="1"/>
  <c r="W9" i="1"/>
  <c r="T9" i="1"/>
  <c r="Q9" i="1"/>
  <c r="N9" i="1"/>
  <c r="K9" i="1"/>
  <c r="AB8" i="1"/>
  <c r="AA8" i="1"/>
  <c r="AD8" i="1" s="1"/>
  <c r="W8" i="1"/>
  <c r="T8" i="1"/>
  <c r="Q8" i="1"/>
  <c r="N8" i="1"/>
  <c r="K8" i="1"/>
  <c r="AB7" i="1"/>
  <c r="AA7" i="1"/>
  <c r="AD7" i="1" s="1"/>
  <c r="W7" i="1"/>
  <c r="T7" i="1"/>
  <c r="Q7" i="1"/>
  <c r="N7" i="1"/>
  <c r="K7" i="1"/>
  <c r="AB6" i="1"/>
  <c r="AA6" i="1"/>
  <c r="AD6" i="1" s="1"/>
  <c r="W6" i="1"/>
  <c r="T6" i="1"/>
  <c r="Q6" i="1"/>
  <c r="N6" i="1"/>
  <c r="K6" i="1"/>
  <c r="AB5" i="1"/>
  <c r="AA5" i="1"/>
  <c r="AD5" i="1" s="1"/>
  <c r="W5" i="1"/>
  <c r="T5" i="1"/>
  <c r="Q5" i="1"/>
  <c r="N5" i="1"/>
  <c r="K5" i="1"/>
  <c r="AB4" i="1"/>
  <c r="AA4" i="1"/>
  <c r="AD4" i="1" s="1"/>
  <c r="W4" i="1"/>
  <c r="T4" i="1"/>
  <c r="Q4" i="1"/>
  <c r="N4" i="1"/>
  <c r="K4" i="1"/>
  <c r="AB3" i="1"/>
  <c r="AA3" i="1"/>
  <c r="AD3" i="1" s="1"/>
  <c r="W3" i="1"/>
  <c r="T3" i="1"/>
  <c r="Q3" i="1"/>
  <c r="N3" i="1"/>
  <c r="K3" i="1"/>
  <c r="AD2" i="1"/>
  <c r="AB2" i="1"/>
  <c r="AA2" i="1"/>
  <c r="W2" i="1"/>
  <c r="T2" i="1"/>
  <c r="Q2" i="1"/>
  <c r="N2" i="1"/>
  <c r="K2" i="1"/>
  <c r="AV6" i="4" l="1"/>
  <c r="AV38" i="4"/>
  <c r="AV40" i="4"/>
  <c r="AV86" i="4"/>
  <c r="AV4" i="4"/>
  <c r="AV80" i="4"/>
  <c r="AV82" i="4"/>
  <c r="AV74" i="4"/>
  <c r="AV30" i="4"/>
  <c r="AV70" i="4"/>
  <c r="AV72" i="4"/>
  <c r="AV64" i="4"/>
  <c r="AV66" i="4"/>
  <c r="AV84" i="4"/>
</calcChain>
</file>

<file path=xl/sharedStrings.xml><?xml version="1.0" encoding="utf-8"?>
<sst xmlns="http://schemas.openxmlformats.org/spreadsheetml/2006/main" count="669" uniqueCount="89">
  <si>
    <t>id</t>
  </si>
  <si>
    <t>trial</t>
  </si>
  <si>
    <t>time</t>
  </si>
  <si>
    <t>treatment</t>
  </si>
  <si>
    <t>date</t>
  </si>
  <si>
    <t>time_of_day</t>
  </si>
  <si>
    <t>age</t>
  </si>
  <si>
    <t>height</t>
  </si>
  <si>
    <t>weight</t>
  </si>
  <si>
    <t>bmi</t>
  </si>
  <si>
    <t>lean1</t>
  </si>
  <si>
    <t>lean2</t>
  </si>
  <si>
    <t>lean</t>
  </si>
  <si>
    <t>fat1</t>
  </si>
  <si>
    <t>fat2</t>
  </si>
  <si>
    <t>fat</t>
  </si>
  <si>
    <t>fat_p1</t>
  </si>
  <si>
    <t>fat_p2</t>
  </si>
  <si>
    <t>fat_p</t>
  </si>
  <si>
    <t>bmc1</t>
  </si>
  <si>
    <t>bmc2</t>
  </si>
  <si>
    <t>bmc</t>
  </si>
  <si>
    <t>ippo</t>
  </si>
  <si>
    <t>vo2max_ramp</t>
  </si>
  <si>
    <t>vo2max_110</t>
  </si>
  <si>
    <t>vo2max</t>
  </si>
  <si>
    <t>110&gt;vo2max</t>
  </si>
  <si>
    <t>appo</t>
  </si>
  <si>
    <t>kondital</t>
  </si>
  <si>
    <t>ppo</t>
  </si>
  <si>
    <t>mpo</t>
  </si>
  <si>
    <t>mvc</t>
  </si>
  <si>
    <t>lv_mass</t>
  </si>
  <si>
    <t>lv_sv</t>
  </si>
  <si>
    <t>hr</t>
  </si>
  <si>
    <t>co</t>
  </si>
  <si>
    <t>ef</t>
  </si>
  <si>
    <t>pre</t>
  </si>
  <si>
    <t>PLA</t>
  </si>
  <si>
    <t>post</t>
  </si>
  <si>
    <t>CLEN</t>
  </si>
  <si>
    <t>post Result</t>
  </si>
  <si>
    <t>pre Result</t>
  </si>
  <si>
    <t>Total Result</t>
  </si>
  <si>
    <t>DXA (Ben)</t>
  </si>
  <si>
    <t>DXA (Torso)</t>
  </si>
  <si>
    <t>DXA (arme)</t>
  </si>
  <si>
    <t>dato</t>
  </si>
  <si>
    <t>klokkeslæt</t>
  </si>
  <si>
    <t>delta_lean</t>
  </si>
  <si>
    <t>fedt1</t>
  </si>
  <si>
    <t>fedt2</t>
  </si>
  <si>
    <t>fedt</t>
  </si>
  <si>
    <t>delta_fedt</t>
  </si>
  <si>
    <t>fedt%1</t>
  </si>
  <si>
    <t>fedt%2</t>
  </si>
  <si>
    <t>fedt%</t>
  </si>
  <si>
    <t>delta_fedt%</t>
  </si>
  <si>
    <t>Average:</t>
  </si>
  <si>
    <t xml:space="preserve">STD: </t>
  </si>
  <si>
    <t>Første spark</t>
  </si>
  <si>
    <t>Andet spark</t>
  </si>
  <si>
    <t>Tredje spark</t>
  </si>
  <si>
    <t>Fjerde spark</t>
  </si>
  <si>
    <t>VA</t>
  </si>
  <si>
    <t>SPSS</t>
  </si>
  <si>
    <t>Final delta</t>
  </si>
  <si>
    <t>torque</t>
  </si>
  <si>
    <t>MVC</t>
  </si>
  <si>
    <r>
      <rPr>
        <sz val="11"/>
        <color rgb="FF000000"/>
        <rFont val="Calibri"/>
        <family val="2"/>
        <charset val="1"/>
      </rPr>
      <t>T</t>
    </r>
    <r>
      <rPr>
        <vertAlign val="subscript"/>
        <sz val="11"/>
        <color rgb="FF000000"/>
        <rFont val="Calibri"/>
        <family val="2"/>
        <charset val="1"/>
      </rPr>
      <t>b</t>
    </r>
  </si>
  <si>
    <r>
      <rPr>
        <sz val="11"/>
        <color rgb="FF000000"/>
        <rFont val="Calibri"/>
        <family val="2"/>
        <charset val="1"/>
      </rPr>
      <t>T</t>
    </r>
    <r>
      <rPr>
        <vertAlign val="subscript"/>
        <sz val="11"/>
        <color rgb="FF000000"/>
        <rFont val="Calibri"/>
        <family val="2"/>
        <charset val="1"/>
      </rPr>
      <t>SI</t>
    </r>
  </si>
  <si>
    <r>
      <rPr>
        <sz val="11"/>
        <color rgb="FF000000"/>
        <rFont val="Calibri"/>
        <family val="2"/>
        <charset val="1"/>
      </rPr>
      <t>T</t>
    </r>
    <r>
      <rPr>
        <vertAlign val="subscript"/>
        <sz val="11"/>
        <color rgb="FF000000"/>
        <rFont val="Calibri"/>
        <family val="2"/>
        <charset val="1"/>
      </rPr>
      <t>Pot</t>
    </r>
  </si>
  <si>
    <t>TPT</t>
  </si>
  <si>
    <t>HRT</t>
  </si>
  <si>
    <t>VA1</t>
  </si>
  <si>
    <t>VA2</t>
  </si>
  <si>
    <t>VA3</t>
  </si>
  <si>
    <t>Tpot</t>
  </si>
  <si>
    <t>hrt</t>
  </si>
  <si>
    <t>Western blot</t>
  </si>
  <si>
    <t>4E-BP1all (ratio)</t>
  </si>
  <si>
    <t>delta_4E-BP1</t>
  </si>
  <si>
    <t>4E-BP1gamma (ratio)</t>
  </si>
  <si>
    <t>4E-BP1 Gamma-all ratio (-protein)</t>
  </si>
  <si>
    <t>P70-S6K ratio</t>
  </si>
  <si>
    <t>delta_P70-S6K</t>
  </si>
  <si>
    <t>PKAphos (pre)</t>
  </si>
  <si>
    <t>delta_PKAphos (pre)</t>
  </si>
  <si>
    <t>start_treatment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</si>
</sst>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"/>
    <numFmt numFmtId="165" formatCode="h:mm"/>
    <numFmt numFmtId="166" formatCode="0.0"/>
    <numFmt numFmtId="167" formatCode="0.000"/>
    <numFmt numFmtId="168" formatCode="#,##0.00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E7E6E6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FFFFF"/>
        <bgColor rgb="FFF2F2F2"/>
      </patternFill>
    </fill>
  </fills>
  <borders count="3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9DC3E6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6" fillId="0" borderId="0" applyBorder="0" applyProtection="0">
      <alignment horizontal="left"/>
    </xf>
    <xf numFmtId="0" fontId="6" fillId="0" borderId="0" applyBorder="0" applyProtection="0"/>
    <xf numFmtId="0" fontId="6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6" fillId="0" borderId="0" applyBorder="0" applyProtection="0"/>
  </cellStyleXfs>
  <cellXfs count="111">
    <xf numFmtId="0" fontId="0" fillId="0" borderId="0" xfId="0"/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65" fontId="0" fillId="0" borderId="0" xfId="0" applyNumberFormat="1"/>
    <xf numFmtId="0" fontId="0" fillId="0" borderId="5" xfId="0" applyBorder="1"/>
    <xf numFmtId="166" fontId="0" fillId="0" borderId="0" xfId="0" applyNumberFormat="1"/>
    <xf numFmtId="167" fontId="0" fillId="0" borderId="5" xfId="0" applyNumberFormat="1" applyBorder="1"/>
    <xf numFmtId="167" fontId="0" fillId="0" borderId="0" xfId="0" applyNumberFormat="1"/>
    <xf numFmtId="167" fontId="0" fillId="2" borderId="0" xfId="0" applyNumberFormat="1" applyFill="1"/>
    <xf numFmtId="166" fontId="0" fillId="2" borderId="0" xfId="0" applyNumberFormat="1" applyFill="1"/>
    <xf numFmtId="2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6" xfId="0" applyBorder="1"/>
    <xf numFmtId="1" fontId="0" fillId="0" borderId="7" xfId="0" applyNumberFormat="1" applyBorder="1"/>
    <xf numFmtId="1" fontId="0" fillId="0" borderId="5" xfId="0" applyNumberFormat="1" applyBorder="1"/>
    <xf numFmtId="1" fontId="0" fillId="0" borderId="8" xfId="0" applyNumberFormat="1" applyBorder="1"/>
    <xf numFmtId="167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4" xfId="0" applyNumberFormat="1" applyBorder="1"/>
    <xf numFmtId="165" fontId="0" fillId="0" borderId="4" xfId="0" applyNumberFormat="1" applyBorder="1"/>
    <xf numFmtId="166" fontId="0" fillId="0" borderId="4" xfId="0" applyNumberFormat="1" applyBorder="1"/>
    <xf numFmtId="167" fontId="0" fillId="0" borderId="3" xfId="0" applyNumberFormat="1" applyBorder="1"/>
    <xf numFmtId="167" fontId="0" fillId="0" borderId="4" xfId="0" applyNumberFormat="1" applyBorder="1"/>
    <xf numFmtId="167" fontId="0" fillId="2" borderId="4" xfId="0" applyNumberFormat="1" applyFill="1" applyBorder="1"/>
    <xf numFmtId="166" fontId="0" fillId="2" borderId="4" xfId="0" applyNumberFormat="1" applyFill="1" applyBorder="1"/>
    <xf numFmtId="2" fontId="0" fillId="2" borderId="4" xfId="0" applyNumberFormat="1" applyFill="1" applyBorder="1"/>
    <xf numFmtId="1" fontId="0" fillId="2" borderId="4" xfId="0" applyNumberFormat="1" applyFill="1" applyBorder="1"/>
    <xf numFmtId="0" fontId="0" fillId="2" borderId="4" xfId="0" applyFill="1" applyBorder="1" applyAlignment="1">
      <alignment horizontal="center"/>
    </xf>
    <xf numFmtId="1" fontId="0" fillId="0" borderId="3" xfId="0" applyNumberFormat="1" applyBorder="1"/>
    <xf numFmtId="1" fontId="0" fillId="0" borderId="9" xfId="0" applyNumberFormat="1" applyBorder="1"/>
    <xf numFmtId="168" fontId="0" fillId="0" borderId="0" xfId="0" applyNumberFormat="1"/>
    <xf numFmtId="0" fontId="0" fillId="2" borderId="0" xfId="0" applyFill="1"/>
    <xf numFmtId="166" fontId="0" fillId="0" borderId="5" xfId="0" applyNumberFormat="1" applyBorder="1"/>
    <xf numFmtId="167" fontId="2" fillId="0" borderId="0" xfId="0" applyNumberFormat="1" applyFont="1"/>
    <xf numFmtId="0" fontId="2" fillId="0" borderId="0" xfId="0" applyFont="1"/>
    <xf numFmtId="0" fontId="0" fillId="2" borderId="4" xfId="0" applyFill="1" applyBorder="1"/>
    <xf numFmtId="165" fontId="0" fillId="0" borderId="10" xfId="0" applyNumberFormat="1" applyBorder="1"/>
    <xf numFmtId="0" fontId="6" fillId="0" borderId="11" xfId="3" applyBorder="1"/>
    <xf numFmtId="0" fontId="6" fillId="0" borderId="12" xfId="3" applyBorder="1"/>
    <xf numFmtId="0" fontId="6" fillId="0" borderId="13" xfId="2" applyBorder="1"/>
    <xf numFmtId="0" fontId="6" fillId="0" borderId="14" xfId="2" applyBorder="1"/>
    <xf numFmtId="0" fontId="6" fillId="0" borderId="15" xfId="1" applyBorder="1">
      <alignment horizontal="left"/>
    </xf>
    <xf numFmtId="0" fontId="6" fillId="0" borderId="0" xfId="1">
      <alignment horizontal="left"/>
    </xf>
    <xf numFmtId="0" fontId="1" fillId="0" borderId="16" xfId="5" applyBorder="1">
      <alignment horizontal="left"/>
    </xf>
    <xf numFmtId="0" fontId="1" fillId="0" borderId="17" xfId="5" applyBorder="1">
      <alignment horizontal="left"/>
    </xf>
    <xf numFmtId="0" fontId="6" fillId="0" borderId="18" xfId="1" applyBorder="1">
      <alignment horizontal="left"/>
    </xf>
    <xf numFmtId="0" fontId="6" fillId="0" borderId="4" xfId="1" applyBorder="1">
      <alignment horizontal="left"/>
    </xf>
    <xf numFmtId="0" fontId="1" fillId="0" borderId="9" xfId="5" applyBorder="1">
      <alignment horizontal="left"/>
    </xf>
    <xf numFmtId="0" fontId="1" fillId="0" borderId="19" xfId="5" applyBorder="1">
      <alignment horizontal="left"/>
    </xf>
    <xf numFmtId="0" fontId="6" fillId="0" borderId="20" xfId="6" applyBorder="1"/>
    <xf numFmtId="0" fontId="6" fillId="0" borderId="21" xfId="6" applyBorder="1"/>
    <xf numFmtId="0" fontId="6" fillId="0" borderId="22" xfId="6" applyBorder="1"/>
    <xf numFmtId="0" fontId="1" fillId="0" borderId="23" xfId="4" applyBorder="1"/>
    <xf numFmtId="0" fontId="6" fillId="0" borderId="24" xfId="6" applyBorder="1"/>
    <xf numFmtId="0" fontId="1" fillId="0" borderId="25" xfId="4" applyBorder="1"/>
    <xf numFmtId="0" fontId="1" fillId="4" borderId="26" xfId="0" applyFont="1" applyFill="1" applyBorder="1"/>
    <xf numFmtId="0" fontId="0" fillId="5" borderId="0" xfId="0" applyFill="1"/>
    <xf numFmtId="167" fontId="2" fillId="0" borderId="5" xfId="0" applyNumberFormat="1" applyFont="1" applyBorder="1"/>
    <xf numFmtId="0" fontId="0" fillId="0" borderId="29" xfId="0" applyBorder="1"/>
    <xf numFmtId="0" fontId="1" fillId="0" borderId="6" xfId="0" applyFont="1" applyBorder="1"/>
    <xf numFmtId="0" fontId="0" fillId="0" borderId="31" xfId="0" applyBorder="1"/>
    <xf numFmtId="0" fontId="0" fillId="0" borderId="9" xfId="0" applyBorder="1"/>
    <xf numFmtId="0" fontId="0" fillId="0" borderId="32" xfId="0" applyBorder="1"/>
    <xf numFmtId="0" fontId="0" fillId="0" borderId="30" xfId="0" applyBorder="1"/>
    <xf numFmtId="0" fontId="1" fillId="0" borderId="7" xfId="0" applyFont="1" applyBorder="1"/>
    <xf numFmtId="1" fontId="0" fillId="0" borderId="6" xfId="0" applyNumberFormat="1" applyBorder="1"/>
    <xf numFmtId="167" fontId="0" fillId="0" borderId="6" xfId="0" applyNumberFormat="1" applyBorder="1"/>
    <xf numFmtId="167" fontId="0" fillId="0" borderId="33" xfId="0" applyNumberFormat="1" applyBorder="1"/>
    <xf numFmtId="1" fontId="0" fillId="0" borderId="16" xfId="0" applyNumberFormat="1" applyBorder="1"/>
    <xf numFmtId="166" fontId="0" fillId="2" borderId="5" xfId="0" applyNumberFormat="1" applyFill="1" applyBorder="1"/>
    <xf numFmtId="166" fontId="0" fillId="2" borderId="10" xfId="0" applyNumberFormat="1" applyFill="1" applyBorder="1"/>
    <xf numFmtId="166" fontId="0" fillId="0" borderId="33" xfId="0" applyNumberFormat="1" applyBorder="1"/>
    <xf numFmtId="0" fontId="0" fillId="0" borderId="7" xfId="0" applyBorder="1"/>
    <xf numFmtId="167" fontId="0" fillId="0" borderId="10" xfId="0" applyNumberFormat="1" applyBorder="1"/>
    <xf numFmtId="166" fontId="0" fillId="0" borderId="10" xfId="0" applyNumberFormat="1" applyBorder="1"/>
    <xf numFmtId="2" fontId="0" fillId="0" borderId="0" xfId="0" applyNumberFormat="1"/>
    <xf numFmtId="166" fontId="0" fillId="2" borderId="3" xfId="0" applyNumberFormat="1" applyFill="1" applyBorder="1"/>
    <xf numFmtId="166" fontId="0" fillId="2" borderId="32" xfId="0" applyNumberFormat="1" applyFill="1" applyBorder="1"/>
    <xf numFmtId="1" fontId="0" fillId="0" borderId="4" xfId="0" applyNumberFormat="1" applyBorder="1"/>
    <xf numFmtId="166" fontId="0" fillId="0" borderId="32" xfId="0" applyNumberFormat="1" applyBorder="1"/>
    <xf numFmtId="0" fontId="2" fillId="0" borderId="6" xfId="0" applyFont="1" applyBorder="1"/>
    <xf numFmtId="2" fontId="0" fillId="0" borderId="4" xfId="0" applyNumberFormat="1" applyBorder="1"/>
    <xf numFmtId="167" fontId="0" fillId="0" borderId="32" xfId="0" applyNumberFormat="1" applyBorder="1"/>
    <xf numFmtId="1" fontId="0" fillId="0" borderId="10" xfId="0" applyNumberFormat="1" applyBorder="1"/>
    <xf numFmtId="1" fontId="0" fillId="0" borderId="32" xfId="0" applyNumberFormat="1" applyBorder="1"/>
    <xf numFmtId="3" fontId="0" fillId="0" borderId="0" xfId="0" applyNumberFormat="1"/>
    <xf numFmtId="0" fontId="0" fillId="0" borderId="10" xfId="0" applyBorder="1"/>
    <xf numFmtId="3" fontId="0" fillId="0" borderId="10" xfId="0" applyNumberFormat="1" applyBorder="1"/>
    <xf numFmtId="3" fontId="0" fillId="0" borderId="5" xfId="0" applyNumberFormat="1" applyBorder="1"/>
    <xf numFmtId="167" fontId="0" fillId="0" borderId="8" xfId="0" applyNumberFormat="1" applyBorder="1"/>
    <xf numFmtId="167" fontId="0" fillId="0" borderId="9" xfId="0" applyNumberFormat="1" applyBorder="1"/>
    <xf numFmtId="0" fontId="4" fillId="0" borderId="0" xfId="0" applyFont="1"/>
    <xf numFmtId="0" fontId="5" fillId="0" borderId="3" xfId="0" applyFont="1" applyBorder="1"/>
    <xf numFmtId="0" fontId="5" fillId="0" borderId="32" xfId="0" applyFont="1" applyBorder="1"/>
    <xf numFmtId="2" fontId="0" fillId="0" borderId="5" xfId="0" applyNumberFormat="1" applyBorder="1"/>
    <xf numFmtId="2" fontId="0" fillId="2" borderId="10" xfId="0" applyNumberFormat="1" applyFill="1" applyBorder="1"/>
    <xf numFmtId="2" fontId="5" fillId="0" borderId="5" xfId="0" applyNumberFormat="1" applyFont="1" applyBorder="1"/>
    <xf numFmtId="2" fontId="5" fillId="2" borderId="10" xfId="0" applyNumberFormat="1" applyFont="1" applyFill="1" applyBorder="1"/>
    <xf numFmtId="2" fontId="0" fillId="0" borderId="3" xfId="0" applyNumberFormat="1" applyBorder="1"/>
    <xf numFmtId="2" fontId="0" fillId="2" borderId="32" xfId="0" applyNumberFormat="1" applyFill="1" applyBorder="1"/>
    <xf numFmtId="2" fontId="5" fillId="0" borderId="3" xfId="0" applyNumberFormat="1" applyFont="1" applyBorder="1"/>
    <xf numFmtId="2" fontId="5" fillId="2" borderId="32" xfId="0" applyNumberFormat="1" applyFont="1" applyFill="1" applyBorder="1"/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2" xr:uid="{00000000-000A-0000-FFFF-FFFF01000000}">
  <cacheSource type="worksheet">
    <worksheetSource ref="A1:AF43" sheet="Data"/>
  </cacheSource>
  <cacheFields count="31">
    <cacheField name="id" numFmtId="0">
      <sharedItems containsSemiMixedTypes="0" containsString="0" containsNumber="1" containsInteger="1" minValue="1" maxValue="13" count="11">
        <n v="1"/>
        <n v="2"/>
        <n v="5"/>
        <n v="6"/>
        <n v="7"/>
        <n v="8"/>
        <n v="9"/>
        <n v="10"/>
        <n v="11"/>
        <n v="12"/>
        <n v="13"/>
      </sharedItems>
    </cacheField>
    <cacheField name="trial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ime" numFmtId="0">
      <sharedItems count="2">
        <s v="post"/>
        <s v="pre"/>
      </sharedItems>
    </cacheField>
    <cacheField name="treatment" numFmtId="0">
      <sharedItems count="2">
        <s v="CLEN"/>
        <s v="PLA"/>
      </sharedItems>
    </cacheField>
    <cacheField name="date" numFmtId="0">
      <sharedItems containsSemiMixedTypes="0" containsNonDate="0" containsDate="1" containsString="0" minDate="2021-11-23T00:00:00" maxDate="2022-12-21T00:00:00" count="42">
        <d v="2021-11-23T00:00:00"/>
        <d v="2021-11-26T00:00:00"/>
        <d v="2021-12-07T00:00:00"/>
        <d v="2021-12-10T00:00:00"/>
        <d v="2022-01-03T00:00:00"/>
        <d v="2022-01-10T00:00:00"/>
        <d v="2022-01-21T00:00:00"/>
        <d v="2022-01-31T00:00:00"/>
        <d v="2022-02-17T00:00:00"/>
        <d v="2022-02-22T00:00:00"/>
        <d v="2022-02-23T00:00:00"/>
        <d v="2022-03-01T00:00:00"/>
        <d v="2022-03-10T00:00:00"/>
        <d v="2022-03-15T00:00:00"/>
        <d v="2022-03-16T00:00:00"/>
        <d v="2022-03-18T00:00:00"/>
        <d v="2022-03-31T00:00:00"/>
        <d v="2022-04-06T00:00:00"/>
        <d v="2022-04-19T00:00:00"/>
        <d v="2022-04-21T00:00:00"/>
        <d v="2022-04-22T00:00:00"/>
        <d v="2022-04-25T00:00:00"/>
        <d v="2022-05-06T00:00:00"/>
        <d v="2022-05-11T00:00:00"/>
        <d v="2022-05-23T00:00:00"/>
        <d v="2022-06-08T00:00:00"/>
        <d v="2022-09-22T00:00:00"/>
        <d v="2022-09-29T00:00:00"/>
        <d v="2022-10-06T00:00:00"/>
        <d v="2022-10-10T00:00:00"/>
        <d v="2022-10-18T00:00:00"/>
        <d v="2022-10-25T00:00:00"/>
        <d v="2022-10-26T00:00:00"/>
        <d v="2022-11-03T00:00:00"/>
        <d v="2022-11-10T00:00:00"/>
        <d v="2022-11-16T00:00:00"/>
        <d v="2022-11-21T00:00:00"/>
        <d v="2022-11-24T00:00:00"/>
        <d v="2022-11-28T00:00:00"/>
        <d v="2022-12-06T00:00:00"/>
        <d v="2022-12-12T00:00:00"/>
        <d v="2022-12-21T00:00:00"/>
      </sharedItems>
    </cacheField>
    <cacheField name="time_of_day" numFmtId="0">
      <sharedItems containsSemiMixedTypes="0" containsString="0" containsNumber="1" minValue="0.29166666666666702" maxValue="0.33333333333333298" count="2">
        <n v="0.29166666666666702"/>
        <n v="0.33333333333333298"/>
      </sharedItems>
    </cacheField>
    <cacheField name="age" numFmtId="0">
      <sharedItems containsSemiMixedTypes="0" containsString="0" containsNumber="1" minValue="19.100000000000001" maxValue="40.1" count="17">
        <n v="19.100000000000001"/>
        <n v="19.7"/>
        <n v="19.8"/>
        <n v="19.899999999999999"/>
        <n v="21.4"/>
        <n v="21.5"/>
        <n v="24.7"/>
        <n v="25"/>
        <n v="25.5"/>
        <n v="25.6"/>
        <n v="25.7"/>
        <n v="26.5"/>
        <n v="33.700000000000003"/>
        <n v="33.799999999999997"/>
        <n v="39.9"/>
        <n v="40"/>
        <n v="40.1"/>
      </sharedItems>
    </cacheField>
    <cacheField name="height" numFmtId="0">
      <sharedItems containsSemiMixedTypes="0" containsString="0" containsNumber="1" containsInteger="1" minValue="172" maxValue="195" count="9">
        <n v="172"/>
        <n v="179"/>
        <n v="180"/>
        <n v="182"/>
        <n v="184"/>
        <n v="185"/>
        <n v="190"/>
        <n v="191"/>
        <n v="195"/>
      </sharedItems>
    </cacheField>
    <cacheField name="weight" numFmtId="0">
      <sharedItems containsSemiMixedTypes="0" containsString="0" containsNumber="1" minValue="64.8" maxValue="88.5" count="34">
        <n v="64.8"/>
        <n v="65.2"/>
        <n v="65.7"/>
        <n v="66.900000000000006"/>
        <n v="69.5"/>
        <n v="70.3"/>
        <n v="70.599999999999994"/>
        <n v="71.099999999999994"/>
        <n v="75.900000000000006"/>
        <n v="76.3"/>
        <n v="76.8"/>
        <n v="77"/>
        <n v="77.099999999999994"/>
        <n v="77.3"/>
        <n v="77.599999999999994"/>
        <n v="78.400000000000006"/>
        <n v="78.8"/>
        <n v="78.900000000000006"/>
        <n v="80.2"/>
        <n v="80.900000000000006"/>
        <n v="81.400000000000006"/>
        <n v="82.3"/>
        <n v="83.6"/>
        <n v="83.9"/>
        <n v="84"/>
        <n v="84.8"/>
        <n v="85.8"/>
        <n v="86.5"/>
        <n v="87.2"/>
        <n v="87.7"/>
        <n v="87.8"/>
        <n v="87.9"/>
        <n v="88.3"/>
        <n v="88.5"/>
      </sharedItems>
    </cacheField>
    <cacheField name="bmi" numFmtId="0">
      <sharedItems containsSemiMixedTypes="0" containsString="0" containsNumber="1" minValue="18.933528122717298" maxValue="25.858290723155601" count="34">
        <n v="18.933528122717298"/>
        <n v="19.050401753104499"/>
        <n v="19.1964937910884"/>
        <n v="19.547114682249799"/>
        <n v="20.3067932797662"/>
        <n v="20.540540540540501"/>
        <n v="20.628195763330901"/>
        <n v="20.774287801314799"/>
        <n v="22.176771365960601"/>
        <n v="22.293644996347702"/>
        <n v="22.4397370343316"/>
        <n v="22.498173849525202"/>
        <n v="22.527392257121999"/>
        <n v="22.585829072315601"/>
        <n v="22.673484295105901"/>
        <n v="22.907231555880202"/>
        <n v="23.024105186267299"/>
        <n v="23.0533235938641"/>
        <n v="23.433162892622398"/>
        <n v="23.637691745799899"/>
        <n v="23.7837837837838"/>
        <n v="24.046749452154899"/>
        <n v="24.426588750913101"/>
        <n v="24.514243973703401"/>
        <n v="24.543462381300198"/>
        <n v="24.777209642074499"/>
        <n v="25.069393718042399"/>
        <n v="25.273922571219899"/>
        <n v="25.478451424397399"/>
        <n v="25.6245434623813"/>
        <n v="25.653761869978101"/>
        <n v="25.682980277574899"/>
        <n v="25.799853907962"/>
        <n v="25.858290723155601"/>
      </sharedItems>
    </cacheField>
    <cacheField name="lean1" numFmtId="0">
      <sharedItems containsSemiMixedTypes="0" containsString="0" containsNumber="1" minValue="53.552999999999997" maxValue="74.572000000000003" count="42">
        <n v="53.552999999999997"/>
        <n v="53.631999999999998"/>
        <n v="54.226999999999997"/>
        <n v="55.546999999999997"/>
        <n v="55.77"/>
        <n v="56.017000000000003"/>
        <n v="56.223999999999997"/>
        <n v="56.311999999999998"/>
        <n v="56.779000000000003"/>
        <n v="56.820999999999998"/>
        <n v="57.7"/>
        <n v="57.887"/>
        <n v="58.305999999999997"/>
        <n v="59.093000000000004"/>
        <n v="59.252000000000002"/>
        <n v="59.267000000000003"/>
        <n v="60.887"/>
        <n v="61.558"/>
        <n v="62.079000000000001"/>
        <n v="62.125"/>
        <n v="62.418999999999997"/>
        <n v="63.207999999999998"/>
        <n v="63.872"/>
        <n v="63.877000000000002"/>
        <n v="63.957000000000001"/>
        <n v="64.061000000000007"/>
        <n v="64.171000000000006"/>
        <n v="64.438999999999993"/>
        <n v="64.683000000000007"/>
        <n v="64.879000000000005"/>
        <n v="65.882000000000005"/>
        <n v="66.492000000000004"/>
        <n v="68.284000000000006"/>
        <n v="68.787999999999997"/>
        <n v="69.27"/>
        <n v="70.632000000000005"/>
        <n v="71.242999999999995"/>
        <n v="71.405000000000001"/>
        <n v="72.426000000000002"/>
        <n v="73.424999999999997"/>
        <n v="73.894999999999996"/>
        <n v="74.572000000000003"/>
      </sharedItems>
    </cacheField>
    <cacheField name="lean2" numFmtId="0">
      <sharedItems containsSemiMixedTypes="0" containsString="0" containsNumber="1" minValue="53.878999999999998" maxValue="73.953999999999994" count="42">
        <n v="53.878999999999998"/>
        <n v="54.06"/>
        <n v="54.247999999999998"/>
        <n v="55.548000000000002"/>
        <n v="55.707999999999998"/>
        <n v="56.018999999999998"/>
        <n v="56.218000000000004"/>
        <n v="56.481999999999999"/>
        <n v="56.51"/>
        <n v="57.024000000000001"/>
        <n v="57.744"/>
        <n v="58.014000000000003"/>
        <n v="58.305999999999997"/>
        <n v="59.057000000000002"/>
        <n v="59.423000000000002"/>
        <n v="59.511000000000003"/>
        <n v="60.377000000000002"/>
        <n v="62.146999999999998"/>
        <n v="62.195999999999998"/>
        <n v="62.290999999999997"/>
        <n v="62.692999999999998"/>
        <n v="62.847999999999999"/>
        <n v="63.381"/>
        <n v="63.500999999999998"/>
        <n v="63.902000000000001"/>
        <n v="64.009"/>
        <n v="64.019000000000005"/>
        <n v="64.033000000000001"/>
        <n v="64.260000000000005"/>
        <n v="65.353999999999999"/>
        <n v="65.573999999999998"/>
        <n v="66.412000000000006"/>
        <n v="68.191999999999993"/>
        <n v="68.918999999999997"/>
        <n v="70.399000000000001"/>
        <n v="70.459000000000003"/>
        <n v="71.48"/>
        <n v="71.495999999999995"/>
        <n v="72.13"/>
        <n v="73.590999999999994"/>
        <n v="73.885000000000005"/>
        <n v="73.953999999999994"/>
      </sharedItems>
    </cacheField>
    <cacheField name="lean" numFmtId="0">
      <sharedItems containsSemiMixedTypes="0" containsString="0" containsNumber="1" minValue="53.716000000000001" maxValue="74.263000000000005" count="42">
        <n v="53.716000000000001"/>
        <n v="53.845999999999997"/>
        <n v="54.237499999999997"/>
        <n v="55.547499999999999"/>
        <n v="55.738999999999997"/>
        <n v="56.018000000000001"/>
        <n v="56.220999999999997"/>
        <n v="56.396999999999998"/>
        <n v="56.644500000000001"/>
        <n v="56.922499999999999"/>
        <n v="57.722000000000001"/>
        <n v="57.950499999999998"/>
        <n v="58.305999999999997"/>
        <n v="59.075000000000003"/>
        <n v="59.337499999999999"/>
        <n v="59.389000000000003"/>
        <n v="60.631999999999998"/>
        <n v="61.924500000000002"/>
        <n v="62.136000000000003"/>
        <n v="62.137500000000003"/>
        <n v="62.633499999999998"/>
        <n v="62.950499999999998"/>
        <n v="63.668999999999997"/>
        <n v="63.689"/>
        <n v="63.945500000000003"/>
        <n v="63.981499999999997"/>
        <n v="64.215500000000006"/>
        <n v="64.236000000000004"/>
        <n v="64.346000000000004"/>
        <n v="65.116500000000002"/>
        <n v="65.727999999999994"/>
        <n v="66.451999999999998"/>
        <n v="68.238"/>
        <n v="69.094499999999996"/>
        <n v="69.623500000000007"/>
        <n v="70.515500000000003"/>
        <n v="71.369500000000002"/>
        <n v="71.442499999999995"/>
        <n v="72.278000000000006"/>
        <n v="73.507999999999996"/>
        <n v="73.89"/>
        <n v="74.263000000000005"/>
      </sharedItems>
    </cacheField>
    <cacheField name="fat1" numFmtId="0">
      <sharedItems containsSemiMixedTypes="0" containsString="0" containsNumber="1" minValue="8.673" maxValue="18.420000000000002" count="42">
        <n v="8.673"/>
        <n v="8.968"/>
        <n v="9.1010000000000009"/>
        <n v="9.5730000000000004"/>
        <n v="9.7509999999999994"/>
        <n v="9.8130000000000006"/>
        <n v="9.9269999999999996"/>
        <n v="10.048"/>
        <n v="10.111000000000001"/>
        <n v="10.244999999999999"/>
        <n v="10.286"/>
        <n v="10.894"/>
        <n v="11.51"/>
        <n v="11.648"/>
        <n v="11.76"/>
        <n v="11.808"/>
        <n v="12.284000000000001"/>
        <n v="12.595000000000001"/>
        <n v="12.68"/>
        <n v="13.054"/>
        <n v="13.159000000000001"/>
        <n v="13.962"/>
        <n v="14.052"/>
        <n v="14.055999999999999"/>
        <n v="14.057"/>
        <n v="14.089"/>
        <n v="14.606"/>
        <n v="14.628"/>
        <n v="15.025"/>
        <n v="15.09"/>
        <n v="15.1"/>
        <n v="15.157999999999999"/>
        <n v="15.199"/>
        <n v="15.311999999999999"/>
        <n v="15.358000000000001"/>
        <n v="15.752000000000001"/>
        <n v="16.535"/>
        <n v="16.664000000000001"/>
        <n v="17.687000000000001"/>
        <n v="17.791"/>
        <n v="18.088000000000001"/>
        <n v="18.420000000000002"/>
      </sharedItems>
    </cacheField>
    <cacheField name="fat2" numFmtId="0">
      <sharedItems containsSemiMixedTypes="0" containsString="0" containsNumber="1" minValue="8.6669999999999998" maxValue="18.248999999999999" count="41">
        <n v="8.6669999999999998"/>
        <n v="8.9280000000000008"/>
        <n v="9.0939999999999994"/>
        <n v="9.5530000000000008"/>
        <n v="9.6199999999999992"/>
        <n v="9.7189999999999994"/>
        <n v="10.031000000000001"/>
        <n v="10.042"/>
        <n v="10.18"/>
        <n v="10.363"/>
        <n v="10.79"/>
        <n v="10.901999999999999"/>
        <n v="11.510999999999999"/>
        <n v="11.611000000000001"/>
        <n v="11.663"/>
        <n v="11.843"/>
        <n v="12.287000000000001"/>
        <n v="12.977"/>
        <n v="13.004"/>
        <n v="13.122"/>
        <n v="13.632"/>
        <n v="13.944000000000001"/>
        <n v="13.965999999999999"/>
        <n v="13.997"/>
        <n v="14.106999999999999"/>
        <n v="14.468"/>
        <n v="14.487"/>
        <n v="14.965"/>
        <n v="15.064"/>
        <n v="15.134"/>
        <n v="15.287000000000001"/>
        <n v="15.369"/>
        <n v="15.494"/>
        <n v="15.553000000000001"/>
        <n v="15.746"/>
        <n v="16.863"/>
        <n v="16.873999999999999"/>
        <n v="17.791"/>
        <n v="17.847000000000001"/>
        <n v="18.093"/>
        <n v="18.248999999999999"/>
      </sharedItems>
    </cacheField>
    <cacheField name="fat" numFmtId="0">
      <sharedItems containsSemiMixedTypes="0" containsString="0" containsNumber="1" minValue="8.67" maxValue="18.334499999999998" count="42">
        <n v="8.67"/>
        <n v="8.9480000000000004"/>
        <n v="9.0975000000000001"/>
        <n v="9.5630000000000006"/>
        <n v="9.6854999999999993"/>
        <n v="9.8834999999999997"/>
        <n v="10.0535"/>
        <n v="10.071"/>
        <n v="10.087999999999999"/>
        <n v="10.1435"/>
        <n v="10.593999999999999"/>
        <n v="10.842000000000001"/>
        <n v="11.5105"/>
        <n v="11.6555"/>
        <n v="11.685499999999999"/>
        <n v="11.8255"/>
        <n v="12.285500000000001"/>
        <n v="12.7995"/>
        <n v="12.901"/>
        <n v="13.068"/>
        <n v="13.343"/>
        <n v="13.952999999999999"/>
        <n v="14.010999999999999"/>
        <n v="14.0115"/>
        <n v="14.098000000000001"/>
        <n v="14.269500000000001"/>
        <n v="14.301500000000001"/>
        <n v="14.548"/>
        <n v="15.0275"/>
        <n v="15.044499999999999"/>
        <n v="15.117000000000001"/>
        <n v="15.243"/>
        <n v="15.3405"/>
        <n v="15.452"/>
        <n v="15.455500000000001"/>
        <n v="15.622999999999999"/>
        <n v="16.704499999999999"/>
        <n v="16.763500000000001"/>
        <n v="17.766999999999999"/>
        <n v="17.791"/>
        <n v="18.090499999999999"/>
        <n v="18.334499999999998"/>
      </sharedItems>
    </cacheField>
    <cacheField name="fat_p1" numFmtId="0">
      <sharedItems containsSemiMixedTypes="0" containsString="0" containsNumber="1" minValue="11.8" maxValue="24.6" count="35">
        <n v="11.8"/>
        <n v="12.1"/>
        <n v="12.2"/>
        <n v="12.8"/>
        <n v="13.4"/>
        <n v="13.7"/>
        <n v="13.9"/>
        <n v="14.2"/>
        <n v="14.3"/>
        <n v="15.1"/>
        <n v="15.3"/>
        <n v="15.4"/>
        <n v="16.100000000000001"/>
        <n v="16.3"/>
        <n v="17.100000000000001"/>
        <n v="17.2"/>
        <n v="17.399999999999999"/>
        <n v="17.8"/>
        <n v="17.899999999999999"/>
        <n v="18"/>
        <n v="18.100000000000001"/>
        <n v="18.5"/>
        <n v="18.7"/>
        <n v="18.8"/>
        <n v="18.899999999999999"/>
        <n v="19.2"/>
        <n v="19.5"/>
        <n v="19.600000000000001"/>
        <n v="19.8"/>
        <n v="20.399999999999999"/>
        <n v="20.7"/>
        <n v="23.4"/>
        <n v="23.8"/>
        <n v="23.9"/>
        <n v="24.6"/>
      </sharedItems>
    </cacheField>
    <cacheField name="fat_p2" numFmtId="0">
      <sharedItems containsSemiMixedTypes="0" containsString="0" containsNumber="1" minValue="11.8" maxValue="24.4" count="34">
        <n v="11.8"/>
        <n v="12"/>
        <n v="12.7"/>
        <n v="12.8"/>
        <n v="13.4"/>
        <n v="13.5"/>
        <n v="13.7"/>
        <n v="14.2"/>
        <n v="14.4"/>
        <n v="15.2"/>
        <n v="15.5"/>
        <n v="15.6"/>
        <n v="15.9"/>
        <n v="16.899999999999999"/>
        <n v="17.2"/>
        <n v="17.399999999999999"/>
        <n v="17.899999999999999"/>
        <n v="18"/>
        <n v="18.100000000000001"/>
        <n v="18.3"/>
        <n v="18.5"/>
        <n v="18.8"/>
        <n v="19.2"/>
        <n v="19.399999999999999"/>
        <n v="19.600000000000001"/>
        <n v="19.8"/>
        <n v="19.899999999999999"/>
        <n v="20.399999999999999"/>
        <n v="20.5"/>
        <n v="20.9"/>
        <n v="23.4"/>
        <n v="23.9"/>
        <n v="24"/>
        <n v="24.4"/>
      </sharedItems>
    </cacheField>
    <cacheField name="fat_p" numFmtId="0">
      <sharedItems containsSemiMixedTypes="0" containsString="0" containsNumber="1" minValue="11.8" maxValue="24.5" count="36">
        <n v="11.8"/>
        <n v="12.1"/>
        <n v="12.45"/>
        <n v="12.75"/>
        <n v="13.4"/>
        <n v="13.55"/>
        <n v="13.6"/>
        <n v="13.65"/>
        <n v="13.8"/>
        <n v="14.2"/>
        <n v="14.25"/>
        <n v="14.3"/>
        <n v="15.3"/>
        <n v="15.6"/>
        <n v="15.85"/>
        <n v="16.600000000000001"/>
        <n v="17"/>
        <n v="17.2"/>
        <n v="17.399999999999999"/>
        <n v="17.850000000000001"/>
        <n v="17.95"/>
        <n v="18.100000000000001"/>
        <n v="18.399999999999999"/>
        <n v="18.5"/>
        <n v="18.75"/>
        <n v="19.05"/>
        <n v="19.100000000000001"/>
        <n v="19.350000000000001"/>
        <n v="19.55"/>
        <n v="19.7"/>
        <n v="20.399999999999999"/>
        <n v="20.6"/>
        <n v="20.65"/>
        <n v="23.4"/>
        <n v="23.9"/>
        <n v="24.5"/>
      </sharedItems>
    </cacheField>
    <cacheField name="bmc1" numFmtId="0">
      <sharedItems containsSemiMixedTypes="0" containsString="0" containsNumber="1" minValue="2.8210000000000002" maxValue="3.7650000000000001" count="39">
        <n v="2.8210000000000002"/>
        <n v="2.8239999999999998"/>
        <n v="2.8290000000000002"/>
        <n v="2.8319999999999999"/>
        <n v="2.9510000000000001"/>
        <n v="2.9550000000000001"/>
        <n v="2.9620000000000002"/>
        <n v="2.972"/>
        <n v="2.9750000000000001"/>
        <n v="2.9849999999999999"/>
        <n v="2.9870000000000001"/>
        <n v="2.9889999999999999"/>
        <n v="3.1259999999999999"/>
        <n v="3.1720000000000002"/>
        <n v="3.1920000000000002"/>
        <n v="3.2050000000000001"/>
        <n v="3.2109999999999999"/>
        <n v="3.2170000000000001"/>
        <n v="3.35"/>
        <n v="3.3530000000000002"/>
        <n v="3.363"/>
        <n v="3.3740000000000001"/>
        <n v="3.444"/>
        <n v="3.4529999999999998"/>
        <n v="3.456"/>
        <n v="3.46"/>
        <n v="3.4660000000000002"/>
        <n v="3.492"/>
        <n v="3.5259999999999998"/>
        <n v="3.5310000000000001"/>
        <n v="3.5369999999999999"/>
        <n v="3.605"/>
        <n v="3.609"/>
        <n v="3.637"/>
        <n v="3.6440000000000001"/>
        <n v="3.738"/>
        <n v="3.74"/>
        <n v="3.7610000000000001"/>
        <n v="3.7650000000000001"/>
      </sharedItems>
    </cacheField>
    <cacheField name="bmc2" numFmtId="0">
      <sharedItems containsSemiMixedTypes="0" containsString="0" containsNumber="1" minValue="2.7970000000000002" maxValue="3.7690000000000001" count="40">
        <n v="2.7970000000000002"/>
        <n v="2.8079999999999998"/>
        <n v="2.8239999999999998"/>
        <n v="2.8420000000000001"/>
        <n v="2.94"/>
        <n v="2.9489999999999998"/>
        <n v="2.95"/>
        <n v="2.97"/>
        <n v="2.972"/>
        <n v="2.9809999999999999"/>
        <n v="2.99"/>
        <n v="3.13"/>
        <n v="3.177"/>
        <n v="3.1789999999999998"/>
        <n v="3.1819999999999999"/>
        <n v="3.1890000000000001"/>
        <n v="3.1909999999999998"/>
        <n v="3.1989999999999998"/>
        <n v="3.2429999999999999"/>
        <n v="3.339"/>
        <n v="3.3679999999999999"/>
        <n v="3.375"/>
        <n v="3.3820000000000001"/>
        <n v="3.4359999999999999"/>
        <n v="3.45"/>
        <n v="3.4569999999999999"/>
        <n v="3.4590000000000001"/>
        <n v="3.4609999999999999"/>
        <n v="3.4830000000000001"/>
        <n v="3.5110000000000001"/>
        <n v="3.5209999999999999"/>
        <n v="3.5390000000000001"/>
        <n v="3.63"/>
        <n v="3.6389999999999998"/>
        <n v="3.6520000000000001"/>
        <n v="3.6669999999999998"/>
        <n v="3.75"/>
        <n v="3.7530000000000001"/>
        <n v="3.7589999999999999"/>
        <n v="3.7690000000000001"/>
      </sharedItems>
    </cacheField>
    <cacheField name="bmc" numFmtId="0">
      <sharedItems containsSemiMixedTypes="0" containsString="0" containsNumber="1" minValue="2.8090000000000002" maxValue="3.76" count="41">
        <n v="2.8090000000000002"/>
        <n v="2.8159999999999998"/>
        <n v="2.8279999999999998"/>
        <n v="2.8355000000000001"/>
        <n v="2.9474999999999998"/>
        <n v="2.9504999999999999"/>
        <n v="2.9554999999999998"/>
        <n v="2.972"/>
        <n v="2.9735"/>
        <n v="2.9775"/>
        <n v="2.9849999999999999"/>
        <n v="2.9885000000000002"/>
        <n v="3.1280000000000001"/>
        <n v="3.1745000000000001"/>
        <n v="3.1804999999999999"/>
        <n v="3.1855000000000002"/>
        <n v="3.1915"/>
        <n v="3.1995"/>
        <n v="3.2050000000000001"/>
        <n v="3.2240000000000002"/>
        <n v="3.3445"/>
        <n v="3.3654999999999999"/>
        <n v="3.3675000000000002"/>
        <n v="3.3744999999999998"/>
        <n v="3.44"/>
        <n v="3.4514999999999998"/>
        <n v="3.4584999999999999"/>
        <n v="3.4594999999999998"/>
        <n v="3.4615"/>
        <n v="3.4874999999999998"/>
        <n v="3.524"/>
        <n v="3.5259999999999998"/>
        <n v="3.5325000000000002"/>
        <n v="3.6175000000000002"/>
        <n v="3.6240000000000001"/>
        <n v="3.6480000000000001"/>
        <n v="3.6520000000000001"/>
        <n v="3.7450000000000001"/>
        <n v="3.7534999999999998"/>
        <n v="3.7589999999999999"/>
        <n v="3.76"/>
      </sharedItems>
    </cacheField>
    <cacheField name="ippo" numFmtId="0">
      <sharedItems containsSemiMixedTypes="0" containsString="0" containsNumber="1" containsInteger="1" minValue="230" maxValue="425" count="36">
        <n v="230"/>
        <n v="239"/>
        <n v="298"/>
        <n v="300"/>
        <n v="312"/>
        <n v="317"/>
        <n v="323"/>
        <n v="331"/>
        <n v="333"/>
        <n v="338"/>
        <n v="340"/>
        <n v="341"/>
        <n v="343"/>
        <n v="348"/>
        <n v="351"/>
        <n v="359"/>
        <n v="360"/>
        <n v="361"/>
        <n v="366"/>
        <n v="367"/>
        <n v="368"/>
        <n v="373"/>
        <n v="374"/>
        <n v="379"/>
        <n v="380"/>
        <n v="381"/>
        <n v="382"/>
        <n v="383"/>
        <n v="386"/>
        <n v="389"/>
        <n v="390"/>
        <n v="393"/>
        <n v="410"/>
        <n v="411"/>
        <n v="412"/>
        <n v="425"/>
      </sharedItems>
    </cacheField>
    <cacheField name="vo2max_ramp" numFmtId="0">
      <sharedItems containsSemiMixedTypes="0" containsString="0" containsNumber="1" minValue="2370" maxValue="5156" count="42">
        <n v="2370"/>
        <n v="2473"/>
        <n v="2476"/>
        <n v="2481"/>
        <n v="3515"/>
        <n v="3570"/>
        <n v="3665"/>
        <n v="3715"/>
        <n v="3719"/>
        <n v="3730"/>
        <n v="3801"/>
        <n v="3892"/>
        <n v="3901"/>
        <n v="3941"/>
        <n v="3943"/>
        <n v="3955"/>
        <n v="3967"/>
        <n v="3977"/>
        <n v="3993"/>
        <n v="4032"/>
        <n v="4068"/>
        <n v="4097"/>
        <n v="4105"/>
        <n v="4117"/>
        <n v="4119"/>
        <n v="4180"/>
        <n v="4183"/>
        <n v="4208"/>
        <n v="4222"/>
        <n v="4293"/>
        <n v="4294"/>
        <n v="4399"/>
        <n v="4402"/>
        <n v="4422"/>
        <n v="4439.6670000000004"/>
        <n v="4480"/>
        <n v="4587"/>
        <n v="4729"/>
        <n v="4949"/>
        <n v="5034"/>
        <n v="5038"/>
        <n v="5156"/>
      </sharedItems>
    </cacheField>
    <cacheField name="vo2max_110" numFmtId="0">
      <sharedItems containsSemiMixedTypes="0" containsString="0" containsNumber="1" containsInteger="1" minValue="2315" maxValue="4954" count="41">
        <n v="2315"/>
        <n v="2406"/>
        <n v="2451"/>
        <n v="3245"/>
        <n v="3261"/>
        <n v="3501"/>
        <n v="3526"/>
        <n v="3606"/>
        <n v="3648"/>
        <n v="3658"/>
        <n v="3671"/>
        <n v="3694"/>
        <n v="3699"/>
        <n v="3713"/>
        <n v="3720"/>
        <n v="3791"/>
        <n v="3841"/>
        <n v="3849"/>
        <n v="3857"/>
        <n v="3867"/>
        <n v="3889"/>
        <n v="3890"/>
        <n v="3937"/>
        <n v="3963"/>
        <n v="3971"/>
        <n v="4002"/>
        <n v="4032"/>
        <n v="4055"/>
        <n v="4089"/>
        <n v="4123"/>
        <n v="4175"/>
        <n v="4176"/>
        <n v="4189"/>
        <n v="4217"/>
        <n v="4262"/>
        <n v="4498"/>
        <n v="4568"/>
        <n v="4662"/>
        <n v="4684"/>
        <n v="4689"/>
        <n v="4954"/>
      </sharedItems>
    </cacheField>
    <cacheField name="vo2max" numFmtId="0">
      <sharedItems containsSemiMixedTypes="0" containsString="0" containsNumber="1" minValue="2451" maxValue="5156" count="42">
        <n v="2451"/>
        <n v="2473"/>
        <n v="2476"/>
        <n v="2481"/>
        <n v="3526"/>
        <n v="3658"/>
        <n v="3665"/>
        <n v="3715"/>
        <n v="3719"/>
        <n v="3730"/>
        <n v="3867"/>
        <n v="3892"/>
        <n v="3901"/>
        <n v="3941"/>
        <n v="3943"/>
        <n v="3955"/>
        <n v="3967"/>
        <n v="3977"/>
        <n v="3993"/>
        <n v="4032"/>
        <n v="4068"/>
        <n v="4097"/>
        <n v="4105"/>
        <n v="4117"/>
        <n v="4119"/>
        <n v="4180"/>
        <n v="4183"/>
        <n v="4208"/>
        <n v="4222"/>
        <n v="4293"/>
        <n v="4294"/>
        <n v="4399"/>
        <n v="4402"/>
        <n v="4422"/>
        <n v="4439.6670000000004"/>
        <n v="4480"/>
        <n v="4587"/>
        <n v="4729"/>
        <n v="4949"/>
        <n v="5034"/>
        <n v="5038"/>
        <n v="5156"/>
      </sharedItems>
    </cacheField>
    <cacheField name="110&gt;vo2max" numFmtId="0">
      <sharedItems count="2">
        <s v=""/>
        <s v="X"/>
      </sharedItems>
    </cacheField>
    <cacheField name="appo" numFmtId="0">
      <sharedItems containsSemiMixedTypes="0" containsString="0" containsNumber="1" containsInteger="1" minValue="218" maxValue="405" count="33">
        <n v="218"/>
        <n v="220"/>
        <n v="230"/>
        <n v="277"/>
        <n v="282"/>
        <n v="295"/>
        <n v="297"/>
        <n v="300"/>
        <n v="307"/>
        <n v="320"/>
        <n v="322"/>
        <n v="325"/>
        <n v="327"/>
        <n v="328"/>
        <n v="330"/>
        <n v="335"/>
        <n v="340"/>
        <n v="342"/>
        <n v="343"/>
        <n v="345"/>
        <n v="348"/>
        <n v="350"/>
        <n v="352"/>
        <n v="353"/>
        <n v="357"/>
        <n v="358"/>
        <n v="360"/>
        <n v="363"/>
        <n v="367"/>
        <n v="373"/>
        <n v="392"/>
        <n v="395"/>
        <n v="405"/>
      </sharedItems>
    </cacheField>
    <cacheField name="kondital" numFmtId="0">
      <sharedItems containsSemiMixedTypes="0" containsString="0" containsNumber="1" minValue="37.010463378176397" maxValue="61.7841726618705" count="42">
        <n v="37.010463378176397"/>
        <n v="37.640791476407898"/>
        <n v="37.824074074074097"/>
        <n v="38.052147239263803"/>
        <n v="45.130830489192299"/>
        <n v="45.4381443298969"/>
        <n v="46.1618497109827"/>
        <n v="46.625141562853898"/>
        <n v="46.966932725199499"/>
        <n v="46.983944954128397"/>
        <n v="47.139175257731999"/>
        <n v="47.144670050761398"/>
        <n v="47.412587412587399"/>
        <n v="47.412677878395897"/>
        <n v="47.436224489795897"/>
        <n v="47.706214689265501"/>
        <n v="47.927107061503399"/>
        <n v="48.441558441558399"/>
        <n v="48.869047619047599"/>
        <n v="49.328263624841597"/>
        <n v="49.505076142131998"/>
        <n v="50.190355329949199"/>
        <n v="50.681520314547797"/>
        <n v="50.855491329479797"/>
        <n v="50.9831824062096"/>
        <n v="51.582360570687399"/>
        <n v="53.944921020656103"/>
        <n v="54.113842173350598"/>
        <n v="54.887780548628399"/>
        <n v="55.036855036855002"/>
        <n v="55.849858356940501"/>
        <n v="56.561264822134397"/>
        <n v="56.708860759493703"/>
        <n v="57.955439056356497"/>
        <n v="58.454882571075402"/>
        <n v="58.986889153754497"/>
        <n v="59.459459459459502"/>
        <n v="59.7265625"/>
        <n v="59.928571428571402"/>
        <n v="60.263157894736899"/>
        <n v="60.801886792452798"/>
        <n v="61.7841726618705"/>
      </sharedItems>
    </cacheField>
    <cacheField name="ppo" numFmtId="0">
      <sharedItems containsString="0" containsBlank="1" containsNumber="1" containsInteger="1" minValue="884" maxValue="1487" count="41">
        <n v="884"/>
        <n v="886"/>
        <n v="900"/>
        <n v="939"/>
        <n v="978"/>
        <n v="1013"/>
        <n v="1034"/>
        <n v="1054"/>
        <n v="1094"/>
        <n v="1097"/>
        <n v="1134"/>
        <n v="1149"/>
        <n v="1152"/>
        <n v="1162"/>
        <n v="1179"/>
        <n v="1202"/>
        <n v="1203"/>
        <n v="1207"/>
        <n v="1213"/>
        <n v="1215"/>
        <n v="1242"/>
        <n v="1247"/>
        <n v="1248"/>
        <n v="1262"/>
        <n v="1272"/>
        <n v="1283"/>
        <n v="1286"/>
        <n v="1295"/>
        <n v="1310"/>
        <n v="1313"/>
        <n v="1314"/>
        <n v="1326"/>
        <n v="1329"/>
        <n v="1391"/>
        <n v="1426"/>
        <n v="1442"/>
        <n v="1446"/>
        <n v="1452"/>
        <n v="1457"/>
        <n v="1487"/>
        <m/>
      </sharedItems>
    </cacheField>
    <cacheField name="mpo" numFmtId="0">
      <sharedItems containsString="0" containsBlank="1" containsNumber="1" containsInteger="1" minValue="804" maxValue="1340" count="40">
        <n v="804"/>
        <n v="823"/>
        <n v="838"/>
        <n v="879"/>
        <n v="912"/>
        <n v="951"/>
        <n v="957"/>
        <n v="982"/>
        <n v="1002"/>
        <n v="1043"/>
        <n v="1046"/>
        <n v="1055"/>
        <n v="1056"/>
        <n v="1060"/>
        <n v="1062"/>
        <n v="1063"/>
        <n v="1064"/>
        <n v="1065"/>
        <n v="1067"/>
        <n v="1072"/>
        <n v="1081"/>
        <n v="1088"/>
        <n v="1089"/>
        <n v="1095"/>
        <n v="1096"/>
        <n v="1101"/>
        <n v="1132"/>
        <n v="1141"/>
        <n v="1166"/>
        <n v="1167"/>
        <n v="1171"/>
        <n v="1196"/>
        <n v="1202"/>
        <n v="1204"/>
        <n v="1228"/>
        <n v="1243"/>
        <n v="1274"/>
        <n v="1303"/>
        <n v="134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x v="0"/>
    <x v="1"/>
    <x v="1"/>
    <x v="0"/>
    <x v="1"/>
    <x v="11"/>
    <x v="5"/>
    <x v="21"/>
    <x v="21"/>
    <x v="23"/>
    <x v="23"/>
    <x v="23"/>
    <x v="31"/>
    <x v="34"/>
    <x v="33"/>
    <x v="25"/>
    <x v="26"/>
    <x v="28"/>
    <x v="31"/>
    <x v="32"/>
    <x v="33"/>
    <x v="24"/>
    <x v="34"/>
    <x v="34"/>
    <x v="34"/>
    <x v="0"/>
    <x v="22"/>
    <x v="26"/>
    <x v="33"/>
    <x v="34"/>
  </r>
  <r>
    <x v="0"/>
    <x v="1"/>
    <x v="0"/>
    <x v="1"/>
    <x v="2"/>
    <x v="1"/>
    <x v="11"/>
    <x v="5"/>
    <x v="20"/>
    <x v="20"/>
    <x v="26"/>
    <x v="28"/>
    <x v="26"/>
    <x v="23"/>
    <x v="22"/>
    <x v="22"/>
    <x v="19"/>
    <x v="16"/>
    <x v="20"/>
    <x v="34"/>
    <x v="34"/>
    <x v="35"/>
    <x v="29"/>
    <x v="35"/>
    <x v="29"/>
    <x v="35"/>
    <x v="0"/>
    <x v="19"/>
    <x v="29"/>
    <x v="35"/>
    <x v="35"/>
  </r>
  <r>
    <x v="0"/>
    <x v="2"/>
    <x v="1"/>
    <x v="0"/>
    <x v="5"/>
    <x v="1"/>
    <x v="11"/>
    <x v="5"/>
    <x v="19"/>
    <x v="19"/>
    <x v="24"/>
    <x v="22"/>
    <x v="22"/>
    <x v="21"/>
    <x v="21"/>
    <x v="21"/>
    <x v="18"/>
    <x v="17"/>
    <x v="20"/>
    <x v="32"/>
    <x v="33"/>
    <x v="34"/>
    <x v="23"/>
    <x v="37"/>
    <x v="36"/>
    <x v="37"/>
    <x v="0"/>
    <x v="24"/>
    <x v="34"/>
    <x v="38"/>
    <x v="36"/>
  </r>
  <r>
    <x v="0"/>
    <x v="3"/>
    <x v="0"/>
    <x v="0"/>
    <x v="7"/>
    <x v="1"/>
    <x v="11"/>
    <x v="5"/>
    <x v="18"/>
    <x v="18"/>
    <x v="28"/>
    <x v="25"/>
    <x v="28"/>
    <x v="17"/>
    <x v="18"/>
    <x v="17"/>
    <x v="13"/>
    <x v="13"/>
    <x v="15"/>
    <x v="33"/>
    <x v="35"/>
    <x v="36"/>
    <x v="25"/>
    <x v="32"/>
    <x v="30"/>
    <x v="32"/>
    <x v="0"/>
    <x v="24"/>
    <x v="28"/>
    <x v="36"/>
    <x v="31"/>
  </r>
  <r>
    <x v="1"/>
    <x v="0"/>
    <x v="1"/>
    <x v="1"/>
    <x v="1"/>
    <x v="1"/>
    <x v="8"/>
    <x v="1"/>
    <x v="5"/>
    <x v="5"/>
    <x v="4"/>
    <x v="4"/>
    <x v="4"/>
    <x v="16"/>
    <x v="16"/>
    <x v="16"/>
    <x v="20"/>
    <x v="18"/>
    <x v="21"/>
    <x v="9"/>
    <x v="7"/>
    <x v="9"/>
    <x v="11"/>
    <x v="25"/>
    <x v="25"/>
    <x v="25"/>
    <x v="0"/>
    <x v="14"/>
    <x v="36"/>
    <x v="18"/>
    <x v="27"/>
  </r>
  <r>
    <x v="1"/>
    <x v="1"/>
    <x v="0"/>
    <x v="1"/>
    <x v="3"/>
    <x v="1"/>
    <x v="8"/>
    <x v="1"/>
    <x v="4"/>
    <x v="4"/>
    <x v="3"/>
    <x v="3"/>
    <x v="3"/>
    <x v="12"/>
    <x v="12"/>
    <x v="12"/>
    <x v="15"/>
    <x v="14"/>
    <x v="17"/>
    <x v="6"/>
    <x v="5"/>
    <x v="6"/>
    <x v="13"/>
    <x v="30"/>
    <x v="31"/>
    <x v="30"/>
    <x v="0"/>
    <x v="10"/>
    <x v="41"/>
    <x v="22"/>
    <x v="23"/>
  </r>
  <r>
    <x v="1"/>
    <x v="2"/>
    <x v="1"/>
    <x v="0"/>
    <x v="4"/>
    <x v="1"/>
    <x v="9"/>
    <x v="1"/>
    <x v="6"/>
    <x v="6"/>
    <x v="6"/>
    <x v="6"/>
    <x v="6"/>
    <x v="15"/>
    <x v="15"/>
    <x v="15"/>
    <x v="16"/>
    <x v="15"/>
    <x v="18"/>
    <x v="11"/>
    <x v="9"/>
    <x v="10"/>
    <x v="17"/>
    <x v="14"/>
    <x v="22"/>
    <x v="14"/>
    <x v="0"/>
    <x v="15"/>
    <x v="30"/>
    <x v="21"/>
    <x v="10"/>
  </r>
  <r>
    <x v="1"/>
    <x v="3"/>
    <x v="0"/>
    <x v="0"/>
    <x v="6"/>
    <x v="1"/>
    <x v="10"/>
    <x v="1"/>
    <x v="7"/>
    <x v="7"/>
    <x v="9"/>
    <x v="9"/>
    <x v="9"/>
    <x v="14"/>
    <x v="13"/>
    <x v="14"/>
    <x v="14"/>
    <x v="13"/>
    <x v="16"/>
    <x v="8"/>
    <x v="8"/>
    <x v="8"/>
    <x v="7"/>
    <x v="19"/>
    <x v="23"/>
    <x v="19"/>
    <x v="0"/>
    <x v="7"/>
    <x v="32"/>
    <x v="23"/>
    <x v="21"/>
  </r>
  <r>
    <x v="2"/>
    <x v="0"/>
    <x v="1"/>
    <x v="0"/>
    <x v="8"/>
    <x v="1"/>
    <x v="1"/>
    <x v="4"/>
    <x v="13"/>
    <x v="13"/>
    <x v="13"/>
    <x v="13"/>
    <x v="13"/>
    <x v="30"/>
    <x v="29"/>
    <x v="30"/>
    <x v="29"/>
    <x v="27"/>
    <x v="30"/>
    <x v="29"/>
    <x v="30"/>
    <x v="31"/>
    <x v="5"/>
    <x v="13"/>
    <x v="14"/>
    <x v="13"/>
    <x v="0"/>
    <x v="6"/>
    <x v="24"/>
    <x v="5"/>
    <x v="6"/>
  </r>
  <r>
    <x v="2"/>
    <x v="1"/>
    <x v="0"/>
    <x v="0"/>
    <x v="12"/>
    <x v="1"/>
    <x v="2"/>
    <x v="4"/>
    <x v="11"/>
    <x v="11"/>
    <x v="14"/>
    <x v="14"/>
    <x v="14"/>
    <x v="27"/>
    <x v="25"/>
    <x v="27"/>
    <x v="28"/>
    <x v="24"/>
    <x v="29"/>
    <x v="29"/>
    <x v="30"/>
    <x v="31"/>
    <x v="2"/>
    <x v="9"/>
    <x v="3"/>
    <x v="9"/>
    <x v="0"/>
    <x v="3"/>
    <x v="17"/>
    <x v="10"/>
    <x v="12"/>
  </r>
  <r>
    <x v="2"/>
    <x v="2"/>
    <x v="1"/>
    <x v="1"/>
    <x v="16"/>
    <x v="1"/>
    <x v="2"/>
    <x v="4"/>
    <x v="14"/>
    <x v="14"/>
    <x v="15"/>
    <x v="15"/>
    <x v="15"/>
    <x v="32"/>
    <x v="30"/>
    <x v="31"/>
    <x v="29"/>
    <x v="27"/>
    <x v="30"/>
    <x v="28"/>
    <x v="31"/>
    <x v="32"/>
    <x v="3"/>
    <x v="5"/>
    <x v="9"/>
    <x v="5"/>
    <x v="1"/>
    <x v="4"/>
    <x v="10"/>
    <x v="11"/>
    <x v="16"/>
  </r>
  <r>
    <x v="2"/>
    <x v="3"/>
    <x v="0"/>
    <x v="1"/>
    <x v="19"/>
    <x v="1"/>
    <x v="3"/>
    <x v="4"/>
    <x v="9"/>
    <x v="9"/>
    <x v="11"/>
    <x v="11"/>
    <x v="11"/>
    <x v="29"/>
    <x v="27"/>
    <x v="28"/>
    <x v="30"/>
    <x v="28"/>
    <x v="31"/>
    <x v="30"/>
    <x v="29"/>
    <x v="30"/>
    <x v="4"/>
    <x v="10"/>
    <x v="19"/>
    <x v="10"/>
    <x v="1"/>
    <x v="5"/>
    <x v="22"/>
    <x v="12"/>
    <x v="17"/>
  </r>
  <r>
    <x v="3"/>
    <x v="0"/>
    <x v="1"/>
    <x v="0"/>
    <x v="9"/>
    <x v="1"/>
    <x v="4"/>
    <x v="7"/>
    <x v="30"/>
    <x v="30"/>
    <x v="32"/>
    <x v="32"/>
    <x v="32"/>
    <x v="37"/>
    <x v="35"/>
    <x v="37"/>
    <x v="27"/>
    <x v="25"/>
    <x v="29"/>
    <x v="22"/>
    <x v="23"/>
    <x v="24"/>
    <x v="16"/>
    <x v="27"/>
    <x v="27"/>
    <x v="27"/>
    <x v="0"/>
    <x v="19"/>
    <x v="16"/>
    <x v="37"/>
    <x v="38"/>
  </r>
  <r>
    <x v="3"/>
    <x v="1"/>
    <x v="0"/>
    <x v="0"/>
    <x v="13"/>
    <x v="1"/>
    <x v="5"/>
    <x v="7"/>
    <x v="28"/>
    <x v="28"/>
    <x v="34"/>
    <x v="33"/>
    <x v="33"/>
    <x v="28"/>
    <x v="28"/>
    <x v="29"/>
    <x v="17"/>
    <x v="16"/>
    <x v="19"/>
    <x v="23"/>
    <x v="24"/>
    <x v="25"/>
    <x v="12"/>
    <x v="21"/>
    <x v="26"/>
    <x v="21"/>
    <x v="0"/>
    <x v="12"/>
    <x v="9"/>
    <x v="39"/>
    <x v="37"/>
  </r>
  <r>
    <x v="4"/>
    <x v="0"/>
    <x v="1"/>
    <x v="1"/>
    <x v="10"/>
    <x v="1"/>
    <x v="14"/>
    <x v="3"/>
    <x v="8"/>
    <x v="8"/>
    <x v="20"/>
    <x v="21"/>
    <x v="20"/>
    <x v="7"/>
    <x v="5"/>
    <x v="5"/>
    <x v="6"/>
    <x v="4"/>
    <x v="7"/>
    <x v="18"/>
    <x v="19"/>
    <x v="20"/>
    <x v="26"/>
    <x v="29"/>
    <x v="32"/>
    <x v="29"/>
    <x v="0"/>
    <x v="28"/>
    <x v="31"/>
    <x v="25"/>
    <x v="25"/>
  </r>
  <r>
    <x v="4"/>
    <x v="1"/>
    <x v="0"/>
    <x v="1"/>
    <x v="14"/>
    <x v="1"/>
    <x v="15"/>
    <x v="3"/>
    <x v="10"/>
    <x v="10"/>
    <x v="22"/>
    <x v="26"/>
    <x v="24"/>
    <x v="8"/>
    <x v="6"/>
    <x v="7"/>
    <x v="5"/>
    <x v="5"/>
    <x v="6"/>
    <x v="21"/>
    <x v="21"/>
    <x v="23"/>
    <x v="26"/>
    <x v="36"/>
    <x v="35"/>
    <x v="36"/>
    <x v="0"/>
    <x v="28"/>
    <x v="37"/>
    <x v="29"/>
    <x v="24"/>
  </r>
  <r>
    <x v="4"/>
    <x v="2"/>
    <x v="1"/>
    <x v="0"/>
    <x v="17"/>
    <x v="1"/>
    <x v="15"/>
    <x v="3"/>
    <x v="9"/>
    <x v="9"/>
    <x v="21"/>
    <x v="20"/>
    <x v="21"/>
    <x v="5"/>
    <x v="9"/>
    <x v="8"/>
    <x v="4"/>
    <x v="7"/>
    <x v="8"/>
    <x v="19"/>
    <x v="22"/>
    <x v="22"/>
    <x v="18"/>
    <x v="33"/>
    <x v="33"/>
    <x v="33"/>
    <x v="0"/>
    <x v="21"/>
    <x v="33"/>
    <x v="27"/>
    <x v="20"/>
  </r>
  <r>
    <x v="4"/>
    <x v="3"/>
    <x v="0"/>
    <x v="0"/>
    <x v="21"/>
    <x v="1"/>
    <x v="16"/>
    <x v="3"/>
    <x v="13"/>
    <x v="13"/>
    <x v="25"/>
    <x v="24"/>
    <x v="25"/>
    <x v="6"/>
    <x v="8"/>
    <x v="6"/>
    <x v="4"/>
    <x v="6"/>
    <x v="5"/>
    <x v="20"/>
    <x v="20"/>
    <x v="21"/>
    <x v="15"/>
    <x v="26"/>
    <x v="5"/>
    <x v="26"/>
    <x v="0"/>
    <x v="17"/>
    <x v="27"/>
    <x v="30"/>
    <x v="18"/>
  </r>
  <r>
    <x v="5"/>
    <x v="0"/>
    <x v="1"/>
    <x v="0"/>
    <x v="11"/>
    <x v="1"/>
    <x v="12"/>
    <x v="2"/>
    <x v="23"/>
    <x v="23"/>
    <x v="27"/>
    <x v="27"/>
    <x v="27"/>
    <x v="36"/>
    <x v="36"/>
    <x v="36"/>
    <x v="29"/>
    <x v="29"/>
    <x v="32"/>
    <x v="24"/>
    <x v="27"/>
    <x v="26"/>
    <x v="35"/>
    <x v="38"/>
    <x v="39"/>
    <x v="38"/>
    <x v="0"/>
    <x v="32"/>
    <x v="35"/>
    <x v="28"/>
    <x v="28"/>
  </r>
  <r>
    <x v="5"/>
    <x v="1"/>
    <x v="0"/>
    <x v="0"/>
    <x v="15"/>
    <x v="1"/>
    <x v="12"/>
    <x v="2"/>
    <x v="22"/>
    <x v="22"/>
    <x v="29"/>
    <x v="29"/>
    <x v="29"/>
    <x v="35"/>
    <x v="32"/>
    <x v="35"/>
    <x v="26"/>
    <x v="22"/>
    <x v="27"/>
    <x v="27"/>
    <x v="28"/>
    <x v="29"/>
    <x v="33"/>
    <x v="40"/>
    <x v="38"/>
    <x v="40"/>
    <x v="0"/>
    <x v="30"/>
    <x v="39"/>
    <x v="14"/>
    <x v="14"/>
  </r>
  <r>
    <x v="5"/>
    <x v="2"/>
    <x v="1"/>
    <x v="1"/>
    <x v="18"/>
    <x v="1"/>
    <x v="13"/>
    <x v="2"/>
    <x v="24"/>
    <x v="24"/>
    <x v="30"/>
    <x v="30"/>
    <x v="30"/>
    <x v="34"/>
    <x v="33"/>
    <x v="34"/>
    <x v="24"/>
    <x v="22"/>
    <x v="25"/>
    <x v="25"/>
    <x v="26"/>
    <x v="27"/>
    <x v="32"/>
    <x v="39"/>
    <x v="37"/>
    <x v="39"/>
    <x v="0"/>
    <x v="30"/>
    <x v="38"/>
    <x v="24"/>
    <x v="29"/>
  </r>
  <r>
    <x v="5"/>
    <x v="3"/>
    <x v="0"/>
    <x v="1"/>
    <x v="22"/>
    <x v="1"/>
    <x v="13"/>
    <x v="2"/>
    <x v="25"/>
    <x v="25"/>
    <x v="31"/>
    <x v="31"/>
    <x v="31"/>
    <x v="33"/>
    <x v="31"/>
    <x v="32"/>
    <x v="22"/>
    <x v="21"/>
    <x v="24"/>
    <x v="26"/>
    <x v="25"/>
    <x v="28"/>
    <x v="34"/>
    <x v="41"/>
    <x v="40"/>
    <x v="41"/>
    <x v="0"/>
    <x v="31"/>
    <x v="40"/>
    <x v="16"/>
    <x v="13"/>
  </r>
  <r>
    <x v="6"/>
    <x v="0"/>
    <x v="1"/>
    <x v="1"/>
    <x v="20"/>
    <x v="1"/>
    <x v="7"/>
    <x v="0"/>
    <x v="13"/>
    <x v="13"/>
    <x v="7"/>
    <x v="7"/>
    <x v="7"/>
    <x v="41"/>
    <x v="40"/>
    <x v="41"/>
    <x v="34"/>
    <x v="33"/>
    <x v="35"/>
    <x v="5"/>
    <x v="4"/>
    <x v="4"/>
    <x v="6"/>
    <x v="6"/>
    <x v="7"/>
    <x v="6"/>
    <x v="0"/>
    <x v="8"/>
    <x v="13"/>
    <x v="19"/>
    <x v="9"/>
  </r>
  <r>
    <x v="6"/>
    <x v="1"/>
    <x v="0"/>
    <x v="1"/>
    <x v="23"/>
    <x v="1"/>
    <x v="7"/>
    <x v="0"/>
    <x v="12"/>
    <x v="12"/>
    <x v="8"/>
    <x v="8"/>
    <x v="8"/>
    <x v="38"/>
    <x v="38"/>
    <x v="38"/>
    <x v="32"/>
    <x v="32"/>
    <x v="34"/>
    <x v="4"/>
    <x v="6"/>
    <x v="5"/>
    <x v="10"/>
    <x v="17"/>
    <x v="17"/>
    <x v="17"/>
    <x v="0"/>
    <x v="13"/>
    <x v="25"/>
    <x v="17"/>
    <x v="15"/>
  </r>
  <r>
    <x v="6"/>
    <x v="2"/>
    <x v="1"/>
    <x v="0"/>
    <x v="24"/>
    <x v="1"/>
    <x v="7"/>
    <x v="0"/>
    <x v="16"/>
    <x v="16"/>
    <x v="12"/>
    <x v="12"/>
    <x v="12"/>
    <x v="39"/>
    <x v="37"/>
    <x v="39"/>
    <x v="31"/>
    <x v="30"/>
    <x v="33"/>
    <x v="7"/>
    <x v="8"/>
    <x v="7"/>
    <x v="8"/>
    <x v="15"/>
    <x v="20"/>
    <x v="15"/>
    <x v="0"/>
    <x v="9"/>
    <x v="21"/>
    <x v="20"/>
    <x v="13"/>
  </r>
  <r>
    <x v="6"/>
    <x v="3"/>
    <x v="0"/>
    <x v="0"/>
    <x v="25"/>
    <x v="1"/>
    <x v="7"/>
    <x v="0"/>
    <x v="15"/>
    <x v="15"/>
    <x v="10"/>
    <x v="10"/>
    <x v="10"/>
    <x v="40"/>
    <x v="39"/>
    <x v="40"/>
    <x v="33"/>
    <x v="31"/>
    <x v="34"/>
    <x v="10"/>
    <x v="10"/>
    <x v="11"/>
    <x v="9"/>
    <x v="8"/>
    <x v="10"/>
    <x v="8"/>
    <x v="0"/>
    <x v="11"/>
    <x v="14"/>
    <x v="19"/>
    <x v="11"/>
  </r>
  <r>
    <x v="7"/>
    <x v="0"/>
    <x v="1"/>
    <x v="0"/>
    <x v="26"/>
    <x v="1"/>
    <x v="6"/>
    <x v="6"/>
    <x v="1"/>
    <x v="1"/>
    <x v="0"/>
    <x v="0"/>
    <x v="0"/>
    <x v="4"/>
    <x v="4"/>
    <x v="4"/>
    <x v="11"/>
    <x v="9"/>
    <x v="12"/>
    <x v="1"/>
    <x v="1"/>
    <x v="1"/>
    <x v="1"/>
    <x v="3"/>
    <x v="1"/>
    <x v="3"/>
    <x v="0"/>
    <x v="2"/>
    <x v="3"/>
    <x v="40"/>
    <x v="39"/>
  </r>
  <r>
    <x v="7"/>
    <x v="1"/>
    <x v="0"/>
    <x v="0"/>
    <x v="29"/>
    <x v="1"/>
    <x v="6"/>
    <x v="6"/>
    <x v="3"/>
    <x v="3"/>
    <x v="5"/>
    <x v="5"/>
    <x v="5"/>
    <x v="0"/>
    <x v="0"/>
    <x v="0"/>
    <x v="4"/>
    <x v="4"/>
    <x v="4"/>
    <x v="0"/>
    <x v="0"/>
    <x v="0"/>
    <x v="0"/>
    <x v="2"/>
    <x v="1"/>
    <x v="2"/>
    <x v="0"/>
    <x v="1"/>
    <x v="0"/>
    <x v="0"/>
    <x v="1"/>
  </r>
  <r>
    <x v="7"/>
    <x v="2"/>
    <x v="1"/>
    <x v="1"/>
    <x v="33"/>
    <x v="1"/>
    <x v="6"/>
    <x v="6"/>
    <x v="2"/>
    <x v="2"/>
    <x v="2"/>
    <x v="2"/>
    <x v="2"/>
    <x v="2"/>
    <x v="2"/>
    <x v="2"/>
    <x v="7"/>
    <x v="8"/>
    <x v="11"/>
    <x v="2"/>
    <x v="3"/>
    <x v="3"/>
    <x v="1"/>
    <x v="1"/>
    <x v="0"/>
    <x v="1"/>
    <x v="0"/>
    <x v="0"/>
    <x v="1"/>
    <x v="2"/>
    <x v="2"/>
  </r>
  <r>
    <x v="7"/>
    <x v="3"/>
    <x v="0"/>
    <x v="1"/>
    <x v="37"/>
    <x v="1"/>
    <x v="6"/>
    <x v="6"/>
    <x v="0"/>
    <x v="0"/>
    <x v="1"/>
    <x v="1"/>
    <x v="1"/>
    <x v="1"/>
    <x v="1"/>
    <x v="1"/>
    <x v="8"/>
    <x v="7"/>
    <x v="10"/>
    <x v="3"/>
    <x v="2"/>
    <x v="2"/>
    <x v="1"/>
    <x v="0"/>
    <x v="2"/>
    <x v="0"/>
    <x v="1"/>
    <x v="2"/>
    <x v="2"/>
    <x v="1"/>
    <x v="0"/>
  </r>
  <r>
    <x v="8"/>
    <x v="0"/>
    <x v="1"/>
    <x v="1"/>
    <x v="27"/>
    <x v="0"/>
    <x v="8"/>
    <x v="3"/>
    <x v="14"/>
    <x v="14"/>
    <x v="16"/>
    <x v="16"/>
    <x v="16"/>
    <x v="22"/>
    <x v="26"/>
    <x v="25"/>
    <x v="23"/>
    <x v="23"/>
    <x v="26"/>
    <x v="13"/>
    <x v="15"/>
    <x v="14"/>
    <x v="19"/>
    <x v="4"/>
    <x v="6"/>
    <x v="4"/>
    <x v="1"/>
    <x v="20"/>
    <x v="5"/>
    <x v="9"/>
    <x v="8"/>
  </r>
  <r>
    <x v="8"/>
    <x v="1"/>
    <x v="0"/>
    <x v="1"/>
    <x v="30"/>
    <x v="1"/>
    <x v="8"/>
    <x v="3"/>
    <x v="16"/>
    <x v="16"/>
    <x v="17"/>
    <x v="19"/>
    <x v="17"/>
    <x v="26"/>
    <x v="23"/>
    <x v="26"/>
    <x v="25"/>
    <x v="19"/>
    <x v="24"/>
    <x v="17"/>
    <x v="14"/>
    <x v="17"/>
    <x v="28"/>
    <x v="7"/>
    <x v="13"/>
    <x v="7"/>
    <x v="0"/>
    <x v="29"/>
    <x v="11"/>
    <x v="15"/>
    <x v="26"/>
  </r>
  <r>
    <x v="8"/>
    <x v="2"/>
    <x v="1"/>
    <x v="0"/>
    <x v="34"/>
    <x v="0"/>
    <x v="8"/>
    <x v="3"/>
    <x v="16"/>
    <x v="16"/>
    <x v="18"/>
    <x v="18"/>
    <x v="19"/>
    <x v="24"/>
    <x v="22"/>
    <x v="23"/>
    <x v="21"/>
    <x v="19"/>
    <x v="22"/>
    <x v="14"/>
    <x v="13"/>
    <x v="15"/>
    <x v="21"/>
    <x v="12"/>
    <x v="8"/>
    <x v="12"/>
    <x v="0"/>
    <x v="26"/>
    <x v="20"/>
    <x v="13"/>
    <x v="22"/>
  </r>
  <r>
    <x v="8"/>
    <x v="3"/>
    <x v="0"/>
    <x v="0"/>
    <x v="38"/>
    <x v="1"/>
    <x v="8"/>
    <x v="3"/>
    <x v="17"/>
    <x v="17"/>
    <x v="19"/>
    <x v="17"/>
    <x v="18"/>
    <x v="25"/>
    <x v="24"/>
    <x v="24"/>
    <x v="21"/>
    <x v="20"/>
    <x v="23"/>
    <x v="13"/>
    <x v="12"/>
    <x v="13"/>
    <x v="20"/>
    <x v="11"/>
    <x v="4"/>
    <x v="11"/>
    <x v="0"/>
    <x v="23"/>
    <x v="19"/>
    <x v="8"/>
    <x v="19"/>
  </r>
  <r>
    <x v="9"/>
    <x v="0"/>
    <x v="1"/>
    <x v="0"/>
    <x v="28"/>
    <x v="1"/>
    <x v="0"/>
    <x v="8"/>
    <x v="27"/>
    <x v="27"/>
    <x v="33"/>
    <x v="35"/>
    <x v="34"/>
    <x v="20"/>
    <x v="17"/>
    <x v="19"/>
    <x v="12"/>
    <x v="11"/>
    <x v="14"/>
    <x v="12"/>
    <x v="11"/>
    <x v="12"/>
    <x v="20"/>
    <x v="31"/>
    <x v="24"/>
    <x v="31"/>
    <x v="0"/>
    <x v="25"/>
    <x v="23"/>
    <x v="7"/>
    <x v="7"/>
  </r>
  <r>
    <x v="9"/>
    <x v="1"/>
    <x v="0"/>
    <x v="0"/>
    <x v="31"/>
    <x v="1"/>
    <x v="0"/>
    <x v="8"/>
    <x v="33"/>
    <x v="33"/>
    <x v="38"/>
    <x v="38"/>
    <x v="38"/>
    <x v="19"/>
    <x v="20"/>
    <x v="20"/>
    <x v="10"/>
    <x v="12"/>
    <x v="13"/>
    <x v="15"/>
    <x v="18"/>
    <x v="19"/>
    <x v="14"/>
    <x v="28"/>
    <x v="16"/>
    <x v="28"/>
    <x v="0"/>
    <x v="18"/>
    <x v="15"/>
    <x v="6"/>
    <x v="5"/>
  </r>
  <r>
    <x v="9"/>
    <x v="2"/>
    <x v="1"/>
    <x v="1"/>
    <x v="36"/>
    <x v="1"/>
    <x v="0"/>
    <x v="8"/>
    <x v="32"/>
    <x v="32"/>
    <x v="37"/>
    <x v="36"/>
    <x v="37"/>
    <x v="18"/>
    <x v="19"/>
    <x v="18"/>
    <x v="9"/>
    <x v="10"/>
    <x v="12"/>
    <x v="14"/>
    <x v="16"/>
    <x v="16"/>
    <x v="14"/>
    <x v="23"/>
    <x v="28"/>
    <x v="23"/>
    <x v="0"/>
    <x v="16"/>
    <x v="7"/>
    <x v="3"/>
    <x v="3"/>
  </r>
  <r>
    <x v="9"/>
    <x v="3"/>
    <x v="0"/>
    <x v="1"/>
    <x v="40"/>
    <x v="1"/>
    <x v="0"/>
    <x v="8"/>
    <x v="26"/>
    <x v="26"/>
    <x v="35"/>
    <x v="34"/>
    <x v="35"/>
    <x v="13"/>
    <x v="14"/>
    <x v="13"/>
    <x v="7"/>
    <x v="7"/>
    <x v="9"/>
    <x v="16"/>
    <x v="17"/>
    <x v="18"/>
    <x v="10"/>
    <x v="20"/>
    <x v="11"/>
    <x v="20"/>
    <x v="0"/>
    <x v="13"/>
    <x v="12"/>
    <x v="4"/>
    <x v="4"/>
  </r>
  <r>
    <x v="10"/>
    <x v="0"/>
    <x v="1"/>
    <x v="0"/>
    <x v="32"/>
    <x v="1"/>
    <x v="6"/>
    <x v="6"/>
    <x v="24"/>
    <x v="24"/>
    <x v="36"/>
    <x v="37"/>
    <x v="36"/>
    <x v="3"/>
    <x v="3"/>
    <x v="3"/>
    <x v="0"/>
    <x v="0"/>
    <x v="0"/>
    <x v="36"/>
    <x v="36"/>
    <x v="37"/>
    <x v="27"/>
    <x v="22"/>
    <x v="21"/>
    <x v="22"/>
    <x v="0"/>
    <x v="25"/>
    <x v="18"/>
    <x v="26"/>
    <x v="30"/>
  </r>
  <r>
    <x v="10"/>
    <x v="1"/>
    <x v="0"/>
    <x v="0"/>
    <x v="35"/>
    <x v="1"/>
    <x v="6"/>
    <x v="6"/>
    <x v="27"/>
    <x v="27"/>
    <x v="39"/>
    <x v="39"/>
    <x v="39"/>
    <x v="9"/>
    <x v="7"/>
    <x v="9"/>
    <x v="2"/>
    <x v="1"/>
    <x v="1"/>
    <x v="37"/>
    <x v="38"/>
    <x v="40"/>
    <x v="22"/>
    <x v="18"/>
    <x v="15"/>
    <x v="18"/>
    <x v="0"/>
    <x v="20"/>
    <x v="6"/>
    <x v="32"/>
    <x v="32"/>
  </r>
  <r>
    <x v="10"/>
    <x v="2"/>
    <x v="1"/>
    <x v="1"/>
    <x v="39"/>
    <x v="1"/>
    <x v="6"/>
    <x v="6"/>
    <x v="31"/>
    <x v="31"/>
    <x v="41"/>
    <x v="41"/>
    <x v="41"/>
    <x v="10"/>
    <x v="11"/>
    <x v="10"/>
    <x v="1"/>
    <x v="3"/>
    <x v="2"/>
    <x v="35"/>
    <x v="39"/>
    <x v="38"/>
    <x v="30"/>
    <x v="16"/>
    <x v="18"/>
    <x v="16"/>
    <x v="0"/>
    <x v="27"/>
    <x v="4"/>
    <x v="31"/>
    <x v="33"/>
  </r>
  <r>
    <x v="10"/>
    <x v="3"/>
    <x v="0"/>
    <x v="1"/>
    <x v="41"/>
    <x v="1"/>
    <x v="6"/>
    <x v="6"/>
    <x v="29"/>
    <x v="29"/>
    <x v="40"/>
    <x v="40"/>
    <x v="40"/>
    <x v="11"/>
    <x v="10"/>
    <x v="11"/>
    <x v="3"/>
    <x v="2"/>
    <x v="3"/>
    <x v="38"/>
    <x v="37"/>
    <x v="39"/>
    <x v="31"/>
    <x v="24"/>
    <x v="12"/>
    <x v="24"/>
    <x v="0"/>
    <x v="25"/>
    <x v="8"/>
    <x v="34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Y6" firstHeaderRow="1" firstDataRow="3" firstDataCol="0"/>
  <pivotFields count="31">
    <pivotField axis="axisCol"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/>
    <pivotField axis="axisCol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colFields count="2">
    <field x="2"/>
    <field x="0"/>
  </col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1"/>
  <sheetViews>
    <sheetView tabSelected="1" zoomScale="90" zoomScaleNormal="90" workbookViewId="0">
      <pane xSplit="5" ySplit="1" topLeftCell="F2" activePane="bottomRight" state="frozen"/>
      <selection pane="topRight" activeCell="AC1" sqref="AC1"/>
      <selection pane="bottomLeft" activeCell="A2" sqref="A2"/>
      <selection pane="bottomRight" activeCell="F37" sqref="F37"/>
    </sheetView>
  </sheetViews>
  <sheetFormatPr defaultColWidth="8.85546875" defaultRowHeight="15" x14ac:dyDescent="0.25"/>
  <cols>
    <col min="1" max="1" width="3" customWidth="1"/>
    <col min="2" max="3" width="4.42578125" customWidth="1"/>
    <col min="4" max="4" width="17.42578125" bestFit="1" customWidth="1"/>
    <col min="5" max="5" width="11.42578125" customWidth="1"/>
    <col min="6" max="6" width="13.42578125" customWidth="1"/>
    <col min="7" max="7" width="11.42578125" customWidth="1"/>
    <col min="25" max="25" width="14.42578125" customWidth="1"/>
    <col min="26" max="26" width="10.85546875" customWidth="1"/>
    <col min="27" max="27" width="7.85546875" customWidth="1"/>
    <col min="28" max="28" width="12.85546875" customWidth="1"/>
  </cols>
  <sheetData>
    <row r="1" spans="1:38" s="7" customFormat="1" x14ac:dyDescent="0.25">
      <c r="A1" s="4" t="s">
        <v>0</v>
      </c>
      <c r="B1" s="4" t="s">
        <v>1</v>
      </c>
      <c r="C1" s="4" t="s">
        <v>2</v>
      </c>
      <c r="D1" s="4" t="s">
        <v>88</v>
      </c>
      <c r="E1" s="4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7" t="s">
        <v>8</v>
      </c>
      <c r="K1" s="7" t="s">
        <v>9</v>
      </c>
      <c r="L1" s="6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6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6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</row>
    <row r="2" spans="1:38" x14ac:dyDescent="0.25">
      <c r="A2">
        <v>1</v>
      </c>
      <c r="B2">
        <v>1</v>
      </c>
      <c r="C2" t="s">
        <v>37</v>
      </c>
      <c r="D2" t="str">
        <f>E2</f>
        <v>PLA</v>
      </c>
      <c r="E2" t="s">
        <v>38</v>
      </c>
      <c r="F2" s="8">
        <v>44523</v>
      </c>
      <c r="G2" s="9">
        <v>0.33333333333333298</v>
      </c>
      <c r="H2" s="10">
        <v>26.5</v>
      </c>
      <c r="I2">
        <v>185</v>
      </c>
      <c r="J2">
        <v>82.3</v>
      </c>
      <c r="K2" s="11">
        <f t="shared" ref="K2:K43" si="0">J2/(1.85*1.85)</f>
        <v>24.046749452154856</v>
      </c>
      <c r="L2" s="12">
        <v>63.877000000000002</v>
      </c>
      <c r="M2" s="13">
        <v>63.500999999999998</v>
      </c>
      <c r="N2" s="14">
        <f t="shared" ref="N2:N43" si="1">IF(M2="","",AVERAGE(L2:M2))</f>
        <v>63.689</v>
      </c>
      <c r="O2">
        <v>15.157999999999999</v>
      </c>
      <c r="P2">
        <v>15.746</v>
      </c>
      <c r="Q2" s="14">
        <f t="shared" ref="Q2:Q43" si="2">IF(P2="","",AVERAGE(O2:P2))</f>
        <v>15.452</v>
      </c>
      <c r="R2">
        <v>19.2</v>
      </c>
      <c r="S2">
        <v>19.899999999999999</v>
      </c>
      <c r="T2" s="15">
        <f t="shared" ref="T2:T43" si="3">IF(S2="","",AVERAGE(R2:S2))</f>
        <v>19.549999999999997</v>
      </c>
      <c r="U2">
        <v>3.605</v>
      </c>
      <c r="V2" s="13">
        <v>3.63</v>
      </c>
      <c r="W2" s="16">
        <f t="shared" ref="W2:W43" si="4">IF(V2="","",AVERAGE(U2:V2))</f>
        <v>3.6174999999999997</v>
      </c>
      <c r="X2" s="10">
        <v>380</v>
      </c>
      <c r="Y2" s="17">
        <v>4439.6670000000004</v>
      </c>
      <c r="Z2">
        <v>4262</v>
      </c>
      <c r="AA2" s="18">
        <f>IF(Y2="","",MAX(Y2:Z2))</f>
        <v>4439.6670000000004</v>
      </c>
      <c r="AB2" s="19" t="str">
        <f t="shared" ref="AB2:AB43" si="5">IF(Z2="","",IF(Z2&gt;Y2,"X",""))</f>
        <v/>
      </c>
      <c r="AC2">
        <v>352</v>
      </c>
      <c r="AD2" s="15">
        <f t="shared" ref="AD2:AD43" si="6">IF(AA2="","",AA2/J2)</f>
        <v>53.944921020656139</v>
      </c>
      <c r="AE2" s="10">
        <v>1391</v>
      </c>
      <c r="AF2" s="20">
        <v>1228</v>
      </c>
      <c r="AG2" s="21">
        <v>309.01201398000001</v>
      </c>
      <c r="AH2" s="22">
        <v>245.91071031954399</v>
      </c>
      <c r="AI2" s="23">
        <v>100.93286125628499</v>
      </c>
      <c r="AJ2" s="24">
        <v>67.448947094805305</v>
      </c>
      <c r="AK2" s="24">
        <v>6.06743417124048</v>
      </c>
      <c r="AL2" s="24">
        <v>54.894284339738803</v>
      </c>
    </row>
    <row r="3" spans="1:38" x14ac:dyDescent="0.25">
      <c r="A3">
        <v>1</v>
      </c>
      <c r="B3">
        <v>2</v>
      </c>
      <c r="C3" t="s">
        <v>39</v>
      </c>
      <c r="D3" t="str">
        <f>E2</f>
        <v>PLA</v>
      </c>
      <c r="E3" t="s">
        <v>38</v>
      </c>
      <c r="F3" s="8">
        <v>44537</v>
      </c>
      <c r="G3" s="9">
        <v>0.33333333333333298</v>
      </c>
      <c r="H3" s="10">
        <v>26.5</v>
      </c>
      <c r="I3">
        <v>185</v>
      </c>
      <c r="J3" s="25">
        <v>81.400000000000006</v>
      </c>
      <c r="K3" s="26">
        <f t="shared" si="0"/>
        <v>23.783783783783782</v>
      </c>
      <c r="L3" s="12">
        <v>64.171000000000006</v>
      </c>
      <c r="M3" s="13">
        <v>64.260000000000005</v>
      </c>
      <c r="N3" s="14">
        <f t="shared" si="1"/>
        <v>64.215500000000006</v>
      </c>
      <c r="O3">
        <v>14.055999999999999</v>
      </c>
      <c r="P3">
        <v>13.965999999999999</v>
      </c>
      <c r="Q3" s="14">
        <f t="shared" si="2"/>
        <v>14.010999999999999</v>
      </c>
      <c r="R3" s="11">
        <v>18</v>
      </c>
      <c r="S3">
        <v>17.899999999999999</v>
      </c>
      <c r="T3" s="15">
        <f t="shared" si="3"/>
        <v>17.95</v>
      </c>
      <c r="U3">
        <v>3.6440000000000001</v>
      </c>
      <c r="V3">
        <v>3.6520000000000001</v>
      </c>
      <c r="W3" s="16">
        <f t="shared" si="4"/>
        <v>3.6480000000000001</v>
      </c>
      <c r="X3" s="10">
        <v>389</v>
      </c>
      <c r="Y3">
        <v>4480</v>
      </c>
      <c r="Z3">
        <v>4123</v>
      </c>
      <c r="AA3" s="18">
        <f t="shared" ref="AA3:AA43" si="7">IF(Z3="","",MAX(Y3:Z3))</f>
        <v>4480</v>
      </c>
      <c r="AB3" s="19" t="str">
        <f t="shared" si="5"/>
        <v/>
      </c>
      <c r="AC3">
        <v>345</v>
      </c>
      <c r="AD3" s="15">
        <f t="shared" si="6"/>
        <v>55.03685503685503</v>
      </c>
      <c r="AE3" s="10">
        <v>1442</v>
      </c>
      <c r="AF3">
        <v>1243</v>
      </c>
      <c r="AG3" s="22">
        <v>298.38567883500002</v>
      </c>
      <c r="AH3" s="22">
        <v>222.09519516182399</v>
      </c>
      <c r="AI3" s="23">
        <v>81.363882776267403</v>
      </c>
      <c r="AJ3" s="24">
        <v>52.6203383119732</v>
      </c>
      <c r="AK3" s="24">
        <v>4.9270980693204098</v>
      </c>
      <c r="AL3" s="24">
        <v>51.856821242259301</v>
      </c>
    </row>
    <row r="4" spans="1:38" x14ac:dyDescent="0.25">
      <c r="A4">
        <v>1</v>
      </c>
      <c r="B4">
        <v>3</v>
      </c>
      <c r="C4" t="s">
        <v>37</v>
      </c>
      <c r="D4" t="str">
        <f>E2</f>
        <v>PLA</v>
      </c>
      <c r="E4" t="s">
        <v>40</v>
      </c>
      <c r="F4" s="8">
        <v>44571</v>
      </c>
      <c r="G4" s="9">
        <v>0.33333333333333298</v>
      </c>
      <c r="H4" s="10">
        <v>26.5</v>
      </c>
      <c r="I4">
        <v>185</v>
      </c>
      <c r="J4">
        <v>80.900000000000006</v>
      </c>
      <c r="K4" s="11">
        <f t="shared" si="0"/>
        <v>23.637691745799852</v>
      </c>
      <c r="L4" s="12">
        <v>63.957000000000001</v>
      </c>
      <c r="M4" s="13">
        <v>63.381</v>
      </c>
      <c r="N4" s="14">
        <f t="shared" si="1"/>
        <v>63.668999999999997</v>
      </c>
      <c r="O4">
        <v>13.962</v>
      </c>
      <c r="P4">
        <v>13.944000000000001</v>
      </c>
      <c r="Q4" s="14">
        <f t="shared" si="2"/>
        <v>13.952999999999999</v>
      </c>
      <c r="R4">
        <v>17.899999999999999</v>
      </c>
      <c r="S4" s="11">
        <v>18</v>
      </c>
      <c r="T4" s="15">
        <f t="shared" si="3"/>
        <v>17.95</v>
      </c>
      <c r="U4">
        <v>3.609</v>
      </c>
      <c r="V4">
        <v>3.6389999999999998</v>
      </c>
      <c r="W4" s="16">
        <f t="shared" si="4"/>
        <v>3.6239999999999997</v>
      </c>
      <c r="X4" s="10">
        <v>379</v>
      </c>
      <c r="Y4">
        <v>4729</v>
      </c>
      <c r="Z4">
        <v>4568</v>
      </c>
      <c r="AA4" s="18">
        <f t="shared" si="7"/>
        <v>4729</v>
      </c>
      <c r="AB4" s="19" t="str">
        <f t="shared" si="5"/>
        <v/>
      </c>
      <c r="AC4">
        <v>357</v>
      </c>
      <c r="AD4" s="15">
        <f t="shared" si="6"/>
        <v>58.454882571075395</v>
      </c>
      <c r="AE4" s="10">
        <v>1457</v>
      </c>
      <c r="AF4">
        <v>1274</v>
      </c>
      <c r="AG4" s="22">
        <v>290.103993135</v>
      </c>
      <c r="AH4" s="22">
        <v>258.886277490297</v>
      </c>
      <c r="AI4" s="23">
        <v>99.6107311898012</v>
      </c>
      <c r="AJ4" s="24">
        <v>54.560015520491397</v>
      </c>
      <c r="AK4" s="24">
        <v>6.62321026648842</v>
      </c>
      <c r="AL4" s="24">
        <v>48.596559130078198</v>
      </c>
    </row>
    <row r="5" spans="1:38" s="7" customFormat="1" x14ac:dyDescent="0.25">
      <c r="A5" s="7">
        <v>1</v>
      </c>
      <c r="B5" s="7">
        <v>4</v>
      </c>
      <c r="C5" s="7" t="s">
        <v>39</v>
      </c>
      <c r="D5" s="7" t="str">
        <f>E2</f>
        <v>PLA</v>
      </c>
      <c r="E5" s="7" t="s">
        <v>40</v>
      </c>
      <c r="F5" s="27">
        <v>44592</v>
      </c>
      <c r="G5" s="28">
        <v>0.33333333333333298</v>
      </c>
      <c r="H5" s="6">
        <v>26.5</v>
      </c>
      <c r="I5" s="7">
        <v>185</v>
      </c>
      <c r="J5" s="7">
        <v>80.2</v>
      </c>
      <c r="K5" s="29">
        <f t="shared" si="0"/>
        <v>23.433162892622352</v>
      </c>
      <c r="L5" s="30">
        <v>64.683000000000007</v>
      </c>
      <c r="M5" s="31">
        <v>64.009</v>
      </c>
      <c r="N5" s="32">
        <f t="shared" si="1"/>
        <v>64.346000000000004</v>
      </c>
      <c r="O5" s="7">
        <v>12.595000000000001</v>
      </c>
      <c r="P5" s="7">
        <v>13.004</v>
      </c>
      <c r="Q5" s="32">
        <f t="shared" si="2"/>
        <v>12.7995</v>
      </c>
      <c r="R5" s="7">
        <v>16.3</v>
      </c>
      <c r="S5" s="7">
        <v>16.899999999999999</v>
      </c>
      <c r="T5" s="33">
        <f t="shared" si="3"/>
        <v>16.600000000000001</v>
      </c>
      <c r="U5" s="7">
        <v>3.637</v>
      </c>
      <c r="V5" s="7">
        <v>3.6669999999999998</v>
      </c>
      <c r="W5" s="34">
        <f t="shared" si="4"/>
        <v>3.6520000000000001</v>
      </c>
      <c r="X5" s="6">
        <v>381</v>
      </c>
      <c r="Y5" s="7">
        <v>4402</v>
      </c>
      <c r="Z5" s="7">
        <v>4175</v>
      </c>
      <c r="AA5" s="35">
        <f t="shared" si="7"/>
        <v>4402</v>
      </c>
      <c r="AB5" s="36" t="str">
        <f t="shared" si="5"/>
        <v/>
      </c>
      <c r="AC5" s="7">
        <v>357</v>
      </c>
      <c r="AD5" s="33">
        <f t="shared" si="6"/>
        <v>54.887780548628427</v>
      </c>
      <c r="AE5" s="6">
        <v>1446</v>
      </c>
      <c r="AF5" s="7">
        <v>1196</v>
      </c>
      <c r="AG5" s="22">
        <v>306.53025057000002</v>
      </c>
      <c r="AH5" s="37">
        <v>226.24681722152101</v>
      </c>
      <c r="AI5" s="38">
        <v>95.874703112104697</v>
      </c>
      <c r="AJ5" s="24">
        <v>57.394727370074598</v>
      </c>
      <c r="AK5" s="24">
        <v>5.9041677340339396</v>
      </c>
      <c r="AL5" s="24">
        <v>53.531077680173098</v>
      </c>
    </row>
    <row r="6" spans="1:38" x14ac:dyDescent="0.25">
      <c r="A6">
        <v>2</v>
      </c>
      <c r="B6">
        <v>1</v>
      </c>
      <c r="C6" t="s">
        <v>37</v>
      </c>
      <c r="D6" t="str">
        <f>E6</f>
        <v>PLA</v>
      </c>
      <c r="E6" t="s">
        <v>38</v>
      </c>
      <c r="F6" s="8">
        <v>44526</v>
      </c>
      <c r="G6" s="9">
        <v>0.33333333333333298</v>
      </c>
      <c r="H6" s="10">
        <v>25.5</v>
      </c>
      <c r="I6">
        <v>179</v>
      </c>
      <c r="J6">
        <v>70.3</v>
      </c>
      <c r="K6" s="11">
        <f t="shared" si="0"/>
        <v>20.540540540540537</v>
      </c>
      <c r="L6" s="12">
        <v>55.77</v>
      </c>
      <c r="M6" s="13">
        <v>55.707999999999998</v>
      </c>
      <c r="N6" s="14">
        <f t="shared" si="1"/>
        <v>55.739000000000004</v>
      </c>
      <c r="O6">
        <v>12.284000000000001</v>
      </c>
      <c r="P6">
        <v>12.287000000000001</v>
      </c>
      <c r="Q6" s="14">
        <f t="shared" si="2"/>
        <v>12.285500000000001</v>
      </c>
      <c r="R6">
        <v>18.100000000000001</v>
      </c>
      <c r="S6">
        <v>18.100000000000001</v>
      </c>
      <c r="T6" s="15">
        <f t="shared" si="3"/>
        <v>18.100000000000001</v>
      </c>
      <c r="U6">
        <v>2.9849999999999999</v>
      </c>
      <c r="V6" s="13">
        <v>2.97</v>
      </c>
      <c r="W6" s="16">
        <f t="shared" si="4"/>
        <v>2.9775</v>
      </c>
      <c r="X6" s="10">
        <v>341</v>
      </c>
      <c r="Y6">
        <v>4180</v>
      </c>
      <c r="Z6">
        <v>4002</v>
      </c>
      <c r="AA6" s="18">
        <f t="shared" si="7"/>
        <v>4180</v>
      </c>
      <c r="AB6" s="19" t="str">
        <f t="shared" si="5"/>
        <v/>
      </c>
      <c r="AC6">
        <v>330</v>
      </c>
      <c r="AD6" s="15">
        <f t="shared" si="6"/>
        <v>59.45945945945946</v>
      </c>
      <c r="AE6" s="10">
        <v>1213</v>
      </c>
      <c r="AF6">
        <v>1141</v>
      </c>
      <c r="AG6" s="21">
        <v>283.56103376999999</v>
      </c>
      <c r="AH6" s="22">
        <v>146.53215228347099</v>
      </c>
      <c r="AI6" s="23">
        <v>79.621292325743596</v>
      </c>
      <c r="AJ6" s="24">
        <v>57.686416416810303</v>
      </c>
      <c r="AK6" s="24">
        <v>5.7397451675016802</v>
      </c>
      <c r="AL6" s="24">
        <v>53.161435058665802</v>
      </c>
    </row>
    <row r="7" spans="1:38" x14ac:dyDescent="0.25">
      <c r="A7">
        <v>2</v>
      </c>
      <c r="B7">
        <v>2</v>
      </c>
      <c r="C7" t="s">
        <v>39</v>
      </c>
      <c r="D7" t="str">
        <f>E6</f>
        <v>PLA</v>
      </c>
      <c r="E7" t="s">
        <v>38</v>
      </c>
      <c r="F7" s="8">
        <v>44540</v>
      </c>
      <c r="G7" s="9">
        <v>0.33333333333333298</v>
      </c>
      <c r="H7" s="10">
        <v>25.5</v>
      </c>
      <c r="I7">
        <v>179</v>
      </c>
      <c r="J7">
        <v>69.5</v>
      </c>
      <c r="K7" s="11">
        <f t="shared" si="0"/>
        <v>20.30679327976625</v>
      </c>
      <c r="L7" s="12">
        <v>55.546999999999997</v>
      </c>
      <c r="M7" s="13">
        <v>55.548000000000002</v>
      </c>
      <c r="N7" s="14">
        <f t="shared" si="1"/>
        <v>55.547499999999999</v>
      </c>
      <c r="O7" s="13">
        <v>11.51</v>
      </c>
      <c r="P7">
        <v>11.510999999999999</v>
      </c>
      <c r="Q7" s="14">
        <f t="shared" si="2"/>
        <v>11.5105</v>
      </c>
      <c r="R7">
        <v>17.2</v>
      </c>
      <c r="S7">
        <v>17.2</v>
      </c>
      <c r="T7" s="15">
        <f t="shared" si="3"/>
        <v>17.2</v>
      </c>
      <c r="U7">
        <v>2.9620000000000002</v>
      </c>
      <c r="V7">
        <v>2.9489999999999998</v>
      </c>
      <c r="W7" s="16">
        <f t="shared" si="4"/>
        <v>2.9554999999999998</v>
      </c>
      <c r="X7" s="10">
        <v>348</v>
      </c>
      <c r="Y7">
        <v>4294</v>
      </c>
      <c r="Z7">
        <v>4176</v>
      </c>
      <c r="AA7" s="18">
        <f t="shared" si="7"/>
        <v>4294</v>
      </c>
      <c r="AB7" s="19" t="str">
        <f t="shared" si="5"/>
        <v/>
      </c>
      <c r="AC7">
        <v>322</v>
      </c>
      <c r="AD7" s="15">
        <f t="shared" si="6"/>
        <v>61.784172661870507</v>
      </c>
      <c r="AE7" s="10">
        <v>1248</v>
      </c>
      <c r="AF7">
        <v>1095</v>
      </c>
      <c r="AG7" s="22">
        <v>252.732321576</v>
      </c>
      <c r="AH7" s="22">
        <v>145.890826648228</v>
      </c>
      <c r="AI7" s="23">
        <v>68.891951082833202</v>
      </c>
      <c r="AJ7" s="24">
        <v>60.450992232290403</v>
      </c>
      <c r="AK7" s="24">
        <v>4.1645867997756802</v>
      </c>
      <c r="AL7" s="24">
        <v>49.522623064511201</v>
      </c>
    </row>
    <row r="8" spans="1:38" x14ac:dyDescent="0.25">
      <c r="A8">
        <v>2</v>
      </c>
      <c r="B8">
        <v>3</v>
      </c>
      <c r="C8" t="s">
        <v>37</v>
      </c>
      <c r="D8" t="str">
        <f>E6</f>
        <v>PLA</v>
      </c>
      <c r="E8" t="s">
        <v>40</v>
      </c>
      <c r="F8" s="8">
        <v>44564</v>
      </c>
      <c r="G8" s="9">
        <v>0.33333333333333298</v>
      </c>
      <c r="H8" s="10">
        <v>25.6</v>
      </c>
      <c r="I8">
        <v>179</v>
      </c>
      <c r="J8">
        <v>70.599999999999994</v>
      </c>
      <c r="K8" s="11">
        <f t="shared" si="0"/>
        <v>20.628195763330893</v>
      </c>
      <c r="L8" s="12">
        <v>56.223999999999997</v>
      </c>
      <c r="M8" s="13">
        <v>56.218000000000004</v>
      </c>
      <c r="N8" s="14">
        <f t="shared" si="1"/>
        <v>56.221000000000004</v>
      </c>
      <c r="O8">
        <v>11.808</v>
      </c>
      <c r="P8">
        <v>11.843</v>
      </c>
      <c r="Q8" s="14">
        <f t="shared" si="2"/>
        <v>11.8255</v>
      </c>
      <c r="R8">
        <v>17.399999999999999</v>
      </c>
      <c r="S8">
        <v>17.399999999999999</v>
      </c>
      <c r="T8" s="15">
        <f t="shared" si="3"/>
        <v>17.399999999999999</v>
      </c>
      <c r="U8">
        <v>2.9889999999999999</v>
      </c>
      <c r="V8">
        <v>2.9809999999999999</v>
      </c>
      <c r="W8" s="16">
        <f t="shared" si="4"/>
        <v>2.9849999999999999</v>
      </c>
      <c r="X8" s="10">
        <v>361</v>
      </c>
      <c r="Y8">
        <v>3943</v>
      </c>
      <c r="Z8">
        <v>3937</v>
      </c>
      <c r="AA8" s="18">
        <f t="shared" si="7"/>
        <v>3943</v>
      </c>
      <c r="AB8" s="19" t="str">
        <f t="shared" si="5"/>
        <v/>
      </c>
      <c r="AC8">
        <v>335</v>
      </c>
      <c r="AD8" s="15">
        <f t="shared" si="6"/>
        <v>55.849858356940516</v>
      </c>
      <c r="AE8" s="10">
        <v>1247</v>
      </c>
      <c r="AF8">
        <v>1046</v>
      </c>
      <c r="AG8" s="22">
        <v>279.26113865999997</v>
      </c>
      <c r="AH8" s="22">
        <v>161.93879907372201</v>
      </c>
      <c r="AI8" s="23">
        <v>82.974932041823706</v>
      </c>
      <c r="AJ8" s="24">
        <v>61.581435162699101</v>
      </c>
      <c r="AK8" s="24">
        <v>5.1097153976629297</v>
      </c>
      <c r="AL8" s="24">
        <v>58.4400798546231</v>
      </c>
    </row>
    <row r="9" spans="1:38" s="7" customFormat="1" x14ac:dyDescent="0.25">
      <c r="A9" s="7">
        <v>2</v>
      </c>
      <c r="B9" s="7">
        <v>4</v>
      </c>
      <c r="C9" s="7" t="s">
        <v>39</v>
      </c>
      <c r="D9" s="7" t="str">
        <f>E6</f>
        <v>PLA</v>
      </c>
      <c r="E9" s="7" t="s">
        <v>40</v>
      </c>
      <c r="F9" s="27">
        <v>44582</v>
      </c>
      <c r="G9" s="28">
        <v>0.33333333333333298</v>
      </c>
      <c r="H9" s="6">
        <v>25.7</v>
      </c>
      <c r="I9" s="7">
        <v>179</v>
      </c>
      <c r="J9" s="7">
        <v>71.099999999999994</v>
      </c>
      <c r="K9" s="29">
        <f t="shared" si="0"/>
        <v>20.774287801314824</v>
      </c>
      <c r="L9" s="30">
        <v>56.820999999999998</v>
      </c>
      <c r="M9" s="31">
        <v>57.024000000000001</v>
      </c>
      <c r="N9" s="32">
        <f t="shared" si="1"/>
        <v>56.922499999999999</v>
      </c>
      <c r="O9" s="31">
        <v>11.76</v>
      </c>
      <c r="P9" s="7">
        <v>11.611000000000001</v>
      </c>
      <c r="Q9" s="32">
        <f t="shared" si="2"/>
        <v>11.685500000000001</v>
      </c>
      <c r="R9" s="7">
        <v>17.100000000000001</v>
      </c>
      <c r="S9" s="7">
        <v>16.899999999999999</v>
      </c>
      <c r="T9" s="33">
        <f t="shared" si="3"/>
        <v>17</v>
      </c>
      <c r="U9" s="7">
        <v>2.9750000000000001</v>
      </c>
      <c r="V9" s="7">
        <v>2.972</v>
      </c>
      <c r="W9" s="34">
        <f t="shared" si="4"/>
        <v>2.9735</v>
      </c>
      <c r="X9" s="6">
        <v>331</v>
      </c>
      <c r="Y9" s="7">
        <v>4032</v>
      </c>
      <c r="Z9" s="7">
        <v>3963</v>
      </c>
      <c r="AA9" s="35">
        <f t="shared" si="7"/>
        <v>4032</v>
      </c>
      <c r="AB9" s="36" t="str">
        <f t="shared" si="5"/>
        <v/>
      </c>
      <c r="AC9" s="7">
        <v>300</v>
      </c>
      <c r="AD9" s="33">
        <f t="shared" si="6"/>
        <v>56.708860759493675</v>
      </c>
      <c r="AE9" s="6">
        <v>1262</v>
      </c>
      <c r="AF9" s="7">
        <v>1088</v>
      </c>
      <c r="AG9" s="22">
        <v>257.16018972000001</v>
      </c>
      <c r="AH9" s="37">
        <v>175.18766459663399</v>
      </c>
      <c r="AI9" s="38">
        <v>92.615118053197804</v>
      </c>
      <c r="AJ9" s="24">
        <v>62.756856012001798</v>
      </c>
      <c r="AK9" s="24">
        <v>5.8122336281990803</v>
      </c>
      <c r="AL9" s="24">
        <v>56.071201886716302</v>
      </c>
    </row>
    <row r="10" spans="1:38" x14ac:dyDescent="0.25">
      <c r="A10">
        <v>5</v>
      </c>
      <c r="B10">
        <v>1</v>
      </c>
      <c r="C10" t="s">
        <v>37</v>
      </c>
      <c r="D10" t="str">
        <f>E10</f>
        <v>CLEN</v>
      </c>
      <c r="E10" t="s">
        <v>40</v>
      </c>
      <c r="F10" s="8">
        <v>44609</v>
      </c>
      <c r="G10" s="9">
        <v>0.33333333333333298</v>
      </c>
      <c r="H10" s="10">
        <v>19.7</v>
      </c>
      <c r="I10">
        <v>184</v>
      </c>
      <c r="J10">
        <v>77.3</v>
      </c>
      <c r="K10" s="11">
        <f t="shared" si="0"/>
        <v>22.585829072315555</v>
      </c>
      <c r="L10" s="12">
        <v>59.093000000000004</v>
      </c>
      <c r="M10" s="13">
        <v>59.057000000000002</v>
      </c>
      <c r="N10" s="14">
        <f t="shared" si="1"/>
        <v>59.075000000000003</v>
      </c>
      <c r="O10" s="39">
        <v>15.1</v>
      </c>
      <c r="P10">
        <v>15.134</v>
      </c>
      <c r="Q10" s="40">
        <f t="shared" si="2"/>
        <v>15.117000000000001</v>
      </c>
      <c r="R10">
        <v>20.399999999999999</v>
      </c>
      <c r="S10">
        <v>20.399999999999999</v>
      </c>
      <c r="T10" s="15">
        <f t="shared" si="3"/>
        <v>20.399999999999999</v>
      </c>
      <c r="U10" s="13">
        <v>3.5310000000000001</v>
      </c>
      <c r="V10">
        <v>3.5209999999999999</v>
      </c>
      <c r="W10" s="16">
        <f t="shared" si="4"/>
        <v>3.5259999999999998</v>
      </c>
      <c r="X10" s="10">
        <v>317</v>
      </c>
      <c r="Y10">
        <v>3941</v>
      </c>
      <c r="Z10">
        <v>3720</v>
      </c>
      <c r="AA10" s="18">
        <f t="shared" si="7"/>
        <v>3941</v>
      </c>
      <c r="AB10" s="19" t="str">
        <f t="shared" si="5"/>
        <v/>
      </c>
      <c r="AC10">
        <v>297</v>
      </c>
      <c r="AD10" s="15">
        <f t="shared" si="6"/>
        <v>50.983182406209572</v>
      </c>
      <c r="AE10" s="10">
        <v>1013</v>
      </c>
      <c r="AF10">
        <v>957</v>
      </c>
      <c r="AG10" s="21">
        <v>254.13785218699999</v>
      </c>
      <c r="AH10" s="22">
        <v>178.59359487411999</v>
      </c>
      <c r="AI10" s="23">
        <v>84.524497465160096</v>
      </c>
      <c r="AJ10" s="24">
        <v>52.485691060245102</v>
      </c>
      <c r="AK10" s="24">
        <v>4.6792396028008296</v>
      </c>
      <c r="AL10" s="24">
        <v>61.483581243524597</v>
      </c>
    </row>
    <row r="11" spans="1:38" x14ac:dyDescent="0.25">
      <c r="A11">
        <v>5</v>
      </c>
      <c r="B11">
        <v>2</v>
      </c>
      <c r="C11" t="s">
        <v>39</v>
      </c>
      <c r="D11" t="str">
        <f>E10</f>
        <v>CLEN</v>
      </c>
      <c r="E11" t="s">
        <v>40</v>
      </c>
      <c r="F11" s="8">
        <v>44630</v>
      </c>
      <c r="G11" s="9">
        <v>0.33333333333333298</v>
      </c>
      <c r="H11" s="10">
        <v>19.8</v>
      </c>
      <c r="I11">
        <v>184</v>
      </c>
      <c r="J11" s="11">
        <v>77</v>
      </c>
      <c r="K11" s="11">
        <f t="shared" si="0"/>
        <v>22.498173849525198</v>
      </c>
      <c r="L11" s="12">
        <v>59.252000000000002</v>
      </c>
      <c r="M11" s="13">
        <v>59.423000000000002</v>
      </c>
      <c r="N11" s="14">
        <f t="shared" si="1"/>
        <v>59.337500000000006</v>
      </c>
      <c r="O11">
        <v>14.628</v>
      </c>
      <c r="P11">
        <v>14.468</v>
      </c>
      <c r="Q11" s="40">
        <f t="shared" si="2"/>
        <v>14.548</v>
      </c>
      <c r="R11">
        <v>19.8</v>
      </c>
      <c r="S11">
        <v>19.600000000000001</v>
      </c>
      <c r="T11" s="15">
        <f t="shared" si="3"/>
        <v>19.700000000000003</v>
      </c>
      <c r="U11">
        <v>3.5310000000000001</v>
      </c>
      <c r="V11">
        <v>3.5209999999999999</v>
      </c>
      <c r="W11" s="16">
        <f t="shared" si="4"/>
        <v>3.5259999999999998</v>
      </c>
      <c r="X11" s="10">
        <v>298</v>
      </c>
      <c r="Y11">
        <v>3730</v>
      </c>
      <c r="Z11">
        <v>3245</v>
      </c>
      <c r="AA11" s="18">
        <f t="shared" si="7"/>
        <v>3730</v>
      </c>
      <c r="AB11" s="19" t="str">
        <f t="shared" si="5"/>
        <v/>
      </c>
      <c r="AC11">
        <v>277</v>
      </c>
      <c r="AD11" s="15">
        <f t="shared" si="6"/>
        <v>48.441558441558442</v>
      </c>
      <c r="AE11" s="10">
        <v>1134</v>
      </c>
      <c r="AF11">
        <v>1056</v>
      </c>
      <c r="AG11" s="22">
        <v>251.373329211</v>
      </c>
      <c r="AH11" s="22">
        <v>185.362920883887</v>
      </c>
      <c r="AI11" s="23">
        <v>107.272266094979</v>
      </c>
      <c r="AJ11" s="24">
        <v>60.02125864429</v>
      </c>
      <c r="AK11" s="24">
        <v>5.5897390337618198</v>
      </c>
      <c r="AL11" s="24">
        <v>56.386386877692402</v>
      </c>
    </row>
    <row r="12" spans="1:38" x14ac:dyDescent="0.25">
      <c r="A12">
        <v>5</v>
      </c>
      <c r="B12">
        <v>3</v>
      </c>
      <c r="C12" t="s">
        <v>37</v>
      </c>
      <c r="D12" t="str">
        <f>E10</f>
        <v>CLEN</v>
      </c>
      <c r="E12" t="s">
        <v>38</v>
      </c>
      <c r="F12" s="8">
        <v>44651</v>
      </c>
      <c r="G12" s="9">
        <v>0.33333333333333298</v>
      </c>
      <c r="H12" s="10">
        <v>19.8</v>
      </c>
      <c r="I12">
        <v>184</v>
      </c>
      <c r="J12">
        <v>77.599999999999994</v>
      </c>
      <c r="K12" s="11">
        <f t="shared" si="0"/>
        <v>22.673484295105911</v>
      </c>
      <c r="L12" s="12">
        <v>59.267000000000003</v>
      </c>
      <c r="M12" s="13">
        <v>59.511000000000003</v>
      </c>
      <c r="N12" s="14">
        <f t="shared" si="1"/>
        <v>59.389000000000003</v>
      </c>
      <c r="O12">
        <v>15.199</v>
      </c>
      <c r="P12">
        <v>15.287000000000001</v>
      </c>
      <c r="Q12" s="40">
        <f t="shared" si="2"/>
        <v>15.243</v>
      </c>
      <c r="R12">
        <v>20.399999999999999</v>
      </c>
      <c r="S12">
        <v>20.399999999999999</v>
      </c>
      <c r="T12" s="15">
        <f t="shared" si="3"/>
        <v>20.399999999999999</v>
      </c>
      <c r="U12">
        <v>3.5259999999999998</v>
      </c>
      <c r="V12">
        <v>3.5390000000000001</v>
      </c>
      <c r="W12" s="16">
        <f t="shared" si="4"/>
        <v>3.5324999999999998</v>
      </c>
      <c r="X12" s="10">
        <v>300</v>
      </c>
      <c r="Y12">
        <v>3570</v>
      </c>
      <c r="Z12">
        <v>3658</v>
      </c>
      <c r="AA12" s="18">
        <f t="shared" si="7"/>
        <v>3658</v>
      </c>
      <c r="AB12" s="19" t="str">
        <f t="shared" si="5"/>
        <v>X</v>
      </c>
      <c r="AC12">
        <v>282</v>
      </c>
      <c r="AD12" s="15">
        <f t="shared" si="6"/>
        <v>47.139175257731964</v>
      </c>
      <c r="AE12" s="10">
        <v>1149</v>
      </c>
      <c r="AF12">
        <v>1064</v>
      </c>
      <c r="AG12" s="22">
        <v>203.459298284</v>
      </c>
      <c r="AH12" s="22">
        <v>164.98455669607799</v>
      </c>
      <c r="AI12" s="23">
        <v>108.12422806444999</v>
      </c>
      <c r="AJ12" s="24">
        <v>64.842048780749295</v>
      </c>
      <c r="AK12" s="24">
        <v>7.0109964705359404</v>
      </c>
      <c r="AL12" s="24">
        <v>62.604302428419601</v>
      </c>
    </row>
    <row r="13" spans="1:38" s="7" customFormat="1" ht="16.5" customHeight="1" x14ac:dyDescent="0.25">
      <c r="A13" s="7">
        <v>5</v>
      </c>
      <c r="B13" s="7">
        <v>4</v>
      </c>
      <c r="C13" s="7" t="s">
        <v>39</v>
      </c>
      <c r="D13" s="7" t="str">
        <f>E10</f>
        <v>CLEN</v>
      </c>
      <c r="E13" s="7" t="s">
        <v>38</v>
      </c>
      <c r="F13" s="27">
        <v>44672</v>
      </c>
      <c r="G13" s="28">
        <v>0.33333333333333298</v>
      </c>
      <c r="H13" s="6">
        <v>19.899999999999999</v>
      </c>
      <c r="I13" s="7">
        <v>184</v>
      </c>
      <c r="J13" s="7">
        <v>76.3</v>
      </c>
      <c r="K13" s="29">
        <f t="shared" si="0"/>
        <v>22.293644996347695</v>
      </c>
      <c r="L13" s="30">
        <v>57.887</v>
      </c>
      <c r="M13" s="31">
        <v>58.014000000000003</v>
      </c>
      <c r="N13" s="32">
        <f t="shared" si="1"/>
        <v>57.950500000000005</v>
      </c>
      <c r="O13" s="31">
        <v>15.09</v>
      </c>
      <c r="P13" s="7">
        <v>14.965</v>
      </c>
      <c r="Q13" s="32">
        <f t="shared" si="2"/>
        <v>15.0275</v>
      </c>
      <c r="R13" s="7">
        <v>20.7</v>
      </c>
      <c r="S13" s="7">
        <v>20.5</v>
      </c>
      <c r="T13" s="33">
        <f t="shared" si="3"/>
        <v>20.6</v>
      </c>
      <c r="U13" s="7">
        <v>3.5369999999999999</v>
      </c>
      <c r="V13" s="31">
        <v>3.5110000000000001</v>
      </c>
      <c r="W13" s="34">
        <f t="shared" si="4"/>
        <v>3.524</v>
      </c>
      <c r="X13" s="6">
        <v>312</v>
      </c>
      <c r="Y13" s="7">
        <v>3801</v>
      </c>
      <c r="Z13" s="7">
        <v>3867</v>
      </c>
      <c r="AA13" s="35">
        <f t="shared" si="7"/>
        <v>3867</v>
      </c>
      <c r="AB13" s="36" t="str">
        <f t="shared" si="5"/>
        <v>X</v>
      </c>
      <c r="AC13" s="7">
        <v>295</v>
      </c>
      <c r="AD13" s="33">
        <f t="shared" si="6"/>
        <v>50.681520314547839</v>
      </c>
      <c r="AE13" s="6">
        <v>1152</v>
      </c>
      <c r="AF13" s="7">
        <v>1065</v>
      </c>
      <c r="AG13" s="22">
        <v>239.52911702599999</v>
      </c>
      <c r="AH13" s="37">
        <v>160.493342465929</v>
      </c>
      <c r="AI13" s="38">
        <v>105.647654719172</v>
      </c>
      <c r="AJ13" s="24">
        <v>51.078773057998802</v>
      </c>
      <c r="AK13" s="24">
        <v>5.3963525795104097</v>
      </c>
      <c r="AL13" s="24">
        <v>54.528070528654503</v>
      </c>
    </row>
    <row r="14" spans="1:38" x14ac:dyDescent="0.25">
      <c r="A14">
        <v>6</v>
      </c>
      <c r="B14">
        <v>1</v>
      </c>
      <c r="C14" t="s">
        <v>37</v>
      </c>
      <c r="E14" t="s">
        <v>40</v>
      </c>
      <c r="F14" s="8">
        <v>44614</v>
      </c>
      <c r="G14" s="9">
        <v>0.33333333333333298</v>
      </c>
      <c r="H14" s="10">
        <v>21.4</v>
      </c>
      <c r="I14">
        <v>191</v>
      </c>
      <c r="J14">
        <v>87.8</v>
      </c>
      <c r="K14" s="11">
        <f t="shared" si="0"/>
        <v>25.653761869978084</v>
      </c>
      <c r="L14" s="12">
        <v>68.284000000000006</v>
      </c>
      <c r="M14" s="13">
        <v>68.191999999999993</v>
      </c>
      <c r="N14" s="14">
        <f t="shared" si="1"/>
        <v>68.238</v>
      </c>
      <c r="O14">
        <v>16.664000000000001</v>
      </c>
      <c r="P14">
        <v>16.863</v>
      </c>
      <c r="Q14" s="14">
        <f t="shared" si="2"/>
        <v>16.763500000000001</v>
      </c>
      <c r="R14">
        <v>19.600000000000001</v>
      </c>
      <c r="S14">
        <v>19.8</v>
      </c>
      <c r="T14" s="15">
        <f t="shared" si="3"/>
        <v>19.700000000000003</v>
      </c>
      <c r="U14">
        <v>3.444</v>
      </c>
      <c r="V14">
        <v>3.4359999999999999</v>
      </c>
      <c r="W14" s="16">
        <f t="shared" si="4"/>
        <v>3.44</v>
      </c>
      <c r="X14" s="10">
        <v>360</v>
      </c>
      <c r="Y14">
        <v>4208</v>
      </c>
      <c r="Z14">
        <v>4055</v>
      </c>
      <c r="AA14" s="18">
        <f t="shared" si="7"/>
        <v>4208</v>
      </c>
      <c r="AB14" s="19" t="str">
        <f t="shared" si="5"/>
        <v/>
      </c>
      <c r="AC14">
        <v>345</v>
      </c>
      <c r="AD14" s="15">
        <f t="shared" si="6"/>
        <v>47.92710706150342</v>
      </c>
      <c r="AE14" s="10">
        <v>1452</v>
      </c>
      <c r="AF14">
        <v>1340</v>
      </c>
      <c r="AG14" s="21">
        <v>319.80300672599998</v>
      </c>
      <c r="AH14" s="22">
        <v>235.37188201327501</v>
      </c>
      <c r="AI14" s="23">
        <v>121.063244931306</v>
      </c>
      <c r="AJ14" s="24">
        <v>49.063255748609002</v>
      </c>
      <c r="AK14" s="24">
        <v>5.9397569478211496</v>
      </c>
      <c r="AL14" s="24">
        <v>62.567916187190598</v>
      </c>
    </row>
    <row r="15" spans="1:38" s="7" customFormat="1" x14ac:dyDescent="0.25">
      <c r="A15" s="7">
        <v>6</v>
      </c>
      <c r="B15" s="7">
        <v>2</v>
      </c>
      <c r="C15" s="7" t="s">
        <v>39</v>
      </c>
      <c r="E15" s="7" t="s">
        <v>40</v>
      </c>
      <c r="F15" s="27">
        <v>44635</v>
      </c>
      <c r="G15" s="28">
        <v>0.33333333333333298</v>
      </c>
      <c r="H15" s="6">
        <v>21.5</v>
      </c>
      <c r="I15" s="7">
        <v>191</v>
      </c>
      <c r="J15" s="7">
        <v>87.2</v>
      </c>
      <c r="K15" s="29">
        <f t="shared" si="0"/>
        <v>25.47845142439737</v>
      </c>
      <c r="L15" s="30">
        <v>69.27</v>
      </c>
      <c r="M15" s="31">
        <v>68.918999999999997</v>
      </c>
      <c r="N15" s="32">
        <f t="shared" si="1"/>
        <v>69.094499999999996</v>
      </c>
      <c r="O15" s="7">
        <v>15.025</v>
      </c>
      <c r="P15" s="7">
        <v>15.064</v>
      </c>
      <c r="Q15" s="32">
        <f t="shared" si="2"/>
        <v>15.044499999999999</v>
      </c>
      <c r="R15" s="7">
        <v>17.8</v>
      </c>
      <c r="S15" s="7">
        <v>17.899999999999999</v>
      </c>
      <c r="T15" s="33">
        <f t="shared" si="3"/>
        <v>17.850000000000001</v>
      </c>
      <c r="U15" s="7">
        <v>3.4529999999999998</v>
      </c>
      <c r="V15" s="31">
        <v>3.45</v>
      </c>
      <c r="W15" s="34">
        <f t="shared" si="4"/>
        <v>3.4515000000000002</v>
      </c>
      <c r="X15" s="6">
        <v>343</v>
      </c>
      <c r="Y15" s="7">
        <v>4097</v>
      </c>
      <c r="Z15" s="7">
        <v>4032</v>
      </c>
      <c r="AA15" s="35">
        <f t="shared" si="7"/>
        <v>4097</v>
      </c>
      <c r="AB15" s="36" t="str">
        <f t="shared" si="5"/>
        <v/>
      </c>
      <c r="AC15" s="7">
        <v>327</v>
      </c>
      <c r="AD15" s="33">
        <f t="shared" si="6"/>
        <v>46.98394495412844</v>
      </c>
      <c r="AE15" s="6">
        <v>1487</v>
      </c>
      <c r="AF15" s="7">
        <v>1303</v>
      </c>
      <c r="AG15" s="22">
        <v>320.711615532</v>
      </c>
      <c r="AH15" s="37">
        <v>235.67231724464699</v>
      </c>
      <c r="AI15" s="38">
        <v>109.244290183614</v>
      </c>
      <c r="AJ15" s="24">
        <v>64.374568015831599</v>
      </c>
      <c r="AK15" s="24">
        <v>7.0325539887663</v>
      </c>
      <c r="AL15" s="24">
        <v>59.1267506570981</v>
      </c>
    </row>
    <row r="16" spans="1:38" x14ac:dyDescent="0.25">
      <c r="A16">
        <v>7</v>
      </c>
      <c r="B16">
        <v>1</v>
      </c>
      <c r="C16" t="s">
        <v>37</v>
      </c>
      <c r="D16" t="str">
        <f>E16</f>
        <v>PLA</v>
      </c>
      <c r="E16" t="s">
        <v>38</v>
      </c>
      <c r="F16" s="8">
        <v>44615</v>
      </c>
      <c r="G16" s="9">
        <v>0.33333333333333298</v>
      </c>
      <c r="H16" s="10">
        <v>39.9</v>
      </c>
      <c r="I16">
        <v>182</v>
      </c>
      <c r="J16">
        <v>75.900000000000006</v>
      </c>
      <c r="K16" s="11">
        <f t="shared" si="0"/>
        <v>22.176771365960555</v>
      </c>
      <c r="L16" s="12">
        <v>62.418999999999997</v>
      </c>
      <c r="M16" s="13">
        <v>62.847999999999999</v>
      </c>
      <c r="N16" s="14">
        <f t="shared" si="1"/>
        <v>62.633499999999998</v>
      </c>
      <c r="O16">
        <v>10.048</v>
      </c>
      <c r="P16">
        <v>9.7189999999999994</v>
      </c>
      <c r="Q16" s="14">
        <f t="shared" si="2"/>
        <v>9.8834999999999997</v>
      </c>
      <c r="R16">
        <v>13.9</v>
      </c>
      <c r="S16">
        <v>13.4</v>
      </c>
      <c r="T16" s="15">
        <f t="shared" si="3"/>
        <v>13.65</v>
      </c>
      <c r="U16" s="13">
        <v>3.35</v>
      </c>
      <c r="V16">
        <v>3.339</v>
      </c>
      <c r="W16" s="16">
        <f t="shared" si="4"/>
        <v>3.3445</v>
      </c>
      <c r="X16" s="10">
        <v>382</v>
      </c>
      <c r="Y16">
        <v>4293</v>
      </c>
      <c r="Z16">
        <v>4189</v>
      </c>
      <c r="AA16" s="18">
        <f t="shared" si="7"/>
        <v>4293</v>
      </c>
      <c r="AB16" s="19" t="str">
        <f t="shared" si="5"/>
        <v/>
      </c>
      <c r="AC16">
        <v>367</v>
      </c>
      <c r="AD16" s="15">
        <f t="shared" si="6"/>
        <v>56.561264822134383</v>
      </c>
      <c r="AE16" s="10">
        <v>1283</v>
      </c>
      <c r="AF16">
        <v>1101</v>
      </c>
      <c r="AG16" s="21">
        <v>434.33352176699998</v>
      </c>
      <c r="AH16" s="22">
        <v>212.395244200044</v>
      </c>
      <c r="AI16" s="23">
        <v>86.484138788040298</v>
      </c>
      <c r="AJ16" s="24">
        <v>61.232598741906102</v>
      </c>
      <c r="AK16" s="24">
        <v>5.2956485679473904</v>
      </c>
      <c r="AL16" s="24">
        <v>63.053508773745598</v>
      </c>
    </row>
    <row r="17" spans="1:38" x14ac:dyDescent="0.25">
      <c r="A17">
        <v>7</v>
      </c>
      <c r="B17">
        <v>2</v>
      </c>
      <c r="C17" t="s">
        <v>39</v>
      </c>
      <c r="D17" t="str">
        <f>E16</f>
        <v>PLA</v>
      </c>
      <c r="E17" t="s">
        <v>38</v>
      </c>
      <c r="F17" s="8">
        <v>44636</v>
      </c>
      <c r="G17" s="9">
        <v>0.33333333333333298</v>
      </c>
      <c r="H17" s="41">
        <v>40</v>
      </c>
      <c r="I17">
        <v>182</v>
      </c>
      <c r="J17">
        <v>76.8</v>
      </c>
      <c r="K17" s="11">
        <f t="shared" si="0"/>
        <v>22.439737034331625</v>
      </c>
      <c r="L17" s="12">
        <v>63.872</v>
      </c>
      <c r="M17" s="13">
        <v>64.019000000000005</v>
      </c>
      <c r="N17" s="14">
        <f t="shared" si="1"/>
        <v>63.945500000000003</v>
      </c>
      <c r="O17">
        <v>10.111000000000001</v>
      </c>
      <c r="P17">
        <v>10.031000000000001</v>
      </c>
      <c r="Q17" s="14">
        <f t="shared" si="2"/>
        <v>10.071000000000002</v>
      </c>
      <c r="R17">
        <v>13.7</v>
      </c>
      <c r="S17">
        <v>13.5</v>
      </c>
      <c r="T17" s="15">
        <f t="shared" si="3"/>
        <v>13.6</v>
      </c>
      <c r="U17">
        <v>3.3740000000000001</v>
      </c>
      <c r="V17">
        <v>3.375</v>
      </c>
      <c r="W17" s="16">
        <f t="shared" si="4"/>
        <v>3.3745000000000003</v>
      </c>
      <c r="X17" s="10">
        <v>382</v>
      </c>
      <c r="Y17">
        <v>4587</v>
      </c>
      <c r="Z17">
        <v>4498</v>
      </c>
      <c r="AA17" s="18">
        <f t="shared" si="7"/>
        <v>4587</v>
      </c>
      <c r="AB17" s="19" t="str">
        <f t="shared" si="5"/>
        <v/>
      </c>
      <c r="AC17">
        <v>367</v>
      </c>
      <c r="AD17" s="15">
        <f t="shared" si="6"/>
        <v>59.7265625</v>
      </c>
      <c r="AE17" s="10">
        <v>1313</v>
      </c>
      <c r="AF17">
        <v>1096</v>
      </c>
      <c r="AG17" s="22">
        <v>377.25082989399999</v>
      </c>
      <c r="AH17" s="22">
        <v>216.410479408458</v>
      </c>
      <c r="AI17" s="23">
        <v>81.4312517380814</v>
      </c>
      <c r="AJ17" s="24">
        <v>58.467008179792401</v>
      </c>
      <c r="AK17" s="24">
        <v>4.7610416614611397</v>
      </c>
      <c r="AL17" s="24">
        <v>70.766414868941496</v>
      </c>
    </row>
    <row r="18" spans="1:38" x14ac:dyDescent="0.25">
      <c r="A18">
        <v>7</v>
      </c>
      <c r="B18">
        <v>3</v>
      </c>
      <c r="C18" t="s">
        <v>37</v>
      </c>
      <c r="D18" t="str">
        <f>E16</f>
        <v>PLA</v>
      </c>
      <c r="E18" t="s">
        <v>40</v>
      </c>
      <c r="F18" s="8">
        <v>44657</v>
      </c>
      <c r="G18" s="9">
        <v>0.33333333333333298</v>
      </c>
      <c r="H18" s="41">
        <v>40</v>
      </c>
      <c r="I18">
        <v>182</v>
      </c>
      <c r="J18">
        <v>76.3</v>
      </c>
      <c r="K18" s="11">
        <f t="shared" si="0"/>
        <v>22.293644996347695</v>
      </c>
      <c r="L18" s="12">
        <v>63.207999999999998</v>
      </c>
      <c r="M18" s="13">
        <v>62.692999999999998</v>
      </c>
      <c r="N18" s="14">
        <f t="shared" si="1"/>
        <v>62.950499999999998</v>
      </c>
      <c r="O18">
        <v>9.8130000000000006</v>
      </c>
      <c r="P18">
        <v>10.363</v>
      </c>
      <c r="Q18" s="14">
        <f t="shared" si="2"/>
        <v>10.088000000000001</v>
      </c>
      <c r="R18">
        <v>13.4</v>
      </c>
      <c r="S18">
        <v>14.2</v>
      </c>
      <c r="T18" s="15">
        <f t="shared" si="3"/>
        <v>13.8</v>
      </c>
      <c r="U18">
        <v>3.3530000000000002</v>
      </c>
      <c r="V18">
        <v>3.3820000000000001</v>
      </c>
      <c r="W18" s="16">
        <f t="shared" si="4"/>
        <v>3.3675000000000002</v>
      </c>
      <c r="X18" s="10">
        <v>366</v>
      </c>
      <c r="Y18">
        <v>4422</v>
      </c>
      <c r="Z18">
        <v>4217</v>
      </c>
      <c r="AA18" s="18">
        <f t="shared" si="7"/>
        <v>4422</v>
      </c>
      <c r="AB18" s="19" t="str">
        <f t="shared" si="5"/>
        <v/>
      </c>
      <c r="AC18">
        <v>350</v>
      </c>
      <c r="AD18" s="15">
        <f t="shared" si="6"/>
        <v>57.955439056356489</v>
      </c>
      <c r="AE18" s="10">
        <v>1295</v>
      </c>
      <c r="AF18">
        <v>1081</v>
      </c>
      <c r="AG18" s="22">
        <v>344.44188684800002</v>
      </c>
      <c r="AH18" s="22">
        <v>197.53359039298101</v>
      </c>
      <c r="AI18" s="23">
        <v>68.767103647130995</v>
      </c>
      <c r="AJ18" s="24">
        <v>57.150163281316303</v>
      </c>
      <c r="AK18" s="24">
        <v>3.9300512018167399</v>
      </c>
      <c r="AL18" s="24">
        <v>53.4397109655159</v>
      </c>
    </row>
    <row r="19" spans="1:38" x14ac:dyDescent="0.25">
      <c r="A19" s="7">
        <v>7</v>
      </c>
      <c r="B19" s="7">
        <v>4</v>
      </c>
      <c r="C19" s="7" t="s">
        <v>39</v>
      </c>
      <c r="D19" s="7" t="str">
        <f>E16</f>
        <v>PLA</v>
      </c>
      <c r="E19" s="7" t="s">
        <v>40</v>
      </c>
      <c r="F19" s="27">
        <v>44676</v>
      </c>
      <c r="G19" s="28">
        <v>0.33333333333333298</v>
      </c>
      <c r="H19" s="6">
        <v>40.1</v>
      </c>
      <c r="I19" s="7">
        <v>182</v>
      </c>
      <c r="J19" s="7">
        <v>77.3</v>
      </c>
      <c r="K19" s="29">
        <f t="shared" si="0"/>
        <v>22.585829072315555</v>
      </c>
      <c r="L19" s="30">
        <v>64.061000000000007</v>
      </c>
      <c r="M19" s="31">
        <v>63.902000000000001</v>
      </c>
      <c r="N19" s="32">
        <f t="shared" si="1"/>
        <v>63.981500000000004</v>
      </c>
      <c r="O19" s="7">
        <v>9.9269999999999996</v>
      </c>
      <c r="P19" s="31">
        <v>10.18</v>
      </c>
      <c r="Q19" s="32">
        <f t="shared" si="2"/>
        <v>10.0535</v>
      </c>
      <c r="R19" s="7">
        <v>13.4</v>
      </c>
      <c r="S19" s="7">
        <v>13.7</v>
      </c>
      <c r="T19" s="33">
        <f t="shared" si="3"/>
        <v>13.55</v>
      </c>
      <c r="U19" s="7">
        <v>3.363</v>
      </c>
      <c r="V19" s="7">
        <v>3.3679999999999999</v>
      </c>
      <c r="W19" s="34">
        <f t="shared" si="4"/>
        <v>3.3654999999999999</v>
      </c>
      <c r="X19" s="6">
        <v>359</v>
      </c>
      <c r="Y19" s="7">
        <v>4183</v>
      </c>
      <c r="Z19" s="7">
        <v>3501</v>
      </c>
      <c r="AA19" s="35">
        <f t="shared" si="7"/>
        <v>4183</v>
      </c>
      <c r="AB19" s="36" t="str">
        <f t="shared" si="5"/>
        <v/>
      </c>
      <c r="AC19" s="7">
        <v>342</v>
      </c>
      <c r="AD19" s="33">
        <f t="shared" si="6"/>
        <v>54.113842173350584</v>
      </c>
      <c r="AE19" s="6">
        <v>1314</v>
      </c>
      <c r="AF19" s="7">
        <v>1067</v>
      </c>
      <c r="AG19" s="22">
        <v>349.19639100900002</v>
      </c>
      <c r="AH19" s="37">
        <v>201.97921524230799</v>
      </c>
      <c r="AI19" s="38">
        <v>78.696266161969305</v>
      </c>
      <c r="AJ19" s="24">
        <v>61.238881433943298</v>
      </c>
      <c r="AK19" s="24">
        <v>4.8192713127868796</v>
      </c>
      <c r="AL19" s="24">
        <v>61.5873114632316</v>
      </c>
    </row>
    <row r="20" spans="1:38" x14ac:dyDescent="0.25">
      <c r="A20">
        <v>8</v>
      </c>
      <c r="B20">
        <v>1</v>
      </c>
      <c r="C20" t="s">
        <v>37</v>
      </c>
      <c r="D20" t="str">
        <f>E20</f>
        <v>CLEN</v>
      </c>
      <c r="E20" t="s">
        <v>40</v>
      </c>
      <c r="F20" s="8">
        <v>44621</v>
      </c>
      <c r="G20" s="9">
        <v>0.33333333333333298</v>
      </c>
      <c r="H20" s="10">
        <v>33.700000000000003</v>
      </c>
      <c r="I20">
        <v>180</v>
      </c>
      <c r="J20">
        <v>83.9</v>
      </c>
      <c r="K20" s="11">
        <f t="shared" si="0"/>
        <v>24.514243973703433</v>
      </c>
      <c r="L20" s="12">
        <v>64.438999999999993</v>
      </c>
      <c r="M20" s="13">
        <v>64.033000000000001</v>
      </c>
      <c r="N20" s="14">
        <f t="shared" si="1"/>
        <v>64.23599999999999</v>
      </c>
      <c r="O20">
        <v>16.535</v>
      </c>
      <c r="P20">
        <v>16.873999999999999</v>
      </c>
      <c r="Q20" s="14">
        <f t="shared" si="2"/>
        <v>16.704499999999999</v>
      </c>
      <c r="R20">
        <v>20.399999999999999</v>
      </c>
      <c r="S20">
        <v>20.9</v>
      </c>
      <c r="T20" s="15">
        <f t="shared" si="3"/>
        <v>20.65</v>
      </c>
      <c r="U20">
        <v>3.456</v>
      </c>
      <c r="V20">
        <v>3.4609999999999999</v>
      </c>
      <c r="W20" s="16">
        <f t="shared" si="4"/>
        <v>3.4584999999999999</v>
      </c>
      <c r="X20" s="10">
        <v>425</v>
      </c>
      <c r="Y20">
        <v>4949</v>
      </c>
      <c r="Z20">
        <v>4689</v>
      </c>
      <c r="AA20" s="18">
        <f t="shared" si="7"/>
        <v>4949</v>
      </c>
      <c r="AB20" s="19" t="str">
        <f t="shared" si="5"/>
        <v/>
      </c>
      <c r="AC20">
        <v>405</v>
      </c>
      <c r="AD20" s="15">
        <f t="shared" si="6"/>
        <v>58.986889153754468</v>
      </c>
      <c r="AE20" s="10">
        <v>1310</v>
      </c>
      <c r="AF20">
        <v>1166</v>
      </c>
      <c r="AG20" s="21">
        <v>233.94325363499999</v>
      </c>
      <c r="AH20" s="22">
        <v>235.247036408886</v>
      </c>
      <c r="AI20" s="23">
        <v>95.399311206624105</v>
      </c>
      <c r="AJ20" s="24">
        <v>57.899837901141403</v>
      </c>
      <c r="AK20" s="24">
        <v>5.5236046547440703</v>
      </c>
      <c r="AL20" s="24">
        <v>50.321431509120501</v>
      </c>
    </row>
    <row r="21" spans="1:38" x14ac:dyDescent="0.25">
      <c r="A21">
        <v>8</v>
      </c>
      <c r="B21">
        <v>2</v>
      </c>
      <c r="C21" t="s">
        <v>39</v>
      </c>
      <c r="D21" t="str">
        <f>E20</f>
        <v>CLEN</v>
      </c>
      <c r="E21" t="s">
        <v>40</v>
      </c>
      <c r="F21" s="8">
        <v>44638</v>
      </c>
      <c r="G21" s="9">
        <v>0.33333333333333298</v>
      </c>
      <c r="H21" s="10">
        <v>33.700000000000003</v>
      </c>
      <c r="I21">
        <v>180</v>
      </c>
      <c r="J21">
        <v>83.6</v>
      </c>
      <c r="K21" s="11">
        <f t="shared" si="0"/>
        <v>24.426588750913073</v>
      </c>
      <c r="L21" s="12">
        <v>64.879000000000005</v>
      </c>
      <c r="M21" s="13">
        <v>65.353999999999999</v>
      </c>
      <c r="N21" s="14">
        <f t="shared" si="1"/>
        <v>65.116500000000002</v>
      </c>
      <c r="O21">
        <v>15.752000000000001</v>
      </c>
      <c r="P21">
        <v>15.494</v>
      </c>
      <c r="Q21" s="14">
        <f t="shared" si="2"/>
        <v>15.623000000000001</v>
      </c>
      <c r="R21">
        <v>19.5</v>
      </c>
      <c r="S21">
        <v>19.2</v>
      </c>
      <c r="T21" s="15">
        <f t="shared" si="3"/>
        <v>19.350000000000001</v>
      </c>
      <c r="U21">
        <v>3.492</v>
      </c>
      <c r="V21">
        <v>3.4830000000000001</v>
      </c>
      <c r="W21" s="16">
        <f t="shared" si="4"/>
        <v>3.4874999999999998</v>
      </c>
      <c r="X21" s="10">
        <v>411</v>
      </c>
      <c r="Y21">
        <v>5038</v>
      </c>
      <c r="Z21">
        <v>4684</v>
      </c>
      <c r="AA21" s="18">
        <f t="shared" si="7"/>
        <v>5038</v>
      </c>
      <c r="AB21" s="19" t="str">
        <f t="shared" si="5"/>
        <v/>
      </c>
      <c r="AC21">
        <v>392</v>
      </c>
      <c r="AD21" s="15">
        <f t="shared" si="6"/>
        <v>60.26315789473685</v>
      </c>
      <c r="AE21" s="10">
        <v>1179</v>
      </c>
      <c r="AF21">
        <v>1062</v>
      </c>
      <c r="AG21" s="22">
        <v>238.637122971</v>
      </c>
      <c r="AH21" s="22">
        <v>204.40411488983401</v>
      </c>
      <c r="AI21" s="23">
        <v>94.980174708924395</v>
      </c>
      <c r="AJ21" s="24">
        <v>50.788656887856298</v>
      </c>
      <c r="AK21" s="24">
        <v>5.3811899220541601</v>
      </c>
      <c r="AL21" s="24">
        <v>46.254668230281098</v>
      </c>
    </row>
    <row r="22" spans="1:38" x14ac:dyDescent="0.25">
      <c r="A22">
        <v>8</v>
      </c>
      <c r="B22">
        <v>3</v>
      </c>
      <c r="C22" t="s">
        <v>37</v>
      </c>
      <c r="D22" t="str">
        <f>E20</f>
        <v>CLEN</v>
      </c>
      <c r="E22" t="s">
        <v>38</v>
      </c>
      <c r="F22" s="8">
        <v>44670</v>
      </c>
      <c r="G22" s="9">
        <v>0.33333333333333298</v>
      </c>
      <c r="H22" s="10">
        <v>33.799999999999997</v>
      </c>
      <c r="I22">
        <v>180</v>
      </c>
      <c r="J22" s="11">
        <v>84</v>
      </c>
      <c r="K22" s="11">
        <f t="shared" si="0"/>
        <v>24.543462381300216</v>
      </c>
      <c r="L22" s="12">
        <v>65.882000000000005</v>
      </c>
      <c r="M22" s="13">
        <v>65.573999999999998</v>
      </c>
      <c r="N22" s="14">
        <f t="shared" si="1"/>
        <v>65.728000000000009</v>
      </c>
      <c r="O22">
        <v>15.358000000000001</v>
      </c>
      <c r="P22">
        <v>15.553000000000001</v>
      </c>
      <c r="Q22" s="14">
        <f t="shared" si="2"/>
        <v>15.455500000000001</v>
      </c>
      <c r="R22">
        <v>18.899999999999999</v>
      </c>
      <c r="S22">
        <v>19.2</v>
      </c>
      <c r="T22" s="15">
        <f t="shared" si="3"/>
        <v>19.049999999999997</v>
      </c>
      <c r="U22" s="13">
        <v>3.46</v>
      </c>
      <c r="V22">
        <v>3.4590000000000001</v>
      </c>
      <c r="W22" s="16">
        <f t="shared" si="4"/>
        <v>3.4595000000000002</v>
      </c>
      <c r="X22" s="10">
        <v>410</v>
      </c>
      <c r="Y22">
        <v>5034</v>
      </c>
      <c r="Z22">
        <v>4662</v>
      </c>
      <c r="AA22" s="18">
        <f t="shared" si="7"/>
        <v>5034</v>
      </c>
      <c r="AB22" s="19" t="str">
        <f t="shared" si="5"/>
        <v/>
      </c>
      <c r="AC22">
        <v>392</v>
      </c>
      <c r="AD22" s="15">
        <f t="shared" si="6"/>
        <v>59.928571428571431</v>
      </c>
      <c r="AE22" s="10">
        <v>1272</v>
      </c>
      <c r="AF22">
        <v>1167</v>
      </c>
      <c r="AG22" s="22">
        <v>237.567633771</v>
      </c>
      <c r="AH22" s="22">
        <v>252.06838643152199</v>
      </c>
      <c r="AI22" s="23">
        <v>108.955125179804</v>
      </c>
      <c r="AJ22" s="24">
        <v>59.403747190098699</v>
      </c>
      <c r="AK22" s="24">
        <v>6.71037419165628</v>
      </c>
      <c r="AL22" s="24">
        <v>59.578099617759499</v>
      </c>
    </row>
    <row r="23" spans="1:38" x14ac:dyDescent="0.25">
      <c r="A23" s="7">
        <v>8</v>
      </c>
      <c r="B23" s="7">
        <v>4</v>
      </c>
      <c r="C23" s="7" t="s">
        <v>39</v>
      </c>
      <c r="D23" s="7" t="str">
        <f>E20</f>
        <v>CLEN</v>
      </c>
      <c r="E23" s="7" t="s">
        <v>38</v>
      </c>
      <c r="F23" s="27">
        <v>44687</v>
      </c>
      <c r="G23" s="28">
        <v>0.33333333333333298</v>
      </c>
      <c r="H23" s="6">
        <v>33.799999999999997</v>
      </c>
      <c r="I23" s="7">
        <v>180</v>
      </c>
      <c r="J23" s="7">
        <v>84.8</v>
      </c>
      <c r="K23" s="29">
        <f t="shared" si="0"/>
        <v>24.777209642074503</v>
      </c>
      <c r="L23" s="30">
        <v>66.492000000000004</v>
      </c>
      <c r="M23" s="31">
        <v>66.412000000000006</v>
      </c>
      <c r="N23" s="32">
        <f t="shared" si="1"/>
        <v>66.451999999999998</v>
      </c>
      <c r="O23" s="7">
        <v>15.311999999999999</v>
      </c>
      <c r="P23" s="7">
        <v>15.369</v>
      </c>
      <c r="Q23" s="32">
        <f t="shared" si="2"/>
        <v>15.340499999999999</v>
      </c>
      <c r="R23" s="7">
        <v>18.7</v>
      </c>
      <c r="S23" s="7">
        <v>18.8</v>
      </c>
      <c r="T23" s="33">
        <f t="shared" si="3"/>
        <v>18.75</v>
      </c>
      <c r="U23" s="7">
        <v>3.4660000000000002</v>
      </c>
      <c r="V23" s="7">
        <v>3.4569999999999999</v>
      </c>
      <c r="W23" s="34">
        <f t="shared" si="4"/>
        <v>3.4615</v>
      </c>
      <c r="X23" s="6">
        <v>412</v>
      </c>
      <c r="Y23" s="7">
        <v>5156</v>
      </c>
      <c r="Z23" s="7">
        <v>4954</v>
      </c>
      <c r="AA23" s="35">
        <f t="shared" si="7"/>
        <v>5156</v>
      </c>
      <c r="AB23" s="36" t="str">
        <f t="shared" si="5"/>
        <v/>
      </c>
      <c r="AC23" s="7">
        <v>395</v>
      </c>
      <c r="AD23" s="33">
        <f t="shared" si="6"/>
        <v>60.801886792452834</v>
      </c>
      <c r="AE23" s="6">
        <v>1203</v>
      </c>
      <c r="AF23" s="7">
        <v>1060</v>
      </c>
      <c r="AG23" s="22">
        <v>246.77712423</v>
      </c>
      <c r="AH23" s="37">
        <v>242.22892199244299</v>
      </c>
      <c r="AI23" s="38">
        <v>83.527449069429693</v>
      </c>
      <c r="AJ23" s="24">
        <v>54.003470654418102</v>
      </c>
      <c r="AK23" s="24">
        <v>4.8012678341314103</v>
      </c>
      <c r="AL23" s="24">
        <v>54.226280283499001</v>
      </c>
    </row>
    <row r="24" spans="1:38" x14ac:dyDescent="0.25">
      <c r="A24">
        <v>9</v>
      </c>
      <c r="B24">
        <v>1</v>
      </c>
      <c r="C24" t="s">
        <v>37</v>
      </c>
      <c r="D24" t="str">
        <f>E24</f>
        <v>PLA</v>
      </c>
      <c r="E24" t="s">
        <v>38</v>
      </c>
      <c r="F24" s="8">
        <v>44673</v>
      </c>
      <c r="G24" s="9">
        <v>0.33333333333333298</v>
      </c>
      <c r="H24" s="10">
        <v>25</v>
      </c>
      <c r="I24">
        <v>172</v>
      </c>
      <c r="J24">
        <v>77.3</v>
      </c>
      <c r="K24" s="11">
        <f t="shared" si="0"/>
        <v>22.585829072315555</v>
      </c>
      <c r="L24" s="12">
        <v>56.311999999999998</v>
      </c>
      <c r="M24" s="13">
        <v>56.481999999999999</v>
      </c>
      <c r="N24" s="14">
        <f t="shared" si="1"/>
        <v>56.396999999999998</v>
      </c>
      <c r="O24" s="13">
        <v>18.420000000000002</v>
      </c>
      <c r="P24" s="13">
        <v>18.248999999999999</v>
      </c>
      <c r="Q24" s="14">
        <f t="shared" si="2"/>
        <v>18.334499999999998</v>
      </c>
      <c r="R24">
        <v>24.6</v>
      </c>
      <c r="S24">
        <v>24.4</v>
      </c>
      <c r="T24" s="15">
        <f t="shared" si="3"/>
        <v>24.5</v>
      </c>
      <c r="U24">
        <v>2.9550000000000001</v>
      </c>
      <c r="V24" s="13">
        <v>2.94</v>
      </c>
      <c r="W24" s="16">
        <f t="shared" si="4"/>
        <v>2.9474999999999998</v>
      </c>
      <c r="X24" s="10">
        <v>323</v>
      </c>
      <c r="Y24">
        <v>3665</v>
      </c>
      <c r="Z24">
        <v>3606</v>
      </c>
      <c r="AA24" s="18">
        <f t="shared" si="7"/>
        <v>3665</v>
      </c>
      <c r="AB24" s="19" t="str">
        <f t="shared" si="5"/>
        <v/>
      </c>
      <c r="AC24">
        <v>307</v>
      </c>
      <c r="AD24" s="15">
        <f t="shared" si="6"/>
        <v>47.412677878395861</v>
      </c>
      <c r="AE24" s="10">
        <v>1215</v>
      </c>
      <c r="AF24">
        <v>1043</v>
      </c>
      <c r="AG24" s="21">
        <v>259.74</v>
      </c>
      <c r="AH24" s="22">
        <v>174.259347926781</v>
      </c>
      <c r="AI24" s="23">
        <v>86.437286694387794</v>
      </c>
      <c r="AJ24" s="24">
        <v>61.431647648278599</v>
      </c>
      <c r="AK24" s="24">
        <v>5.30998493988288</v>
      </c>
      <c r="AL24" s="24">
        <v>52.243353928259701</v>
      </c>
    </row>
    <row r="25" spans="1:38" x14ac:dyDescent="0.25">
      <c r="A25">
        <v>9</v>
      </c>
      <c r="B25">
        <v>2</v>
      </c>
      <c r="C25" t="s">
        <v>39</v>
      </c>
      <c r="D25" t="str">
        <f>E24</f>
        <v>PLA</v>
      </c>
      <c r="E25" t="s">
        <v>38</v>
      </c>
      <c r="F25" s="8">
        <v>44692</v>
      </c>
      <c r="G25" s="9">
        <v>0.33333333333333298</v>
      </c>
      <c r="H25" s="10">
        <v>25</v>
      </c>
      <c r="I25">
        <v>172</v>
      </c>
      <c r="J25">
        <v>77.099999999999994</v>
      </c>
      <c r="K25" s="11">
        <f t="shared" si="0"/>
        <v>22.527392257121981</v>
      </c>
      <c r="L25" s="12">
        <v>56.779000000000003</v>
      </c>
      <c r="M25" s="13">
        <v>56.51</v>
      </c>
      <c r="N25" s="14">
        <f t="shared" si="1"/>
        <v>56.644500000000001</v>
      </c>
      <c r="O25">
        <v>17.687000000000001</v>
      </c>
      <c r="P25">
        <v>17.847000000000001</v>
      </c>
      <c r="Q25" s="14">
        <f t="shared" si="2"/>
        <v>17.767000000000003</v>
      </c>
      <c r="R25">
        <v>23.8</v>
      </c>
      <c r="S25">
        <v>24</v>
      </c>
      <c r="T25" s="40">
        <f t="shared" si="3"/>
        <v>23.9</v>
      </c>
      <c r="U25">
        <v>2.9510000000000001</v>
      </c>
      <c r="V25">
        <v>2.95</v>
      </c>
      <c r="W25" s="16">
        <f t="shared" si="4"/>
        <v>2.9504999999999999</v>
      </c>
      <c r="X25" s="10">
        <v>340</v>
      </c>
      <c r="Y25" s="17">
        <v>3977</v>
      </c>
      <c r="Z25">
        <v>3849</v>
      </c>
      <c r="AA25" s="18">
        <f t="shared" si="7"/>
        <v>3977</v>
      </c>
      <c r="AB25" s="19" t="str">
        <f t="shared" si="5"/>
        <v/>
      </c>
      <c r="AC25">
        <v>328</v>
      </c>
      <c r="AD25" s="15">
        <f t="shared" si="6"/>
        <v>51.58236057068742</v>
      </c>
      <c r="AE25" s="10">
        <v>1207</v>
      </c>
      <c r="AF25">
        <v>1063</v>
      </c>
      <c r="AG25" s="22">
        <v>262.47000000000003</v>
      </c>
      <c r="AH25" s="22">
        <v>166.44401385040501</v>
      </c>
      <c r="AI25" s="23">
        <v>86.473190738716397</v>
      </c>
      <c r="AJ25" s="24">
        <v>65.1382938901111</v>
      </c>
      <c r="AK25" s="24">
        <v>5.6327161119541396</v>
      </c>
      <c r="AL25" s="24">
        <v>57.158546803930001</v>
      </c>
    </row>
    <row r="26" spans="1:38" x14ac:dyDescent="0.25">
      <c r="A26">
        <v>9</v>
      </c>
      <c r="B26">
        <v>3</v>
      </c>
      <c r="C26" t="s">
        <v>37</v>
      </c>
      <c r="D26" t="str">
        <f>E24</f>
        <v>PLA</v>
      </c>
      <c r="E26" t="s">
        <v>40</v>
      </c>
      <c r="F26" s="8">
        <v>44704</v>
      </c>
      <c r="G26" s="9">
        <v>0.33333333333333298</v>
      </c>
      <c r="H26" s="10">
        <v>25</v>
      </c>
      <c r="I26">
        <v>172</v>
      </c>
      <c r="J26">
        <v>78.8</v>
      </c>
      <c r="K26" s="11">
        <f t="shared" si="0"/>
        <v>23.024105186267345</v>
      </c>
      <c r="L26" s="12">
        <v>58.305999999999997</v>
      </c>
      <c r="M26" s="42">
        <v>58.305999999999997</v>
      </c>
      <c r="N26" s="14">
        <f t="shared" si="1"/>
        <v>58.305999999999997</v>
      </c>
      <c r="O26">
        <v>17.791</v>
      </c>
      <c r="P26" s="43">
        <v>17.791</v>
      </c>
      <c r="Q26" s="14">
        <f t="shared" si="2"/>
        <v>17.791</v>
      </c>
      <c r="R26">
        <v>23.4</v>
      </c>
      <c r="S26" s="43">
        <v>23.4</v>
      </c>
      <c r="T26" s="40">
        <f t="shared" si="3"/>
        <v>23.4</v>
      </c>
      <c r="U26">
        <v>2.972</v>
      </c>
      <c r="V26" s="43">
        <v>2.972</v>
      </c>
      <c r="W26" s="16">
        <f t="shared" si="4"/>
        <v>2.972</v>
      </c>
      <c r="X26" s="10">
        <v>333</v>
      </c>
      <c r="Y26">
        <v>3955</v>
      </c>
      <c r="Z26">
        <v>3889</v>
      </c>
      <c r="AA26" s="18">
        <f t="shared" si="7"/>
        <v>3955</v>
      </c>
      <c r="AB26" s="19" t="str">
        <f t="shared" si="5"/>
        <v/>
      </c>
      <c r="AC26">
        <v>320</v>
      </c>
      <c r="AD26" s="15">
        <f t="shared" si="6"/>
        <v>50.190355329949242</v>
      </c>
      <c r="AE26" s="10">
        <v>1242</v>
      </c>
      <c r="AF26">
        <v>1060</v>
      </c>
      <c r="AG26" s="22">
        <v>275.73</v>
      </c>
      <c r="AH26" s="22">
        <v>186.33006893319799</v>
      </c>
      <c r="AI26" s="23">
        <v>98.163355153881795</v>
      </c>
      <c r="AJ26" s="24">
        <v>61.196259559808297</v>
      </c>
      <c r="AK26" s="24">
        <v>6.0072301612585797</v>
      </c>
      <c r="AL26" s="24">
        <v>56.285148112995699</v>
      </c>
    </row>
    <row r="27" spans="1:38" s="7" customFormat="1" x14ac:dyDescent="0.25">
      <c r="A27" s="7">
        <v>9</v>
      </c>
      <c r="B27" s="7">
        <v>4</v>
      </c>
      <c r="C27" s="7" t="s">
        <v>39</v>
      </c>
      <c r="D27" s="7" t="str">
        <f>E24</f>
        <v>PLA</v>
      </c>
      <c r="E27" s="7" t="s">
        <v>40</v>
      </c>
      <c r="F27" s="27">
        <v>44720</v>
      </c>
      <c r="G27" s="28">
        <v>0.33333333333333298</v>
      </c>
      <c r="H27" s="6">
        <v>25</v>
      </c>
      <c r="I27" s="7">
        <v>172</v>
      </c>
      <c r="J27" s="7">
        <v>78.400000000000006</v>
      </c>
      <c r="K27" s="29">
        <f t="shared" si="0"/>
        <v>22.907231555880205</v>
      </c>
      <c r="L27" s="30">
        <v>57.7</v>
      </c>
      <c r="M27" s="31">
        <v>57.744</v>
      </c>
      <c r="N27" s="32">
        <f t="shared" si="1"/>
        <v>57.722000000000001</v>
      </c>
      <c r="O27" s="7">
        <v>18.088000000000001</v>
      </c>
      <c r="P27" s="7">
        <v>18.093</v>
      </c>
      <c r="Q27" s="32">
        <f t="shared" si="2"/>
        <v>18.090499999999999</v>
      </c>
      <c r="R27" s="7">
        <v>23.9</v>
      </c>
      <c r="S27" s="7">
        <v>23.9</v>
      </c>
      <c r="T27" s="44">
        <f t="shared" si="3"/>
        <v>23.9</v>
      </c>
      <c r="U27" s="7">
        <v>2.9870000000000001</v>
      </c>
      <c r="V27" s="7">
        <v>2.99</v>
      </c>
      <c r="W27" s="34">
        <f t="shared" si="4"/>
        <v>2.9885000000000002</v>
      </c>
      <c r="X27" s="6">
        <v>338</v>
      </c>
      <c r="Y27" s="7">
        <v>3719</v>
      </c>
      <c r="Z27" s="7">
        <v>3671</v>
      </c>
      <c r="AA27" s="35">
        <f t="shared" si="7"/>
        <v>3719</v>
      </c>
      <c r="AB27" s="36" t="str">
        <f t="shared" si="5"/>
        <v/>
      </c>
      <c r="AC27" s="7">
        <v>325</v>
      </c>
      <c r="AD27" s="33">
        <f t="shared" si="6"/>
        <v>47.436224489795912</v>
      </c>
      <c r="AE27" s="6">
        <v>1215</v>
      </c>
      <c r="AF27" s="7">
        <v>1055</v>
      </c>
      <c r="AG27" s="22">
        <v>257.39999999999998</v>
      </c>
      <c r="AH27" s="37">
        <v>191.49708224680001</v>
      </c>
      <c r="AI27" s="38">
        <v>100.47185566834899</v>
      </c>
      <c r="AJ27" s="24">
        <v>60.511211865675499</v>
      </c>
      <c r="AK27" s="24">
        <v>6.0796737448850404</v>
      </c>
      <c r="AL27" s="24">
        <v>60.869372222118599</v>
      </c>
    </row>
    <row r="28" spans="1:38" x14ac:dyDescent="0.25">
      <c r="A28">
        <v>10</v>
      </c>
      <c r="B28">
        <v>1</v>
      </c>
      <c r="C28" t="s">
        <v>37</v>
      </c>
      <c r="D28" t="str">
        <f>E28</f>
        <v>CLEN</v>
      </c>
      <c r="E28" t="s">
        <v>40</v>
      </c>
      <c r="F28" s="8">
        <v>44826</v>
      </c>
      <c r="G28" s="9">
        <v>0.33333333333333298</v>
      </c>
      <c r="H28" s="10">
        <v>24.7</v>
      </c>
      <c r="I28">
        <v>190</v>
      </c>
      <c r="J28">
        <v>65.2</v>
      </c>
      <c r="K28" s="11">
        <f t="shared" si="0"/>
        <v>19.050401753104456</v>
      </c>
      <c r="L28" s="12">
        <v>53.552999999999997</v>
      </c>
      <c r="M28" s="13">
        <v>53.878999999999998</v>
      </c>
      <c r="N28" s="14">
        <f t="shared" si="1"/>
        <v>53.715999999999994</v>
      </c>
      <c r="O28">
        <v>9.7509999999999994</v>
      </c>
      <c r="P28">
        <v>9.6199999999999992</v>
      </c>
      <c r="Q28" s="14">
        <f t="shared" si="2"/>
        <v>9.6854999999999993</v>
      </c>
      <c r="R28">
        <v>15.4</v>
      </c>
      <c r="S28">
        <v>15.2</v>
      </c>
      <c r="T28" s="40">
        <f t="shared" si="3"/>
        <v>15.3</v>
      </c>
      <c r="U28">
        <v>2.8239999999999998</v>
      </c>
      <c r="V28">
        <v>2.8079999999999998</v>
      </c>
      <c r="W28" s="16">
        <f t="shared" si="4"/>
        <v>2.8159999999999998</v>
      </c>
      <c r="X28" s="10">
        <v>239</v>
      </c>
      <c r="Y28">
        <v>2481</v>
      </c>
      <c r="Z28">
        <v>2406</v>
      </c>
      <c r="AA28" s="18">
        <f t="shared" si="7"/>
        <v>2481</v>
      </c>
      <c r="AB28" s="19" t="str">
        <f t="shared" si="5"/>
        <v/>
      </c>
      <c r="AC28">
        <v>230</v>
      </c>
      <c r="AD28" s="15">
        <f t="shared" si="6"/>
        <v>38.052147239263803</v>
      </c>
      <c r="AE28" s="10"/>
      <c r="AG28" s="21">
        <v>171.99</v>
      </c>
      <c r="AH28" s="22">
        <v>107.374857510708</v>
      </c>
      <c r="AI28" s="23">
        <v>77.461875425571804</v>
      </c>
      <c r="AJ28" s="24">
        <v>69.333116031219205</v>
      </c>
      <c r="AK28" s="24">
        <v>5.3706731968770196</v>
      </c>
      <c r="AL28" s="24">
        <v>48.827785781912503</v>
      </c>
    </row>
    <row r="29" spans="1:38" x14ac:dyDescent="0.25">
      <c r="A29">
        <v>10</v>
      </c>
      <c r="B29">
        <v>2</v>
      </c>
      <c r="C29" t="s">
        <v>39</v>
      </c>
      <c r="D29" t="str">
        <f>E28</f>
        <v>CLEN</v>
      </c>
      <c r="E29" t="s">
        <v>40</v>
      </c>
      <c r="F29" s="8">
        <v>44844</v>
      </c>
      <c r="G29" s="9">
        <v>0.33333333333333298</v>
      </c>
      <c r="H29" s="10">
        <v>24.7</v>
      </c>
      <c r="I29">
        <v>190</v>
      </c>
      <c r="J29">
        <v>66.900000000000006</v>
      </c>
      <c r="K29" s="11">
        <f t="shared" si="0"/>
        <v>19.547114682249816</v>
      </c>
      <c r="L29" s="12">
        <v>56.017000000000003</v>
      </c>
      <c r="M29" s="13">
        <v>56.018999999999998</v>
      </c>
      <c r="N29" s="14">
        <f t="shared" si="1"/>
        <v>56.018000000000001</v>
      </c>
      <c r="O29">
        <v>8.673</v>
      </c>
      <c r="P29">
        <v>8.6669999999999998</v>
      </c>
      <c r="Q29" s="14">
        <f t="shared" si="2"/>
        <v>8.67</v>
      </c>
      <c r="R29">
        <v>13.4</v>
      </c>
      <c r="S29">
        <v>13.4</v>
      </c>
      <c r="T29" s="40">
        <f t="shared" si="3"/>
        <v>13.4</v>
      </c>
      <c r="U29">
        <v>2.8210000000000002</v>
      </c>
      <c r="V29">
        <v>2.7970000000000002</v>
      </c>
      <c r="W29" s="16">
        <f t="shared" si="4"/>
        <v>2.8090000000000002</v>
      </c>
      <c r="X29" s="10">
        <v>230</v>
      </c>
      <c r="Y29">
        <v>2476</v>
      </c>
      <c r="Z29">
        <v>2406</v>
      </c>
      <c r="AA29" s="18">
        <f t="shared" si="7"/>
        <v>2476</v>
      </c>
      <c r="AB29" s="19" t="str">
        <f t="shared" si="5"/>
        <v/>
      </c>
      <c r="AC29">
        <v>220</v>
      </c>
      <c r="AD29" s="15">
        <f t="shared" si="6"/>
        <v>37.010463378176382</v>
      </c>
      <c r="AE29" s="10">
        <v>884</v>
      </c>
      <c r="AF29">
        <v>823</v>
      </c>
      <c r="AG29" s="22">
        <v>186.03</v>
      </c>
      <c r="AH29" s="22">
        <v>102.36116407553</v>
      </c>
      <c r="AI29" s="23">
        <v>75.188827770886505</v>
      </c>
      <c r="AJ29" s="24">
        <v>72.104926926125202</v>
      </c>
      <c r="AK29" s="24">
        <v>5.4214849320807899</v>
      </c>
      <c r="AL29" s="24">
        <v>69.698387252408907</v>
      </c>
    </row>
    <row r="30" spans="1:38" x14ac:dyDescent="0.25">
      <c r="A30">
        <v>10</v>
      </c>
      <c r="B30">
        <v>3</v>
      </c>
      <c r="C30" t="s">
        <v>37</v>
      </c>
      <c r="D30" t="str">
        <f>E28</f>
        <v>CLEN</v>
      </c>
      <c r="E30" t="s">
        <v>38</v>
      </c>
      <c r="F30" s="8">
        <v>44868</v>
      </c>
      <c r="G30" s="9">
        <v>0.33333333333333298</v>
      </c>
      <c r="H30" s="10">
        <v>24.7</v>
      </c>
      <c r="I30">
        <v>190</v>
      </c>
      <c r="J30">
        <v>65.7</v>
      </c>
      <c r="K30" s="11">
        <f t="shared" si="0"/>
        <v>19.196493791088386</v>
      </c>
      <c r="L30" s="12">
        <v>54.226999999999997</v>
      </c>
      <c r="M30" s="13">
        <v>54.247999999999998</v>
      </c>
      <c r="N30" s="14">
        <f t="shared" si="1"/>
        <v>54.237499999999997</v>
      </c>
      <c r="O30">
        <v>9.1010000000000009</v>
      </c>
      <c r="P30">
        <v>9.0939999999999994</v>
      </c>
      <c r="Q30" s="14">
        <f t="shared" si="2"/>
        <v>9.0975000000000001</v>
      </c>
      <c r="R30">
        <v>14.2</v>
      </c>
      <c r="S30">
        <v>14.4</v>
      </c>
      <c r="T30" s="40">
        <f t="shared" si="3"/>
        <v>14.3</v>
      </c>
      <c r="U30">
        <v>2.8290000000000002</v>
      </c>
      <c r="V30">
        <v>2.8420000000000001</v>
      </c>
      <c r="W30" s="16">
        <f t="shared" si="4"/>
        <v>2.8355000000000001</v>
      </c>
      <c r="X30" s="10">
        <v>239</v>
      </c>
      <c r="Y30">
        <v>2473</v>
      </c>
      <c r="Z30">
        <v>2315</v>
      </c>
      <c r="AA30" s="18">
        <f t="shared" si="7"/>
        <v>2473</v>
      </c>
      <c r="AB30" s="19" t="str">
        <f t="shared" si="5"/>
        <v/>
      </c>
      <c r="AC30">
        <v>218</v>
      </c>
      <c r="AD30" s="15">
        <f t="shared" si="6"/>
        <v>37.640791476407912</v>
      </c>
      <c r="AE30" s="10">
        <v>900</v>
      </c>
      <c r="AF30">
        <v>838</v>
      </c>
      <c r="AG30" s="22">
        <v>178.62</v>
      </c>
      <c r="AH30" s="22">
        <v>94.1538675837715</v>
      </c>
      <c r="AI30" s="23">
        <v>78.527599880490101</v>
      </c>
      <c r="AJ30" s="24">
        <v>66.239810152514906</v>
      </c>
      <c r="AK30" s="24">
        <v>5.2016533078163203</v>
      </c>
      <c r="AL30" s="24">
        <v>66.005022804804696</v>
      </c>
    </row>
    <row r="31" spans="1:38" x14ac:dyDescent="0.25">
      <c r="A31" s="7">
        <v>10</v>
      </c>
      <c r="B31" s="7">
        <v>4</v>
      </c>
      <c r="C31" s="7" t="s">
        <v>39</v>
      </c>
      <c r="D31" s="7" t="str">
        <f>E28</f>
        <v>CLEN</v>
      </c>
      <c r="E31" s="7" t="s">
        <v>38</v>
      </c>
      <c r="F31" s="27">
        <v>44889</v>
      </c>
      <c r="G31" s="28">
        <v>0.33333333333333298</v>
      </c>
      <c r="H31" s="6">
        <v>24.7</v>
      </c>
      <c r="I31" s="7">
        <v>190</v>
      </c>
      <c r="J31" s="7">
        <v>64.8</v>
      </c>
      <c r="K31" s="29">
        <f t="shared" si="0"/>
        <v>18.933528122717309</v>
      </c>
      <c r="L31" s="30">
        <v>53.631999999999998</v>
      </c>
      <c r="M31" s="31">
        <v>54.06</v>
      </c>
      <c r="N31" s="32">
        <f t="shared" si="1"/>
        <v>53.846000000000004</v>
      </c>
      <c r="O31" s="7">
        <v>8.968</v>
      </c>
      <c r="P31" s="7">
        <v>8.9280000000000008</v>
      </c>
      <c r="Q31" s="32">
        <f t="shared" si="2"/>
        <v>8.9480000000000004</v>
      </c>
      <c r="R31" s="7">
        <v>14.3</v>
      </c>
      <c r="S31" s="7">
        <v>14.2</v>
      </c>
      <c r="T31" s="44">
        <f t="shared" si="3"/>
        <v>14.25</v>
      </c>
      <c r="U31" s="7">
        <v>2.8319999999999999</v>
      </c>
      <c r="V31" s="7">
        <v>2.8239999999999998</v>
      </c>
      <c r="W31" s="34">
        <f t="shared" si="4"/>
        <v>2.8279999999999998</v>
      </c>
      <c r="X31" s="6">
        <v>239</v>
      </c>
      <c r="Y31" s="7">
        <v>2370</v>
      </c>
      <c r="Z31" s="7">
        <v>2451</v>
      </c>
      <c r="AA31" s="35">
        <f t="shared" si="7"/>
        <v>2451</v>
      </c>
      <c r="AB31" s="36" t="str">
        <f t="shared" si="5"/>
        <v>X</v>
      </c>
      <c r="AC31" s="7">
        <v>230</v>
      </c>
      <c r="AD31" s="33">
        <f t="shared" si="6"/>
        <v>37.824074074074076</v>
      </c>
      <c r="AE31" s="6">
        <v>886</v>
      </c>
      <c r="AF31" s="7">
        <v>804</v>
      </c>
      <c r="AG31" s="22">
        <v>177.45</v>
      </c>
      <c r="AH31" s="37">
        <v>106.038867706459</v>
      </c>
      <c r="AI31" s="38">
        <v>73.666682235214594</v>
      </c>
      <c r="AJ31" s="24">
        <v>73.018586943161694</v>
      </c>
      <c r="AK31" s="24">
        <v>5.3790370416062796</v>
      </c>
      <c r="AL31" s="24">
        <v>62.7326747751897</v>
      </c>
    </row>
    <row r="32" spans="1:38" x14ac:dyDescent="0.25">
      <c r="A32">
        <v>11</v>
      </c>
      <c r="B32">
        <v>1</v>
      </c>
      <c r="C32" t="s">
        <v>37</v>
      </c>
      <c r="D32" t="str">
        <f>E32</f>
        <v>PLA</v>
      </c>
      <c r="E32" t="s">
        <v>38</v>
      </c>
      <c r="F32" s="8">
        <v>44833</v>
      </c>
      <c r="G32" s="9">
        <v>0.29166666666666702</v>
      </c>
      <c r="H32" s="10">
        <v>25.5</v>
      </c>
      <c r="I32">
        <v>182</v>
      </c>
      <c r="J32">
        <v>77.599999999999994</v>
      </c>
      <c r="K32" s="11">
        <f t="shared" si="0"/>
        <v>22.673484295105911</v>
      </c>
      <c r="L32" s="12">
        <v>60.887</v>
      </c>
      <c r="M32" s="13">
        <v>60.377000000000002</v>
      </c>
      <c r="N32" s="14">
        <f t="shared" si="1"/>
        <v>60.632000000000005</v>
      </c>
      <c r="O32">
        <v>14.052</v>
      </c>
      <c r="P32">
        <v>14.487</v>
      </c>
      <c r="Q32" s="14">
        <f t="shared" si="2"/>
        <v>14.269500000000001</v>
      </c>
      <c r="R32">
        <v>18.8</v>
      </c>
      <c r="S32">
        <v>19.399999999999999</v>
      </c>
      <c r="T32" s="40">
        <f t="shared" si="3"/>
        <v>19.100000000000001</v>
      </c>
      <c r="U32">
        <v>3.1720000000000002</v>
      </c>
      <c r="V32">
        <v>3.1890000000000001</v>
      </c>
      <c r="W32" s="16">
        <f t="shared" si="4"/>
        <v>3.1805000000000003</v>
      </c>
      <c r="X32" s="10">
        <v>367</v>
      </c>
      <c r="Y32">
        <v>3515</v>
      </c>
      <c r="Z32">
        <v>3526</v>
      </c>
      <c r="AA32" s="18">
        <f t="shared" si="7"/>
        <v>3526</v>
      </c>
      <c r="AB32" s="19" t="str">
        <f t="shared" si="5"/>
        <v>X</v>
      </c>
      <c r="AC32">
        <v>348</v>
      </c>
      <c r="AD32" s="15">
        <f t="shared" si="6"/>
        <v>45.438144329896907</v>
      </c>
      <c r="AE32" s="10">
        <v>1097</v>
      </c>
      <c r="AF32">
        <v>1002</v>
      </c>
      <c r="AG32" s="21">
        <v>214.9</v>
      </c>
      <c r="AH32" s="22">
        <v>174.289717122094</v>
      </c>
      <c r="AI32" s="23">
        <v>102.42141363231801</v>
      </c>
      <c r="AJ32" s="24">
        <v>58.3956842262021</v>
      </c>
      <c r="AK32" s="24">
        <v>5.9809685284740501</v>
      </c>
      <c r="AL32" s="24">
        <v>51.332353024956397</v>
      </c>
    </row>
    <row r="33" spans="1:38" x14ac:dyDescent="0.25">
      <c r="A33">
        <v>11</v>
      </c>
      <c r="B33">
        <v>2</v>
      </c>
      <c r="C33" t="s">
        <v>39</v>
      </c>
      <c r="D33" t="str">
        <f>E32</f>
        <v>PLA</v>
      </c>
      <c r="E33" t="s">
        <v>38</v>
      </c>
      <c r="F33" s="8">
        <v>44852</v>
      </c>
      <c r="G33" s="9">
        <v>0.33333333333333298</v>
      </c>
      <c r="H33" s="10">
        <v>25.5</v>
      </c>
      <c r="I33">
        <v>182</v>
      </c>
      <c r="J33">
        <v>78.8</v>
      </c>
      <c r="K33" s="11">
        <f t="shared" si="0"/>
        <v>23.024105186267345</v>
      </c>
      <c r="L33" s="12">
        <v>61.558</v>
      </c>
      <c r="M33" s="13">
        <v>62.290999999999997</v>
      </c>
      <c r="N33" s="14">
        <f t="shared" si="1"/>
        <v>61.924499999999995</v>
      </c>
      <c r="O33">
        <v>14.606</v>
      </c>
      <c r="P33">
        <v>13.997</v>
      </c>
      <c r="Q33" s="14">
        <f t="shared" si="2"/>
        <v>14.301500000000001</v>
      </c>
      <c r="R33">
        <v>19.2</v>
      </c>
      <c r="S33">
        <v>18.3</v>
      </c>
      <c r="T33" s="40">
        <f t="shared" si="3"/>
        <v>18.75</v>
      </c>
      <c r="U33">
        <v>3.2170000000000001</v>
      </c>
      <c r="V33">
        <v>3.1819999999999999</v>
      </c>
      <c r="W33" s="16">
        <f t="shared" si="4"/>
        <v>3.1995</v>
      </c>
      <c r="X33" s="10">
        <v>386</v>
      </c>
      <c r="Y33">
        <v>3715</v>
      </c>
      <c r="Z33">
        <v>3713</v>
      </c>
      <c r="AA33" s="18">
        <f t="shared" si="7"/>
        <v>3715</v>
      </c>
      <c r="AB33" s="19" t="str">
        <f t="shared" si="5"/>
        <v/>
      </c>
      <c r="AC33">
        <v>373</v>
      </c>
      <c r="AD33" s="15">
        <f t="shared" si="6"/>
        <v>47.14467005076142</v>
      </c>
      <c r="AE33" s="10">
        <v>1202</v>
      </c>
      <c r="AF33">
        <v>1132</v>
      </c>
      <c r="AG33" s="22">
        <v>194.6</v>
      </c>
      <c r="AH33" s="22">
        <v>191.776435241505</v>
      </c>
      <c r="AI33" s="23">
        <v>96.876644891461595</v>
      </c>
      <c r="AJ33" s="24">
        <v>57.566256860627703</v>
      </c>
      <c r="AK33" s="24">
        <v>5.57682582361769</v>
      </c>
      <c r="AL33" s="24">
        <v>54.939000074401598</v>
      </c>
    </row>
    <row r="34" spans="1:38" x14ac:dyDescent="0.25">
      <c r="A34">
        <v>11</v>
      </c>
      <c r="B34">
        <v>3</v>
      </c>
      <c r="C34" t="s">
        <v>37</v>
      </c>
      <c r="D34" t="str">
        <f>E32</f>
        <v>PLA</v>
      </c>
      <c r="E34" t="s">
        <v>40</v>
      </c>
      <c r="F34" s="8">
        <v>44875</v>
      </c>
      <c r="G34" s="9">
        <v>0.29166666666666702</v>
      </c>
      <c r="H34" s="10">
        <v>25.5</v>
      </c>
      <c r="I34">
        <v>182</v>
      </c>
      <c r="J34">
        <v>78.8</v>
      </c>
      <c r="K34" s="11">
        <f t="shared" si="0"/>
        <v>23.024105186267345</v>
      </c>
      <c r="L34" s="12">
        <v>62.079000000000001</v>
      </c>
      <c r="M34" s="13">
        <v>62.195999999999998</v>
      </c>
      <c r="N34" s="14">
        <f t="shared" si="1"/>
        <v>62.137500000000003</v>
      </c>
      <c r="O34">
        <v>14.057</v>
      </c>
      <c r="P34">
        <v>13.965999999999999</v>
      </c>
      <c r="Q34" s="14">
        <f t="shared" si="2"/>
        <v>14.0115</v>
      </c>
      <c r="R34">
        <v>18.5</v>
      </c>
      <c r="S34">
        <v>18.3</v>
      </c>
      <c r="T34" s="40">
        <f t="shared" si="3"/>
        <v>18.399999999999999</v>
      </c>
      <c r="U34">
        <v>3.1920000000000002</v>
      </c>
      <c r="V34">
        <v>3.1789999999999998</v>
      </c>
      <c r="W34" s="16">
        <f t="shared" si="4"/>
        <v>3.1855000000000002</v>
      </c>
      <c r="X34" s="10">
        <v>373</v>
      </c>
      <c r="Y34">
        <v>3901</v>
      </c>
      <c r="Z34">
        <v>3648</v>
      </c>
      <c r="AA34" s="18">
        <f t="shared" si="7"/>
        <v>3901</v>
      </c>
      <c r="AB34" s="19" t="str">
        <f t="shared" si="5"/>
        <v/>
      </c>
      <c r="AC34">
        <v>360</v>
      </c>
      <c r="AD34" s="15">
        <f t="shared" si="6"/>
        <v>49.505076142131983</v>
      </c>
      <c r="AE34" s="10">
        <v>1162</v>
      </c>
      <c r="AF34">
        <v>1089</v>
      </c>
      <c r="AG34" s="22">
        <v>186.2</v>
      </c>
      <c r="AH34" s="22">
        <v>193.75263161648499</v>
      </c>
      <c r="AI34" s="23">
        <v>84.1981821660859</v>
      </c>
      <c r="AJ34" s="24">
        <v>53.168388893000099</v>
      </c>
      <c r="AK34" s="24">
        <v>4.4766816934901197</v>
      </c>
      <c r="AL34" s="24">
        <v>53.5770452837981</v>
      </c>
    </row>
    <row r="35" spans="1:38" x14ac:dyDescent="0.25">
      <c r="A35" s="7">
        <v>11</v>
      </c>
      <c r="B35" s="7">
        <v>4</v>
      </c>
      <c r="C35" s="7" t="s">
        <v>39</v>
      </c>
      <c r="D35" s="7" t="str">
        <f>E32</f>
        <v>PLA</v>
      </c>
      <c r="E35" s="7" t="s">
        <v>40</v>
      </c>
      <c r="F35" s="27">
        <v>44893</v>
      </c>
      <c r="G35" s="28">
        <v>0.33333333333333298</v>
      </c>
      <c r="H35" s="6">
        <v>25.5</v>
      </c>
      <c r="I35" s="7">
        <v>182</v>
      </c>
      <c r="J35" s="7">
        <v>78.900000000000006</v>
      </c>
      <c r="K35" s="29">
        <f t="shared" si="0"/>
        <v>23.053323593864135</v>
      </c>
      <c r="L35" s="30">
        <v>62.125</v>
      </c>
      <c r="M35" s="31">
        <v>62.146999999999998</v>
      </c>
      <c r="N35" s="32">
        <f t="shared" si="1"/>
        <v>62.135999999999996</v>
      </c>
      <c r="O35" s="7">
        <v>14.089</v>
      </c>
      <c r="P35" s="7">
        <v>14.106999999999999</v>
      </c>
      <c r="Q35" s="32">
        <f t="shared" si="2"/>
        <v>14.097999999999999</v>
      </c>
      <c r="R35" s="7">
        <v>18.5</v>
      </c>
      <c r="S35" s="7">
        <v>18.5</v>
      </c>
      <c r="T35" s="44">
        <f t="shared" si="3"/>
        <v>18.5</v>
      </c>
      <c r="U35" s="7">
        <v>3.1720000000000002</v>
      </c>
      <c r="V35" s="7">
        <v>3.177</v>
      </c>
      <c r="W35" s="34">
        <f t="shared" si="4"/>
        <v>3.1745000000000001</v>
      </c>
      <c r="X35" s="6">
        <v>368</v>
      </c>
      <c r="Y35" s="7">
        <v>3892</v>
      </c>
      <c r="Z35" s="7">
        <v>3261</v>
      </c>
      <c r="AA35" s="35">
        <f t="shared" si="7"/>
        <v>3892</v>
      </c>
      <c r="AB35" s="36" t="str">
        <f t="shared" si="5"/>
        <v/>
      </c>
      <c r="AC35" s="7">
        <v>353</v>
      </c>
      <c r="AD35" s="33">
        <f t="shared" si="6"/>
        <v>49.328263624841568</v>
      </c>
      <c r="AE35" s="6">
        <v>1094</v>
      </c>
      <c r="AF35" s="7">
        <v>1072</v>
      </c>
      <c r="AG35" s="22">
        <v>191.8</v>
      </c>
      <c r="AH35" s="37">
        <v>159.66425759877001</v>
      </c>
      <c r="AI35" s="38">
        <v>103.92680716956799</v>
      </c>
      <c r="AJ35" s="24">
        <v>57.581754214780503</v>
      </c>
      <c r="AK35" s="24">
        <v>5.9842878667649302</v>
      </c>
      <c r="AL35" s="24">
        <v>52.224106107704699</v>
      </c>
    </row>
    <row r="36" spans="1:38" x14ac:dyDescent="0.25">
      <c r="A36">
        <v>12</v>
      </c>
      <c r="B36">
        <v>1</v>
      </c>
      <c r="C36" t="s">
        <v>37</v>
      </c>
      <c r="D36" t="str">
        <f>E36</f>
        <v>CLEN</v>
      </c>
      <c r="E36" t="s">
        <v>40</v>
      </c>
      <c r="F36" s="8">
        <v>44840</v>
      </c>
      <c r="G36" s="9">
        <v>0.33333333333333298</v>
      </c>
      <c r="H36" s="10">
        <v>19.100000000000001</v>
      </c>
      <c r="I36">
        <v>195</v>
      </c>
      <c r="J36">
        <v>86.5</v>
      </c>
      <c r="K36" s="11">
        <f t="shared" si="0"/>
        <v>25.273922571219867</v>
      </c>
      <c r="L36" s="12">
        <v>68.787999999999997</v>
      </c>
      <c r="M36" s="13">
        <v>70.459000000000003</v>
      </c>
      <c r="N36" s="14">
        <f t="shared" si="1"/>
        <v>69.623500000000007</v>
      </c>
      <c r="O36">
        <v>13.159000000000001</v>
      </c>
      <c r="P36">
        <v>12.977</v>
      </c>
      <c r="Q36" s="14">
        <f t="shared" si="2"/>
        <v>13.068000000000001</v>
      </c>
      <c r="R36">
        <v>16.100000000000001</v>
      </c>
      <c r="S36">
        <v>15.6</v>
      </c>
      <c r="T36" s="40">
        <f t="shared" si="3"/>
        <v>15.850000000000001</v>
      </c>
      <c r="U36">
        <v>3.1259999999999999</v>
      </c>
      <c r="V36">
        <v>3.13</v>
      </c>
      <c r="W36" s="16">
        <f t="shared" si="4"/>
        <v>3.1280000000000001</v>
      </c>
      <c r="X36" s="10">
        <v>368</v>
      </c>
      <c r="Y36">
        <v>4399</v>
      </c>
      <c r="Z36">
        <v>3971</v>
      </c>
      <c r="AA36" s="18">
        <f t="shared" si="7"/>
        <v>4399</v>
      </c>
      <c r="AB36" s="19" t="str">
        <f t="shared" si="5"/>
        <v/>
      </c>
      <c r="AC36">
        <v>358</v>
      </c>
      <c r="AD36" s="15">
        <f t="shared" si="6"/>
        <v>50.855491329479769</v>
      </c>
      <c r="AE36" s="10">
        <v>1054</v>
      </c>
      <c r="AF36">
        <v>982</v>
      </c>
      <c r="AG36" s="21">
        <v>246.4</v>
      </c>
      <c r="AH36" s="22">
        <v>209.32573518270399</v>
      </c>
      <c r="AI36" s="23">
        <v>94.172466921798204</v>
      </c>
      <c r="AJ36" s="24">
        <v>50.0609579642311</v>
      </c>
      <c r="AK36" s="24">
        <v>4.7143639079600801</v>
      </c>
      <c r="AL36" s="24">
        <v>46.279767736532499</v>
      </c>
    </row>
    <row r="37" spans="1:38" x14ac:dyDescent="0.25">
      <c r="A37">
        <v>12</v>
      </c>
      <c r="B37">
        <v>2</v>
      </c>
      <c r="C37" t="s">
        <v>39</v>
      </c>
      <c r="D37" t="str">
        <f>E36</f>
        <v>CLEN</v>
      </c>
      <c r="E37" t="s">
        <v>40</v>
      </c>
      <c r="F37" s="8">
        <v>44859</v>
      </c>
      <c r="G37" s="9">
        <v>0.33333333333333298</v>
      </c>
      <c r="H37" s="10">
        <v>19.100000000000001</v>
      </c>
      <c r="I37">
        <v>195</v>
      </c>
      <c r="J37">
        <v>88.5</v>
      </c>
      <c r="K37" s="11">
        <f t="shared" si="0"/>
        <v>25.858290723155587</v>
      </c>
      <c r="L37" s="12">
        <v>72.426000000000002</v>
      </c>
      <c r="M37" s="13">
        <v>72.13</v>
      </c>
      <c r="N37" s="14">
        <f t="shared" si="1"/>
        <v>72.277999999999992</v>
      </c>
      <c r="O37">
        <v>13.054</v>
      </c>
      <c r="P37">
        <v>13.632</v>
      </c>
      <c r="Q37" s="14">
        <f t="shared" si="2"/>
        <v>13.343</v>
      </c>
      <c r="R37">
        <v>15.3</v>
      </c>
      <c r="S37">
        <v>15.9</v>
      </c>
      <c r="T37" s="40">
        <f t="shared" si="3"/>
        <v>15.600000000000001</v>
      </c>
      <c r="U37">
        <v>3.2050000000000001</v>
      </c>
      <c r="V37">
        <v>3.2429999999999999</v>
      </c>
      <c r="W37" s="16">
        <f t="shared" si="4"/>
        <v>3.2240000000000002</v>
      </c>
      <c r="X37" s="10">
        <v>351</v>
      </c>
      <c r="Y37">
        <v>4222</v>
      </c>
      <c r="Z37">
        <v>3841</v>
      </c>
      <c r="AA37" s="18">
        <f t="shared" si="7"/>
        <v>4222</v>
      </c>
      <c r="AB37" s="19" t="str">
        <f t="shared" si="5"/>
        <v/>
      </c>
      <c r="AC37">
        <v>343</v>
      </c>
      <c r="AD37" s="15">
        <f t="shared" si="6"/>
        <v>47.706214689265536</v>
      </c>
      <c r="AE37" s="10">
        <v>1034</v>
      </c>
      <c r="AF37">
        <v>951</v>
      </c>
      <c r="AG37" s="22">
        <v>237.2</v>
      </c>
      <c r="AH37" s="22">
        <v>220.258719847192</v>
      </c>
      <c r="AI37" s="23">
        <v>95.849950087554504</v>
      </c>
      <c r="AJ37" s="24">
        <v>55.097345671751398</v>
      </c>
      <c r="AK37" s="24">
        <v>5.2810778325941099</v>
      </c>
      <c r="AL37" s="24">
        <v>51.824803330441803</v>
      </c>
    </row>
    <row r="38" spans="1:38" x14ac:dyDescent="0.25">
      <c r="A38">
        <v>12</v>
      </c>
      <c r="B38">
        <v>3</v>
      </c>
      <c r="C38" t="s">
        <v>37</v>
      </c>
      <c r="D38" t="str">
        <f>E36</f>
        <v>CLEN</v>
      </c>
      <c r="E38" t="s">
        <v>38</v>
      </c>
      <c r="F38" s="8">
        <v>44886</v>
      </c>
      <c r="G38" s="9">
        <v>0.33333333333333298</v>
      </c>
      <c r="H38" s="10">
        <v>19.100000000000001</v>
      </c>
      <c r="I38">
        <v>195</v>
      </c>
      <c r="J38">
        <v>88.3</v>
      </c>
      <c r="K38" s="11">
        <f t="shared" si="0"/>
        <v>25.799853907962014</v>
      </c>
      <c r="L38" s="12">
        <v>71.405000000000001</v>
      </c>
      <c r="M38" s="13">
        <v>71.48</v>
      </c>
      <c r="N38" s="14">
        <f t="shared" si="1"/>
        <v>71.442499999999995</v>
      </c>
      <c r="O38">
        <v>12.68</v>
      </c>
      <c r="P38">
        <v>13.122</v>
      </c>
      <c r="Q38" s="40">
        <f t="shared" si="2"/>
        <v>12.901</v>
      </c>
      <c r="R38">
        <v>15.1</v>
      </c>
      <c r="S38">
        <v>15.5</v>
      </c>
      <c r="T38" s="40">
        <f t="shared" si="3"/>
        <v>15.3</v>
      </c>
      <c r="U38">
        <v>3.1920000000000002</v>
      </c>
      <c r="V38">
        <v>3.1909999999999998</v>
      </c>
      <c r="W38" s="16">
        <f t="shared" si="4"/>
        <v>3.1915</v>
      </c>
      <c r="X38" s="10">
        <v>351</v>
      </c>
      <c r="Y38">
        <v>4117</v>
      </c>
      <c r="Z38">
        <v>4089</v>
      </c>
      <c r="AA38" s="18">
        <f t="shared" si="7"/>
        <v>4117</v>
      </c>
      <c r="AB38" s="19" t="str">
        <f t="shared" si="5"/>
        <v/>
      </c>
      <c r="AC38">
        <v>340</v>
      </c>
      <c r="AD38" s="15">
        <f t="shared" si="6"/>
        <v>46.625141562853912</v>
      </c>
      <c r="AE38" s="10">
        <v>939</v>
      </c>
      <c r="AF38">
        <v>879</v>
      </c>
      <c r="AG38" s="22">
        <v>229.2</v>
      </c>
      <c r="AH38" s="22">
        <v>197.73132864659499</v>
      </c>
      <c r="AI38" s="23">
        <v>119.39568494447199</v>
      </c>
      <c r="AJ38" s="24">
        <v>44.080207612360198</v>
      </c>
      <c r="AK38" s="24">
        <v>5.2629865803722797</v>
      </c>
      <c r="AL38" s="24">
        <v>54.3780551926925</v>
      </c>
    </row>
    <row r="39" spans="1:38" x14ac:dyDescent="0.25">
      <c r="A39" s="7">
        <v>12</v>
      </c>
      <c r="B39" s="7">
        <v>4</v>
      </c>
      <c r="C39" s="7" t="s">
        <v>39</v>
      </c>
      <c r="D39" s="7" t="str">
        <f>E36</f>
        <v>CLEN</v>
      </c>
      <c r="E39" s="7" t="s">
        <v>38</v>
      </c>
      <c r="F39" s="27">
        <v>44907</v>
      </c>
      <c r="G39" s="28">
        <v>0.33333333333333298</v>
      </c>
      <c r="H39" s="6">
        <v>19.100000000000001</v>
      </c>
      <c r="I39" s="7">
        <v>195</v>
      </c>
      <c r="J39" s="7">
        <v>85.8</v>
      </c>
      <c r="K39" s="29">
        <f t="shared" si="0"/>
        <v>25.069393718042363</v>
      </c>
      <c r="L39" s="30">
        <v>70.632000000000005</v>
      </c>
      <c r="M39" s="31">
        <v>70.399000000000001</v>
      </c>
      <c r="N39" s="32">
        <f t="shared" si="1"/>
        <v>70.515500000000003</v>
      </c>
      <c r="O39" s="7">
        <v>11.648</v>
      </c>
      <c r="P39" s="7">
        <v>11.663</v>
      </c>
      <c r="Q39" s="44">
        <f t="shared" si="2"/>
        <v>11.6555</v>
      </c>
      <c r="R39" s="7">
        <v>14.2</v>
      </c>
      <c r="S39" s="7">
        <v>14.2</v>
      </c>
      <c r="T39" s="44">
        <f t="shared" si="3"/>
        <v>14.2</v>
      </c>
      <c r="U39" s="7">
        <v>3.2109999999999999</v>
      </c>
      <c r="V39" s="7">
        <v>3.1989999999999998</v>
      </c>
      <c r="W39" s="34">
        <f t="shared" si="4"/>
        <v>3.2050000000000001</v>
      </c>
      <c r="X39" s="6">
        <v>340</v>
      </c>
      <c r="Y39" s="7">
        <v>4068</v>
      </c>
      <c r="Z39" s="7">
        <v>3694</v>
      </c>
      <c r="AA39" s="35">
        <f t="shared" si="7"/>
        <v>4068</v>
      </c>
      <c r="AB39" s="36" t="str">
        <f t="shared" si="5"/>
        <v/>
      </c>
      <c r="AC39" s="7">
        <v>328</v>
      </c>
      <c r="AD39" s="33">
        <f t="shared" si="6"/>
        <v>47.412587412587413</v>
      </c>
      <c r="AE39" s="6">
        <v>978</v>
      </c>
      <c r="AF39" s="7">
        <v>912</v>
      </c>
      <c r="AG39" s="22">
        <v>207.6</v>
      </c>
      <c r="AH39" s="37">
        <v>211.36394455542001</v>
      </c>
      <c r="AI39" s="38">
        <v>114.293096716783</v>
      </c>
      <c r="AJ39" s="24">
        <v>44.791825365304398</v>
      </c>
      <c r="AK39" s="24">
        <v>5.1193964285979803</v>
      </c>
      <c r="AL39" s="24">
        <v>48.320358472173602</v>
      </c>
    </row>
    <row r="40" spans="1:38" x14ac:dyDescent="0.25">
      <c r="A40">
        <v>13</v>
      </c>
      <c r="B40">
        <v>1</v>
      </c>
      <c r="C40" t="s">
        <v>37</v>
      </c>
      <c r="D40" t="str">
        <f>E40</f>
        <v>CLEN</v>
      </c>
      <c r="E40" t="s">
        <v>40</v>
      </c>
      <c r="F40" s="8">
        <v>44860</v>
      </c>
      <c r="G40" s="45">
        <v>0.33333333333333298</v>
      </c>
      <c r="H40">
        <v>24.7</v>
      </c>
      <c r="I40">
        <v>190</v>
      </c>
      <c r="J40">
        <v>84</v>
      </c>
      <c r="K40" s="11">
        <f t="shared" si="0"/>
        <v>24.543462381300216</v>
      </c>
      <c r="L40" s="12">
        <v>71.242999999999995</v>
      </c>
      <c r="M40" s="13">
        <v>71.495999999999995</v>
      </c>
      <c r="N40" s="14">
        <f t="shared" si="1"/>
        <v>71.369499999999988</v>
      </c>
      <c r="O40">
        <v>9.5730000000000004</v>
      </c>
      <c r="P40">
        <v>9.5530000000000008</v>
      </c>
      <c r="Q40" s="40">
        <f t="shared" si="2"/>
        <v>9.5630000000000006</v>
      </c>
      <c r="R40">
        <v>11.8</v>
      </c>
      <c r="S40">
        <v>11.8</v>
      </c>
      <c r="T40" s="40">
        <f t="shared" si="3"/>
        <v>11.8</v>
      </c>
      <c r="U40">
        <v>3.74</v>
      </c>
      <c r="V40">
        <v>3.75</v>
      </c>
      <c r="W40" s="16">
        <f t="shared" si="4"/>
        <v>3.7450000000000001</v>
      </c>
      <c r="X40" s="10">
        <v>383</v>
      </c>
      <c r="Y40">
        <v>4105</v>
      </c>
      <c r="Z40">
        <v>3890</v>
      </c>
      <c r="AA40" s="18">
        <f t="shared" si="7"/>
        <v>4105</v>
      </c>
      <c r="AB40" s="19" t="str">
        <f t="shared" si="5"/>
        <v/>
      </c>
      <c r="AC40">
        <v>358</v>
      </c>
      <c r="AD40" s="15">
        <f t="shared" si="6"/>
        <v>48.86904761904762</v>
      </c>
      <c r="AE40" s="10">
        <v>1286</v>
      </c>
      <c r="AF40">
        <v>1171</v>
      </c>
      <c r="AG40" s="21">
        <v>286.39999999999998</v>
      </c>
      <c r="AH40" s="22">
        <v>184.138572430799</v>
      </c>
      <c r="AI40" s="23">
        <v>105.88111964498</v>
      </c>
      <c r="AJ40" s="24">
        <v>64.750961580998194</v>
      </c>
      <c r="AK40" s="24">
        <v>6.85590431028516</v>
      </c>
      <c r="AL40" s="24">
        <v>48.857572964008703</v>
      </c>
    </row>
    <row r="41" spans="1:38" x14ac:dyDescent="0.25">
      <c r="A41">
        <v>13</v>
      </c>
      <c r="B41">
        <v>2</v>
      </c>
      <c r="C41" t="s">
        <v>39</v>
      </c>
      <c r="D41" t="str">
        <f>E40</f>
        <v>CLEN</v>
      </c>
      <c r="E41" t="s">
        <v>40</v>
      </c>
      <c r="F41" s="8">
        <v>44881</v>
      </c>
      <c r="G41" s="9">
        <v>0.33333333333333298</v>
      </c>
      <c r="H41" s="10">
        <v>24.7</v>
      </c>
      <c r="I41">
        <v>190</v>
      </c>
      <c r="J41">
        <v>86.5</v>
      </c>
      <c r="K41" s="11">
        <f t="shared" si="0"/>
        <v>25.273922571219867</v>
      </c>
      <c r="L41" s="12">
        <v>73.424999999999997</v>
      </c>
      <c r="M41" s="13">
        <v>73.590999999999994</v>
      </c>
      <c r="N41" s="14">
        <f t="shared" si="1"/>
        <v>73.507999999999996</v>
      </c>
      <c r="O41">
        <v>10.244999999999999</v>
      </c>
      <c r="P41">
        <v>10.042</v>
      </c>
      <c r="Q41" s="40">
        <f t="shared" si="2"/>
        <v>10.1435</v>
      </c>
      <c r="R41">
        <v>12.2</v>
      </c>
      <c r="S41">
        <v>12</v>
      </c>
      <c r="T41" s="40">
        <f t="shared" si="3"/>
        <v>12.1</v>
      </c>
      <c r="U41">
        <v>3.7610000000000001</v>
      </c>
      <c r="V41">
        <v>3.7589999999999999</v>
      </c>
      <c r="W41" s="16">
        <f t="shared" si="4"/>
        <v>3.76</v>
      </c>
      <c r="X41" s="10">
        <v>374</v>
      </c>
      <c r="Y41">
        <v>3993</v>
      </c>
      <c r="Z41">
        <v>3791</v>
      </c>
      <c r="AA41" s="18">
        <f t="shared" si="7"/>
        <v>3993</v>
      </c>
      <c r="AB41" s="19" t="str">
        <f t="shared" si="5"/>
        <v/>
      </c>
      <c r="AC41">
        <v>348</v>
      </c>
      <c r="AD41" s="15">
        <f t="shared" si="6"/>
        <v>46.161849710982658</v>
      </c>
      <c r="AE41" s="10">
        <v>1329</v>
      </c>
      <c r="AF41">
        <v>1202</v>
      </c>
      <c r="AG41" s="22">
        <v>299.60000000000002</v>
      </c>
      <c r="AH41" s="22">
        <v>211.543001182556</v>
      </c>
      <c r="AI41" s="23">
        <v>93.350408088561295</v>
      </c>
      <c r="AJ41" s="24">
        <v>84.306587882880805</v>
      </c>
      <c r="AK41" s="24">
        <v>7.8700543834210803</v>
      </c>
      <c r="AL41" s="24">
        <v>47.970173088593697</v>
      </c>
    </row>
    <row r="42" spans="1:38" x14ac:dyDescent="0.25">
      <c r="A42">
        <v>13</v>
      </c>
      <c r="B42">
        <v>3</v>
      </c>
      <c r="C42" t="s">
        <v>37</v>
      </c>
      <c r="D42" t="str">
        <f>E40</f>
        <v>CLEN</v>
      </c>
      <c r="E42" t="s">
        <v>38</v>
      </c>
      <c r="F42" s="8">
        <v>44901</v>
      </c>
      <c r="G42" s="9">
        <v>0.33333333333333298</v>
      </c>
      <c r="H42" s="10">
        <v>24.7</v>
      </c>
      <c r="I42">
        <v>190</v>
      </c>
      <c r="J42">
        <v>87.9</v>
      </c>
      <c r="K42" s="11">
        <f t="shared" si="0"/>
        <v>25.68298027757487</v>
      </c>
      <c r="L42" s="12">
        <v>74.572000000000003</v>
      </c>
      <c r="M42" s="13">
        <v>73.953999999999994</v>
      </c>
      <c r="N42" s="14">
        <f t="shared" si="1"/>
        <v>74.263000000000005</v>
      </c>
      <c r="O42">
        <v>10.286</v>
      </c>
      <c r="P42">
        <v>10.901999999999999</v>
      </c>
      <c r="Q42" s="40">
        <f t="shared" si="2"/>
        <v>10.593999999999999</v>
      </c>
      <c r="R42">
        <v>12.1</v>
      </c>
      <c r="S42">
        <v>12.8</v>
      </c>
      <c r="T42" s="40">
        <f t="shared" si="3"/>
        <v>12.45</v>
      </c>
      <c r="U42">
        <v>3.738</v>
      </c>
      <c r="V42">
        <v>3.7690000000000001</v>
      </c>
      <c r="W42" s="16">
        <f t="shared" si="4"/>
        <v>3.7534999999999998</v>
      </c>
      <c r="X42" s="10">
        <v>390</v>
      </c>
      <c r="Y42">
        <v>3967</v>
      </c>
      <c r="Z42">
        <v>3857</v>
      </c>
      <c r="AA42" s="18">
        <f t="shared" si="7"/>
        <v>3967</v>
      </c>
      <c r="AB42" s="19" t="str">
        <f t="shared" si="5"/>
        <v/>
      </c>
      <c r="AC42">
        <v>363</v>
      </c>
      <c r="AD42" s="15">
        <f t="shared" si="6"/>
        <v>45.130830489192263</v>
      </c>
      <c r="AE42" s="10">
        <v>1326</v>
      </c>
      <c r="AF42">
        <v>1204</v>
      </c>
      <c r="AG42" s="22">
        <v>299.2</v>
      </c>
      <c r="AH42" s="22">
        <v>174.26810612707899</v>
      </c>
      <c r="AI42" s="23">
        <v>109.336674233647</v>
      </c>
      <c r="AJ42" s="24">
        <v>75.6660305546405</v>
      </c>
      <c r="AK42" s="24">
        <v>8.2730721333058792</v>
      </c>
      <c r="AL42" s="24">
        <v>49.170724969985002</v>
      </c>
    </row>
    <row r="43" spans="1:38" x14ac:dyDescent="0.25">
      <c r="A43" s="7">
        <v>13</v>
      </c>
      <c r="B43" s="7">
        <v>4</v>
      </c>
      <c r="C43" s="7" t="s">
        <v>39</v>
      </c>
      <c r="D43" s="7" t="str">
        <f>E40</f>
        <v>CLEN</v>
      </c>
      <c r="E43" s="7" t="s">
        <v>38</v>
      </c>
      <c r="F43" s="27">
        <v>44916</v>
      </c>
      <c r="G43" s="28">
        <v>0.33333333333333298</v>
      </c>
      <c r="H43" s="6">
        <v>24.7</v>
      </c>
      <c r="I43" s="7">
        <v>190</v>
      </c>
      <c r="J43" s="7">
        <v>87.7</v>
      </c>
      <c r="K43" s="29">
        <f t="shared" si="0"/>
        <v>25.6245434623813</v>
      </c>
      <c r="L43" s="30">
        <v>73.894999999999996</v>
      </c>
      <c r="M43" s="31">
        <v>73.885000000000005</v>
      </c>
      <c r="N43" s="32">
        <f t="shared" si="1"/>
        <v>73.89</v>
      </c>
      <c r="O43" s="7">
        <v>10.894</v>
      </c>
      <c r="P43" s="7">
        <v>10.79</v>
      </c>
      <c r="Q43" s="44">
        <f t="shared" si="2"/>
        <v>10.841999999999999</v>
      </c>
      <c r="R43" s="7">
        <v>12.8</v>
      </c>
      <c r="S43" s="7">
        <v>12.7</v>
      </c>
      <c r="T43" s="44">
        <f t="shared" si="3"/>
        <v>12.75</v>
      </c>
      <c r="U43" s="7">
        <v>3.7650000000000001</v>
      </c>
      <c r="V43" s="7">
        <v>3.7530000000000001</v>
      </c>
      <c r="W43" s="34">
        <f t="shared" si="4"/>
        <v>3.7590000000000003</v>
      </c>
      <c r="X43" s="6">
        <v>393</v>
      </c>
      <c r="Y43" s="7">
        <v>4119</v>
      </c>
      <c r="Z43" s="7">
        <v>3699</v>
      </c>
      <c r="AA43" s="35">
        <f t="shared" si="7"/>
        <v>4119</v>
      </c>
      <c r="AB43" s="36" t="str">
        <f t="shared" si="5"/>
        <v/>
      </c>
      <c r="AC43" s="7">
        <v>358</v>
      </c>
      <c r="AD43" s="33">
        <f t="shared" si="6"/>
        <v>46.966932725199541</v>
      </c>
      <c r="AE43" s="6">
        <v>1426</v>
      </c>
      <c r="AF43" s="7">
        <v>1274</v>
      </c>
      <c r="AG43" s="37">
        <v>278</v>
      </c>
      <c r="AH43" s="37">
        <v>194.24463079231899</v>
      </c>
      <c r="AI43" s="38">
        <v>109.946313836816</v>
      </c>
      <c r="AJ43" s="24">
        <v>71.706944957666707</v>
      </c>
      <c r="AK43" s="24">
        <v>7.88391427459488</v>
      </c>
      <c r="AL43" s="24">
        <v>48.071675975081597</v>
      </c>
    </row>
    <row r="45" spans="1:38" x14ac:dyDescent="0.25">
      <c r="AA45" s="17"/>
      <c r="AD45" s="17"/>
    </row>
    <row r="46" spans="1:38" x14ac:dyDescent="0.25">
      <c r="N46" s="13"/>
      <c r="O46" s="13"/>
      <c r="P46" s="13"/>
    </row>
    <row r="49" spans="8:32" x14ac:dyDescent="0.25">
      <c r="N49" s="13"/>
      <c r="O49" s="13"/>
      <c r="P49" s="13"/>
    </row>
    <row r="50" spans="8:32" x14ac:dyDescent="0.25">
      <c r="H50" s="11"/>
      <c r="I50" s="11"/>
      <c r="J50" s="11"/>
      <c r="K50" s="11"/>
      <c r="N50" s="11"/>
      <c r="Q50" s="11"/>
      <c r="T50" s="11"/>
      <c r="X50" s="11"/>
      <c r="AA50" s="11"/>
      <c r="AD50" s="11"/>
      <c r="AE50" s="11"/>
      <c r="AF50" s="11"/>
    </row>
    <row r="51" spans="8:32" x14ac:dyDescent="0.25">
      <c r="H51" s="11"/>
      <c r="I51" s="11"/>
      <c r="J51" s="11"/>
      <c r="K51" s="11"/>
      <c r="N51" s="11"/>
      <c r="Q51" s="11"/>
      <c r="T51" s="11"/>
      <c r="X51" s="11"/>
      <c r="AA51" s="11"/>
      <c r="AD51" s="11"/>
      <c r="AE51" s="11"/>
      <c r="AF51" s="11"/>
    </row>
  </sheetData>
  <autoFilter ref="A1:CI43" xr:uid="{00000000-0009-0000-0000-000000000000}"/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Y39"/>
  <sheetViews>
    <sheetView zoomScaleNormal="100" workbookViewId="0">
      <selection activeCell="N6" sqref="N6"/>
    </sheetView>
  </sheetViews>
  <sheetFormatPr defaultColWidth="8.5703125" defaultRowHeight="15" x14ac:dyDescent="0.25"/>
  <cols>
    <col min="1" max="1" width="24.28515625" customWidth="1"/>
    <col min="2" max="2" width="16.28515625" customWidth="1"/>
    <col min="3" max="3" width="12" customWidth="1"/>
    <col min="4" max="6" width="12.7109375" customWidth="1"/>
    <col min="7" max="7" width="12" customWidth="1"/>
    <col min="8" max="8" width="11.7109375" customWidth="1"/>
    <col min="9" max="10" width="12.7109375" customWidth="1"/>
    <col min="11" max="11" width="11.7109375" customWidth="1"/>
    <col min="12" max="13" width="12.7109375" customWidth="1"/>
    <col min="14" max="21" width="12" customWidth="1"/>
    <col min="22" max="22" width="11" customWidth="1"/>
    <col min="23" max="24" width="12" customWidth="1"/>
    <col min="25" max="25" width="9.140625" customWidth="1"/>
    <col min="26" max="26" width="12.140625" customWidth="1"/>
    <col min="27" max="27" width="12" customWidth="1"/>
    <col min="28" max="44" width="20.5703125" customWidth="1"/>
    <col min="45" max="45" width="24.42578125" customWidth="1"/>
    <col min="46" max="46" width="24" customWidth="1"/>
    <col min="47" max="48" width="20.5703125" customWidth="1"/>
    <col min="49" max="49" width="27.5703125" customWidth="1"/>
    <col min="50" max="50" width="27.140625" customWidth="1"/>
    <col min="51" max="51" width="25.7109375" customWidth="1"/>
    <col min="52" max="52" width="25.140625" customWidth="1"/>
  </cols>
  <sheetData>
    <row r="3" spans="1:25" x14ac:dyDescent="0.25">
      <c r="A3" s="46" t="s">
        <v>2</v>
      </c>
      <c r="B3" s="47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9"/>
    </row>
    <row r="4" spans="1:25" x14ac:dyDescent="0.25">
      <c r="A4" s="50" t="s">
        <v>39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2" t="s">
        <v>41</v>
      </c>
      <c r="M4" s="51" t="s">
        <v>37</v>
      </c>
      <c r="N4" s="51"/>
      <c r="O4" s="51"/>
      <c r="P4" s="51"/>
      <c r="Q4" s="51"/>
      <c r="R4" s="51"/>
      <c r="S4" s="51"/>
      <c r="T4" s="51"/>
      <c r="U4" s="51"/>
      <c r="V4" s="51"/>
      <c r="W4" s="51"/>
      <c r="X4" s="52" t="s">
        <v>42</v>
      </c>
      <c r="Y4" s="53" t="s">
        <v>43</v>
      </c>
    </row>
    <row r="5" spans="1:25" x14ac:dyDescent="0.25">
      <c r="A5" s="54">
        <v>1</v>
      </c>
      <c r="B5" s="55">
        <v>2</v>
      </c>
      <c r="C5" s="55">
        <v>5</v>
      </c>
      <c r="D5" s="55">
        <v>6</v>
      </c>
      <c r="E5" s="55">
        <v>7</v>
      </c>
      <c r="F5" s="55">
        <v>8</v>
      </c>
      <c r="G5" s="55">
        <v>9</v>
      </c>
      <c r="H5" s="55">
        <v>10</v>
      </c>
      <c r="I5" s="55">
        <v>11</v>
      </c>
      <c r="J5" s="55">
        <v>12</v>
      </c>
      <c r="K5" s="55">
        <v>13</v>
      </c>
      <c r="L5" s="56"/>
      <c r="M5" s="55">
        <v>1</v>
      </c>
      <c r="N5" s="55">
        <v>2</v>
      </c>
      <c r="O5" s="55">
        <v>5</v>
      </c>
      <c r="P5" s="55">
        <v>6</v>
      </c>
      <c r="Q5" s="55">
        <v>7</v>
      </c>
      <c r="R5" s="55">
        <v>8</v>
      </c>
      <c r="S5" s="55">
        <v>9</v>
      </c>
      <c r="T5" s="55">
        <v>10</v>
      </c>
      <c r="U5" s="55">
        <v>11</v>
      </c>
      <c r="V5" s="55">
        <v>12</v>
      </c>
      <c r="W5" s="55">
        <v>13</v>
      </c>
      <c r="X5" s="56"/>
      <c r="Y5" s="57"/>
    </row>
    <row r="6" spans="1:25" x14ac:dyDescent="0.25">
      <c r="A6" s="58"/>
      <c r="B6" s="59"/>
      <c r="C6" s="59"/>
      <c r="D6" s="59"/>
      <c r="E6" s="59"/>
      <c r="F6" s="59"/>
      <c r="G6" s="59"/>
      <c r="H6" s="59"/>
      <c r="I6" s="59"/>
      <c r="J6" s="59"/>
      <c r="K6" s="60"/>
      <c r="L6" s="61"/>
      <c r="M6" s="62"/>
      <c r="N6" s="59"/>
      <c r="O6" s="59"/>
      <c r="P6" s="59"/>
      <c r="Q6" s="59"/>
      <c r="R6" s="59"/>
      <c r="S6" s="59"/>
      <c r="T6" s="59"/>
      <c r="U6" s="59"/>
      <c r="V6" s="59"/>
      <c r="W6" s="60"/>
      <c r="X6" s="61"/>
      <c r="Y6" s="63"/>
    </row>
    <row r="16" spans="1:25" x14ac:dyDescent="0.25">
      <c r="I16" s="64"/>
    </row>
    <row r="17" spans="9:9" x14ac:dyDescent="0.25">
      <c r="I17" s="64"/>
    </row>
    <row r="18" spans="9:9" x14ac:dyDescent="0.25">
      <c r="I18" s="64"/>
    </row>
    <row r="19" spans="9:9" x14ac:dyDescent="0.25">
      <c r="I19" s="64"/>
    </row>
    <row r="20" spans="9:9" x14ac:dyDescent="0.25">
      <c r="I20" s="64"/>
    </row>
    <row r="21" spans="9:9" x14ac:dyDescent="0.25">
      <c r="I21" s="64"/>
    </row>
    <row r="22" spans="9:9" x14ac:dyDescent="0.25">
      <c r="I22" s="64"/>
    </row>
    <row r="23" spans="9:9" x14ac:dyDescent="0.25">
      <c r="I23" s="64"/>
    </row>
    <row r="24" spans="9:9" x14ac:dyDescent="0.25">
      <c r="I24" s="64"/>
    </row>
    <row r="25" spans="9:9" x14ac:dyDescent="0.25">
      <c r="I25" s="64"/>
    </row>
    <row r="26" spans="9:9" x14ac:dyDescent="0.25">
      <c r="I26" s="64"/>
    </row>
    <row r="30" spans="9:9" x14ac:dyDescent="0.25">
      <c r="I30" s="64"/>
    </row>
    <row r="31" spans="9:9" x14ac:dyDescent="0.25">
      <c r="I31" s="64"/>
    </row>
    <row r="32" spans="9:9" x14ac:dyDescent="0.25">
      <c r="I32" s="64"/>
    </row>
    <row r="33" spans="9:9" x14ac:dyDescent="0.25">
      <c r="I33" s="64"/>
    </row>
    <row r="34" spans="9:9" x14ac:dyDescent="0.25">
      <c r="I34" s="64"/>
    </row>
    <row r="35" spans="9:9" x14ac:dyDescent="0.25">
      <c r="I35" s="64"/>
    </row>
    <row r="36" spans="9:9" x14ac:dyDescent="0.25">
      <c r="I36" s="64"/>
    </row>
    <row r="37" spans="9:9" x14ac:dyDescent="0.25">
      <c r="I37" s="64"/>
    </row>
    <row r="38" spans="9:9" x14ac:dyDescent="0.25">
      <c r="I38" s="64"/>
    </row>
    <row r="39" spans="9:9" x14ac:dyDescent="0.25">
      <c r="I39" s="64"/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9"/>
  <sheetViews>
    <sheetView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61" sqref="G61"/>
    </sheetView>
  </sheetViews>
  <sheetFormatPr defaultColWidth="8.85546875" defaultRowHeight="15" x14ac:dyDescent="0.25"/>
  <cols>
    <col min="1" max="1" width="3" customWidth="1"/>
    <col min="2" max="2" width="4.42578125" customWidth="1"/>
    <col min="3" max="3" width="11.42578125" customWidth="1"/>
    <col min="4" max="4" width="13.42578125" customWidth="1"/>
    <col min="5" max="5" width="11.42578125" customWidth="1"/>
    <col min="6" max="6" width="10.42578125" customWidth="1"/>
    <col min="9" max="9" width="10.28515625" customWidth="1"/>
    <col min="13" max="13" width="10.140625" customWidth="1"/>
    <col min="17" max="17" width="11.7109375" customWidth="1"/>
    <col min="21" max="21" width="10.28515625" customWidth="1"/>
    <col min="23" max="23" width="9.28515625" customWidth="1"/>
    <col min="25" max="25" width="10.140625" customWidth="1"/>
    <col min="29" max="29" width="11.7109375" customWidth="1"/>
    <col min="33" max="33" width="9.140625" customWidth="1"/>
    <col min="37" max="37" width="9" customWidth="1"/>
    <col min="41" max="41" width="10.42578125" customWidth="1"/>
  </cols>
  <sheetData>
    <row r="1" spans="1:41" x14ac:dyDescent="0.25">
      <c r="A1" s="65"/>
      <c r="B1" s="65"/>
      <c r="C1" s="65"/>
      <c r="D1" s="65"/>
      <c r="E1" s="65"/>
      <c r="F1" s="3" t="s">
        <v>44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 t="s">
        <v>45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 t="s">
        <v>46</v>
      </c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1" s="7" customFormat="1" x14ac:dyDescent="0.25">
      <c r="A2" s="4" t="s">
        <v>0</v>
      </c>
      <c r="B2" s="4" t="s">
        <v>1</v>
      </c>
      <c r="C2" s="4" t="s">
        <v>3</v>
      </c>
      <c r="D2" s="4" t="s">
        <v>47</v>
      </c>
      <c r="E2" s="5" t="s">
        <v>48</v>
      </c>
      <c r="F2" s="6" t="s">
        <v>10</v>
      </c>
      <c r="G2" s="7" t="s">
        <v>11</v>
      </c>
      <c r="H2" s="7" t="s">
        <v>12</v>
      </c>
      <c r="I2" s="7" t="s">
        <v>49</v>
      </c>
      <c r="J2" s="7" t="s">
        <v>50</v>
      </c>
      <c r="K2" s="7" t="s">
        <v>51</v>
      </c>
      <c r="L2" s="7" t="s">
        <v>52</v>
      </c>
      <c r="M2" s="7" t="s">
        <v>53</v>
      </c>
      <c r="N2" s="7" t="s">
        <v>54</v>
      </c>
      <c r="O2" s="7" t="s">
        <v>55</v>
      </c>
      <c r="P2" s="7" t="s">
        <v>56</v>
      </c>
      <c r="Q2" s="7" t="s">
        <v>57</v>
      </c>
      <c r="R2" s="6" t="s">
        <v>10</v>
      </c>
      <c r="S2" s="7" t="s">
        <v>11</v>
      </c>
      <c r="T2" s="7" t="s">
        <v>12</v>
      </c>
      <c r="U2" s="7" t="s">
        <v>49</v>
      </c>
      <c r="V2" s="7" t="s">
        <v>50</v>
      </c>
      <c r="W2" s="7" t="s">
        <v>51</v>
      </c>
      <c r="X2" s="7" t="s">
        <v>52</v>
      </c>
      <c r="Y2" s="7" t="s">
        <v>53</v>
      </c>
      <c r="Z2" s="7" t="s">
        <v>54</v>
      </c>
      <c r="AA2" s="7" t="s">
        <v>55</v>
      </c>
      <c r="AB2" s="7" t="s">
        <v>56</v>
      </c>
      <c r="AC2" s="7" t="s">
        <v>57</v>
      </c>
      <c r="AD2" s="6" t="s">
        <v>10</v>
      </c>
      <c r="AE2" s="7" t="s">
        <v>11</v>
      </c>
      <c r="AF2" s="7" t="s">
        <v>12</v>
      </c>
      <c r="AG2" s="7" t="s">
        <v>49</v>
      </c>
      <c r="AH2" s="7" t="s">
        <v>50</v>
      </c>
      <c r="AI2" s="7" t="s">
        <v>51</v>
      </c>
      <c r="AJ2" s="7" t="s">
        <v>52</v>
      </c>
      <c r="AK2" s="7" t="s">
        <v>53</v>
      </c>
      <c r="AL2" s="7" t="s">
        <v>54</v>
      </c>
      <c r="AM2" s="7" t="s">
        <v>55</v>
      </c>
      <c r="AN2" s="7" t="s">
        <v>56</v>
      </c>
      <c r="AO2" s="7" t="s">
        <v>57</v>
      </c>
    </row>
    <row r="3" spans="1:41" x14ac:dyDescent="0.25">
      <c r="A3">
        <v>1</v>
      </c>
      <c r="B3">
        <v>1</v>
      </c>
      <c r="C3" t="s">
        <v>38</v>
      </c>
      <c r="D3" s="8">
        <v>44523</v>
      </c>
      <c r="E3" s="9">
        <v>0.33333333333333298</v>
      </c>
      <c r="F3" s="12">
        <v>20.46</v>
      </c>
      <c r="G3" s="13">
        <v>20.872</v>
      </c>
      <c r="H3" s="14">
        <f t="shared" ref="H3:H46" si="0">IF(G3="","",AVERAGE(F3:G3))</f>
        <v>20.666</v>
      </c>
      <c r="I3" s="16"/>
      <c r="J3">
        <v>4.1920000000000002</v>
      </c>
      <c r="K3">
        <v>4.4989999999999997</v>
      </c>
      <c r="L3" s="14">
        <f t="shared" ref="L3:L46" si="1">IF(K3="","",AVERAGE(J3:K3))</f>
        <v>4.3454999999999995</v>
      </c>
      <c r="M3" s="16"/>
      <c r="N3">
        <v>17</v>
      </c>
      <c r="O3">
        <v>17.7</v>
      </c>
      <c r="P3" s="15">
        <f t="shared" ref="P3:P46" si="2">IF(O3="","",AVERAGE(N3:O3))</f>
        <v>17.350000000000001</v>
      </c>
      <c r="Q3" s="16"/>
      <c r="R3" s="12">
        <v>31.064</v>
      </c>
      <c r="S3" s="13">
        <v>30.417999999999999</v>
      </c>
      <c r="T3" s="14">
        <f t="shared" ref="T3:T46" si="3">IF(S3="","",AVERAGE(R3:S3))</f>
        <v>30.741</v>
      </c>
      <c r="U3" s="16"/>
      <c r="V3">
        <v>8.109</v>
      </c>
      <c r="W3">
        <v>8.3759999999999994</v>
      </c>
      <c r="X3" s="14">
        <f t="shared" ref="X3:X46" si="4">IF(W3="","",AVERAGE(V3:W3))</f>
        <v>8.2424999999999997</v>
      </c>
      <c r="Y3" s="16"/>
      <c r="Z3">
        <v>20.7</v>
      </c>
      <c r="AA3">
        <v>21.6</v>
      </c>
      <c r="AB3" s="15">
        <f t="shared" ref="AB3:AB46" si="5">IF(AA3="","",AVERAGE(Z3:AA3))</f>
        <v>21.15</v>
      </c>
      <c r="AC3" s="16"/>
      <c r="AD3" s="12">
        <v>8.1150000000000002</v>
      </c>
      <c r="AE3" s="13">
        <v>8.2799999999999994</v>
      </c>
      <c r="AF3" s="14">
        <f t="shared" ref="AF3:AF46" si="6">IF(AE3="","",AVERAGE(AD3:AE3))</f>
        <v>8.1974999999999998</v>
      </c>
      <c r="AG3" s="16"/>
      <c r="AH3">
        <v>1.7829999999999999</v>
      </c>
      <c r="AI3">
        <v>1.776</v>
      </c>
      <c r="AJ3" s="14">
        <f t="shared" ref="AJ3:AJ46" si="7">IF(AI3="","",AVERAGE(AH3:AI3))</f>
        <v>1.7795000000000001</v>
      </c>
      <c r="AK3" s="16"/>
      <c r="AL3">
        <v>18</v>
      </c>
      <c r="AM3">
        <v>17.7</v>
      </c>
      <c r="AN3" s="15">
        <f t="shared" ref="AN3:AN46" si="8">IF(AM3="","",AVERAGE(AL3:AM3))</f>
        <v>17.850000000000001</v>
      </c>
      <c r="AO3" s="16"/>
    </row>
    <row r="4" spans="1:41" x14ac:dyDescent="0.25">
      <c r="A4">
        <v>1</v>
      </c>
      <c r="B4">
        <v>2</v>
      </c>
      <c r="C4" t="s">
        <v>38</v>
      </c>
      <c r="D4" s="8">
        <v>44537</v>
      </c>
      <c r="E4" s="9">
        <v>0.33333333333333298</v>
      </c>
      <c r="F4" s="12">
        <v>21.302</v>
      </c>
      <c r="G4" s="13">
        <v>20.57</v>
      </c>
      <c r="H4" s="14">
        <f t="shared" si="0"/>
        <v>20.936</v>
      </c>
      <c r="I4" s="16">
        <f>IF(G4="","",H4-H3)</f>
        <v>0.26999999999999957</v>
      </c>
      <c r="J4">
        <v>4.1509999999999998</v>
      </c>
      <c r="K4">
        <v>3.9980000000000002</v>
      </c>
      <c r="L4" s="14">
        <f t="shared" si="1"/>
        <v>4.0745000000000005</v>
      </c>
      <c r="M4" s="16">
        <f>IF(K4="","",L4-L3)</f>
        <v>-0.27099999999999902</v>
      </c>
      <c r="N4" s="11">
        <v>16.3</v>
      </c>
      <c r="O4">
        <v>16.3</v>
      </c>
      <c r="P4" s="15">
        <f t="shared" si="2"/>
        <v>16.3</v>
      </c>
      <c r="Q4" s="16">
        <f>IF(O4="","",P4-P3)</f>
        <v>-1.0500000000000007</v>
      </c>
      <c r="R4" s="12">
        <v>30.861999999999998</v>
      </c>
      <c r="S4" s="13">
        <v>31.626000000000001</v>
      </c>
      <c r="T4" s="14">
        <f t="shared" si="3"/>
        <v>31.244</v>
      </c>
      <c r="U4" s="16">
        <f>IF(S4="","",T4-T3)</f>
        <v>0.50300000000000011</v>
      </c>
      <c r="V4">
        <v>7.2560000000000002</v>
      </c>
      <c r="W4">
        <v>7.3330000000000002</v>
      </c>
      <c r="X4" s="14">
        <f t="shared" si="4"/>
        <v>7.2945000000000002</v>
      </c>
      <c r="Y4" s="16">
        <f>IF(W4="","",X4-X3)</f>
        <v>-0.94799999999999951</v>
      </c>
      <c r="Z4" s="11">
        <v>19</v>
      </c>
      <c r="AA4">
        <v>18.8</v>
      </c>
      <c r="AB4" s="15">
        <f t="shared" si="5"/>
        <v>18.899999999999999</v>
      </c>
      <c r="AC4" s="16">
        <f>IF(AA4="","",AB4-AB3)</f>
        <v>-2.25</v>
      </c>
      <c r="AD4" s="12">
        <v>8.1549999999999994</v>
      </c>
      <c r="AE4" s="13">
        <v>8.1140000000000008</v>
      </c>
      <c r="AF4" s="14">
        <f t="shared" si="6"/>
        <v>8.1344999999999992</v>
      </c>
      <c r="AG4" s="16">
        <f>IF(AE4="","",AF4-AF3)</f>
        <v>-6.3000000000000611E-2</v>
      </c>
      <c r="AH4">
        <v>1.5920000000000001</v>
      </c>
      <c r="AI4">
        <v>1.617</v>
      </c>
      <c r="AJ4" s="14">
        <f t="shared" si="7"/>
        <v>1.6045</v>
      </c>
      <c r="AK4" s="16">
        <f>IF(AI4="","",AJ4-AJ3)</f>
        <v>-0.17500000000000004</v>
      </c>
      <c r="AL4" s="11">
        <v>16.3</v>
      </c>
      <c r="AM4">
        <v>16.600000000000001</v>
      </c>
      <c r="AN4" s="15">
        <f t="shared" si="8"/>
        <v>16.450000000000003</v>
      </c>
      <c r="AO4" s="16">
        <f>IF(AM4="","",AN4-AN3)</f>
        <v>-1.3999999999999986</v>
      </c>
    </row>
    <row r="5" spans="1:41" x14ac:dyDescent="0.25">
      <c r="A5">
        <v>1</v>
      </c>
      <c r="B5">
        <v>3</v>
      </c>
      <c r="C5" t="s">
        <v>40</v>
      </c>
      <c r="D5" s="8">
        <v>44571</v>
      </c>
      <c r="E5" s="9">
        <v>0.33333333333333298</v>
      </c>
      <c r="F5" s="12">
        <v>20.445</v>
      </c>
      <c r="G5" s="13">
        <v>20.701000000000001</v>
      </c>
      <c r="H5" s="14">
        <f t="shared" si="0"/>
        <v>20.573</v>
      </c>
      <c r="I5" s="16"/>
      <c r="J5">
        <v>4.1829999999999998</v>
      </c>
      <c r="K5">
        <v>4.0990000000000002</v>
      </c>
      <c r="L5" s="14">
        <f t="shared" si="1"/>
        <v>4.141</v>
      </c>
      <c r="M5" s="16"/>
      <c r="N5">
        <v>17</v>
      </c>
      <c r="O5" s="11">
        <v>16.5</v>
      </c>
      <c r="P5" s="15">
        <f t="shared" si="2"/>
        <v>16.75</v>
      </c>
      <c r="Q5" s="16"/>
      <c r="R5" s="12">
        <v>31.484000000000002</v>
      </c>
      <c r="S5" s="13">
        <v>31.204000000000001</v>
      </c>
      <c r="T5" s="14">
        <f t="shared" si="3"/>
        <v>31.344000000000001</v>
      </c>
      <c r="U5" s="16"/>
      <c r="V5">
        <v>7.13</v>
      </c>
      <c r="W5">
        <v>7.2370000000000001</v>
      </c>
      <c r="X5" s="14">
        <f t="shared" si="4"/>
        <v>7.1835000000000004</v>
      </c>
      <c r="Y5" s="16"/>
      <c r="Z5">
        <v>18.5</v>
      </c>
      <c r="AA5" s="11">
        <v>18.8</v>
      </c>
      <c r="AB5" s="15">
        <f t="shared" si="5"/>
        <v>18.649999999999999</v>
      </c>
      <c r="AC5" s="16"/>
      <c r="AD5" s="12">
        <v>7.7670000000000003</v>
      </c>
      <c r="AE5" s="13">
        <v>8.0060000000000002</v>
      </c>
      <c r="AF5" s="14">
        <f t="shared" si="6"/>
        <v>7.8864999999999998</v>
      </c>
      <c r="AG5" s="16"/>
      <c r="AH5">
        <v>1.552</v>
      </c>
      <c r="AI5">
        <v>1.587</v>
      </c>
      <c r="AJ5" s="14">
        <f t="shared" si="7"/>
        <v>1.5695000000000001</v>
      </c>
      <c r="AK5" s="16"/>
      <c r="AL5">
        <v>16.7</v>
      </c>
      <c r="AM5" s="11">
        <v>16.5</v>
      </c>
      <c r="AN5" s="15">
        <f t="shared" si="8"/>
        <v>16.600000000000001</v>
      </c>
      <c r="AO5" s="16"/>
    </row>
    <row r="6" spans="1:41" s="7" customFormat="1" x14ac:dyDescent="0.25">
      <c r="A6" s="7">
        <v>1</v>
      </c>
      <c r="B6" s="7">
        <v>4</v>
      </c>
      <c r="C6" s="7" t="s">
        <v>40</v>
      </c>
      <c r="D6" s="27">
        <v>44592</v>
      </c>
      <c r="E6" s="28">
        <v>0.33333333333333298</v>
      </c>
      <c r="F6" s="30">
        <v>21.125</v>
      </c>
      <c r="G6" s="31">
        <v>20.568000000000001</v>
      </c>
      <c r="H6" s="32">
        <f t="shared" si="0"/>
        <v>20.846499999999999</v>
      </c>
      <c r="I6" s="34">
        <f>IF(G6="","",H6-H5)</f>
        <v>0.27349999999999852</v>
      </c>
      <c r="J6" s="7">
        <v>4.2640000000000002</v>
      </c>
      <c r="K6" s="7">
        <v>4.1710000000000003</v>
      </c>
      <c r="L6" s="32">
        <f t="shared" si="1"/>
        <v>4.2175000000000002</v>
      </c>
      <c r="M6" s="34">
        <f>IF(K6="","",L6-L5)</f>
        <v>7.6500000000000234E-2</v>
      </c>
      <c r="N6" s="7">
        <v>16.8</v>
      </c>
      <c r="O6" s="7">
        <v>16.899999999999999</v>
      </c>
      <c r="P6" s="33">
        <f t="shared" si="2"/>
        <v>16.850000000000001</v>
      </c>
      <c r="Q6" s="34">
        <f>IF(O6="","",P6-P5)</f>
        <v>0.10000000000000142</v>
      </c>
      <c r="R6" s="30">
        <v>31.31</v>
      </c>
      <c r="S6" s="31">
        <v>31.401</v>
      </c>
      <c r="T6" s="32">
        <f t="shared" si="3"/>
        <v>31.355499999999999</v>
      </c>
      <c r="U6" s="34">
        <f>IF(S6="","",T6-T5)</f>
        <v>1.1499999999998067E-2</v>
      </c>
      <c r="V6" s="7">
        <v>5.7530000000000001</v>
      </c>
      <c r="W6" s="7">
        <v>6.2919999999999998</v>
      </c>
      <c r="X6" s="32">
        <f t="shared" si="4"/>
        <v>6.0225</v>
      </c>
      <c r="Y6" s="34">
        <f>IF(W6="","",X6-X5)</f>
        <v>-1.1610000000000005</v>
      </c>
      <c r="Z6" s="7">
        <v>15.5</v>
      </c>
      <c r="AA6" s="7">
        <v>16.7</v>
      </c>
      <c r="AB6" s="33">
        <f t="shared" si="5"/>
        <v>16.100000000000001</v>
      </c>
      <c r="AC6" s="34">
        <f>IF(AA6="","",AB6-AB5)</f>
        <v>-2.5499999999999972</v>
      </c>
      <c r="AD6" s="30">
        <v>8.14</v>
      </c>
      <c r="AE6" s="31">
        <v>8.1890000000000001</v>
      </c>
      <c r="AF6" s="32">
        <f t="shared" si="6"/>
        <v>8.1645000000000003</v>
      </c>
      <c r="AG6" s="34">
        <f>IF(AE6="","",AF6-AF5)</f>
        <v>0.27800000000000047</v>
      </c>
      <c r="AH6" s="7">
        <v>1.5129999999999999</v>
      </c>
      <c r="AI6" s="7">
        <v>1.5149999999999999</v>
      </c>
      <c r="AJ6" s="32">
        <f t="shared" si="7"/>
        <v>1.5139999999999998</v>
      </c>
      <c r="AK6" s="34">
        <f>IF(AI6="","",AJ6-AJ5)</f>
        <v>-5.5500000000000327E-2</v>
      </c>
      <c r="AL6" s="7">
        <v>15.7</v>
      </c>
      <c r="AM6" s="7">
        <v>15.6</v>
      </c>
      <c r="AN6" s="33">
        <f t="shared" si="8"/>
        <v>15.649999999999999</v>
      </c>
      <c r="AO6" s="34">
        <f>IF(AM6="","",AN6-AN5)</f>
        <v>-0.95000000000000284</v>
      </c>
    </row>
    <row r="7" spans="1:41" x14ac:dyDescent="0.25">
      <c r="A7">
        <v>2</v>
      </c>
      <c r="B7">
        <v>1</v>
      </c>
      <c r="C7" t="s">
        <v>38</v>
      </c>
      <c r="D7" s="8">
        <v>44526</v>
      </c>
      <c r="E7" s="9">
        <v>0.33333333333333298</v>
      </c>
      <c r="F7" s="12">
        <v>19.129000000000001</v>
      </c>
      <c r="G7" s="13">
        <v>19.222000000000001</v>
      </c>
      <c r="H7" s="14">
        <f t="shared" si="0"/>
        <v>19.1755</v>
      </c>
      <c r="I7" s="16"/>
      <c r="J7">
        <v>3.4470000000000001</v>
      </c>
      <c r="K7">
        <v>3.63</v>
      </c>
      <c r="L7" s="14">
        <f t="shared" si="1"/>
        <v>3.5385</v>
      </c>
      <c r="M7" s="16"/>
      <c r="N7">
        <v>15.3</v>
      </c>
      <c r="O7">
        <v>15.9</v>
      </c>
      <c r="P7" s="15">
        <f t="shared" si="2"/>
        <v>15.600000000000001</v>
      </c>
      <c r="Q7" s="16"/>
      <c r="R7" s="12">
        <v>26.032</v>
      </c>
      <c r="S7" s="13">
        <v>25.914000000000001</v>
      </c>
      <c r="T7" s="14">
        <f t="shared" si="3"/>
        <v>25.972999999999999</v>
      </c>
      <c r="U7" s="16"/>
      <c r="V7">
        <v>6.67</v>
      </c>
      <c r="W7">
        <v>6.4749999999999996</v>
      </c>
      <c r="X7" s="14">
        <f t="shared" si="4"/>
        <v>6.5724999999999998</v>
      </c>
      <c r="Y7" s="16"/>
      <c r="Z7">
        <v>20.399999999999999</v>
      </c>
      <c r="AA7">
        <v>20</v>
      </c>
      <c r="AB7" s="15">
        <f t="shared" si="5"/>
        <v>20.2</v>
      </c>
      <c r="AC7" s="16"/>
      <c r="AD7" s="12">
        <v>7.1120000000000001</v>
      </c>
      <c r="AE7" s="13">
        <v>7.0570000000000004</v>
      </c>
      <c r="AF7" s="14">
        <f t="shared" si="6"/>
        <v>7.0845000000000002</v>
      </c>
      <c r="AG7" s="16"/>
      <c r="AH7">
        <v>1.246</v>
      </c>
      <c r="AI7">
        <v>1.272</v>
      </c>
      <c r="AJ7" s="14">
        <f t="shared" si="7"/>
        <v>1.2589999999999999</v>
      </c>
      <c r="AK7" s="16"/>
      <c r="AL7">
        <v>14.9</v>
      </c>
      <c r="AM7">
        <v>15.3</v>
      </c>
      <c r="AN7" s="15">
        <f t="shared" si="8"/>
        <v>15.100000000000001</v>
      </c>
      <c r="AO7" s="16"/>
    </row>
    <row r="8" spans="1:41" x14ac:dyDescent="0.25">
      <c r="A8">
        <v>2</v>
      </c>
      <c r="B8">
        <v>2</v>
      </c>
      <c r="C8" t="s">
        <v>38</v>
      </c>
      <c r="D8" s="8">
        <v>44540</v>
      </c>
      <c r="E8" s="9">
        <v>0.33333333333333298</v>
      </c>
      <c r="F8" s="12">
        <v>19.404</v>
      </c>
      <c r="G8" s="13">
        <v>19.257999999999999</v>
      </c>
      <c r="H8" s="14">
        <f t="shared" si="0"/>
        <v>19.331</v>
      </c>
      <c r="I8" s="16">
        <f>IF(G8="","",H8-H7)</f>
        <v>0.15549999999999997</v>
      </c>
      <c r="J8" s="13">
        <v>3.5990000000000002</v>
      </c>
      <c r="K8">
        <v>3.4489999999999998</v>
      </c>
      <c r="L8" s="14">
        <f t="shared" si="1"/>
        <v>3.524</v>
      </c>
      <c r="M8" s="16">
        <f>IF(K8="","",L8-L7)</f>
        <v>-1.4499999999999957E-2</v>
      </c>
      <c r="N8">
        <v>15.6</v>
      </c>
      <c r="O8">
        <v>15.2</v>
      </c>
      <c r="P8" s="15">
        <f t="shared" si="2"/>
        <v>15.399999999999999</v>
      </c>
      <c r="Q8" s="16">
        <f>IF(O8="","",P8-P7)</f>
        <v>-0.20000000000000284</v>
      </c>
      <c r="R8" s="12">
        <v>26.099</v>
      </c>
      <c r="S8" s="13">
        <v>26.120999999999999</v>
      </c>
      <c r="T8" s="14">
        <f t="shared" si="3"/>
        <v>26.11</v>
      </c>
      <c r="U8" s="16">
        <f>IF(S8="","",T8-T7)</f>
        <v>0.13700000000000045</v>
      </c>
      <c r="V8" s="13">
        <v>5.7130000000000001</v>
      </c>
      <c r="W8">
        <v>5.8840000000000003</v>
      </c>
      <c r="X8" s="14">
        <f t="shared" si="4"/>
        <v>5.7985000000000007</v>
      </c>
      <c r="Y8" s="16">
        <f>IF(W8="","",X8-X7)</f>
        <v>-0.77399999999999913</v>
      </c>
      <c r="Z8">
        <v>18</v>
      </c>
      <c r="AA8">
        <v>18.399999999999999</v>
      </c>
      <c r="AB8" s="15">
        <f t="shared" si="5"/>
        <v>18.2</v>
      </c>
      <c r="AC8" s="16">
        <f>IF(AA8="","",AB8-AB7)</f>
        <v>-2</v>
      </c>
      <c r="AD8" s="12">
        <v>6.8360000000000003</v>
      </c>
      <c r="AE8" s="13">
        <v>6.8860000000000001</v>
      </c>
      <c r="AF8" s="14">
        <f t="shared" si="6"/>
        <v>6.8610000000000007</v>
      </c>
      <c r="AG8" s="16">
        <f>IF(AE8="","",AF8-AF7)</f>
        <v>-0.22349999999999959</v>
      </c>
      <c r="AH8" s="13">
        <v>1.35</v>
      </c>
      <c r="AI8" s="13">
        <v>1.3129999999999999</v>
      </c>
      <c r="AJ8" s="14">
        <f t="shared" si="7"/>
        <v>1.3315000000000001</v>
      </c>
      <c r="AK8" s="16">
        <f>IF(AI8="","",AJ8-AJ7)</f>
        <v>7.2500000000000231E-2</v>
      </c>
      <c r="AL8">
        <v>16.5</v>
      </c>
      <c r="AM8">
        <v>16</v>
      </c>
      <c r="AN8" s="15">
        <f t="shared" si="8"/>
        <v>16.25</v>
      </c>
      <c r="AO8" s="16">
        <f>IF(AM8="","",AN8-AN7)</f>
        <v>1.1499999999999986</v>
      </c>
    </row>
    <row r="9" spans="1:41" x14ac:dyDescent="0.25">
      <c r="A9">
        <v>2</v>
      </c>
      <c r="B9">
        <v>3</v>
      </c>
      <c r="C9" t="s">
        <v>40</v>
      </c>
      <c r="D9" s="8">
        <v>44564</v>
      </c>
      <c r="E9" s="9">
        <v>0.33333333333333298</v>
      </c>
      <c r="F9" s="12">
        <v>18.989000000000001</v>
      </c>
      <c r="G9" s="13">
        <v>19.001000000000001</v>
      </c>
      <c r="H9" s="14">
        <f t="shared" si="0"/>
        <v>18.995000000000001</v>
      </c>
      <c r="I9" s="16"/>
      <c r="J9">
        <v>3.46</v>
      </c>
      <c r="K9">
        <v>3.5630000000000002</v>
      </c>
      <c r="L9" s="14">
        <f t="shared" si="1"/>
        <v>3.5114999999999998</v>
      </c>
      <c r="M9" s="16"/>
      <c r="N9">
        <v>15.4</v>
      </c>
      <c r="O9">
        <v>15.8</v>
      </c>
      <c r="P9" s="15">
        <f t="shared" si="2"/>
        <v>15.600000000000001</v>
      </c>
      <c r="Q9" s="16"/>
      <c r="R9" s="12">
        <v>26.716000000000001</v>
      </c>
      <c r="S9" s="13">
        <v>26.579000000000001</v>
      </c>
      <c r="T9" s="14">
        <f t="shared" si="3"/>
        <v>26.647500000000001</v>
      </c>
      <c r="U9" s="16"/>
      <c r="V9">
        <v>6.149</v>
      </c>
      <c r="W9">
        <v>6.21</v>
      </c>
      <c r="X9" s="14">
        <f t="shared" si="4"/>
        <v>6.1795</v>
      </c>
      <c r="Y9" s="16"/>
      <c r="Z9">
        <v>18.7</v>
      </c>
      <c r="AA9">
        <v>18.899999999999999</v>
      </c>
      <c r="AB9" s="15">
        <f t="shared" si="5"/>
        <v>18.799999999999997</v>
      </c>
      <c r="AC9" s="16"/>
      <c r="AD9" s="12">
        <v>7.0270000000000001</v>
      </c>
      <c r="AE9" s="13">
        <v>7.1260000000000003</v>
      </c>
      <c r="AF9" s="14">
        <f t="shared" si="6"/>
        <v>7.0765000000000002</v>
      </c>
      <c r="AG9" s="16"/>
      <c r="AH9">
        <v>1.2909999999999999</v>
      </c>
      <c r="AI9">
        <v>1.1599999999999999</v>
      </c>
      <c r="AJ9" s="14">
        <f t="shared" si="7"/>
        <v>1.2254999999999998</v>
      </c>
      <c r="AK9" s="16"/>
      <c r="AL9">
        <v>15.5</v>
      </c>
      <c r="AM9">
        <v>14</v>
      </c>
      <c r="AN9" s="15">
        <f t="shared" si="8"/>
        <v>14.75</v>
      </c>
      <c r="AO9" s="16"/>
    </row>
    <row r="10" spans="1:41" s="7" customFormat="1" x14ac:dyDescent="0.25">
      <c r="A10" s="7">
        <v>2</v>
      </c>
      <c r="B10" s="7">
        <v>4</v>
      </c>
      <c r="C10" s="7" t="s">
        <v>40</v>
      </c>
      <c r="D10" s="27">
        <v>44582</v>
      </c>
      <c r="E10" s="28">
        <v>0.33333333333333298</v>
      </c>
      <c r="F10" s="30">
        <v>19.344000000000001</v>
      </c>
      <c r="G10" s="31">
        <v>19.565000000000001</v>
      </c>
      <c r="H10" s="32">
        <f t="shared" si="0"/>
        <v>19.454500000000003</v>
      </c>
      <c r="I10" s="34">
        <f>IF(G10="","",H10-H9)</f>
        <v>0.45950000000000202</v>
      </c>
      <c r="J10" s="31">
        <v>3.4670000000000001</v>
      </c>
      <c r="K10" s="7">
        <v>3.4049999999999998</v>
      </c>
      <c r="L10" s="32">
        <f t="shared" si="1"/>
        <v>3.4359999999999999</v>
      </c>
      <c r="M10" s="34">
        <f>IF(K10="","",L10-L9)</f>
        <v>-7.5499999999999901E-2</v>
      </c>
      <c r="N10" s="7">
        <v>15.2</v>
      </c>
      <c r="O10" s="7">
        <v>14.8</v>
      </c>
      <c r="P10" s="33">
        <f t="shared" si="2"/>
        <v>15</v>
      </c>
      <c r="Q10" s="34">
        <f>IF(O10="","",P10-P9)</f>
        <v>-0.60000000000000142</v>
      </c>
      <c r="R10" s="30">
        <v>26.687999999999999</v>
      </c>
      <c r="S10" s="31">
        <v>26.48</v>
      </c>
      <c r="T10" s="32">
        <f t="shared" si="3"/>
        <v>26.584</v>
      </c>
      <c r="U10" s="34">
        <f>IF(S10="","",T10-T9)</f>
        <v>-6.3500000000001222E-2</v>
      </c>
      <c r="V10" s="31">
        <v>6.1970000000000001</v>
      </c>
      <c r="W10" s="7">
        <v>5.984</v>
      </c>
      <c r="X10" s="32">
        <f t="shared" si="4"/>
        <v>6.0905000000000005</v>
      </c>
      <c r="Y10" s="34">
        <f>IF(W10="","",X10-X9)</f>
        <v>-8.8999999999999524E-2</v>
      </c>
      <c r="Z10" s="7">
        <v>18.8</v>
      </c>
      <c r="AA10" s="7">
        <v>18.399999999999999</v>
      </c>
      <c r="AB10" s="33">
        <f t="shared" si="5"/>
        <v>18.600000000000001</v>
      </c>
      <c r="AC10" s="34">
        <f>IF(AA10="","",AB10-AB9)</f>
        <v>-0.19999999999999574</v>
      </c>
      <c r="AD10" s="30">
        <v>7.2709999999999999</v>
      </c>
      <c r="AE10" s="31">
        <v>7.4550000000000001</v>
      </c>
      <c r="AF10" s="32">
        <f t="shared" si="6"/>
        <v>7.3629999999999995</v>
      </c>
      <c r="AG10" s="34">
        <f>IF(AE10="","",AF10-AF9)</f>
        <v>0.28649999999999931</v>
      </c>
      <c r="AH10" s="31">
        <v>1.181</v>
      </c>
      <c r="AI10" s="7">
        <v>1.3</v>
      </c>
      <c r="AJ10" s="32">
        <f t="shared" si="7"/>
        <v>1.2404999999999999</v>
      </c>
      <c r="AK10" s="34">
        <f>IF(AI10="","",AJ10-AJ9)</f>
        <v>1.5000000000000124E-2</v>
      </c>
      <c r="AL10" s="7">
        <v>14</v>
      </c>
      <c r="AM10" s="7">
        <v>14.8</v>
      </c>
      <c r="AN10" s="33">
        <f t="shared" si="8"/>
        <v>14.4</v>
      </c>
      <c r="AO10" s="34">
        <f>IF(AM10="","",AN10-AN9)</f>
        <v>-0.34999999999999964</v>
      </c>
    </row>
    <row r="11" spans="1:41" x14ac:dyDescent="0.25">
      <c r="A11">
        <v>5</v>
      </c>
      <c r="B11">
        <v>1</v>
      </c>
      <c r="C11" t="s">
        <v>40</v>
      </c>
      <c r="D11" s="8">
        <v>44609</v>
      </c>
      <c r="E11" s="9">
        <v>0.33333333333333298</v>
      </c>
      <c r="F11" s="12">
        <v>20.45</v>
      </c>
      <c r="G11" s="13">
        <v>20.341999999999999</v>
      </c>
      <c r="H11" s="14">
        <f t="shared" si="0"/>
        <v>20.396000000000001</v>
      </c>
      <c r="I11" s="16"/>
      <c r="J11" s="39">
        <v>4.8689999999999998</v>
      </c>
      <c r="K11">
        <v>4.8970000000000002</v>
      </c>
      <c r="L11" s="14">
        <f t="shared" si="1"/>
        <v>4.883</v>
      </c>
      <c r="M11" s="16"/>
      <c r="N11">
        <v>19.2</v>
      </c>
      <c r="O11">
        <v>19.399999999999999</v>
      </c>
      <c r="P11" s="15">
        <f t="shared" si="2"/>
        <v>19.299999999999997</v>
      </c>
      <c r="Q11" s="16"/>
      <c r="R11" s="12">
        <v>28.116</v>
      </c>
      <c r="S11" s="13">
        <v>28.184999999999999</v>
      </c>
      <c r="T11" s="14">
        <f t="shared" si="3"/>
        <v>28.150500000000001</v>
      </c>
      <c r="U11" s="16"/>
      <c r="V11" s="39">
        <v>7.7869999999999999</v>
      </c>
      <c r="W11">
        <v>7.8070000000000004</v>
      </c>
      <c r="X11" s="14">
        <f t="shared" si="4"/>
        <v>7.7970000000000006</v>
      </c>
      <c r="Y11" s="16"/>
      <c r="Z11">
        <v>21.7</v>
      </c>
      <c r="AA11">
        <v>21.7</v>
      </c>
      <c r="AB11" s="15">
        <f t="shared" si="5"/>
        <v>21.7</v>
      </c>
      <c r="AC11" s="16"/>
      <c r="AD11" s="12">
        <v>6.9560000000000004</v>
      </c>
      <c r="AE11" s="13">
        <v>6.9749999999999996</v>
      </c>
      <c r="AF11" s="14">
        <f t="shared" si="6"/>
        <v>6.9655000000000005</v>
      </c>
      <c r="AG11" s="16"/>
      <c r="AH11" s="39">
        <v>1.4990000000000001</v>
      </c>
      <c r="AI11">
        <v>1.486</v>
      </c>
      <c r="AJ11" s="14">
        <f t="shared" si="7"/>
        <v>1.4925000000000002</v>
      </c>
      <c r="AK11" s="16"/>
      <c r="AL11">
        <v>17.7</v>
      </c>
      <c r="AM11">
        <v>17.600000000000001</v>
      </c>
      <c r="AN11" s="15">
        <f t="shared" si="8"/>
        <v>17.649999999999999</v>
      </c>
      <c r="AO11" s="16"/>
    </row>
    <row r="12" spans="1:41" x14ac:dyDescent="0.25">
      <c r="A12">
        <v>5</v>
      </c>
      <c r="B12">
        <v>2</v>
      </c>
      <c r="C12" t="s">
        <v>40</v>
      </c>
      <c r="D12" s="8">
        <v>44630</v>
      </c>
      <c r="E12" s="9">
        <v>0.33333333333333298</v>
      </c>
      <c r="F12" s="12">
        <v>20.911000000000001</v>
      </c>
      <c r="G12" s="13">
        <v>20.855</v>
      </c>
      <c r="H12" s="14">
        <f t="shared" si="0"/>
        <v>20.883000000000003</v>
      </c>
      <c r="I12" s="16">
        <f>IF(G12="","",H12-H11)</f>
        <v>0.48700000000000188</v>
      </c>
      <c r="J12">
        <v>4.8</v>
      </c>
      <c r="K12">
        <v>4.7480000000000002</v>
      </c>
      <c r="L12" s="14">
        <f t="shared" si="1"/>
        <v>4.774</v>
      </c>
      <c r="M12" s="16">
        <f>IF(K12="","",L12-L11)</f>
        <v>-0.10899999999999999</v>
      </c>
      <c r="N12">
        <v>18.7</v>
      </c>
      <c r="O12">
        <v>18.5</v>
      </c>
      <c r="P12" s="15">
        <f t="shared" si="2"/>
        <v>18.600000000000001</v>
      </c>
      <c r="Q12" s="16">
        <f>IF(O12="","",P12-P11)</f>
        <v>-0.69999999999999574</v>
      </c>
      <c r="R12" s="12">
        <v>27.763000000000002</v>
      </c>
      <c r="S12" s="13">
        <v>28.004000000000001</v>
      </c>
      <c r="T12" s="14">
        <f t="shared" si="3"/>
        <v>27.883500000000002</v>
      </c>
      <c r="U12" s="16">
        <f>IF(S12="","",T12-T11)</f>
        <v>-0.26699999999999946</v>
      </c>
      <c r="V12">
        <v>7.4269999999999996</v>
      </c>
      <c r="W12">
        <v>7.375</v>
      </c>
      <c r="X12" s="14">
        <f t="shared" si="4"/>
        <v>7.4009999999999998</v>
      </c>
      <c r="Y12" s="16">
        <f>IF(W12="","",X12-X11)</f>
        <v>-0.3960000000000008</v>
      </c>
      <c r="Z12">
        <v>21.1</v>
      </c>
      <c r="AA12">
        <v>20.8</v>
      </c>
      <c r="AB12" s="15">
        <f t="shared" si="5"/>
        <v>20.950000000000003</v>
      </c>
      <c r="AC12" s="16">
        <f>IF(AA12="","",AB12-AB11)</f>
        <v>-0.74999999999999645</v>
      </c>
      <c r="AD12" s="12">
        <v>6.95</v>
      </c>
      <c r="AE12" s="13">
        <v>6.9779999999999998</v>
      </c>
      <c r="AF12" s="14">
        <f t="shared" si="6"/>
        <v>6.9640000000000004</v>
      </c>
      <c r="AG12" s="16">
        <f>IF(AE12="","",AF12-AF11)</f>
        <v>-1.5000000000000568E-3</v>
      </c>
      <c r="AH12">
        <v>1.4490000000000001</v>
      </c>
      <c r="AI12">
        <v>1.409</v>
      </c>
      <c r="AJ12" s="14">
        <f t="shared" si="7"/>
        <v>1.429</v>
      </c>
      <c r="AK12" s="16">
        <f>IF(AI12="","",AJ12-AJ11)</f>
        <v>-6.3500000000000112E-2</v>
      </c>
      <c r="AL12">
        <v>17.3</v>
      </c>
      <c r="AM12">
        <v>16.8</v>
      </c>
      <c r="AN12" s="15">
        <f t="shared" si="8"/>
        <v>17.05</v>
      </c>
      <c r="AO12" s="16">
        <f>IF(AM12="","",AN12-AN11)</f>
        <v>-0.59999999999999787</v>
      </c>
    </row>
    <row r="13" spans="1:41" x14ac:dyDescent="0.25">
      <c r="A13">
        <v>5</v>
      </c>
      <c r="B13">
        <v>3</v>
      </c>
      <c r="C13" t="s">
        <v>38</v>
      </c>
      <c r="D13" s="8">
        <v>44651</v>
      </c>
      <c r="E13" s="9">
        <v>0.33333333333333298</v>
      </c>
      <c r="F13">
        <v>20.917000000000002</v>
      </c>
      <c r="G13" s="13">
        <v>20.780999999999999</v>
      </c>
      <c r="H13" s="14">
        <f t="shared" si="0"/>
        <v>20.849</v>
      </c>
      <c r="I13" s="16"/>
      <c r="J13">
        <v>4.8710000000000004</v>
      </c>
      <c r="K13">
        <v>4.907</v>
      </c>
      <c r="L13" s="14">
        <f t="shared" si="1"/>
        <v>4.8890000000000002</v>
      </c>
      <c r="M13" s="16"/>
      <c r="N13">
        <v>18.899999999999999</v>
      </c>
      <c r="O13">
        <v>19.100000000000001</v>
      </c>
      <c r="P13" s="15">
        <f t="shared" si="2"/>
        <v>19</v>
      </c>
      <c r="Q13" s="16"/>
      <c r="R13" s="12">
        <v>27.640999999999998</v>
      </c>
      <c r="S13" s="13">
        <v>27.876000000000001</v>
      </c>
      <c r="T13" s="14">
        <f t="shared" si="3"/>
        <v>27.758499999999998</v>
      </c>
      <c r="U13" s="16"/>
      <c r="V13">
        <v>7.9139999999999997</v>
      </c>
      <c r="W13">
        <v>7.931</v>
      </c>
      <c r="X13" s="14">
        <f t="shared" si="4"/>
        <v>7.9224999999999994</v>
      </c>
      <c r="Y13" s="16"/>
      <c r="Z13">
        <v>22.3</v>
      </c>
      <c r="AA13">
        <v>22.1</v>
      </c>
      <c r="AB13" s="15">
        <f t="shared" si="5"/>
        <v>22.200000000000003</v>
      </c>
      <c r="AC13" s="16"/>
      <c r="AD13" s="12">
        <v>7.0540000000000003</v>
      </c>
      <c r="AE13" s="13">
        <v>7.2110000000000003</v>
      </c>
      <c r="AF13" s="14">
        <f t="shared" si="6"/>
        <v>7.1325000000000003</v>
      </c>
      <c r="AG13" s="16"/>
      <c r="AH13">
        <v>1.4590000000000001</v>
      </c>
      <c r="AI13">
        <v>1.49</v>
      </c>
      <c r="AJ13" s="14">
        <f t="shared" si="7"/>
        <v>1.4744999999999999</v>
      </c>
      <c r="AK13" s="16"/>
      <c r="AL13">
        <v>17.100000000000001</v>
      </c>
      <c r="AM13">
        <v>17.100000000000001</v>
      </c>
      <c r="AN13" s="15">
        <f t="shared" si="8"/>
        <v>17.100000000000001</v>
      </c>
      <c r="AO13" s="16"/>
    </row>
    <row r="14" spans="1:41" s="7" customFormat="1" ht="16.5" customHeight="1" x14ac:dyDescent="0.25">
      <c r="A14" s="7">
        <v>5</v>
      </c>
      <c r="B14" s="7">
        <v>4</v>
      </c>
      <c r="C14" s="7" t="s">
        <v>38</v>
      </c>
      <c r="D14" s="27">
        <v>44672</v>
      </c>
      <c r="E14" s="28">
        <v>0.33333333333333298</v>
      </c>
      <c r="F14" s="30">
        <v>20.292000000000002</v>
      </c>
      <c r="G14" s="31">
        <v>20.526</v>
      </c>
      <c r="H14" s="32">
        <f t="shared" si="0"/>
        <v>20.408999999999999</v>
      </c>
      <c r="I14" s="34">
        <f>IF(G14="","",H14-H13)</f>
        <v>-0.44000000000000128</v>
      </c>
      <c r="J14" s="31">
        <v>4.7990000000000004</v>
      </c>
      <c r="K14" s="7">
        <v>4.6929999999999996</v>
      </c>
      <c r="L14" s="32">
        <f t="shared" si="1"/>
        <v>4.7460000000000004</v>
      </c>
      <c r="M14" s="34">
        <f>IF(K14="","",L14-L13)</f>
        <v>-0.14299999999999979</v>
      </c>
      <c r="N14" s="7">
        <v>19.100000000000001</v>
      </c>
      <c r="O14" s="7">
        <v>18.600000000000001</v>
      </c>
      <c r="P14" s="33">
        <f t="shared" si="2"/>
        <v>18.850000000000001</v>
      </c>
      <c r="Q14" s="34">
        <f>IF(O14="","",P14-P13)</f>
        <v>-0.14999999999999858</v>
      </c>
      <c r="R14" s="30">
        <v>26.923999999999999</v>
      </c>
      <c r="S14" s="31">
        <v>26.963000000000001</v>
      </c>
      <c r="T14" s="32">
        <f t="shared" si="3"/>
        <v>26.9435</v>
      </c>
      <c r="U14" s="34">
        <f>IF(S14="","",T14-T13)</f>
        <v>-0.81499999999999773</v>
      </c>
      <c r="V14" s="31">
        <v>7.7949999999999999</v>
      </c>
      <c r="W14" s="7">
        <v>7.9379999999999997</v>
      </c>
      <c r="X14" s="32">
        <f t="shared" si="4"/>
        <v>7.8665000000000003</v>
      </c>
      <c r="Y14" s="34">
        <f>IF(W14="","",X14-X13)</f>
        <v>-5.5999999999999162E-2</v>
      </c>
      <c r="Z14" s="7">
        <v>22.5</v>
      </c>
      <c r="AA14" s="7">
        <v>22.7</v>
      </c>
      <c r="AB14" s="33">
        <f t="shared" si="5"/>
        <v>22.6</v>
      </c>
      <c r="AC14" s="34">
        <f>IF(AA14="","",AB14-AB13)</f>
        <v>0.39999999999999858</v>
      </c>
      <c r="AD14" s="30">
        <v>7.077</v>
      </c>
      <c r="AE14" s="31">
        <v>6.9640000000000004</v>
      </c>
      <c r="AF14" s="32">
        <f t="shared" si="6"/>
        <v>7.0205000000000002</v>
      </c>
      <c r="AG14" s="34">
        <f>IF(AE14="","",AF14-AF13)</f>
        <v>-0.1120000000000001</v>
      </c>
      <c r="AH14" s="31">
        <v>1.552</v>
      </c>
      <c r="AI14" s="7">
        <v>1.4019999999999999</v>
      </c>
      <c r="AJ14" s="32">
        <f t="shared" si="7"/>
        <v>1.4769999999999999</v>
      </c>
      <c r="AK14" s="34">
        <f>IF(AI14="","",AJ14-AJ13)</f>
        <v>2.4999999999999467E-3</v>
      </c>
      <c r="AL14" s="7">
        <v>18</v>
      </c>
      <c r="AM14" s="7">
        <v>16.8</v>
      </c>
      <c r="AN14" s="33">
        <f t="shared" si="8"/>
        <v>17.399999999999999</v>
      </c>
      <c r="AO14" s="34">
        <f>IF(AM14="","",AN14-AN13)</f>
        <v>0.29999999999999716</v>
      </c>
    </row>
    <row r="15" spans="1:41" x14ac:dyDescent="0.25">
      <c r="A15">
        <v>6</v>
      </c>
      <c r="B15">
        <v>1</v>
      </c>
      <c r="C15" t="s">
        <v>40</v>
      </c>
      <c r="D15" s="8">
        <v>44614</v>
      </c>
      <c r="E15" s="9">
        <v>0.33333333333333298</v>
      </c>
      <c r="F15" s="12">
        <v>23.260999999999999</v>
      </c>
      <c r="G15" s="13">
        <v>23.536999999999999</v>
      </c>
      <c r="H15" s="14">
        <f t="shared" si="0"/>
        <v>23.399000000000001</v>
      </c>
      <c r="I15" s="16"/>
      <c r="J15">
        <v>5.617</v>
      </c>
      <c r="K15">
        <v>5.3570000000000002</v>
      </c>
      <c r="L15" s="14">
        <f t="shared" si="1"/>
        <v>5.4870000000000001</v>
      </c>
      <c r="M15" s="16"/>
      <c r="N15">
        <v>19.399999999999999</v>
      </c>
      <c r="O15">
        <v>18.5</v>
      </c>
      <c r="P15" s="15">
        <f t="shared" si="2"/>
        <v>18.95</v>
      </c>
      <c r="Q15" s="16"/>
      <c r="R15" s="12">
        <v>32.070999999999998</v>
      </c>
      <c r="S15" s="13">
        <v>31.882999999999999</v>
      </c>
      <c r="T15" s="14">
        <f t="shared" si="3"/>
        <v>31.976999999999997</v>
      </c>
      <c r="U15" s="16"/>
      <c r="V15">
        <v>8.2550000000000008</v>
      </c>
      <c r="W15">
        <v>8.7850000000000001</v>
      </c>
      <c r="X15" s="14">
        <f t="shared" si="4"/>
        <v>8.52</v>
      </c>
      <c r="Y15" s="16"/>
      <c r="Z15">
        <v>20.5</v>
      </c>
      <c r="AA15">
        <v>21.6</v>
      </c>
      <c r="AB15" s="15">
        <f t="shared" si="5"/>
        <v>21.05</v>
      </c>
      <c r="AC15" s="16"/>
      <c r="AD15" s="12">
        <v>9.2469999999999999</v>
      </c>
      <c r="AE15" s="13">
        <v>9.0310000000000006</v>
      </c>
      <c r="AF15" s="14">
        <f t="shared" si="6"/>
        <v>9.1389999999999993</v>
      </c>
      <c r="AG15" s="16"/>
      <c r="AH15">
        <v>1.827</v>
      </c>
      <c r="AI15">
        <v>1.7430000000000001</v>
      </c>
      <c r="AJ15" s="14">
        <f t="shared" si="7"/>
        <v>1.7850000000000001</v>
      </c>
      <c r="AK15" s="16"/>
      <c r="AL15">
        <v>16.5</v>
      </c>
      <c r="AM15">
        <v>16.2</v>
      </c>
      <c r="AN15" s="15">
        <f t="shared" si="8"/>
        <v>16.350000000000001</v>
      </c>
      <c r="AO15" s="16"/>
    </row>
    <row r="16" spans="1:41" x14ac:dyDescent="0.25">
      <c r="A16">
        <v>6</v>
      </c>
      <c r="B16">
        <v>2</v>
      </c>
      <c r="C16" t="s">
        <v>40</v>
      </c>
      <c r="D16" s="8">
        <v>44635</v>
      </c>
      <c r="E16" s="9">
        <v>0.33333333333333298</v>
      </c>
      <c r="F16" s="12">
        <v>23.65</v>
      </c>
      <c r="G16" s="13">
        <v>23.913</v>
      </c>
      <c r="H16" s="14">
        <f t="shared" si="0"/>
        <v>23.781500000000001</v>
      </c>
      <c r="I16" s="16">
        <f>IF(G16="","",H16-H15)</f>
        <v>0.38250000000000028</v>
      </c>
      <c r="J16">
        <v>5.0579999999999998</v>
      </c>
      <c r="K16">
        <v>5.0860000000000003</v>
      </c>
      <c r="L16" s="14">
        <f t="shared" si="1"/>
        <v>5.0720000000000001</v>
      </c>
      <c r="M16" s="16">
        <f>IF(K16="","",L16-L15)</f>
        <v>-0.41500000000000004</v>
      </c>
      <c r="N16">
        <v>17.600000000000001</v>
      </c>
      <c r="O16">
        <v>17.5</v>
      </c>
      <c r="P16" s="15">
        <f t="shared" si="2"/>
        <v>17.55</v>
      </c>
      <c r="Q16" s="16">
        <f>IF(O16="","",P16-P15)</f>
        <v>-1.3999999999999986</v>
      </c>
      <c r="R16" s="12">
        <v>32.241</v>
      </c>
      <c r="S16" s="13">
        <v>32.011000000000003</v>
      </c>
      <c r="T16" s="14">
        <f t="shared" si="3"/>
        <v>32.126000000000005</v>
      </c>
      <c r="U16" s="16">
        <f>IF(S16="","",T16-T15)</f>
        <v>0.14900000000000801</v>
      </c>
      <c r="V16">
        <v>7.2949999999999999</v>
      </c>
      <c r="W16">
        <v>7.4329999999999998</v>
      </c>
      <c r="X16" s="14">
        <f t="shared" si="4"/>
        <v>7.3639999999999999</v>
      </c>
      <c r="Y16" s="16">
        <f>IF(W16="","",X16-X15)</f>
        <v>-1.1559999999999997</v>
      </c>
      <c r="Z16">
        <v>18.5</v>
      </c>
      <c r="AA16">
        <v>18.8</v>
      </c>
      <c r="AB16" s="15">
        <f t="shared" si="5"/>
        <v>18.649999999999999</v>
      </c>
      <c r="AC16" s="16">
        <f>IF(AA16="","",AB16-AB15)</f>
        <v>-2.4000000000000021</v>
      </c>
      <c r="AD16" s="12">
        <v>9.6649999999999991</v>
      </c>
      <c r="AE16" s="13">
        <v>9.2910000000000004</v>
      </c>
      <c r="AF16" s="14">
        <f t="shared" si="6"/>
        <v>9.4779999999999998</v>
      </c>
      <c r="AG16" s="16">
        <f>IF(AE16="","",AF16-AF15)</f>
        <v>0.33900000000000041</v>
      </c>
      <c r="AH16">
        <v>1.6910000000000001</v>
      </c>
      <c r="AI16">
        <v>1.5609999999999999</v>
      </c>
      <c r="AJ16" s="14">
        <f t="shared" si="7"/>
        <v>1.6259999999999999</v>
      </c>
      <c r="AK16" s="16">
        <f>IF(AI16="","",AJ16-AJ15)</f>
        <v>-0.15900000000000025</v>
      </c>
      <c r="AL16">
        <v>14.9</v>
      </c>
      <c r="AM16">
        <v>14.4</v>
      </c>
      <c r="AN16" s="15">
        <f t="shared" si="8"/>
        <v>14.65</v>
      </c>
      <c r="AO16" s="16">
        <f>IF(AM16="","",AN16-AN15)</f>
        <v>-1.7000000000000011</v>
      </c>
    </row>
    <row r="17" spans="1:41" x14ac:dyDescent="0.25">
      <c r="A17">
        <v>6</v>
      </c>
      <c r="B17">
        <v>3</v>
      </c>
      <c r="F17" s="12"/>
      <c r="G17" s="13"/>
      <c r="H17" s="14" t="str">
        <f t="shared" si="0"/>
        <v/>
      </c>
      <c r="I17" s="16"/>
      <c r="L17" s="14" t="str">
        <f t="shared" si="1"/>
        <v/>
      </c>
      <c r="M17" s="16"/>
      <c r="P17" s="15" t="str">
        <f t="shared" si="2"/>
        <v/>
      </c>
      <c r="Q17" s="16"/>
      <c r="R17" s="12"/>
      <c r="S17" s="13"/>
      <c r="T17" s="14" t="str">
        <f t="shared" si="3"/>
        <v/>
      </c>
      <c r="U17" s="16"/>
      <c r="X17" s="14" t="str">
        <f t="shared" si="4"/>
        <v/>
      </c>
      <c r="Y17" s="16"/>
      <c r="AB17" s="15" t="str">
        <f t="shared" si="5"/>
        <v/>
      </c>
      <c r="AC17" s="16"/>
      <c r="AD17" s="12"/>
      <c r="AE17" s="13"/>
      <c r="AF17" s="14" t="str">
        <f t="shared" si="6"/>
        <v/>
      </c>
      <c r="AG17" s="16"/>
      <c r="AJ17" s="14" t="str">
        <f t="shared" si="7"/>
        <v/>
      </c>
      <c r="AK17" s="16"/>
      <c r="AN17" s="15" t="str">
        <f t="shared" si="8"/>
        <v/>
      </c>
      <c r="AO17" s="16"/>
    </row>
    <row r="18" spans="1:41" s="7" customFormat="1" x14ac:dyDescent="0.25">
      <c r="A18" s="7">
        <v>6</v>
      </c>
      <c r="B18" s="7">
        <v>4</v>
      </c>
      <c r="F18" s="30"/>
      <c r="G18" s="31"/>
      <c r="H18" s="32" t="str">
        <f t="shared" si="0"/>
        <v/>
      </c>
      <c r="I18" s="34" t="str">
        <f>IF(G18="","",H18-H17)</f>
        <v/>
      </c>
      <c r="L18" s="32" t="str">
        <f t="shared" si="1"/>
        <v/>
      </c>
      <c r="M18" s="34" t="str">
        <f>IF(K18="","",L18-L17)</f>
        <v/>
      </c>
      <c r="P18" s="33" t="str">
        <f t="shared" si="2"/>
        <v/>
      </c>
      <c r="Q18" s="34" t="str">
        <f>IF(O18="","",P18-P17)</f>
        <v/>
      </c>
      <c r="R18" s="30"/>
      <c r="S18" s="31"/>
      <c r="T18" s="32" t="str">
        <f t="shared" si="3"/>
        <v/>
      </c>
      <c r="U18" s="34" t="str">
        <f>IF(S18="","",T18-T17)</f>
        <v/>
      </c>
      <c r="X18" s="32" t="str">
        <f t="shared" si="4"/>
        <v/>
      </c>
      <c r="Y18" s="34" t="str">
        <f>IF(W18="","",X18-X17)</f>
        <v/>
      </c>
      <c r="AB18" s="33" t="str">
        <f t="shared" si="5"/>
        <v/>
      </c>
      <c r="AC18" s="34" t="str">
        <f>IF(AA18="","",AB18-AB17)</f>
        <v/>
      </c>
      <c r="AD18" s="30"/>
      <c r="AE18" s="31"/>
      <c r="AF18" s="32" t="str">
        <f t="shared" si="6"/>
        <v/>
      </c>
      <c r="AG18" s="34" t="str">
        <f>IF(AE18="","",AF18-AF17)</f>
        <v/>
      </c>
      <c r="AJ18" s="32" t="str">
        <f t="shared" si="7"/>
        <v/>
      </c>
      <c r="AK18" s="34" t="str">
        <f>IF(AI18="","",AJ18-AJ17)</f>
        <v/>
      </c>
      <c r="AN18" s="33" t="str">
        <f t="shared" si="8"/>
        <v/>
      </c>
      <c r="AO18" s="34" t="str">
        <f>IF(AM18="","",AN18-AN17)</f>
        <v/>
      </c>
    </row>
    <row r="19" spans="1:41" x14ac:dyDescent="0.25">
      <c r="A19">
        <v>7</v>
      </c>
      <c r="B19">
        <v>1</v>
      </c>
      <c r="C19" t="s">
        <v>38</v>
      </c>
      <c r="D19" s="8">
        <v>44615</v>
      </c>
      <c r="E19" s="9">
        <v>0.33333333333333298</v>
      </c>
      <c r="F19" s="12">
        <v>20.908999999999999</v>
      </c>
      <c r="G19" s="13">
        <v>20.986000000000001</v>
      </c>
      <c r="H19" s="14">
        <f t="shared" si="0"/>
        <v>20.947499999999998</v>
      </c>
      <c r="I19" s="16"/>
      <c r="J19">
        <v>3.282</v>
      </c>
      <c r="K19">
        <v>3.1379999999999999</v>
      </c>
      <c r="L19" s="14">
        <f t="shared" si="1"/>
        <v>3.21</v>
      </c>
      <c r="M19" s="16"/>
      <c r="N19">
        <v>13.6</v>
      </c>
      <c r="O19">
        <v>13</v>
      </c>
      <c r="P19" s="15">
        <f t="shared" si="2"/>
        <v>13.3</v>
      </c>
      <c r="Q19" s="16"/>
      <c r="R19" s="12">
        <v>28.742999999999999</v>
      </c>
      <c r="S19" s="13">
        <v>29.073</v>
      </c>
      <c r="T19" s="14">
        <f t="shared" si="3"/>
        <v>28.908000000000001</v>
      </c>
      <c r="U19" s="16"/>
      <c r="V19">
        <v>4.6520000000000001</v>
      </c>
      <c r="W19">
        <v>4.5529999999999999</v>
      </c>
      <c r="X19" s="14">
        <f t="shared" si="4"/>
        <v>4.6025</v>
      </c>
      <c r="Y19" s="16"/>
      <c r="Z19">
        <v>13.9</v>
      </c>
      <c r="AA19">
        <v>13.5</v>
      </c>
      <c r="AB19" s="15">
        <f t="shared" si="5"/>
        <v>13.7</v>
      </c>
      <c r="AC19" s="16"/>
      <c r="AD19" s="12">
        <v>9.0229999999999997</v>
      </c>
      <c r="AE19" s="13">
        <v>9.0210000000000008</v>
      </c>
      <c r="AF19" s="14">
        <f t="shared" si="6"/>
        <v>9.0220000000000002</v>
      </c>
      <c r="AG19" s="16"/>
      <c r="AH19">
        <v>1.1419999999999999</v>
      </c>
      <c r="AI19">
        <v>1.0580000000000001</v>
      </c>
      <c r="AJ19" s="14">
        <f t="shared" si="7"/>
        <v>1.1000000000000001</v>
      </c>
      <c r="AK19" s="16"/>
      <c r="AL19">
        <v>11.2</v>
      </c>
      <c r="AM19">
        <v>10.5</v>
      </c>
      <c r="AN19" s="15">
        <f t="shared" si="8"/>
        <v>10.85</v>
      </c>
      <c r="AO19" s="16"/>
    </row>
    <row r="20" spans="1:41" x14ac:dyDescent="0.25">
      <c r="A20">
        <v>7</v>
      </c>
      <c r="B20">
        <v>2</v>
      </c>
      <c r="C20" t="s">
        <v>38</v>
      </c>
      <c r="D20" s="8">
        <v>44636</v>
      </c>
      <c r="E20" s="9">
        <v>0.33333333333333298</v>
      </c>
      <c r="F20" s="12">
        <v>21.832000000000001</v>
      </c>
      <c r="G20" s="13">
        <v>21.286999999999999</v>
      </c>
      <c r="H20" s="14">
        <f t="shared" si="0"/>
        <v>21.5595</v>
      </c>
      <c r="I20" s="16">
        <f>IF(G20="","",H20-H19)</f>
        <v>0.61200000000000188</v>
      </c>
      <c r="J20">
        <v>3.1389999999999998</v>
      </c>
      <c r="K20">
        <v>3.0590000000000002</v>
      </c>
      <c r="L20" s="14">
        <f t="shared" si="1"/>
        <v>3.0990000000000002</v>
      </c>
      <c r="M20" s="16">
        <f>IF(K20="","",L20-L19)</f>
        <v>-0.11099999999999977</v>
      </c>
      <c r="N20">
        <v>12.6</v>
      </c>
      <c r="O20">
        <v>12.6</v>
      </c>
      <c r="P20" s="15">
        <f t="shared" si="2"/>
        <v>12.6</v>
      </c>
      <c r="Q20" s="16">
        <f>IF(O20="","",P20-P19)</f>
        <v>-0.70000000000000107</v>
      </c>
      <c r="R20" s="12">
        <v>28.937000000000001</v>
      </c>
      <c r="S20" s="13">
        <v>29.928999999999998</v>
      </c>
      <c r="T20" s="14">
        <f t="shared" si="3"/>
        <v>29.433</v>
      </c>
      <c r="U20" s="16">
        <f>IF(S20="","",T20-T19)</f>
        <v>0.52499999999999858</v>
      </c>
      <c r="V20">
        <v>4.8040000000000003</v>
      </c>
      <c r="W20">
        <v>4.7679999999999998</v>
      </c>
      <c r="X20" s="14">
        <f t="shared" si="4"/>
        <v>4.7859999999999996</v>
      </c>
      <c r="Y20" s="16">
        <f>IF(W20="","",X20-X19)</f>
        <v>0.18349999999999955</v>
      </c>
      <c r="Z20">
        <v>14.2</v>
      </c>
      <c r="AA20">
        <v>13.7</v>
      </c>
      <c r="AB20" s="15">
        <f t="shared" si="5"/>
        <v>13.95</v>
      </c>
      <c r="AC20" s="16">
        <f>IF(AA20="","",AB20-AB19)</f>
        <v>0.25</v>
      </c>
      <c r="AD20" s="12">
        <v>9.09</v>
      </c>
      <c r="AE20" s="13">
        <v>9.3699999999999992</v>
      </c>
      <c r="AF20" s="14">
        <f t="shared" si="6"/>
        <v>9.23</v>
      </c>
      <c r="AG20" s="16">
        <f>IF(AE20="","",AF20-AF19)</f>
        <v>0.20800000000000018</v>
      </c>
      <c r="AH20">
        <v>1.2330000000000001</v>
      </c>
      <c r="AI20">
        <v>1.1919999999999999</v>
      </c>
      <c r="AJ20" s="14">
        <f t="shared" si="7"/>
        <v>1.2124999999999999</v>
      </c>
      <c r="AK20" s="16">
        <f>IF(AI20="","",AJ20-AJ19)</f>
        <v>0.11249999999999982</v>
      </c>
      <c r="AL20">
        <v>11.9</v>
      </c>
      <c r="AM20">
        <v>11.3</v>
      </c>
      <c r="AN20" s="15">
        <f t="shared" si="8"/>
        <v>11.600000000000001</v>
      </c>
      <c r="AO20" s="16">
        <f>IF(AM20="","",AN20-AN19)</f>
        <v>0.75000000000000178</v>
      </c>
    </row>
    <row r="21" spans="1:41" x14ac:dyDescent="0.25">
      <c r="A21">
        <v>7</v>
      </c>
      <c r="B21">
        <v>3</v>
      </c>
      <c r="C21" t="s">
        <v>40</v>
      </c>
      <c r="D21" s="8">
        <v>44657</v>
      </c>
      <c r="E21" s="9">
        <v>0.33333333333333298</v>
      </c>
      <c r="F21" s="12">
        <v>20.783999999999999</v>
      </c>
      <c r="G21" s="13">
        <v>21.015000000000001</v>
      </c>
      <c r="H21" s="14">
        <f t="shared" si="0"/>
        <v>20.8995</v>
      </c>
      <c r="I21" s="16"/>
      <c r="J21">
        <v>3.2410000000000001</v>
      </c>
      <c r="K21">
        <v>3.3690000000000002</v>
      </c>
      <c r="L21" s="14">
        <f t="shared" si="1"/>
        <v>3.3050000000000002</v>
      </c>
      <c r="M21" s="16"/>
      <c r="N21">
        <v>13.5</v>
      </c>
      <c r="O21">
        <v>13.8</v>
      </c>
      <c r="P21" s="15">
        <f t="shared" si="2"/>
        <v>13.65</v>
      </c>
      <c r="Q21" s="16"/>
      <c r="R21" s="12">
        <v>29.33</v>
      </c>
      <c r="S21" s="13">
        <v>28.591000000000001</v>
      </c>
      <c r="T21" s="14">
        <f t="shared" si="3"/>
        <v>28.9605</v>
      </c>
      <c r="U21" s="16"/>
      <c r="V21">
        <v>4.4260000000000002</v>
      </c>
      <c r="W21">
        <v>4.8099999999999996</v>
      </c>
      <c r="X21" s="14">
        <f t="shared" si="4"/>
        <v>4.6180000000000003</v>
      </c>
      <c r="Y21" s="16"/>
      <c r="Z21">
        <v>13.1</v>
      </c>
      <c r="AA21">
        <v>14.4</v>
      </c>
      <c r="AB21" s="15">
        <f t="shared" si="5"/>
        <v>13.75</v>
      </c>
      <c r="AC21" s="16"/>
      <c r="AD21" s="12">
        <v>9.3970000000000002</v>
      </c>
      <c r="AE21" s="13">
        <v>9.3879999999999999</v>
      </c>
      <c r="AF21" s="14">
        <f t="shared" si="6"/>
        <v>9.3925000000000001</v>
      </c>
      <c r="AG21" s="16"/>
      <c r="AH21">
        <v>1.1870000000000001</v>
      </c>
      <c r="AI21">
        <v>1.218</v>
      </c>
      <c r="AJ21" s="14">
        <f t="shared" si="7"/>
        <v>1.2025000000000001</v>
      </c>
      <c r="AK21" s="16"/>
      <c r="AL21">
        <v>11.2</v>
      </c>
      <c r="AM21">
        <v>11.5</v>
      </c>
      <c r="AN21" s="15">
        <f t="shared" si="8"/>
        <v>11.35</v>
      </c>
      <c r="AO21" s="16"/>
    </row>
    <row r="22" spans="1:41" x14ac:dyDescent="0.25">
      <c r="A22" s="7">
        <v>7</v>
      </c>
      <c r="B22" s="7">
        <v>4</v>
      </c>
      <c r="C22" s="7" t="s">
        <v>40</v>
      </c>
      <c r="D22" s="27">
        <v>44676</v>
      </c>
      <c r="E22" s="28">
        <v>0.33333333333333298</v>
      </c>
      <c r="F22" s="30">
        <v>20.946000000000002</v>
      </c>
      <c r="G22" s="31">
        <v>21.14</v>
      </c>
      <c r="H22" s="32">
        <f t="shared" si="0"/>
        <v>21.042999999999999</v>
      </c>
      <c r="I22" s="34">
        <f>IF(G22="","",H22-H21)</f>
        <v>0.14349999999999952</v>
      </c>
      <c r="J22" s="7">
        <v>3.1240000000000001</v>
      </c>
      <c r="K22" s="31">
        <v>3.1819999999999999</v>
      </c>
      <c r="L22" s="32">
        <f t="shared" si="1"/>
        <v>3.153</v>
      </c>
      <c r="M22" s="34">
        <f>IF(K22="","",L22-L21)</f>
        <v>-0.15200000000000014</v>
      </c>
      <c r="N22" s="7">
        <v>13</v>
      </c>
      <c r="O22" s="7">
        <v>13.1</v>
      </c>
      <c r="P22" s="33">
        <f t="shared" si="2"/>
        <v>13.05</v>
      </c>
      <c r="Q22" s="34">
        <f>IF(O22="","",P22-P21)</f>
        <v>-0.59999999999999964</v>
      </c>
      <c r="R22" s="30">
        <v>29.952999999999999</v>
      </c>
      <c r="S22" s="31">
        <v>29.568999999999999</v>
      </c>
      <c r="T22" s="32">
        <f t="shared" si="3"/>
        <v>29.760999999999999</v>
      </c>
      <c r="U22" s="34">
        <f>IF(S22="","",T22-T21)</f>
        <v>0.80049999999999955</v>
      </c>
      <c r="V22" s="7">
        <v>4.6920000000000002</v>
      </c>
      <c r="W22" s="31">
        <v>4.7290000000000001</v>
      </c>
      <c r="X22" s="32">
        <f t="shared" si="4"/>
        <v>4.7104999999999997</v>
      </c>
      <c r="Y22" s="34">
        <f>IF(W22="","",X22-X21)</f>
        <v>9.2499999999999361E-2</v>
      </c>
      <c r="Z22" s="7">
        <v>13.5</v>
      </c>
      <c r="AA22" s="7">
        <v>13.8</v>
      </c>
      <c r="AB22" s="33">
        <f t="shared" si="5"/>
        <v>13.65</v>
      </c>
      <c r="AC22" s="34">
        <f>IF(AA22="","",AB22-AB21)</f>
        <v>-9.9999999999999645E-2</v>
      </c>
      <c r="AD22" s="30">
        <v>9.3610000000000007</v>
      </c>
      <c r="AE22" s="31">
        <v>9.4169999999999998</v>
      </c>
      <c r="AF22" s="32">
        <f t="shared" si="6"/>
        <v>9.3889999999999993</v>
      </c>
      <c r="AG22" s="34">
        <f>IF(AE22="","",AF22-AF21)</f>
        <v>-3.5000000000007248E-3</v>
      </c>
      <c r="AH22" s="7">
        <v>1.129</v>
      </c>
      <c r="AI22" s="31">
        <v>1.2929999999999999</v>
      </c>
      <c r="AJ22" s="32">
        <f t="shared" si="7"/>
        <v>1.2109999999999999</v>
      </c>
      <c r="AK22" s="34">
        <f>IF(AI22="","",AJ22-AJ21)</f>
        <v>8.49999999999973E-3</v>
      </c>
      <c r="AL22" s="7">
        <v>10.8</v>
      </c>
      <c r="AM22" s="7">
        <v>12.1</v>
      </c>
      <c r="AN22" s="33">
        <f t="shared" si="8"/>
        <v>11.45</v>
      </c>
      <c r="AO22" s="34">
        <f>IF(AM22="","",AN22-AN21)</f>
        <v>9.9999999999999645E-2</v>
      </c>
    </row>
    <row r="23" spans="1:41" x14ac:dyDescent="0.25">
      <c r="A23">
        <v>8</v>
      </c>
      <c r="B23">
        <v>1</v>
      </c>
      <c r="C23" t="s">
        <v>40</v>
      </c>
      <c r="D23" s="8">
        <v>44621</v>
      </c>
      <c r="E23" s="9">
        <v>0.33333333333333298</v>
      </c>
      <c r="F23" s="12">
        <v>21.451000000000001</v>
      </c>
      <c r="G23" s="13">
        <v>21.411000000000001</v>
      </c>
      <c r="H23" s="14">
        <f t="shared" si="0"/>
        <v>21.431000000000001</v>
      </c>
      <c r="I23" s="16"/>
      <c r="J23">
        <v>4.9610000000000003</v>
      </c>
      <c r="K23">
        <v>4.9539999999999997</v>
      </c>
      <c r="L23" s="14">
        <f t="shared" si="1"/>
        <v>4.9574999999999996</v>
      </c>
      <c r="M23" s="16"/>
      <c r="N23">
        <v>18.8</v>
      </c>
      <c r="O23">
        <v>18.8</v>
      </c>
      <c r="P23" s="15">
        <f t="shared" si="2"/>
        <v>18.8</v>
      </c>
      <c r="Q23" s="16"/>
      <c r="R23" s="12">
        <v>29.56</v>
      </c>
      <c r="S23" s="13">
        <v>29.553000000000001</v>
      </c>
      <c r="T23" s="14">
        <f t="shared" si="3"/>
        <v>29.5565</v>
      </c>
      <c r="U23" s="16"/>
      <c r="V23">
        <v>8.34</v>
      </c>
      <c r="W23">
        <v>8.7430000000000003</v>
      </c>
      <c r="X23" s="14">
        <f t="shared" si="4"/>
        <v>8.5414999999999992</v>
      </c>
      <c r="Y23" s="16"/>
      <c r="Z23">
        <v>22</v>
      </c>
      <c r="AA23">
        <v>22.8</v>
      </c>
      <c r="AB23" s="15">
        <f t="shared" si="5"/>
        <v>22.4</v>
      </c>
      <c r="AC23" s="16"/>
      <c r="AD23" s="12">
        <v>9.9760000000000009</v>
      </c>
      <c r="AE23" s="13">
        <v>9.6389999999999993</v>
      </c>
      <c r="AF23" s="14">
        <f t="shared" si="6"/>
        <v>9.807500000000001</v>
      </c>
      <c r="AG23" s="16"/>
      <c r="AH23">
        <v>2.3199999999999998</v>
      </c>
      <c r="AI23">
        <v>2.2690000000000001</v>
      </c>
      <c r="AJ23" s="14">
        <f t="shared" si="7"/>
        <v>2.2945000000000002</v>
      </c>
      <c r="AK23" s="16"/>
      <c r="AL23">
        <v>18.899999999999999</v>
      </c>
      <c r="AM23">
        <v>19.100000000000001</v>
      </c>
      <c r="AN23" s="15">
        <f t="shared" si="8"/>
        <v>19</v>
      </c>
      <c r="AO23" s="16"/>
    </row>
    <row r="24" spans="1:41" x14ac:dyDescent="0.25">
      <c r="A24">
        <v>8</v>
      </c>
      <c r="B24">
        <v>2</v>
      </c>
      <c r="C24" t="s">
        <v>40</v>
      </c>
      <c r="D24" s="8">
        <v>44638</v>
      </c>
      <c r="E24" s="9">
        <v>0.33333333333333298</v>
      </c>
      <c r="F24" s="12">
        <v>20.574000000000002</v>
      </c>
      <c r="G24" s="13">
        <v>21.116</v>
      </c>
      <c r="H24" s="14">
        <f t="shared" si="0"/>
        <v>20.844999999999999</v>
      </c>
      <c r="I24" s="16">
        <f>IF(G24="","",H24-H23)</f>
        <v>-0.58600000000000207</v>
      </c>
      <c r="J24">
        <v>4.6319999999999997</v>
      </c>
      <c r="K24">
        <v>4.6589999999999998</v>
      </c>
      <c r="L24" s="14">
        <f t="shared" si="1"/>
        <v>4.6455000000000002</v>
      </c>
      <c r="M24" s="16">
        <f>IF(K24="","",L24-L23)</f>
        <v>-0.31199999999999939</v>
      </c>
      <c r="N24">
        <v>18.399999999999999</v>
      </c>
      <c r="O24">
        <v>18.100000000000001</v>
      </c>
      <c r="P24" s="15">
        <f t="shared" si="2"/>
        <v>18.25</v>
      </c>
      <c r="Q24" s="16">
        <f>IF(O24="","",P24-P23)</f>
        <v>-0.55000000000000071</v>
      </c>
      <c r="R24" s="12">
        <v>30.922999999999998</v>
      </c>
      <c r="S24" s="13">
        <v>30.998000000000001</v>
      </c>
      <c r="T24" s="14">
        <f t="shared" si="3"/>
        <v>30.9605</v>
      </c>
      <c r="U24" s="16">
        <f>IF(S24="","",T24-T23)</f>
        <v>1.4039999999999999</v>
      </c>
      <c r="V24">
        <v>8.173</v>
      </c>
      <c r="W24">
        <v>7.8330000000000002</v>
      </c>
      <c r="X24" s="14">
        <f t="shared" si="4"/>
        <v>8.0030000000000001</v>
      </c>
      <c r="Y24" s="16">
        <f>IF(W24="","",X24-X23)</f>
        <v>-0.53849999999999909</v>
      </c>
      <c r="Z24">
        <v>20.9</v>
      </c>
      <c r="AA24">
        <v>20.2</v>
      </c>
      <c r="AB24" s="15">
        <f t="shared" si="5"/>
        <v>20.549999999999997</v>
      </c>
      <c r="AC24" s="16">
        <f>IF(AA24="","",AB24-AB23)</f>
        <v>-1.8500000000000014</v>
      </c>
      <c r="AD24" s="12">
        <v>9.9559999999999995</v>
      </c>
      <c r="AE24" s="13">
        <v>9.8179999999999996</v>
      </c>
      <c r="AF24" s="14">
        <f t="shared" si="6"/>
        <v>9.8870000000000005</v>
      </c>
      <c r="AG24" s="16">
        <f>IF(AE24="","",AF24-AF23)</f>
        <v>7.949999999999946E-2</v>
      </c>
      <c r="AH24">
        <v>2.04</v>
      </c>
      <c r="AI24">
        <v>2.0950000000000002</v>
      </c>
      <c r="AJ24" s="14">
        <f t="shared" si="7"/>
        <v>2.0674999999999999</v>
      </c>
      <c r="AK24" s="16">
        <f>IF(AI24="","",AJ24-AJ23)</f>
        <v>-0.22700000000000031</v>
      </c>
      <c r="AL24">
        <v>17</v>
      </c>
      <c r="AM24">
        <v>17.600000000000001</v>
      </c>
      <c r="AN24" s="15">
        <f t="shared" si="8"/>
        <v>17.3</v>
      </c>
      <c r="AO24" s="16">
        <f>IF(AM24="","",AN24-AN23)</f>
        <v>-1.6999999999999993</v>
      </c>
    </row>
    <row r="25" spans="1:41" x14ac:dyDescent="0.25">
      <c r="A25">
        <v>8</v>
      </c>
      <c r="B25">
        <v>3</v>
      </c>
      <c r="C25" t="s">
        <v>38</v>
      </c>
      <c r="D25" s="8">
        <v>44670</v>
      </c>
      <c r="E25" s="9">
        <v>0.33333333333333298</v>
      </c>
      <c r="F25" s="12">
        <v>21.356999999999999</v>
      </c>
      <c r="G25" s="13">
        <v>20.827000000000002</v>
      </c>
      <c r="H25" s="14">
        <f t="shared" si="0"/>
        <v>21.091999999999999</v>
      </c>
      <c r="I25" s="16"/>
      <c r="J25">
        <v>4.742</v>
      </c>
      <c r="K25">
        <v>4.891</v>
      </c>
      <c r="L25" s="14">
        <f t="shared" si="1"/>
        <v>4.8164999999999996</v>
      </c>
      <c r="M25" s="16"/>
      <c r="N25">
        <v>18.2</v>
      </c>
      <c r="O25">
        <v>19</v>
      </c>
      <c r="P25" s="15">
        <f t="shared" si="2"/>
        <v>18.600000000000001</v>
      </c>
      <c r="Q25" s="16"/>
      <c r="R25" s="12">
        <v>30.695</v>
      </c>
      <c r="S25" s="13">
        <v>30.905000000000001</v>
      </c>
      <c r="T25" s="14">
        <f t="shared" si="3"/>
        <v>30.8</v>
      </c>
      <c r="U25" s="16"/>
      <c r="V25">
        <v>7.4850000000000003</v>
      </c>
      <c r="W25">
        <v>7.657</v>
      </c>
      <c r="X25" s="14">
        <f t="shared" si="4"/>
        <v>7.5709999999999997</v>
      </c>
      <c r="Y25" s="16"/>
      <c r="Z25">
        <v>19.600000000000001</v>
      </c>
      <c r="AA25">
        <v>19.899999999999999</v>
      </c>
      <c r="AB25" s="15">
        <f t="shared" si="5"/>
        <v>19.75</v>
      </c>
      <c r="AC25" s="16"/>
      <c r="AD25" s="12">
        <v>10.451000000000001</v>
      </c>
      <c r="AE25" s="13">
        <v>10.358000000000001</v>
      </c>
      <c r="AF25" s="14">
        <f t="shared" si="6"/>
        <v>10.404500000000001</v>
      </c>
      <c r="AG25" s="16"/>
      <c r="AH25">
        <v>2.2320000000000002</v>
      </c>
      <c r="AI25">
        <v>2.0859999999999999</v>
      </c>
      <c r="AJ25" s="14">
        <f t="shared" si="7"/>
        <v>2.1589999999999998</v>
      </c>
      <c r="AK25" s="16"/>
      <c r="AL25">
        <v>17.600000000000001</v>
      </c>
      <c r="AM25">
        <v>16.8</v>
      </c>
      <c r="AN25" s="15">
        <f t="shared" si="8"/>
        <v>17.200000000000003</v>
      </c>
      <c r="AO25" s="16"/>
    </row>
    <row r="26" spans="1:41" x14ac:dyDescent="0.25">
      <c r="A26" s="7">
        <v>8</v>
      </c>
      <c r="B26" s="7">
        <v>4</v>
      </c>
      <c r="C26" s="7" t="s">
        <v>38</v>
      </c>
      <c r="D26" s="27">
        <v>44687</v>
      </c>
      <c r="E26" s="28">
        <v>0.33333333333333298</v>
      </c>
      <c r="F26" s="30">
        <v>21.657</v>
      </c>
      <c r="G26" s="31">
        <v>21.646000000000001</v>
      </c>
      <c r="H26" s="32">
        <f t="shared" si="0"/>
        <v>21.651499999999999</v>
      </c>
      <c r="I26" s="34">
        <f>IF(G26="","",H26-H25)</f>
        <v>0.55949999999999989</v>
      </c>
      <c r="J26" s="7">
        <v>4.7359999999999998</v>
      </c>
      <c r="K26" s="7">
        <v>4.7510000000000003</v>
      </c>
      <c r="L26" s="32">
        <f t="shared" si="1"/>
        <v>4.7435</v>
      </c>
      <c r="M26" s="34">
        <f>IF(K26="","",L26-L25)</f>
        <v>-7.299999999999951E-2</v>
      </c>
      <c r="N26" s="7">
        <v>17.899999999999999</v>
      </c>
      <c r="O26" s="7">
        <v>18</v>
      </c>
      <c r="P26" s="33">
        <f t="shared" si="2"/>
        <v>17.95</v>
      </c>
      <c r="Q26" s="34">
        <f>IF(O26="","",P26-P25)</f>
        <v>-0.65000000000000213</v>
      </c>
      <c r="R26" s="30">
        <v>31.004999999999999</v>
      </c>
      <c r="S26" s="31">
        <v>31.085999999999999</v>
      </c>
      <c r="T26" s="32">
        <f t="shared" si="3"/>
        <v>31.045499999999997</v>
      </c>
      <c r="U26" s="34">
        <f>IF(S26="","",T26-T25)</f>
        <v>0.24549999999999628</v>
      </c>
      <c r="V26" s="7">
        <v>7.5179999999999998</v>
      </c>
      <c r="W26" s="7">
        <v>7.6859999999999999</v>
      </c>
      <c r="X26" s="32">
        <f t="shared" si="4"/>
        <v>7.6020000000000003</v>
      </c>
      <c r="Y26" s="34">
        <f>IF(W26="","",X26-X25)</f>
        <v>3.1000000000000583E-2</v>
      </c>
      <c r="Z26" s="7">
        <v>19.5</v>
      </c>
      <c r="AA26" s="7">
        <v>19.8</v>
      </c>
      <c r="AB26" s="33">
        <f t="shared" si="5"/>
        <v>19.649999999999999</v>
      </c>
      <c r="AC26" s="34">
        <f>IF(AA26="","",AB26-AB25)</f>
        <v>-0.10000000000000142</v>
      </c>
      <c r="AD26" s="30">
        <v>10.326000000000001</v>
      </c>
      <c r="AE26" s="31">
        <v>10.246</v>
      </c>
      <c r="AF26" s="32">
        <f t="shared" si="6"/>
        <v>10.286000000000001</v>
      </c>
      <c r="AG26" s="34">
        <f>IF(AE26="","",AF26-AF25)</f>
        <v>-0.11849999999999916</v>
      </c>
      <c r="AH26" s="7">
        <v>2.1320000000000001</v>
      </c>
      <c r="AI26" s="7">
        <v>2.028</v>
      </c>
      <c r="AJ26" s="32">
        <f t="shared" si="7"/>
        <v>2.08</v>
      </c>
      <c r="AK26" s="34">
        <f>IF(AI26="","",AJ26-AJ25)</f>
        <v>-7.8999999999999737E-2</v>
      </c>
      <c r="AL26" s="7">
        <v>17.100000000000001</v>
      </c>
      <c r="AM26" s="7">
        <v>16.5</v>
      </c>
      <c r="AN26" s="33">
        <f t="shared" si="8"/>
        <v>16.8</v>
      </c>
      <c r="AO26" s="34">
        <f>IF(AM26="","",AN26-AN25)</f>
        <v>-0.40000000000000213</v>
      </c>
    </row>
    <row r="27" spans="1:41" x14ac:dyDescent="0.25">
      <c r="A27">
        <v>9</v>
      </c>
      <c r="B27">
        <v>1</v>
      </c>
      <c r="C27" t="s">
        <v>38</v>
      </c>
      <c r="D27" s="8">
        <v>44673</v>
      </c>
      <c r="E27" s="9">
        <v>0.33333333333333298</v>
      </c>
      <c r="F27" s="12">
        <v>20.215</v>
      </c>
      <c r="G27" s="13">
        <v>20.178999999999998</v>
      </c>
      <c r="H27" s="14">
        <f t="shared" si="0"/>
        <v>20.196999999999999</v>
      </c>
      <c r="I27" s="16"/>
      <c r="J27" s="13">
        <v>6.9930000000000003</v>
      </c>
      <c r="K27" s="13">
        <v>7.0460000000000003</v>
      </c>
      <c r="L27" s="14">
        <f t="shared" si="1"/>
        <v>7.0195000000000007</v>
      </c>
      <c r="M27" s="16"/>
      <c r="N27">
        <v>25.7</v>
      </c>
      <c r="O27">
        <v>25.9</v>
      </c>
      <c r="P27" s="15">
        <f t="shared" si="2"/>
        <v>25.799999999999997</v>
      </c>
      <c r="Q27" s="16"/>
      <c r="R27" s="12">
        <v>25.57</v>
      </c>
      <c r="S27" s="13">
        <v>25.364000000000001</v>
      </c>
      <c r="T27" s="14">
        <f t="shared" si="3"/>
        <v>25.466999999999999</v>
      </c>
      <c r="U27" s="16"/>
      <c r="V27" s="13">
        <v>8.3209999999999997</v>
      </c>
      <c r="W27" s="13">
        <v>8.31</v>
      </c>
      <c r="X27" s="14">
        <f t="shared" si="4"/>
        <v>8.3155000000000001</v>
      </c>
      <c r="Y27" s="16"/>
      <c r="Z27">
        <v>24.6</v>
      </c>
      <c r="AA27">
        <v>24.7</v>
      </c>
      <c r="AB27" s="15">
        <f t="shared" si="5"/>
        <v>24.65</v>
      </c>
      <c r="AC27" s="16"/>
      <c r="AD27" s="12">
        <v>7.335</v>
      </c>
      <c r="AE27" s="13">
        <v>7.306</v>
      </c>
      <c r="AF27" s="14">
        <f t="shared" si="6"/>
        <v>7.3205</v>
      </c>
      <c r="AG27" s="16"/>
      <c r="AH27" s="13">
        <v>2.0219999999999998</v>
      </c>
      <c r="AI27" s="13">
        <v>2.125</v>
      </c>
      <c r="AJ27" s="14">
        <f t="shared" si="7"/>
        <v>2.0735000000000001</v>
      </c>
      <c r="AK27" s="16"/>
      <c r="AL27">
        <v>21.6</v>
      </c>
      <c r="AM27">
        <v>22.5</v>
      </c>
      <c r="AN27" s="15">
        <f t="shared" si="8"/>
        <v>22.05</v>
      </c>
      <c r="AO27" s="16"/>
    </row>
    <row r="28" spans="1:41" x14ac:dyDescent="0.25">
      <c r="A28">
        <v>9</v>
      </c>
      <c r="B28">
        <v>2</v>
      </c>
      <c r="C28" t="s">
        <v>38</v>
      </c>
      <c r="D28" s="8">
        <v>44692</v>
      </c>
      <c r="E28" s="9">
        <v>0.33333333333333298</v>
      </c>
      <c r="F28" s="12">
        <v>20.632999999999999</v>
      </c>
      <c r="G28" s="13">
        <v>20.550999999999998</v>
      </c>
      <c r="H28" s="14">
        <f t="shared" si="0"/>
        <v>20.591999999999999</v>
      </c>
      <c r="I28" s="16">
        <f>IF(G28="","",H28-H27)</f>
        <v>0.39499999999999957</v>
      </c>
      <c r="J28">
        <v>6.444</v>
      </c>
      <c r="K28">
        <v>6.4509999999999996</v>
      </c>
      <c r="L28" s="14">
        <f t="shared" si="1"/>
        <v>6.4474999999999998</v>
      </c>
      <c r="M28" s="16">
        <f>IF(K28="","",L28-L27)</f>
        <v>-0.57200000000000095</v>
      </c>
      <c r="N28">
        <v>23.8</v>
      </c>
      <c r="O28">
        <v>23.9</v>
      </c>
      <c r="P28" s="15">
        <f t="shared" si="2"/>
        <v>23.85</v>
      </c>
      <c r="Q28" s="16">
        <f>IF(O28="","",P28-P27)</f>
        <v>-1.9499999999999957</v>
      </c>
      <c r="R28" s="12">
        <v>25.558</v>
      </c>
      <c r="S28" s="13">
        <v>25.571000000000002</v>
      </c>
      <c r="T28" s="14">
        <f t="shared" si="3"/>
        <v>25.564500000000002</v>
      </c>
      <c r="U28" s="16">
        <f>IF(S28="","",T28-T27)</f>
        <v>9.7500000000003695E-2</v>
      </c>
      <c r="V28">
        <v>8.327</v>
      </c>
      <c r="W28">
        <v>8.5250000000000004</v>
      </c>
      <c r="X28" s="14">
        <f t="shared" si="4"/>
        <v>8.4260000000000002</v>
      </c>
      <c r="Y28" s="16">
        <f>IF(W28="","",X28-X27)</f>
        <v>0.11050000000000004</v>
      </c>
      <c r="Z28">
        <v>24.6</v>
      </c>
      <c r="AA28">
        <v>25</v>
      </c>
      <c r="AB28" s="15">
        <f t="shared" si="5"/>
        <v>24.8</v>
      </c>
      <c r="AC28" s="16">
        <f>IF(AA28="","",AB28-AB27)</f>
        <v>0.15000000000000213</v>
      </c>
      <c r="AD28" s="12">
        <v>7.3090000000000002</v>
      </c>
      <c r="AE28" s="13">
        <v>7.09</v>
      </c>
      <c r="AF28" s="14">
        <f t="shared" si="6"/>
        <v>7.1995000000000005</v>
      </c>
      <c r="AG28" s="16">
        <f>IF(AE28="","",AF28-AF27)</f>
        <v>-0.12099999999999955</v>
      </c>
      <c r="AH28">
        <v>2.0289999999999999</v>
      </c>
      <c r="AI28">
        <v>1.9750000000000001</v>
      </c>
      <c r="AJ28" s="14">
        <f t="shared" si="7"/>
        <v>2.0019999999999998</v>
      </c>
      <c r="AK28" s="16">
        <f>IF(AI28="","",AJ28-AJ27)</f>
        <v>-7.1500000000000341E-2</v>
      </c>
      <c r="AL28">
        <v>21.7</v>
      </c>
      <c r="AM28">
        <v>21.8</v>
      </c>
      <c r="AN28" s="15">
        <f t="shared" si="8"/>
        <v>21.75</v>
      </c>
      <c r="AO28" s="16">
        <f>IF(AM28="","",AN28-AN27)</f>
        <v>-0.30000000000000071</v>
      </c>
    </row>
    <row r="29" spans="1:41" x14ac:dyDescent="0.25">
      <c r="A29">
        <v>9</v>
      </c>
      <c r="B29">
        <v>3</v>
      </c>
      <c r="C29" t="s">
        <v>40</v>
      </c>
      <c r="D29" s="8">
        <v>44704</v>
      </c>
      <c r="E29" s="9">
        <v>0.33333333333333298</v>
      </c>
      <c r="F29" s="12">
        <v>21.065999999999999</v>
      </c>
      <c r="G29" s="42">
        <v>21.065999999999999</v>
      </c>
      <c r="H29" s="14">
        <f t="shared" si="0"/>
        <v>21.065999999999999</v>
      </c>
      <c r="I29" s="16"/>
      <c r="J29">
        <v>6.6109999999999998</v>
      </c>
      <c r="K29" s="43">
        <v>6.6109999999999998</v>
      </c>
      <c r="L29" s="14">
        <f t="shared" si="1"/>
        <v>6.6109999999999998</v>
      </c>
      <c r="M29" s="16"/>
      <c r="N29">
        <v>23.9</v>
      </c>
      <c r="O29" s="43">
        <v>23.9</v>
      </c>
      <c r="P29" s="15">
        <f t="shared" si="2"/>
        <v>23.9</v>
      </c>
      <c r="Q29" s="16"/>
      <c r="R29" s="12">
        <v>26.411000000000001</v>
      </c>
      <c r="S29" s="66">
        <v>26.411000000000001</v>
      </c>
      <c r="T29" s="14">
        <f t="shared" si="3"/>
        <v>26.411000000000001</v>
      </c>
      <c r="U29" s="16"/>
      <c r="V29">
        <v>8.2650000000000006</v>
      </c>
      <c r="W29" s="43">
        <v>8.2650000000000006</v>
      </c>
      <c r="X29" s="14">
        <f t="shared" si="4"/>
        <v>8.2650000000000006</v>
      </c>
      <c r="Y29" s="16"/>
      <c r="Z29">
        <v>23.8</v>
      </c>
      <c r="AA29" s="43">
        <v>23.8</v>
      </c>
      <c r="AB29" s="15">
        <f t="shared" si="5"/>
        <v>23.8</v>
      </c>
      <c r="AC29" s="16"/>
      <c r="AD29" s="12">
        <v>7.4749999999999996</v>
      </c>
      <c r="AE29" s="12">
        <v>7.4749999999999996</v>
      </c>
      <c r="AF29" s="14">
        <f t="shared" si="6"/>
        <v>7.4749999999999996</v>
      </c>
      <c r="AG29" s="16"/>
      <c r="AH29">
        <v>2.0049999999999999</v>
      </c>
      <c r="AI29">
        <v>2.0049999999999999</v>
      </c>
      <c r="AJ29" s="14">
        <f t="shared" si="7"/>
        <v>2.0049999999999999</v>
      </c>
      <c r="AK29" s="16"/>
      <c r="AL29">
        <v>21.1</v>
      </c>
      <c r="AM29">
        <v>21.1</v>
      </c>
      <c r="AN29" s="15">
        <f t="shared" si="8"/>
        <v>21.1</v>
      </c>
      <c r="AO29" s="16"/>
    </row>
    <row r="30" spans="1:41" x14ac:dyDescent="0.25">
      <c r="A30" s="7">
        <v>9</v>
      </c>
      <c r="B30" s="7">
        <v>4</v>
      </c>
      <c r="C30" s="7" t="s">
        <v>40</v>
      </c>
      <c r="D30" s="27">
        <v>44720</v>
      </c>
      <c r="E30" s="28">
        <v>0.33333333333333298</v>
      </c>
      <c r="F30" s="30">
        <v>20.684999999999999</v>
      </c>
      <c r="G30" s="31">
        <v>20.417000000000002</v>
      </c>
      <c r="H30" s="32">
        <f t="shared" si="0"/>
        <v>20.551000000000002</v>
      </c>
      <c r="I30" s="34">
        <f>IF(G30="","",H30-H29)</f>
        <v>-0.51499999999999702</v>
      </c>
      <c r="J30" s="7">
        <v>6.5860000000000003</v>
      </c>
      <c r="K30" s="7">
        <v>6.5529999999999999</v>
      </c>
      <c r="L30" s="32">
        <f t="shared" si="1"/>
        <v>6.5694999999999997</v>
      </c>
      <c r="M30" s="34">
        <f>IF(K30="","",L30-L29)</f>
        <v>-4.1500000000000092E-2</v>
      </c>
      <c r="N30" s="7">
        <v>24.2</v>
      </c>
      <c r="O30" s="7">
        <v>24.3</v>
      </c>
      <c r="P30" s="33">
        <f t="shared" si="2"/>
        <v>24.25</v>
      </c>
      <c r="Q30" s="34">
        <f>IF(O30="","",P30-P29)</f>
        <v>0.35000000000000142</v>
      </c>
      <c r="R30" s="30">
        <v>26.015000000000001</v>
      </c>
      <c r="S30" s="31">
        <v>26.460999999999999</v>
      </c>
      <c r="T30" s="32">
        <f t="shared" si="3"/>
        <v>26.238</v>
      </c>
      <c r="U30" s="34">
        <f>IF(S30="","",T30-T29)</f>
        <v>-0.17300000000000182</v>
      </c>
      <c r="V30" s="7">
        <v>8.5660000000000007</v>
      </c>
      <c r="W30" s="7">
        <v>8.6180000000000003</v>
      </c>
      <c r="X30" s="32">
        <f t="shared" si="4"/>
        <v>8.5920000000000005</v>
      </c>
      <c r="Y30" s="34">
        <f>IF(W30="","",X30-X29)</f>
        <v>0.32699999999999996</v>
      </c>
      <c r="Z30" s="7">
        <v>24.8</v>
      </c>
      <c r="AA30" s="7">
        <v>24.6</v>
      </c>
      <c r="AB30" s="33">
        <f t="shared" si="5"/>
        <v>24.700000000000003</v>
      </c>
      <c r="AC30" s="34">
        <f>IF(AA30="","",AB30-AB29)</f>
        <v>0.90000000000000213</v>
      </c>
      <c r="AD30" s="30">
        <v>7.6580000000000004</v>
      </c>
      <c r="AE30" s="31">
        <v>7.4980000000000002</v>
      </c>
      <c r="AF30" s="32">
        <f t="shared" si="6"/>
        <v>7.5780000000000003</v>
      </c>
      <c r="AG30" s="34">
        <f>IF(AE30="","",AF30-AF29)</f>
        <v>0.10300000000000065</v>
      </c>
      <c r="AH30" s="7">
        <v>2.032</v>
      </c>
      <c r="AI30" s="7">
        <v>2.0099999999999998</v>
      </c>
      <c r="AJ30" s="32">
        <f t="shared" si="7"/>
        <v>2.0209999999999999</v>
      </c>
      <c r="AK30" s="34">
        <f>IF(AI30="","",AJ30-AJ29)</f>
        <v>1.6000000000000014E-2</v>
      </c>
      <c r="AL30" s="7">
        <v>21</v>
      </c>
      <c r="AM30" s="7">
        <v>21.1</v>
      </c>
      <c r="AN30" s="33">
        <f t="shared" si="8"/>
        <v>21.05</v>
      </c>
      <c r="AO30" s="34">
        <f>IF(AM30="","",AN30-AN29)</f>
        <v>-5.0000000000000711E-2</v>
      </c>
    </row>
    <row r="31" spans="1:41" x14ac:dyDescent="0.25">
      <c r="A31">
        <v>10</v>
      </c>
      <c r="B31">
        <v>1</v>
      </c>
      <c r="C31" t="s">
        <v>40</v>
      </c>
      <c r="D31" s="8">
        <v>44826</v>
      </c>
      <c r="E31" s="9">
        <v>0.33333333333333298</v>
      </c>
      <c r="F31" s="12">
        <v>18.149000000000001</v>
      </c>
      <c r="G31" s="13">
        <v>18.149999999999999</v>
      </c>
      <c r="H31" s="14">
        <f t="shared" si="0"/>
        <v>18.1495</v>
      </c>
      <c r="I31" s="16"/>
      <c r="J31">
        <v>3.3919999999999999</v>
      </c>
      <c r="K31">
        <v>3.2490000000000001</v>
      </c>
      <c r="L31" s="14">
        <f t="shared" si="1"/>
        <v>3.3205</v>
      </c>
      <c r="M31" s="16"/>
      <c r="N31">
        <v>15.7</v>
      </c>
      <c r="O31">
        <v>15.2</v>
      </c>
      <c r="P31" s="15">
        <f t="shared" si="2"/>
        <v>15.45</v>
      </c>
      <c r="Q31" s="16"/>
      <c r="R31" s="12">
        <v>25.350999999999999</v>
      </c>
      <c r="S31" s="13">
        <v>25.669</v>
      </c>
      <c r="T31" s="14">
        <f t="shared" si="3"/>
        <v>25.509999999999998</v>
      </c>
      <c r="U31" s="16"/>
      <c r="V31">
        <v>4.3920000000000003</v>
      </c>
      <c r="W31">
        <v>4.4870000000000001</v>
      </c>
      <c r="X31" s="14">
        <f t="shared" si="4"/>
        <v>4.4395000000000007</v>
      </c>
      <c r="Y31" s="16"/>
      <c r="Z31">
        <v>14.8</v>
      </c>
      <c r="AA31">
        <v>14.9</v>
      </c>
      <c r="AB31" s="15">
        <f t="shared" si="5"/>
        <v>14.850000000000001</v>
      </c>
      <c r="AC31" s="16"/>
      <c r="AD31" s="12">
        <v>6.5350000000000001</v>
      </c>
      <c r="AE31" s="13">
        <v>6.5289999999999999</v>
      </c>
      <c r="AF31" s="14">
        <f t="shared" si="6"/>
        <v>6.532</v>
      </c>
      <c r="AG31" s="16"/>
      <c r="AH31">
        <v>1.0329999999999999</v>
      </c>
      <c r="AI31">
        <v>0.95</v>
      </c>
      <c r="AJ31" s="14">
        <f t="shared" si="7"/>
        <v>0.99149999999999994</v>
      </c>
      <c r="AK31" s="16"/>
      <c r="AL31">
        <v>13.7</v>
      </c>
      <c r="AM31">
        <v>12.7</v>
      </c>
      <c r="AN31" s="15">
        <f t="shared" si="8"/>
        <v>13.2</v>
      </c>
      <c r="AO31" s="16"/>
    </row>
    <row r="32" spans="1:41" x14ac:dyDescent="0.25">
      <c r="A32">
        <v>10</v>
      </c>
      <c r="B32">
        <v>2</v>
      </c>
      <c r="C32" t="s">
        <v>40</v>
      </c>
      <c r="D32" s="8">
        <v>44844</v>
      </c>
      <c r="E32" s="9">
        <v>0.33333333333333298</v>
      </c>
      <c r="F32" s="12">
        <v>19.427</v>
      </c>
      <c r="G32" s="13">
        <v>18.952000000000002</v>
      </c>
      <c r="H32" s="14">
        <f t="shared" si="0"/>
        <v>19.189500000000002</v>
      </c>
      <c r="I32" s="16">
        <f>IF(G32="","",H32-H31)</f>
        <v>1.0400000000000027</v>
      </c>
      <c r="J32">
        <v>3.2069999999999999</v>
      </c>
      <c r="K32">
        <v>3.1989999999999998</v>
      </c>
      <c r="L32" s="14">
        <f t="shared" si="1"/>
        <v>3.2029999999999998</v>
      </c>
      <c r="M32" s="16">
        <f>IF(K32="","",L32-L31)</f>
        <v>-0.11750000000000016</v>
      </c>
      <c r="N32">
        <v>14.2</v>
      </c>
      <c r="O32">
        <v>14.4</v>
      </c>
      <c r="P32" s="15">
        <f t="shared" si="2"/>
        <v>14.3</v>
      </c>
      <c r="Q32" s="16">
        <f>IF(O32="","",P32-P31)</f>
        <v>-1.1499999999999986</v>
      </c>
      <c r="R32" s="12">
        <v>26.103999999999999</v>
      </c>
      <c r="S32" s="13">
        <v>26.606999999999999</v>
      </c>
      <c r="T32" s="14">
        <f t="shared" si="3"/>
        <v>26.355499999999999</v>
      </c>
      <c r="U32" s="16">
        <f>IF(S32="","",T32-T31)</f>
        <v>0.84550000000000125</v>
      </c>
      <c r="V32">
        <v>3.7080000000000002</v>
      </c>
      <c r="W32">
        <v>3.6240000000000001</v>
      </c>
      <c r="X32" s="14">
        <f t="shared" si="4"/>
        <v>3.6660000000000004</v>
      </c>
      <c r="Y32" s="16">
        <f>IF(W32="","",X32-X31)</f>
        <v>-0.7735000000000003</v>
      </c>
      <c r="Z32">
        <v>12.4</v>
      </c>
      <c r="AA32">
        <v>12</v>
      </c>
      <c r="AB32" s="15">
        <f t="shared" si="5"/>
        <v>12.2</v>
      </c>
      <c r="AC32" s="16">
        <f>IF(AA32="","",AB32-AB31)</f>
        <v>-2.6500000000000021</v>
      </c>
      <c r="AD32" s="12">
        <v>6.984</v>
      </c>
      <c r="AE32" s="13">
        <v>6.952</v>
      </c>
      <c r="AF32" s="14">
        <f t="shared" si="6"/>
        <v>6.968</v>
      </c>
      <c r="AG32" s="16">
        <f>IF(AE32="","",AF32-AF31)</f>
        <v>0.43599999999999994</v>
      </c>
      <c r="AH32">
        <v>0.83499999999999996</v>
      </c>
      <c r="AI32">
        <v>0.92500000000000004</v>
      </c>
      <c r="AJ32" s="14">
        <f t="shared" si="7"/>
        <v>0.88</v>
      </c>
      <c r="AK32" s="16">
        <f>IF(AI32="","",AJ32-AJ31)</f>
        <v>-0.11149999999999993</v>
      </c>
      <c r="AL32">
        <v>10.7</v>
      </c>
      <c r="AM32">
        <v>11.7</v>
      </c>
      <c r="AN32" s="15">
        <f t="shared" si="8"/>
        <v>11.2</v>
      </c>
      <c r="AO32" s="16">
        <f>IF(AM32="","",AN32-AN31)</f>
        <v>-2</v>
      </c>
    </row>
    <row r="33" spans="1:41" x14ac:dyDescent="0.25">
      <c r="A33">
        <v>10</v>
      </c>
      <c r="B33">
        <v>3</v>
      </c>
      <c r="C33" t="s">
        <v>38</v>
      </c>
      <c r="D33" s="8">
        <v>44868</v>
      </c>
      <c r="E33" s="9">
        <v>0.33333333333333298</v>
      </c>
      <c r="F33" s="12">
        <v>18.934000000000001</v>
      </c>
      <c r="G33" s="13">
        <v>18.553000000000001</v>
      </c>
      <c r="H33" s="14">
        <f t="shared" si="0"/>
        <v>18.743500000000001</v>
      </c>
      <c r="I33" s="16"/>
      <c r="J33">
        <v>3.141</v>
      </c>
      <c r="K33">
        <v>3.335</v>
      </c>
      <c r="L33" s="14">
        <f t="shared" si="1"/>
        <v>3.238</v>
      </c>
      <c r="M33" s="16"/>
      <c r="N33">
        <v>14.2</v>
      </c>
      <c r="O33">
        <v>15.2</v>
      </c>
      <c r="P33" s="15">
        <f t="shared" si="2"/>
        <v>14.7</v>
      </c>
      <c r="Q33" s="16"/>
      <c r="R33" s="12">
        <v>24.86</v>
      </c>
      <c r="S33" s="13">
        <v>25.417999999999999</v>
      </c>
      <c r="T33" s="14">
        <f t="shared" si="3"/>
        <v>25.138999999999999</v>
      </c>
      <c r="U33" s="16"/>
      <c r="V33">
        <v>4.07</v>
      </c>
      <c r="W33">
        <v>3.9369999999999998</v>
      </c>
      <c r="X33" s="14">
        <f t="shared" si="4"/>
        <v>4.0034999999999998</v>
      </c>
      <c r="Y33" s="16"/>
      <c r="Z33">
        <v>14.1</v>
      </c>
      <c r="AA33">
        <v>13.4</v>
      </c>
      <c r="AB33" s="15">
        <f t="shared" si="5"/>
        <v>13.75</v>
      </c>
      <c r="AC33" s="16"/>
      <c r="AD33" s="12">
        <v>6.9550000000000001</v>
      </c>
      <c r="AE33" s="13">
        <v>6.7779999999999996</v>
      </c>
      <c r="AF33" s="14">
        <f t="shared" si="6"/>
        <v>6.8665000000000003</v>
      </c>
      <c r="AG33" s="16"/>
      <c r="AH33">
        <v>0.876</v>
      </c>
      <c r="AI33">
        <v>0.90400000000000003</v>
      </c>
      <c r="AJ33" s="14">
        <f t="shared" si="7"/>
        <v>0.89</v>
      </c>
      <c r="AK33" s="16"/>
      <c r="AL33">
        <v>11.2</v>
      </c>
      <c r="AM33">
        <v>11.8</v>
      </c>
      <c r="AN33" s="15">
        <f t="shared" si="8"/>
        <v>11.5</v>
      </c>
      <c r="AO33" s="16"/>
    </row>
    <row r="34" spans="1:41" x14ac:dyDescent="0.25">
      <c r="A34" s="7">
        <v>10</v>
      </c>
      <c r="B34" s="7">
        <v>4</v>
      </c>
      <c r="C34" s="7" t="s">
        <v>38</v>
      </c>
      <c r="D34" s="27">
        <v>44889</v>
      </c>
      <c r="E34" s="28">
        <v>0.33333333333333298</v>
      </c>
      <c r="F34" s="30">
        <v>18.771999999999998</v>
      </c>
      <c r="G34" s="31">
        <v>18.602</v>
      </c>
      <c r="H34" s="32">
        <f t="shared" si="0"/>
        <v>18.686999999999998</v>
      </c>
      <c r="I34" s="34">
        <f>IF(G34="","",H34-H33)</f>
        <v>-5.6500000000003325E-2</v>
      </c>
      <c r="J34" s="7">
        <v>3.2250000000000001</v>
      </c>
      <c r="K34" s="7">
        <v>3.149</v>
      </c>
      <c r="L34" s="32">
        <f t="shared" si="1"/>
        <v>3.1870000000000003</v>
      </c>
      <c r="M34" s="34">
        <f>IF(K34="","",L34-L33)</f>
        <v>-5.0999999999999712E-2</v>
      </c>
      <c r="N34" s="7">
        <v>14.7</v>
      </c>
      <c r="O34" s="7">
        <v>14.5</v>
      </c>
      <c r="P34" s="33">
        <f t="shared" si="2"/>
        <v>14.6</v>
      </c>
      <c r="Q34" s="34">
        <f>IF(O34="","",P34-P33)</f>
        <v>-9.9999999999999645E-2</v>
      </c>
      <c r="R34" s="30">
        <v>24.448</v>
      </c>
      <c r="S34" s="31">
        <v>25.045999999999999</v>
      </c>
      <c r="T34" s="32">
        <f t="shared" si="3"/>
        <v>24.747</v>
      </c>
      <c r="U34" s="34">
        <f>IF(S34="","",T34-T33)</f>
        <v>-0.39199999999999946</v>
      </c>
      <c r="V34" s="7">
        <v>3.9460000000000002</v>
      </c>
      <c r="W34" s="7">
        <v>3.9369999999999998</v>
      </c>
      <c r="X34" s="32">
        <f t="shared" si="4"/>
        <v>3.9415</v>
      </c>
      <c r="Y34" s="34">
        <f>IF(W34="","",X34-X33)</f>
        <v>-6.1999999999999833E-2</v>
      </c>
      <c r="Z34" s="7">
        <v>13.9</v>
      </c>
      <c r="AA34" s="7">
        <v>13.6</v>
      </c>
      <c r="AB34" s="33">
        <f t="shared" si="5"/>
        <v>13.75</v>
      </c>
      <c r="AC34" s="34">
        <f>IF(AA34="","",AB34-AB33)</f>
        <v>0</v>
      </c>
      <c r="AD34" s="30">
        <v>6.931</v>
      </c>
      <c r="AE34" s="31">
        <v>6.9</v>
      </c>
      <c r="AF34" s="32">
        <f t="shared" si="6"/>
        <v>6.9154999999999998</v>
      </c>
      <c r="AG34" s="34">
        <f>IF(AE34="","",AF34-AF33)</f>
        <v>4.8999999999999488E-2</v>
      </c>
      <c r="AH34" s="7">
        <v>0.879</v>
      </c>
      <c r="AI34" s="7">
        <v>0.91800000000000004</v>
      </c>
      <c r="AJ34" s="32">
        <f t="shared" si="7"/>
        <v>0.89850000000000008</v>
      </c>
      <c r="AK34" s="34">
        <f>IF(AI34="","",AJ34-AJ33)</f>
        <v>8.5000000000000631E-3</v>
      </c>
      <c r="AL34" s="7">
        <v>11.3</v>
      </c>
      <c r="AM34" s="7">
        <v>11.7</v>
      </c>
      <c r="AN34" s="33">
        <f t="shared" si="8"/>
        <v>11.5</v>
      </c>
      <c r="AO34" s="34">
        <f>IF(AM34="","",AN34-AN33)</f>
        <v>0</v>
      </c>
    </row>
    <row r="35" spans="1:41" x14ac:dyDescent="0.25">
      <c r="A35">
        <v>11</v>
      </c>
      <c r="B35">
        <v>1</v>
      </c>
      <c r="C35" t="s">
        <v>38</v>
      </c>
      <c r="D35" s="8">
        <v>44833</v>
      </c>
      <c r="E35" s="9">
        <v>0.29166666666666702</v>
      </c>
      <c r="F35" s="12">
        <v>19.776</v>
      </c>
      <c r="G35" s="13">
        <v>20.408000000000001</v>
      </c>
      <c r="H35" s="14">
        <f t="shared" si="0"/>
        <v>20.091999999999999</v>
      </c>
      <c r="I35" s="16"/>
      <c r="J35">
        <v>5.5919999999999996</v>
      </c>
      <c r="K35">
        <v>5.7990000000000004</v>
      </c>
      <c r="L35" s="14">
        <f t="shared" si="1"/>
        <v>5.6955</v>
      </c>
      <c r="M35" s="16"/>
      <c r="N35">
        <v>22</v>
      </c>
      <c r="O35">
        <v>22.1</v>
      </c>
      <c r="P35" s="15">
        <f t="shared" si="2"/>
        <v>22.05</v>
      </c>
      <c r="Q35" s="16"/>
      <c r="R35" s="12">
        <v>30.431000000000001</v>
      </c>
      <c r="S35" s="13">
        <v>29.155000000000001</v>
      </c>
      <c r="T35" s="14">
        <f t="shared" si="3"/>
        <v>29.792999999999999</v>
      </c>
      <c r="U35" s="16"/>
      <c r="V35">
        <v>6.2320000000000002</v>
      </c>
      <c r="W35">
        <v>6.4619999999999997</v>
      </c>
      <c r="X35" s="14">
        <f t="shared" si="4"/>
        <v>6.3469999999999995</v>
      </c>
      <c r="Y35" s="16"/>
      <c r="Z35">
        <v>17</v>
      </c>
      <c r="AA35">
        <v>18.100000000000001</v>
      </c>
      <c r="AB35" s="15">
        <f t="shared" si="5"/>
        <v>17.55</v>
      </c>
      <c r="AC35" s="16"/>
      <c r="AD35" s="12">
        <v>7.2080000000000002</v>
      </c>
      <c r="AE35" s="13">
        <v>7.33</v>
      </c>
      <c r="AF35" s="14">
        <f t="shared" si="6"/>
        <v>7.2690000000000001</v>
      </c>
      <c r="AG35" s="16"/>
      <c r="AH35">
        <v>1.306</v>
      </c>
      <c r="AI35">
        <v>1.2969999999999999</v>
      </c>
      <c r="AJ35" s="14">
        <f t="shared" si="7"/>
        <v>1.3014999999999999</v>
      </c>
      <c r="AK35" s="16"/>
      <c r="AL35">
        <v>15.3</v>
      </c>
      <c r="AM35">
        <v>15</v>
      </c>
      <c r="AN35" s="15">
        <f t="shared" si="8"/>
        <v>15.15</v>
      </c>
      <c r="AO35" s="16"/>
    </row>
    <row r="36" spans="1:41" x14ac:dyDescent="0.25">
      <c r="A36">
        <v>11</v>
      </c>
      <c r="B36">
        <v>2</v>
      </c>
      <c r="C36" t="s">
        <v>38</v>
      </c>
      <c r="D36" s="8">
        <v>44852</v>
      </c>
      <c r="E36" s="9">
        <v>0.33333333333333298</v>
      </c>
      <c r="F36" s="12">
        <v>19.966000000000001</v>
      </c>
      <c r="G36" s="13">
        <v>20.155000000000001</v>
      </c>
      <c r="H36" s="14">
        <f t="shared" si="0"/>
        <v>20.060500000000001</v>
      </c>
      <c r="I36" s="16">
        <f>IF(G36="","",H36-H35)</f>
        <v>-3.1499999999997641E-2</v>
      </c>
      <c r="J36">
        <v>5.6280000000000001</v>
      </c>
      <c r="K36">
        <v>5.6449999999999996</v>
      </c>
      <c r="L36" s="14">
        <f t="shared" si="1"/>
        <v>5.6364999999999998</v>
      </c>
      <c r="M36" s="16">
        <f>IF(K36="","",L36-L35)</f>
        <v>-5.9000000000000163E-2</v>
      </c>
      <c r="N36">
        <v>22</v>
      </c>
      <c r="O36">
        <v>21.9</v>
      </c>
      <c r="P36" s="15">
        <f t="shared" si="2"/>
        <v>21.95</v>
      </c>
      <c r="Q36" s="16">
        <f>IF(O36="","",P36-P35)</f>
        <v>-0.10000000000000142</v>
      </c>
      <c r="R36" s="12">
        <v>30.847000000000001</v>
      </c>
      <c r="S36" s="13">
        <v>31.166</v>
      </c>
      <c r="T36" s="14">
        <f t="shared" si="3"/>
        <v>31.006500000000003</v>
      </c>
      <c r="U36" s="16">
        <f>IF(S36="","",T36-T35)</f>
        <v>1.2135000000000034</v>
      </c>
      <c r="V36">
        <v>6.6609999999999996</v>
      </c>
      <c r="W36">
        <v>6.1059999999999999</v>
      </c>
      <c r="X36" s="14">
        <f t="shared" si="4"/>
        <v>6.3834999999999997</v>
      </c>
      <c r="Y36" s="16">
        <f>IF(W36="","",X36-X35)</f>
        <v>3.6500000000000199E-2</v>
      </c>
      <c r="Z36">
        <v>17.8</v>
      </c>
      <c r="AA36">
        <v>16.399999999999999</v>
      </c>
      <c r="AB36" s="15">
        <f t="shared" si="5"/>
        <v>17.100000000000001</v>
      </c>
      <c r="AC36" s="16">
        <f>IF(AA36="","",AB36-AB35)</f>
        <v>-0.44999999999999929</v>
      </c>
      <c r="AD36" s="12">
        <v>7.266</v>
      </c>
      <c r="AE36" s="13">
        <v>7.4560000000000004</v>
      </c>
      <c r="AF36" s="14">
        <f t="shared" si="6"/>
        <v>7.3610000000000007</v>
      </c>
      <c r="AG36" s="16">
        <f>IF(AE36="","",AF36-AF35)</f>
        <v>9.2000000000000526E-2</v>
      </c>
      <c r="AH36">
        <v>1.389</v>
      </c>
      <c r="AI36">
        <v>1.3160000000000001</v>
      </c>
      <c r="AJ36" s="14">
        <f t="shared" si="7"/>
        <v>1.3525</v>
      </c>
      <c r="AK36" s="16">
        <f>IF(AI36="","",AJ36-AJ35)</f>
        <v>5.1000000000000156E-2</v>
      </c>
      <c r="AL36">
        <v>16</v>
      </c>
      <c r="AM36">
        <v>15</v>
      </c>
      <c r="AN36" s="15">
        <f t="shared" si="8"/>
        <v>15.5</v>
      </c>
      <c r="AO36" s="16">
        <f>IF(AM36="","",AN36-AN35)</f>
        <v>0.34999999999999964</v>
      </c>
    </row>
    <row r="37" spans="1:41" x14ac:dyDescent="0.25">
      <c r="A37">
        <v>11</v>
      </c>
      <c r="B37">
        <v>3</v>
      </c>
      <c r="C37" t="s">
        <v>40</v>
      </c>
      <c r="D37" s="8">
        <v>44875</v>
      </c>
      <c r="E37" s="9">
        <v>0.29166666666666702</v>
      </c>
      <c r="F37" s="12">
        <v>20.75</v>
      </c>
      <c r="G37" s="13">
        <v>21.189</v>
      </c>
      <c r="H37" s="14">
        <f t="shared" si="0"/>
        <v>20.9695</v>
      </c>
      <c r="I37" s="16"/>
      <c r="J37">
        <v>5.7190000000000003</v>
      </c>
      <c r="K37">
        <v>5.72</v>
      </c>
      <c r="L37" s="14">
        <f t="shared" si="1"/>
        <v>5.7195</v>
      </c>
      <c r="M37" s="16"/>
      <c r="N37">
        <v>21.6</v>
      </c>
      <c r="O37">
        <v>21.3</v>
      </c>
      <c r="P37" s="15">
        <f t="shared" si="2"/>
        <v>21.450000000000003</v>
      </c>
      <c r="Q37" s="16"/>
      <c r="R37" s="12">
        <v>30.161000000000001</v>
      </c>
      <c r="S37" s="13">
        <v>29.823</v>
      </c>
      <c r="T37" s="14">
        <f t="shared" si="3"/>
        <v>29.992000000000001</v>
      </c>
      <c r="U37" s="16"/>
      <c r="V37">
        <v>6.0590000000000002</v>
      </c>
      <c r="W37">
        <v>5.9279999999999999</v>
      </c>
      <c r="X37" s="14">
        <f t="shared" si="4"/>
        <v>5.9935</v>
      </c>
      <c r="Y37" s="16"/>
      <c r="Z37">
        <v>16.7</v>
      </c>
      <c r="AA37">
        <v>16.600000000000001</v>
      </c>
      <c r="AB37" s="15">
        <f t="shared" si="5"/>
        <v>16.649999999999999</v>
      </c>
      <c r="AC37" s="16"/>
      <c r="AD37" s="12">
        <v>7.6360000000000001</v>
      </c>
      <c r="AE37" s="13">
        <v>7.59</v>
      </c>
      <c r="AF37" s="14">
        <f t="shared" si="6"/>
        <v>7.6129999999999995</v>
      </c>
      <c r="AG37" s="16"/>
      <c r="AH37">
        <v>1.34</v>
      </c>
      <c r="AI37">
        <v>1.365</v>
      </c>
      <c r="AJ37" s="14">
        <f t="shared" si="7"/>
        <v>1.3525</v>
      </c>
      <c r="AK37" s="16"/>
      <c r="AL37">
        <v>14.9</v>
      </c>
      <c r="AM37">
        <v>15.2</v>
      </c>
      <c r="AN37" s="15">
        <f t="shared" si="8"/>
        <v>15.05</v>
      </c>
      <c r="AO37" s="16"/>
    </row>
    <row r="38" spans="1:41" x14ac:dyDescent="0.25">
      <c r="A38" s="7">
        <v>11</v>
      </c>
      <c r="B38" s="7">
        <v>4</v>
      </c>
      <c r="C38" s="7" t="s">
        <v>40</v>
      </c>
      <c r="D38" s="27">
        <v>44893</v>
      </c>
      <c r="E38" s="28">
        <v>0.33333333333333298</v>
      </c>
      <c r="F38" s="30">
        <v>20.916</v>
      </c>
      <c r="G38" s="31">
        <v>20.777000000000001</v>
      </c>
      <c r="H38" s="32">
        <f t="shared" si="0"/>
        <v>20.846499999999999</v>
      </c>
      <c r="I38" s="34">
        <f>IF(G38="","",H38-H37)</f>
        <v>-0.12300000000000111</v>
      </c>
      <c r="J38" s="7">
        <v>5.6390000000000002</v>
      </c>
      <c r="K38" s="7">
        <v>5.67</v>
      </c>
      <c r="L38" s="32">
        <f t="shared" si="1"/>
        <v>5.6545000000000005</v>
      </c>
      <c r="M38" s="34">
        <f>IF(K38="","",L38-L37)</f>
        <v>-6.4999999999999503E-2</v>
      </c>
      <c r="N38" s="7">
        <v>21.2</v>
      </c>
      <c r="O38" s="7">
        <v>21.4</v>
      </c>
      <c r="P38" s="33">
        <f t="shared" si="2"/>
        <v>21.299999999999997</v>
      </c>
      <c r="Q38" s="34">
        <f>IF(O38="","",P38-P37)</f>
        <v>-0.15000000000000568</v>
      </c>
      <c r="R38" s="30">
        <v>30.228000000000002</v>
      </c>
      <c r="S38" s="31">
        <v>30.335000000000001</v>
      </c>
      <c r="T38" s="32">
        <f t="shared" si="3"/>
        <v>30.281500000000001</v>
      </c>
      <c r="U38" s="34">
        <f>IF(S38="","",T38-T37)</f>
        <v>0.28950000000000031</v>
      </c>
      <c r="V38" s="7">
        <v>6.1520000000000001</v>
      </c>
      <c r="W38" s="7">
        <v>6.0919999999999996</v>
      </c>
      <c r="X38" s="32">
        <f t="shared" si="4"/>
        <v>6.1219999999999999</v>
      </c>
      <c r="Y38" s="34">
        <f>IF(W38="","",X38-X37)</f>
        <v>0.12849999999999984</v>
      </c>
      <c r="Z38" s="7">
        <v>16.899999999999999</v>
      </c>
      <c r="AA38" s="7">
        <v>16.7</v>
      </c>
      <c r="AB38" s="33">
        <f t="shared" si="5"/>
        <v>16.799999999999997</v>
      </c>
      <c r="AC38" s="34">
        <f>IF(AA38="","",AB38-AB37)</f>
        <v>0.14999999999999858</v>
      </c>
      <c r="AD38" s="30">
        <v>7.5190000000000001</v>
      </c>
      <c r="AE38" s="31">
        <v>7.5529999999999999</v>
      </c>
      <c r="AF38" s="32">
        <f t="shared" si="6"/>
        <v>7.5359999999999996</v>
      </c>
      <c r="AG38" s="34">
        <f>IF(AE38="","",AF38-AF37)</f>
        <v>-7.6999999999999957E-2</v>
      </c>
      <c r="AH38" s="7">
        <v>1.3740000000000001</v>
      </c>
      <c r="AI38" s="7">
        <v>1.417</v>
      </c>
      <c r="AJ38" s="32">
        <f t="shared" si="7"/>
        <v>1.3955000000000002</v>
      </c>
      <c r="AK38" s="34">
        <f>IF(AI38="","",AJ38-AJ37)</f>
        <v>4.3000000000000149E-2</v>
      </c>
      <c r="AL38" s="7">
        <v>15.4</v>
      </c>
      <c r="AM38" s="7">
        <v>15.8</v>
      </c>
      <c r="AN38" s="33">
        <f t="shared" si="8"/>
        <v>15.600000000000001</v>
      </c>
      <c r="AO38" s="34">
        <f>IF(AM38="","",AN38-AN37)</f>
        <v>0.55000000000000071</v>
      </c>
    </row>
    <row r="39" spans="1:41" x14ac:dyDescent="0.25">
      <c r="A39">
        <v>12</v>
      </c>
      <c r="B39">
        <v>1</v>
      </c>
      <c r="C39" t="s">
        <v>40</v>
      </c>
      <c r="D39" s="8">
        <v>44840</v>
      </c>
      <c r="E39" s="9">
        <v>0.33333333333333298</v>
      </c>
      <c r="F39" s="12">
        <v>23.199000000000002</v>
      </c>
      <c r="G39" s="13">
        <v>24.606000000000002</v>
      </c>
      <c r="H39" s="14">
        <f t="shared" si="0"/>
        <v>23.902500000000003</v>
      </c>
      <c r="I39" s="16"/>
      <c r="J39">
        <v>5.0880000000000001</v>
      </c>
      <c r="K39">
        <v>4.9029999999999996</v>
      </c>
      <c r="L39" s="14">
        <f t="shared" si="1"/>
        <v>4.9954999999999998</v>
      </c>
      <c r="M39" s="16"/>
      <c r="N39">
        <v>18</v>
      </c>
      <c r="O39">
        <v>16.600000000000001</v>
      </c>
      <c r="P39" s="15">
        <f t="shared" si="2"/>
        <v>17.3</v>
      </c>
      <c r="Q39" s="16"/>
      <c r="R39" s="12">
        <v>33.189</v>
      </c>
      <c r="S39" s="13">
        <v>33.633000000000003</v>
      </c>
      <c r="T39" s="14">
        <f t="shared" si="3"/>
        <v>33.411000000000001</v>
      </c>
      <c r="U39" s="16"/>
      <c r="V39">
        <v>5.8490000000000002</v>
      </c>
      <c r="W39">
        <v>5.702</v>
      </c>
      <c r="X39" s="14">
        <f t="shared" si="4"/>
        <v>5.7755000000000001</v>
      </c>
      <c r="Y39" s="16"/>
      <c r="Z39">
        <v>15</v>
      </c>
      <c r="AA39">
        <v>14.5</v>
      </c>
      <c r="AB39" s="15">
        <f t="shared" si="5"/>
        <v>14.75</v>
      </c>
      <c r="AC39" s="16"/>
      <c r="AD39" s="12">
        <v>8.1050000000000004</v>
      </c>
      <c r="AE39" s="13">
        <v>7.9960000000000004</v>
      </c>
      <c r="AF39" s="14">
        <f t="shared" si="6"/>
        <v>8.0504999999999995</v>
      </c>
      <c r="AG39" s="16"/>
      <c r="AH39">
        <v>1.1020000000000001</v>
      </c>
      <c r="AI39">
        <v>1.256</v>
      </c>
      <c r="AJ39" s="14">
        <f t="shared" si="7"/>
        <v>1.179</v>
      </c>
      <c r="AK39" s="16"/>
      <c r="AL39">
        <v>12</v>
      </c>
      <c r="AM39">
        <v>13.6</v>
      </c>
      <c r="AN39" s="15">
        <f t="shared" si="8"/>
        <v>12.8</v>
      </c>
      <c r="AO39" s="16"/>
    </row>
    <row r="40" spans="1:41" x14ac:dyDescent="0.25">
      <c r="A40">
        <v>12</v>
      </c>
      <c r="B40">
        <v>2</v>
      </c>
      <c r="C40" t="s">
        <v>40</v>
      </c>
      <c r="D40" s="8">
        <v>44859</v>
      </c>
      <c r="E40" s="9">
        <v>0.33333333333333298</v>
      </c>
      <c r="F40" s="12">
        <v>25.143000000000001</v>
      </c>
      <c r="G40" s="13">
        <v>25.359000000000002</v>
      </c>
      <c r="H40" s="14">
        <f t="shared" si="0"/>
        <v>25.251000000000001</v>
      </c>
      <c r="I40" s="16">
        <f>IF(G40="","",H40-H39)</f>
        <v>1.3484999999999978</v>
      </c>
      <c r="J40">
        <v>4.9349999999999996</v>
      </c>
      <c r="K40">
        <v>5.1520000000000001</v>
      </c>
      <c r="L40" s="14">
        <f t="shared" si="1"/>
        <v>5.0434999999999999</v>
      </c>
      <c r="M40" s="16">
        <f>IF(K40="","",L40-L39)</f>
        <v>4.8000000000000043E-2</v>
      </c>
      <c r="N40">
        <v>16.399999999999999</v>
      </c>
      <c r="O40">
        <v>16.899999999999999</v>
      </c>
      <c r="P40" s="15">
        <f t="shared" si="2"/>
        <v>16.649999999999999</v>
      </c>
      <c r="Q40" s="16">
        <f>IF(O40="","",P40-P39)</f>
        <v>-0.65000000000000213</v>
      </c>
      <c r="R40" s="12">
        <v>34.502000000000002</v>
      </c>
      <c r="S40" s="13">
        <v>33.944000000000003</v>
      </c>
      <c r="T40" s="14">
        <f t="shared" si="3"/>
        <v>34.222999999999999</v>
      </c>
      <c r="U40" s="16">
        <f>IF(S40="","",T40-T39)</f>
        <v>0.81199999999999761</v>
      </c>
      <c r="V40">
        <v>5.7930000000000001</v>
      </c>
      <c r="W40">
        <v>6.2030000000000003</v>
      </c>
      <c r="X40" s="14">
        <f t="shared" si="4"/>
        <v>5.9980000000000002</v>
      </c>
      <c r="Y40" s="16">
        <f>IF(W40="","",X40-X39)</f>
        <v>0.22250000000000014</v>
      </c>
      <c r="Z40">
        <v>14.4</v>
      </c>
      <c r="AA40">
        <v>15.4</v>
      </c>
      <c r="AB40" s="15">
        <f t="shared" si="5"/>
        <v>14.9</v>
      </c>
      <c r="AC40" s="16">
        <f>IF(AA40="","",AB40-AB39)</f>
        <v>0.15000000000000036</v>
      </c>
      <c r="AD40" s="12">
        <v>8.5630000000000006</v>
      </c>
      <c r="AE40" s="13">
        <v>8.7550000000000008</v>
      </c>
      <c r="AF40" s="14">
        <f t="shared" si="6"/>
        <v>8.6590000000000007</v>
      </c>
      <c r="AG40" s="16">
        <f>IF(AE40="","",AF40-AF39)</f>
        <v>0.60850000000000115</v>
      </c>
      <c r="AH40">
        <v>1.218</v>
      </c>
      <c r="AI40">
        <v>1.1950000000000001</v>
      </c>
      <c r="AJ40" s="14">
        <f t="shared" si="7"/>
        <v>1.2065000000000001</v>
      </c>
      <c r="AK40" s="16">
        <f>IF(AI40="","",AJ40-AJ39)</f>
        <v>2.750000000000008E-2</v>
      </c>
      <c r="AL40">
        <v>12.4</v>
      </c>
      <c r="AM40">
        <v>12</v>
      </c>
      <c r="AN40" s="15">
        <f t="shared" si="8"/>
        <v>12.2</v>
      </c>
      <c r="AO40" s="16">
        <f>IF(AM40="","",AN40-AN39)</f>
        <v>-0.60000000000000142</v>
      </c>
    </row>
    <row r="41" spans="1:41" x14ac:dyDescent="0.25">
      <c r="A41">
        <v>12</v>
      </c>
      <c r="B41">
        <v>3</v>
      </c>
      <c r="C41" t="s">
        <v>38</v>
      </c>
      <c r="D41" s="8">
        <v>44886</v>
      </c>
      <c r="E41" s="9">
        <v>0.33333333333333298</v>
      </c>
      <c r="F41" s="12">
        <v>24.61</v>
      </c>
      <c r="G41" s="13">
        <v>25.452999999999999</v>
      </c>
      <c r="H41" s="14">
        <f t="shared" si="0"/>
        <v>25.031500000000001</v>
      </c>
      <c r="I41" s="16"/>
      <c r="J41">
        <v>4.9809999999999999</v>
      </c>
      <c r="K41">
        <v>5.0999999999999996</v>
      </c>
      <c r="L41" s="14">
        <f t="shared" si="1"/>
        <v>5.0404999999999998</v>
      </c>
      <c r="M41" s="16"/>
      <c r="N41">
        <v>16.8</v>
      </c>
      <c r="O41">
        <v>16.7</v>
      </c>
      <c r="P41" s="15">
        <f t="shared" si="2"/>
        <v>16.75</v>
      </c>
      <c r="Q41" s="16"/>
      <c r="R41" s="12">
        <v>34.006</v>
      </c>
      <c r="S41" s="13">
        <v>33.838999999999999</v>
      </c>
      <c r="T41" s="14">
        <f t="shared" si="3"/>
        <v>33.922499999999999</v>
      </c>
      <c r="U41" s="16"/>
      <c r="V41">
        <v>5.423</v>
      </c>
      <c r="W41">
        <v>5.7489999999999997</v>
      </c>
      <c r="X41" s="14">
        <f t="shared" si="4"/>
        <v>5.5860000000000003</v>
      </c>
      <c r="Y41" s="16"/>
      <c r="Z41">
        <v>13.8</v>
      </c>
      <c r="AA41">
        <v>14.5</v>
      </c>
      <c r="AB41" s="15">
        <f t="shared" si="5"/>
        <v>14.15</v>
      </c>
      <c r="AC41" s="16"/>
      <c r="AD41" s="12">
        <v>8.5389999999999997</v>
      </c>
      <c r="AE41" s="13">
        <v>8.1829999999999998</v>
      </c>
      <c r="AF41" s="14">
        <f t="shared" si="6"/>
        <v>8.3610000000000007</v>
      </c>
      <c r="AG41" s="16"/>
      <c r="AH41">
        <v>1.161</v>
      </c>
      <c r="AI41">
        <v>1.2150000000000001</v>
      </c>
      <c r="AJ41" s="14">
        <f t="shared" si="7"/>
        <v>1.1880000000000002</v>
      </c>
      <c r="AK41" s="16"/>
      <c r="AL41">
        <v>12</v>
      </c>
      <c r="AM41">
        <v>12.9</v>
      </c>
      <c r="AN41" s="15">
        <f t="shared" si="8"/>
        <v>12.45</v>
      </c>
      <c r="AO41" s="16"/>
    </row>
    <row r="42" spans="1:41" x14ac:dyDescent="0.25">
      <c r="A42" s="7">
        <v>12</v>
      </c>
      <c r="B42" s="7">
        <v>4</v>
      </c>
      <c r="C42" s="7" t="s">
        <v>38</v>
      </c>
      <c r="D42" s="27">
        <v>44907</v>
      </c>
      <c r="E42" s="28">
        <v>0.33333333333333298</v>
      </c>
      <c r="F42" s="30">
        <v>24.972000000000001</v>
      </c>
      <c r="G42" s="31">
        <v>24.109000000000002</v>
      </c>
      <c r="H42" s="32">
        <f t="shared" si="0"/>
        <v>24.540500000000002</v>
      </c>
      <c r="I42" s="34">
        <f>IF(G42="","",H42-H41)</f>
        <v>-0.49099999999999966</v>
      </c>
      <c r="J42" s="7">
        <v>4.6609999999999996</v>
      </c>
      <c r="K42" s="7">
        <v>4.641</v>
      </c>
      <c r="L42" s="32">
        <f t="shared" si="1"/>
        <v>4.6509999999999998</v>
      </c>
      <c r="M42" s="34">
        <f>IF(K42="","",L42-L41)</f>
        <v>-0.38949999999999996</v>
      </c>
      <c r="N42" s="7">
        <v>15.7</v>
      </c>
      <c r="O42" s="7">
        <v>16.100000000000001</v>
      </c>
      <c r="P42" s="33">
        <f t="shared" si="2"/>
        <v>15.9</v>
      </c>
      <c r="Q42" s="34">
        <f>IF(O42="","",P42-P41)</f>
        <v>-0.84999999999999964</v>
      </c>
      <c r="R42" s="30">
        <v>33.271999999999998</v>
      </c>
      <c r="S42" s="31">
        <v>33.520000000000003</v>
      </c>
      <c r="T42" s="32">
        <f t="shared" si="3"/>
        <v>33.396000000000001</v>
      </c>
      <c r="U42" s="34">
        <f>IF(S42="","",T42-T41)</f>
        <v>-0.52649999999999864</v>
      </c>
      <c r="V42" s="7">
        <v>4.8529999999999998</v>
      </c>
      <c r="W42" s="7">
        <v>4.7880000000000003</v>
      </c>
      <c r="X42" s="32">
        <f t="shared" si="4"/>
        <v>4.8205</v>
      </c>
      <c r="Y42" s="34">
        <f>IF(W42="","",X42-X41)</f>
        <v>-0.76550000000000029</v>
      </c>
      <c r="Z42" s="7">
        <v>12.7</v>
      </c>
      <c r="AA42" s="7">
        <v>12.5</v>
      </c>
      <c r="AB42" s="33">
        <f t="shared" si="5"/>
        <v>12.6</v>
      </c>
      <c r="AC42" s="34">
        <f>IF(AA42="","",AB42-AB41)</f>
        <v>-1.5500000000000007</v>
      </c>
      <c r="AD42" s="30">
        <v>8.1620000000000008</v>
      </c>
      <c r="AE42" s="31">
        <v>8.5299999999999994</v>
      </c>
      <c r="AF42" s="32">
        <f t="shared" si="6"/>
        <v>8.3460000000000001</v>
      </c>
      <c r="AG42" s="34">
        <f>IF(AE42="","",AF42-AF41)</f>
        <v>-1.5000000000000568E-2</v>
      </c>
      <c r="AH42" s="7">
        <v>1.0369999999999999</v>
      </c>
      <c r="AI42" s="7">
        <v>1.133</v>
      </c>
      <c r="AJ42" s="32">
        <f t="shared" si="7"/>
        <v>1.085</v>
      </c>
      <c r="AK42" s="34">
        <f>IF(AI42="","",AJ42-AJ41)</f>
        <v>-0.1030000000000002</v>
      </c>
      <c r="AL42" s="7">
        <v>11.3</v>
      </c>
      <c r="AM42" s="7">
        <v>11.7</v>
      </c>
      <c r="AN42" s="33">
        <f t="shared" si="8"/>
        <v>11.5</v>
      </c>
      <c r="AO42" s="34">
        <f>IF(AM42="","",AN42-AN41)</f>
        <v>-0.94999999999999929</v>
      </c>
    </row>
    <row r="43" spans="1:41" x14ac:dyDescent="0.25">
      <c r="A43">
        <v>13</v>
      </c>
      <c r="B43">
        <v>1</v>
      </c>
      <c r="C43" t="s">
        <v>40</v>
      </c>
      <c r="D43" s="8">
        <v>44860</v>
      </c>
      <c r="E43" s="45">
        <v>0.33333333333333298</v>
      </c>
      <c r="F43" s="12">
        <v>23.834</v>
      </c>
      <c r="G43" s="13">
        <v>23.844000000000001</v>
      </c>
      <c r="H43" s="14">
        <f t="shared" si="0"/>
        <v>23.838999999999999</v>
      </c>
      <c r="I43" s="16"/>
      <c r="J43">
        <v>3.1909999999999998</v>
      </c>
      <c r="K43">
        <v>3.2040000000000002</v>
      </c>
      <c r="L43" s="14">
        <f t="shared" si="1"/>
        <v>3.1974999999999998</v>
      </c>
      <c r="M43" s="16"/>
      <c r="N43">
        <v>11.8</v>
      </c>
      <c r="O43">
        <v>11.8</v>
      </c>
      <c r="P43" s="15">
        <f t="shared" si="2"/>
        <v>11.8</v>
      </c>
      <c r="Q43" s="16"/>
      <c r="R43" s="12">
        <v>32.856999999999999</v>
      </c>
      <c r="S43" s="13">
        <v>32.991999999999997</v>
      </c>
      <c r="T43" s="14">
        <f t="shared" si="3"/>
        <v>32.924499999999995</v>
      </c>
      <c r="U43" s="16"/>
      <c r="V43">
        <v>4.1859999999999999</v>
      </c>
      <c r="W43">
        <v>4.2060000000000004</v>
      </c>
      <c r="X43" s="14">
        <f t="shared" si="4"/>
        <v>4.1959999999999997</v>
      </c>
      <c r="Y43" s="16"/>
      <c r="Z43">
        <v>11.3</v>
      </c>
      <c r="AA43">
        <v>11.3</v>
      </c>
      <c r="AB43" s="15">
        <f t="shared" si="5"/>
        <v>11.3</v>
      </c>
      <c r="AC43" s="16"/>
      <c r="AD43" s="12">
        <v>10.516</v>
      </c>
      <c r="AE43" s="13">
        <v>10.571999999999999</v>
      </c>
      <c r="AF43" s="14">
        <f t="shared" si="6"/>
        <v>10.544</v>
      </c>
      <c r="AG43" s="16"/>
      <c r="AH43">
        <v>1.1499999999999999</v>
      </c>
      <c r="AI43">
        <v>1.0900000000000001</v>
      </c>
      <c r="AJ43" s="14">
        <f t="shared" si="7"/>
        <v>1.1200000000000001</v>
      </c>
      <c r="AK43" s="16"/>
      <c r="AL43">
        <v>9.9</v>
      </c>
      <c r="AM43">
        <v>9.3000000000000007</v>
      </c>
      <c r="AN43" s="15">
        <f t="shared" si="8"/>
        <v>9.6000000000000014</v>
      </c>
      <c r="AO43" s="16"/>
    </row>
    <row r="44" spans="1:41" x14ac:dyDescent="0.25">
      <c r="A44">
        <v>13</v>
      </c>
      <c r="B44">
        <v>2</v>
      </c>
      <c r="C44" t="s">
        <v>40</v>
      </c>
      <c r="D44" s="8">
        <v>44881</v>
      </c>
      <c r="E44" s="9">
        <v>0.33333333333333298</v>
      </c>
      <c r="F44" s="12">
        <v>24.614000000000001</v>
      </c>
      <c r="G44" s="13">
        <v>24.484999999999999</v>
      </c>
      <c r="H44" s="14">
        <f t="shared" si="0"/>
        <v>24.549500000000002</v>
      </c>
      <c r="I44" s="16">
        <f>IF(G44="","",H44-H43)</f>
        <v>0.71050000000000324</v>
      </c>
      <c r="J44">
        <v>3.5859999999999999</v>
      </c>
      <c r="K44">
        <v>3.6219999999999999</v>
      </c>
      <c r="L44" s="14">
        <f t="shared" si="1"/>
        <v>3.6040000000000001</v>
      </c>
      <c r="M44" s="16">
        <f>IF(K44="","",L44-L43)</f>
        <v>0.40650000000000031</v>
      </c>
      <c r="N44">
        <v>12.7</v>
      </c>
      <c r="O44">
        <v>12.9</v>
      </c>
      <c r="P44" s="15">
        <f t="shared" si="2"/>
        <v>12.8</v>
      </c>
      <c r="Q44" s="16">
        <f>IF(O44="","",P44-P43)</f>
        <v>1</v>
      </c>
      <c r="R44" s="12">
        <v>33.676000000000002</v>
      </c>
      <c r="S44" s="13">
        <v>33.905000000000001</v>
      </c>
      <c r="T44" s="14">
        <f t="shared" si="3"/>
        <v>33.790500000000002</v>
      </c>
      <c r="U44" s="16">
        <f>IF(S44="","",T44-T43)</f>
        <v>0.86600000000000676</v>
      </c>
      <c r="V44">
        <v>4.3460000000000001</v>
      </c>
      <c r="W44">
        <v>4.1360000000000001</v>
      </c>
      <c r="X44" s="14">
        <f t="shared" si="4"/>
        <v>4.2409999999999997</v>
      </c>
      <c r="Y44" s="16">
        <f>IF(W44="","",X44-X43)</f>
        <v>4.4999999999999929E-2</v>
      </c>
      <c r="Z44">
        <v>11.4</v>
      </c>
      <c r="AA44">
        <v>10.9</v>
      </c>
      <c r="AB44" s="15">
        <f t="shared" si="5"/>
        <v>11.15</v>
      </c>
      <c r="AC44" s="16">
        <f>IF(AA44="","",AB44-AB43)</f>
        <v>-0.15000000000000036</v>
      </c>
      <c r="AD44" s="12">
        <v>10.959</v>
      </c>
      <c r="AE44" s="13">
        <v>11.074</v>
      </c>
      <c r="AF44" s="14">
        <f t="shared" si="6"/>
        <v>11.016500000000001</v>
      </c>
      <c r="AG44" s="16">
        <f>IF(AE44="","",AF44-AF43)</f>
        <v>0.47250000000000014</v>
      </c>
      <c r="AH44">
        <v>1.2390000000000001</v>
      </c>
      <c r="AI44">
        <v>1.2270000000000001</v>
      </c>
      <c r="AJ44" s="14">
        <f t="shared" si="7"/>
        <v>1.2330000000000001</v>
      </c>
      <c r="AK44" s="16">
        <f>IF(AI44="","",AJ44-AJ43)</f>
        <v>0.11299999999999999</v>
      </c>
      <c r="AL44">
        <v>10.199999999999999</v>
      </c>
      <c r="AM44">
        <v>10</v>
      </c>
      <c r="AN44" s="15">
        <f t="shared" si="8"/>
        <v>10.1</v>
      </c>
      <c r="AO44" s="16">
        <f>IF(AM44="","",AN44-AN43)</f>
        <v>0.49999999999999822</v>
      </c>
    </row>
    <row r="45" spans="1:41" x14ac:dyDescent="0.25">
      <c r="A45">
        <v>13</v>
      </c>
      <c r="B45">
        <v>3</v>
      </c>
      <c r="C45" t="s">
        <v>38</v>
      </c>
      <c r="D45" s="8">
        <v>44901</v>
      </c>
      <c r="E45" s="9">
        <v>0.33333333333333298</v>
      </c>
      <c r="F45" s="12">
        <v>24.934999999999999</v>
      </c>
      <c r="G45" s="13">
        <v>24.49</v>
      </c>
      <c r="H45" s="14">
        <f t="shared" si="0"/>
        <v>24.712499999999999</v>
      </c>
      <c r="I45" s="16"/>
      <c r="J45">
        <v>3.5670000000000002</v>
      </c>
      <c r="K45">
        <v>3.6850000000000001</v>
      </c>
      <c r="L45" s="14">
        <f t="shared" si="1"/>
        <v>3.6260000000000003</v>
      </c>
      <c r="M45" s="16"/>
      <c r="N45">
        <v>12.5</v>
      </c>
      <c r="O45">
        <v>13.1</v>
      </c>
      <c r="P45" s="15">
        <f t="shared" si="2"/>
        <v>12.8</v>
      </c>
      <c r="Q45" s="16"/>
      <c r="R45" s="12">
        <v>34.686</v>
      </c>
      <c r="S45" s="13">
        <v>34.743000000000002</v>
      </c>
      <c r="T45" s="14">
        <f t="shared" si="3"/>
        <v>34.714500000000001</v>
      </c>
      <c r="U45" s="16"/>
      <c r="V45">
        <v>4.4420000000000002</v>
      </c>
      <c r="W45">
        <v>4.9279999999999999</v>
      </c>
      <c r="X45" s="14">
        <f t="shared" si="4"/>
        <v>4.6850000000000005</v>
      </c>
      <c r="Y45" s="16"/>
      <c r="Z45">
        <v>11.4</v>
      </c>
      <c r="AA45">
        <v>12.4</v>
      </c>
      <c r="AB45" s="15">
        <f t="shared" si="5"/>
        <v>11.9</v>
      </c>
      <c r="AC45" s="16"/>
      <c r="AD45" s="12">
        <v>10.835000000000001</v>
      </c>
      <c r="AE45" s="13">
        <v>10.603999999999999</v>
      </c>
      <c r="AF45" s="14">
        <f t="shared" si="6"/>
        <v>10.7195</v>
      </c>
      <c r="AG45" s="16"/>
      <c r="AH45">
        <v>1.22</v>
      </c>
      <c r="AI45">
        <v>1.2270000000000001</v>
      </c>
      <c r="AJ45" s="14">
        <f t="shared" si="7"/>
        <v>1.2235</v>
      </c>
      <c r="AK45" s="16"/>
      <c r="AL45">
        <v>10.1</v>
      </c>
      <c r="AM45">
        <v>10.4</v>
      </c>
      <c r="AN45" s="15">
        <f t="shared" si="8"/>
        <v>10.25</v>
      </c>
      <c r="AO45" s="16"/>
    </row>
    <row r="46" spans="1:41" x14ac:dyDescent="0.25">
      <c r="A46" s="7">
        <v>13</v>
      </c>
      <c r="B46" s="7">
        <v>4</v>
      </c>
      <c r="C46" s="7" t="s">
        <v>38</v>
      </c>
      <c r="D46" s="27">
        <v>44916</v>
      </c>
      <c r="E46" s="28">
        <v>0.33333333333333298</v>
      </c>
      <c r="F46" s="30">
        <v>25.471</v>
      </c>
      <c r="G46" s="31">
        <v>25.035</v>
      </c>
      <c r="H46" s="32">
        <f t="shared" si="0"/>
        <v>25.253</v>
      </c>
      <c r="I46" s="34">
        <f>IF(G46="","",H46-H45)</f>
        <v>0.54050000000000153</v>
      </c>
      <c r="J46" s="7">
        <v>3.7879999999999998</v>
      </c>
      <c r="K46" s="7">
        <v>3.6869999999999998</v>
      </c>
      <c r="L46" s="32">
        <f t="shared" si="1"/>
        <v>3.7374999999999998</v>
      </c>
      <c r="M46" s="34">
        <f>IF(K46="","",L46-L45)</f>
        <v>0.11149999999999949</v>
      </c>
      <c r="N46" s="7">
        <v>12.9</v>
      </c>
      <c r="O46" s="7">
        <v>12.8</v>
      </c>
      <c r="P46" s="33">
        <f t="shared" si="2"/>
        <v>12.850000000000001</v>
      </c>
      <c r="Q46" s="34">
        <f>IF(O46="","",P46-P45)</f>
        <v>5.0000000000000711E-2</v>
      </c>
      <c r="R46" s="30">
        <v>33.383000000000003</v>
      </c>
      <c r="S46" s="31">
        <v>33.948</v>
      </c>
      <c r="T46" s="32">
        <f t="shared" si="3"/>
        <v>33.665500000000002</v>
      </c>
      <c r="U46" s="34">
        <f>IF(S46="","",T46-T45)</f>
        <v>-1.0489999999999995</v>
      </c>
      <c r="V46" s="7">
        <v>4.6070000000000002</v>
      </c>
      <c r="W46" s="7">
        <v>4.7539999999999996</v>
      </c>
      <c r="X46" s="32">
        <f t="shared" si="4"/>
        <v>4.6805000000000003</v>
      </c>
      <c r="Y46" s="34">
        <f>IF(W46="","",X46-X45)</f>
        <v>-4.5000000000001705E-3</v>
      </c>
      <c r="Z46" s="7">
        <v>12.1</v>
      </c>
      <c r="AA46" s="7">
        <v>12.3</v>
      </c>
      <c r="AB46" s="33">
        <f t="shared" si="5"/>
        <v>12.2</v>
      </c>
      <c r="AC46" s="34">
        <f>IF(AA46="","",AB46-AB45)</f>
        <v>0.29999999999999893</v>
      </c>
      <c r="AD46" s="30">
        <v>10.901999999999999</v>
      </c>
      <c r="AE46" s="31">
        <v>10.786</v>
      </c>
      <c r="AF46" s="32">
        <f t="shared" si="6"/>
        <v>10.843999999999999</v>
      </c>
      <c r="AG46" s="34">
        <f>IF(AE46="","",AF46-AF45)</f>
        <v>0.12449999999999939</v>
      </c>
      <c r="AH46" s="7">
        <v>1.4359999999999999</v>
      </c>
      <c r="AI46" s="7">
        <v>1.29</v>
      </c>
      <c r="AJ46" s="32">
        <f t="shared" si="7"/>
        <v>1.363</v>
      </c>
      <c r="AK46" s="34">
        <f>IF(AI46="","",AJ46-AJ45)</f>
        <v>0.13949999999999996</v>
      </c>
      <c r="AL46" s="7">
        <v>11.6</v>
      </c>
      <c r="AM46" s="7">
        <v>10.7</v>
      </c>
      <c r="AN46" s="33">
        <f t="shared" si="8"/>
        <v>11.149999999999999</v>
      </c>
      <c r="AO46" s="34">
        <f>IF(AM46="","",AN46-AN45)</f>
        <v>0.89999999999999858</v>
      </c>
    </row>
    <row r="48" spans="1:41" x14ac:dyDescent="0.25">
      <c r="E48" t="s">
        <v>58</v>
      </c>
    </row>
    <row r="49" spans="5:5" x14ac:dyDescent="0.25">
      <c r="E49" t="s">
        <v>59</v>
      </c>
    </row>
  </sheetData>
  <mergeCells count="3">
    <mergeCell ref="F1:Q1"/>
    <mergeCell ref="R1:AC1"/>
    <mergeCell ref="AD1:AO1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X284"/>
  <sheetViews>
    <sheetView zoomScale="80" zoomScaleNormal="8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AE3" sqref="AE3"/>
    </sheetView>
  </sheetViews>
  <sheetFormatPr defaultColWidth="8.85546875" defaultRowHeight="15" x14ac:dyDescent="0.25"/>
  <cols>
    <col min="4" max="4" width="10" customWidth="1"/>
    <col min="6" max="9" width="11.42578125" customWidth="1"/>
    <col min="12" max="15" width="11.42578125" customWidth="1"/>
    <col min="18" max="21" width="11.42578125" customWidth="1"/>
    <col min="24" max="24" width="13" customWidth="1"/>
    <col min="27" max="27" width="12.42578125" customWidth="1"/>
    <col min="40" max="40" width="8.85546875" style="10"/>
    <col min="44" max="48" width="9.7109375" customWidth="1"/>
  </cols>
  <sheetData>
    <row r="1" spans="1:50" x14ac:dyDescent="0.25">
      <c r="F1" s="3" t="s">
        <v>60</v>
      </c>
      <c r="G1" s="3"/>
      <c r="H1" s="3"/>
      <c r="I1" s="3"/>
      <c r="J1" s="3"/>
      <c r="K1" s="3"/>
      <c r="L1" s="3" t="s">
        <v>61</v>
      </c>
      <c r="M1" s="3"/>
      <c r="N1" s="3"/>
      <c r="O1" s="3"/>
      <c r="P1" s="3"/>
      <c r="Q1" s="3"/>
      <c r="R1" s="2" t="s">
        <v>62</v>
      </c>
      <c r="S1" s="2"/>
      <c r="T1" s="2"/>
      <c r="U1" s="2"/>
      <c r="V1" s="2"/>
      <c r="W1" s="2"/>
      <c r="X1" s="67" t="s">
        <v>63</v>
      </c>
      <c r="Y1" s="2" t="s">
        <v>64</v>
      </c>
      <c r="Z1" s="2"/>
      <c r="AA1" s="2"/>
      <c r="AE1" s="1" t="s">
        <v>65</v>
      </c>
      <c r="AF1" s="1"/>
      <c r="AG1" s="1"/>
      <c r="AH1" s="1"/>
      <c r="AI1" s="1"/>
      <c r="AR1" s="1" t="s">
        <v>66</v>
      </c>
      <c r="AS1" s="1"/>
      <c r="AT1" s="1"/>
      <c r="AU1" s="1"/>
      <c r="AV1" s="1"/>
    </row>
    <row r="2" spans="1:50" ht="18" x14ac:dyDescent="0.35">
      <c r="A2" s="68" t="s">
        <v>0</v>
      </c>
      <c r="B2" s="68" t="s">
        <v>1</v>
      </c>
      <c r="C2" s="68" t="s">
        <v>2</v>
      </c>
      <c r="D2" s="68" t="s">
        <v>3</v>
      </c>
      <c r="E2" s="68" t="s">
        <v>67</v>
      </c>
      <c r="F2" s="10" t="s">
        <v>68</v>
      </c>
      <c r="G2" t="s">
        <v>69</v>
      </c>
      <c r="H2" t="s">
        <v>70</v>
      </c>
      <c r="I2" t="s">
        <v>71</v>
      </c>
      <c r="J2" t="s">
        <v>72</v>
      </c>
      <c r="K2" t="s">
        <v>73</v>
      </c>
      <c r="L2" s="10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s="10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  <c r="X2" s="69" t="s">
        <v>68</v>
      </c>
      <c r="Y2" s="70" t="s">
        <v>74</v>
      </c>
      <c r="Z2" s="71" t="s">
        <v>75</v>
      </c>
      <c r="AA2" s="71" t="s">
        <v>76</v>
      </c>
      <c r="AE2" s="72" t="s">
        <v>68</v>
      </c>
      <c r="AF2" s="72" t="s">
        <v>77</v>
      </c>
      <c r="AG2" s="72" t="s">
        <v>72</v>
      </c>
      <c r="AH2" s="72" t="s">
        <v>73</v>
      </c>
      <c r="AI2" s="72" t="s">
        <v>64</v>
      </c>
      <c r="AN2" s="73" t="s">
        <v>0</v>
      </c>
      <c r="AO2" s="68" t="s">
        <v>1</v>
      </c>
      <c r="AP2" s="68" t="s">
        <v>2</v>
      </c>
      <c r="AQ2" s="68" t="s">
        <v>3</v>
      </c>
      <c r="AR2" s="72" t="s">
        <v>31</v>
      </c>
      <c r="AS2" s="72" t="s">
        <v>77</v>
      </c>
      <c r="AT2" s="72" t="s">
        <v>72</v>
      </c>
      <c r="AU2" s="72" t="s">
        <v>78</v>
      </c>
      <c r="AV2" s="72" t="s">
        <v>64</v>
      </c>
    </row>
    <row r="3" spans="1:50" ht="15" customHeight="1" x14ac:dyDescent="0.25">
      <c r="A3" s="20">
        <v>1</v>
      </c>
      <c r="B3" s="20">
        <v>1</v>
      </c>
      <c r="C3" s="20" t="s">
        <v>37</v>
      </c>
      <c r="D3" s="20" t="s">
        <v>38</v>
      </c>
      <c r="E3" s="20">
        <v>0.45</v>
      </c>
      <c r="F3" s="21">
        <v>686.69336439999995</v>
      </c>
      <c r="G3" s="74">
        <v>680.6908181</v>
      </c>
      <c r="H3" s="74">
        <v>689.55752359999997</v>
      </c>
      <c r="I3" s="74">
        <v>234.88749329999999</v>
      </c>
      <c r="J3" s="75">
        <v>8.2000000000000003E-2</v>
      </c>
      <c r="K3" s="76">
        <v>4.8500000000000001E-2</v>
      </c>
      <c r="L3" s="21">
        <v>604.21167479999997</v>
      </c>
      <c r="M3" s="74">
        <v>591.93235419999996</v>
      </c>
      <c r="N3" s="74">
        <v>607.10630370000001</v>
      </c>
      <c r="O3" s="74">
        <v>254.20533259999999</v>
      </c>
      <c r="P3" s="75">
        <v>7.8750000000000001E-2</v>
      </c>
      <c r="Q3" s="76">
        <v>5.1499999999999997E-2</v>
      </c>
      <c r="R3" s="21">
        <v>660.88546229999997</v>
      </c>
      <c r="S3" s="74">
        <v>631.20789830000001</v>
      </c>
      <c r="T3" s="74">
        <v>647.9967461</v>
      </c>
      <c r="U3" s="74">
        <v>256.42962640000002</v>
      </c>
      <c r="V3" s="75">
        <v>7.6499999999999999E-2</v>
      </c>
      <c r="W3" s="76">
        <v>5.45E-2</v>
      </c>
      <c r="X3" s="77">
        <v>640.28789219999999</v>
      </c>
      <c r="Y3" s="78">
        <f t="shared" ref="Y3:Y34" si="0">IF(I3="","",100-(H3-G3)*(G3/F3)/I3*100)</f>
        <v>96.258123647650919</v>
      </c>
      <c r="Z3" s="15">
        <f t="shared" ref="Z3:Z34" si="1">IF(O3="","",100-(N3-M3)*(M3/L3)/O3*100)</f>
        <v>94.152140314183555</v>
      </c>
      <c r="AA3" s="79">
        <f t="shared" ref="AA3:AA34" si="2">IF(U3="","",100-(T3-S3)*(S3/R3)/U3*100)</f>
        <v>93.746848968252507</v>
      </c>
      <c r="AE3" s="21">
        <f t="shared" ref="AE3:AE30" si="3">MAX(F3,L3,R3,X3)*E3</f>
        <v>309.01201398000001</v>
      </c>
      <c r="AF3" s="74">
        <f t="shared" ref="AF3:AF30" si="4">MAX(I3,O3,U3)*E3</f>
        <v>115.39333188000001</v>
      </c>
      <c r="AG3" s="74">
        <f t="shared" ref="AG3:AG30" si="5">AVERAGE(J3,P3,V3)*1000</f>
        <v>79.083333333333343</v>
      </c>
      <c r="AH3" s="74">
        <f t="shared" ref="AH3:AH30" si="6">AVERAGE(K3,Q3,W3)*1000</f>
        <v>51.5</v>
      </c>
      <c r="AI3" s="80">
        <f t="shared" ref="AI3:AI30" si="7">MAX(Y3:AA3)</f>
        <v>96.258123647650919</v>
      </c>
      <c r="AN3" s="81">
        <v>1</v>
      </c>
      <c r="AO3" s="20">
        <v>1</v>
      </c>
      <c r="AP3" s="20" t="s">
        <v>37</v>
      </c>
      <c r="AQ3" s="20" t="s">
        <v>38</v>
      </c>
      <c r="AR3" s="21"/>
      <c r="AS3" s="74"/>
      <c r="AT3" s="74"/>
      <c r="AU3" s="74"/>
      <c r="AV3" s="80"/>
    </row>
    <row r="4" spans="1:50" ht="15" hidden="1" customHeight="1" x14ac:dyDescent="0.25">
      <c r="A4">
        <v>1</v>
      </c>
      <c r="B4">
        <v>1</v>
      </c>
      <c r="C4" t="s">
        <v>39</v>
      </c>
      <c r="D4" t="s">
        <v>38</v>
      </c>
      <c r="E4">
        <v>0.45</v>
      </c>
      <c r="F4" s="22">
        <v>502.65590409999999</v>
      </c>
      <c r="G4" s="17">
        <v>474.77605699999998</v>
      </c>
      <c r="H4" s="17">
        <v>506.00757970000001</v>
      </c>
      <c r="I4" s="17">
        <v>324.19441319999999</v>
      </c>
      <c r="J4" s="13">
        <v>6.9849999999999995E-2</v>
      </c>
      <c r="K4" s="82">
        <v>2.8000000000000001E-2</v>
      </c>
      <c r="L4" s="17">
        <v>579.40927539999996</v>
      </c>
      <c r="M4" s="17">
        <v>564.63143290000005</v>
      </c>
      <c r="N4" s="17">
        <v>589.86040930000001</v>
      </c>
      <c r="O4" s="17">
        <v>251.37164329999999</v>
      </c>
      <c r="P4" s="13">
        <v>6.9550000000000001E-2</v>
      </c>
      <c r="Q4" s="13">
        <v>6.3750000000000001E-2</v>
      </c>
      <c r="R4" s="22">
        <v>576.72793490000004</v>
      </c>
      <c r="S4" s="17">
        <v>542.81507169999998</v>
      </c>
      <c r="T4" s="17">
        <v>569.08002060000001</v>
      </c>
      <c r="U4" s="17">
        <v>264.41270830000002</v>
      </c>
      <c r="V4" s="13">
        <v>6.4549999999999996E-2</v>
      </c>
      <c r="W4" s="13">
        <v>6.7250000000000004E-2</v>
      </c>
      <c r="X4" s="23">
        <v>615.05891589999999</v>
      </c>
      <c r="Y4" s="78">
        <f t="shared" si="0"/>
        <v>90.900748819267733</v>
      </c>
      <c r="Z4" s="15">
        <f t="shared" si="1"/>
        <v>90.219457276371912</v>
      </c>
      <c r="AA4" s="79">
        <f t="shared" si="2"/>
        <v>90.650785034893161</v>
      </c>
      <c r="AE4" s="22">
        <f t="shared" si="3"/>
        <v>276.77651215499998</v>
      </c>
      <c r="AF4" s="17">
        <f t="shared" si="4"/>
        <v>145.88748594</v>
      </c>
      <c r="AG4" s="17">
        <f t="shared" si="5"/>
        <v>67.98333333333332</v>
      </c>
      <c r="AH4" s="17">
        <f t="shared" si="6"/>
        <v>53</v>
      </c>
      <c r="AI4" s="83">
        <f t="shared" si="7"/>
        <v>90.900748819267733</v>
      </c>
      <c r="AN4" s="10">
        <v>1</v>
      </c>
      <c r="AO4">
        <v>1</v>
      </c>
      <c r="AP4" t="s">
        <v>39</v>
      </c>
      <c r="AQ4" t="s">
        <v>38</v>
      </c>
      <c r="AR4" s="22">
        <f>AE4-AE3</f>
        <v>-32.235501825000028</v>
      </c>
      <c r="AS4" s="17">
        <f>AF4-AF3</f>
        <v>30.49415406</v>
      </c>
      <c r="AT4" s="17">
        <f>AG4-AG3</f>
        <v>-11.100000000000023</v>
      </c>
      <c r="AU4" s="17">
        <f>AH4-AH3</f>
        <v>1.5</v>
      </c>
      <c r="AV4" s="83">
        <f>AI4-AI3</f>
        <v>-5.3573748283831861</v>
      </c>
    </row>
    <row r="5" spans="1:50" ht="15" customHeight="1" x14ac:dyDescent="0.25">
      <c r="A5">
        <v>1</v>
      </c>
      <c r="B5">
        <v>2</v>
      </c>
      <c r="C5" t="s">
        <v>37</v>
      </c>
      <c r="D5" t="s">
        <v>38</v>
      </c>
      <c r="E5">
        <v>0.45</v>
      </c>
      <c r="F5" s="22">
        <v>635.83930459999999</v>
      </c>
      <c r="G5" s="17">
        <v>579.71397309999998</v>
      </c>
      <c r="H5" s="17">
        <v>600.98187829999995</v>
      </c>
      <c r="I5" s="17">
        <v>278.24598759999998</v>
      </c>
      <c r="J5" s="13">
        <v>6.93E-2</v>
      </c>
      <c r="K5" s="13">
        <v>6.5750000000000003E-2</v>
      </c>
      <c r="L5" s="22">
        <v>637.21044459999996</v>
      </c>
      <c r="M5" s="17">
        <v>572.03558899999996</v>
      </c>
      <c r="N5" s="17">
        <v>598.63570540000001</v>
      </c>
      <c r="O5" s="17">
        <v>293.23711850000001</v>
      </c>
      <c r="P5" s="13">
        <v>6.83E-2</v>
      </c>
      <c r="Q5" s="13">
        <v>6.8500000000000005E-2</v>
      </c>
      <c r="R5" s="22">
        <v>663.07928630000004</v>
      </c>
      <c r="S5" s="17">
        <v>640.77540869999996</v>
      </c>
      <c r="T5" s="17">
        <v>655.79700930000001</v>
      </c>
      <c r="U5" s="17">
        <v>305.79066710000001</v>
      </c>
      <c r="V5" s="13">
        <v>6.83E-2</v>
      </c>
      <c r="W5" s="13">
        <v>6.6000000000000003E-2</v>
      </c>
      <c r="X5" s="23">
        <v>605.03435879999995</v>
      </c>
      <c r="Y5" s="78">
        <f t="shared" si="0"/>
        <v>93.031132561522654</v>
      </c>
      <c r="Z5" s="15">
        <f t="shared" si="1"/>
        <v>91.856618947458642</v>
      </c>
      <c r="AA5" s="79">
        <f t="shared" si="2"/>
        <v>95.252856509714704</v>
      </c>
      <c r="AE5" s="22">
        <f t="shared" si="3"/>
        <v>298.38567883500002</v>
      </c>
      <c r="AF5" s="17">
        <f t="shared" si="4"/>
        <v>137.605800195</v>
      </c>
      <c r="AG5" s="17">
        <f t="shared" si="5"/>
        <v>68.63333333333334</v>
      </c>
      <c r="AH5" s="17">
        <f t="shared" si="6"/>
        <v>66.75</v>
      </c>
      <c r="AI5" s="83">
        <f t="shared" si="7"/>
        <v>95.252856509714704</v>
      </c>
      <c r="AJ5" s="84"/>
      <c r="AK5" s="84"/>
      <c r="AL5" s="84"/>
      <c r="AM5" s="84"/>
      <c r="AN5" s="10">
        <v>1</v>
      </c>
      <c r="AO5">
        <v>2</v>
      </c>
      <c r="AP5" t="s">
        <v>37</v>
      </c>
      <c r="AQ5" t="s">
        <v>38</v>
      </c>
      <c r="AR5" s="22"/>
      <c r="AS5" s="17"/>
      <c r="AT5" s="17"/>
      <c r="AU5" s="17"/>
      <c r="AV5" s="83"/>
      <c r="AX5" s="17"/>
    </row>
    <row r="6" spans="1:50" ht="15" hidden="1" customHeight="1" x14ac:dyDescent="0.25">
      <c r="A6">
        <v>1</v>
      </c>
      <c r="B6">
        <v>2</v>
      </c>
      <c r="C6" t="s">
        <v>39</v>
      </c>
      <c r="D6" t="s">
        <v>38</v>
      </c>
      <c r="E6">
        <v>0.45</v>
      </c>
      <c r="F6" s="22">
        <v>616.12535809999997</v>
      </c>
      <c r="G6" s="17">
        <v>573.43719880000003</v>
      </c>
      <c r="H6" s="17">
        <v>591.38389819999998</v>
      </c>
      <c r="I6" s="17">
        <v>228.15367230000001</v>
      </c>
      <c r="J6" s="13">
        <v>8.3299999999999999E-2</v>
      </c>
      <c r="K6" s="13">
        <v>5.6250000000000001E-2</v>
      </c>
      <c r="L6" s="22">
        <v>650.52573770000004</v>
      </c>
      <c r="M6" s="17">
        <v>642.11607890000005</v>
      </c>
      <c r="N6" s="17">
        <v>657.13767959999996</v>
      </c>
      <c r="O6" s="17">
        <v>252.6818437</v>
      </c>
      <c r="P6" s="13">
        <v>7.2050000000000003E-2</v>
      </c>
      <c r="Q6" s="13">
        <v>6.6000000000000003E-2</v>
      </c>
      <c r="R6" s="22">
        <v>643.60909800000002</v>
      </c>
      <c r="S6" s="17">
        <v>630.68991210000002</v>
      </c>
      <c r="T6" s="17">
        <v>649.82493280000006</v>
      </c>
      <c r="U6" s="17">
        <v>259.232846</v>
      </c>
      <c r="V6" s="13">
        <v>7.0300000000000001E-2</v>
      </c>
      <c r="W6" s="13">
        <v>6.6750000000000004E-2</v>
      </c>
      <c r="X6" s="23">
        <v>673.86558779999996</v>
      </c>
      <c r="Y6" s="78">
        <f t="shared" si="0"/>
        <v>92.678941052018686</v>
      </c>
      <c r="Z6" s="15">
        <f t="shared" si="1"/>
        <v>94.131984699613483</v>
      </c>
      <c r="AA6" s="79">
        <f t="shared" si="2"/>
        <v>92.766764277731454</v>
      </c>
      <c r="AE6" s="22">
        <f t="shared" si="3"/>
        <v>303.23951450999999</v>
      </c>
      <c r="AF6" s="17">
        <f t="shared" si="4"/>
        <v>116.6547807</v>
      </c>
      <c r="AG6" s="17">
        <f t="shared" si="5"/>
        <v>75.216666666666669</v>
      </c>
      <c r="AH6" s="17">
        <f t="shared" si="6"/>
        <v>63</v>
      </c>
      <c r="AI6" s="83">
        <f t="shared" si="7"/>
        <v>94.131984699613483</v>
      </c>
      <c r="AJ6" s="84"/>
      <c r="AK6" s="84"/>
      <c r="AL6" s="84"/>
      <c r="AM6" s="84"/>
      <c r="AN6" s="10">
        <v>1</v>
      </c>
      <c r="AO6">
        <v>2</v>
      </c>
      <c r="AP6" t="s">
        <v>39</v>
      </c>
      <c r="AQ6" t="s">
        <v>38</v>
      </c>
      <c r="AR6" s="22">
        <f>AE6-AE5</f>
        <v>4.8538356749999707</v>
      </c>
      <c r="AS6" s="17">
        <f>AF6-AF5</f>
        <v>-20.951019494999997</v>
      </c>
      <c r="AT6" s="17">
        <f>AG6-AG5</f>
        <v>6.5833333333333286</v>
      </c>
      <c r="AU6" s="17">
        <f>AH6-AH5</f>
        <v>-3.75</v>
      </c>
      <c r="AV6" s="83">
        <f>AI6-AI5</f>
        <v>-1.1208718101012209</v>
      </c>
    </row>
    <row r="7" spans="1:50" ht="15" customHeight="1" x14ac:dyDescent="0.25">
      <c r="A7">
        <v>1</v>
      </c>
      <c r="B7">
        <v>3</v>
      </c>
      <c r="C7" t="s">
        <v>37</v>
      </c>
      <c r="D7" t="s">
        <v>40</v>
      </c>
      <c r="E7">
        <v>0.45</v>
      </c>
      <c r="F7" s="22">
        <v>644.67554029999997</v>
      </c>
      <c r="G7" s="17">
        <v>644.52319139999997</v>
      </c>
      <c r="H7" s="17">
        <v>658.72210800000005</v>
      </c>
      <c r="I7" s="17">
        <v>288.05725619999998</v>
      </c>
      <c r="J7" s="13">
        <v>6.8500000000000005E-2</v>
      </c>
      <c r="K7" s="13">
        <v>5.5500000000000001E-2</v>
      </c>
      <c r="L7" s="22">
        <v>596.47235120000005</v>
      </c>
      <c r="M7" s="17">
        <v>595.95436489999997</v>
      </c>
      <c r="N7" s="17">
        <v>616.85663280000006</v>
      </c>
      <c r="O7" s="17">
        <v>307.46650490000002</v>
      </c>
      <c r="P7" s="13">
        <v>6.6750000000000004E-2</v>
      </c>
      <c r="Q7" s="13">
        <v>0.06</v>
      </c>
      <c r="R7" s="22">
        <v>591.68859599999996</v>
      </c>
      <c r="S7" s="17">
        <v>560.36566400000004</v>
      </c>
      <c r="T7" s="17">
        <v>585.28994260000002</v>
      </c>
      <c r="U7" s="17">
        <v>333.82286310000001</v>
      </c>
      <c r="V7" s="13">
        <v>6.4500000000000002E-2</v>
      </c>
      <c r="W7" s="13">
        <v>3.2250000000000001E-2</v>
      </c>
      <c r="X7" s="23">
        <v>632.73138719999997</v>
      </c>
      <c r="Y7" s="78">
        <f t="shared" si="0"/>
        <v>95.071965442760913</v>
      </c>
      <c r="Z7" s="15">
        <f t="shared" si="1"/>
        <v>93.207677682786468</v>
      </c>
      <c r="AA7" s="79">
        <f t="shared" si="2"/>
        <v>92.928934879160892</v>
      </c>
      <c r="AD7" s="17"/>
      <c r="AE7" s="22">
        <f t="shared" si="3"/>
        <v>290.103993135</v>
      </c>
      <c r="AF7" s="17">
        <f t="shared" si="4"/>
        <v>150.22028839500001</v>
      </c>
      <c r="AG7" s="17">
        <f t="shared" si="5"/>
        <v>66.583333333333343</v>
      </c>
      <c r="AH7" s="17">
        <f t="shared" si="6"/>
        <v>49.249999999999993</v>
      </c>
      <c r="AI7" s="83">
        <f t="shared" si="7"/>
        <v>95.071965442760913</v>
      </c>
      <c r="AJ7" s="84"/>
      <c r="AK7" s="84"/>
      <c r="AL7" s="84"/>
      <c r="AM7" s="84"/>
      <c r="AN7" s="10">
        <v>1</v>
      </c>
      <c r="AO7">
        <v>3</v>
      </c>
      <c r="AP7" t="s">
        <v>37</v>
      </c>
      <c r="AQ7" t="s">
        <v>40</v>
      </c>
      <c r="AR7" s="22"/>
      <c r="AS7" s="17"/>
      <c r="AT7" s="17"/>
      <c r="AU7" s="17"/>
      <c r="AV7" s="83"/>
    </row>
    <row r="8" spans="1:50" ht="15" hidden="1" customHeight="1" x14ac:dyDescent="0.25">
      <c r="A8">
        <v>1</v>
      </c>
      <c r="B8">
        <v>3</v>
      </c>
      <c r="C8" t="s">
        <v>39</v>
      </c>
      <c r="D8" t="s">
        <v>40</v>
      </c>
      <c r="E8">
        <v>0.45</v>
      </c>
      <c r="F8" s="22">
        <v>628.43514849999997</v>
      </c>
      <c r="G8" s="17">
        <v>606.16174060000003</v>
      </c>
      <c r="H8" s="17">
        <v>619.93408039999997</v>
      </c>
      <c r="I8" s="17">
        <v>237.538364</v>
      </c>
      <c r="J8" s="13">
        <v>6.7799999999999999E-2</v>
      </c>
      <c r="K8" s="13">
        <v>4.5249999999999999E-2</v>
      </c>
      <c r="L8" s="22">
        <v>626.88118980000002</v>
      </c>
      <c r="M8" s="17">
        <v>623.92562129999999</v>
      </c>
      <c r="N8" s="17">
        <v>642.84735360000002</v>
      </c>
      <c r="O8" s="17">
        <v>253.50452770000001</v>
      </c>
      <c r="P8" s="13">
        <v>6.3549999999999995E-2</v>
      </c>
      <c r="Q8" s="13">
        <v>5.0250000000000003E-2</v>
      </c>
      <c r="R8" s="22">
        <v>566.73384759999999</v>
      </c>
      <c r="S8" s="17">
        <v>544.8870167</v>
      </c>
      <c r="T8" s="17">
        <v>565.60646580000002</v>
      </c>
      <c r="U8" s="17">
        <v>250.4880197</v>
      </c>
      <c r="V8" s="13">
        <v>6.6549999999999998E-2</v>
      </c>
      <c r="W8" s="13">
        <v>6.6750000000000004E-2</v>
      </c>
      <c r="X8" s="23">
        <v>632.73138719999997</v>
      </c>
      <c r="Y8" s="78">
        <f t="shared" si="0"/>
        <v>94.407551126598648</v>
      </c>
      <c r="Z8" s="15">
        <f t="shared" si="1"/>
        <v>92.571130060360716</v>
      </c>
      <c r="AA8" s="79">
        <f t="shared" si="2"/>
        <v>92.047227605178563</v>
      </c>
      <c r="AE8" s="22">
        <f t="shared" si="3"/>
        <v>284.72912423999998</v>
      </c>
      <c r="AF8" s="17">
        <f t="shared" si="4"/>
        <v>114.077037465</v>
      </c>
      <c r="AG8" s="17">
        <f t="shared" si="5"/>
        <v>65.966666666666654</v>
      </c>
      <c r="AH8" s="17">
        <f t="shared" si="6"/>
        <v>54.083333333333336</v>
      </c>
      <c r="AI8" s="83">
        <f t="shared" si="7"/>
        <v>94.407551126598648</v>
      </c>
      <c r="AJ8" s="84"/>
      <c r="AK8" s="84"/>
      <c r="AL8" s="84"/>
      <c r="AM8" s="84"/>
      <c r="AN8" s="10">
        <v>1</v>
      </c>
      <c r="AO8">
        <v>3</v>
      </c>
      <c r="AP8" t="s">
        <v>39</v>
      </c>
      <c r="AQ8" t="s">
        <v>40</v>
      </c>
      <c r="AR8" s="22">
        <f>AE8-AE7</f>
        <v>-5.3748688950000201</v>
      </c>
      <c r="AS8" s="17">
        <f>AF8-AF7</f>
        <v>-36.143250930000008</v>
      </c>
      <c r="AT8" s="17">
        <f>AG8-AG7</f>
        <v>-0.61666666666668846</v>
      </c>
      <c r="AU8" s="17">
        <f>AH8-AH7</f>
        <v>4.8333333333333428</v>
      </c>
      <c r="AV8" s="83">
        <f>AI8-AI7</f>
        <v>-0.6644143161622651</v>
      </c>
    </row>
    <row r="9" spans="1:50" ht="15" customHeight="1" x14ac:dyDescent="0.25">
      <c r="A9">
        <v>1</v>
      </c>
      <c r="B9">
        <v>4</v>
      </c>
      <c r="C9" t="s">
        <v>37</v>
      </c>
      <c r="D9" t="s">
        <v>40</v>
      </c>
      <c r="E9">
        <v>0.45</v>
      </c>
      <c r="F9" s="22">
        <v>624.47407729999998</v>
      </c>
      <c r="G9" s="17">
        <v>600.64671080000005</v>
      </c>
      <c r="H9" s="17">
        <v>623.3771653</v>
      </c>
      <c r="I9" s="17">
        <v>278.7639739</v>
      </c>
      <c r="J9" s="13">
        <v>6.5250000000000002E-2</v>
      </c>
      <c r="K9" s="13">
        <v>5.7500000000000002E-2</v>
      </c>
      <c r="L9" s="22">
        <v>676.91256559999999</v>
      </c>
      <c r="M9" s="17">
        <v>656.71110269999997</v>
      </c>
      <c r="N9" s="17">
        <v>672.52491750000002</v>
      </c>
      <c r="O9" s="17">
        <v>290.89094560000001</v>
      </c>
      <c r="P9" s="13">
        <v>6.5000000000000002E-2</v>
      </c>
      <c r="Q9" s="13">
        <v>5.2749999999999998E-2</v>
      </c>
      <c r="R9" s="22">
        <v>681.17833459999997</v>
      </c>
      <c r="S9" s="17">
        <v>674.26169489999995</v>
      </c>
      <c r="T9" s="17">
        <v>689.98410049999995</v>
      </c>
      <c r="U9" s="17">
        <v>285.49779480000001</v>
      </c>
      <c r="V9" s="13">
        <v>6.5750000000000003E-2</v>
      </c>
      <c r="W9" s="13">
        <v>5.45E-2</v>
      </c>
      <c r="X9" s="23">
        <v>672.2202198</v>
      </c>
      <c r="Y9" s="78">
        <f t="shared" si="0"/>
        <v>92.157109331989929</v>
      </c>
      <c r="Z9" s="15">
        <f t="shared" si="1"/>
        <v>94.725901607240445</v>
      </c>
      <c r="AA9" s="79">
        <f t="shared" si="2"/>
        <v>94.548903137545665</v>
      </c>
      <c r="AE9" s="22">
        <f t="shared" si="3"/>
        <v>306.53025057000002</v>
      </c>
      <c r="AF9" s="17">
        <f t="shared" si="4"/>
        <v>130.90092552000002</v>
      </c>
      <c r="AG9" s="17">
        <f t="shared" si="5"/>
        <v>65.333333333333343</v>
      </c>
      <c r="AH9" s="17">
        <f t="shared" si="6"/>
        <v>54.916666666666671</v>
      </c>
      <c r="AI9" s="83">
        <f t="shared" si="7"/>
        <v>94.725901607240445</v>
      </c>
      <c r="AJ9" s="84"/>
      <c r="AK9" s="84"/>
      <c r="AL9" s="84"/>
      <c r="AM9" s="84"/>
      <c r="AN9" s="10">
        <v>1</v>
      </c>
      <c r="AO9">
        <v>4</v>
      </c>
      <c r="AP9" t="s">
        <v>37</v>
      </c>
      <c r="AQ9" t="s">
        <v>40</v>
      </c>
      <c r="AR9" s="22"/>
      <c r="AS9" s="17"/>
      <c r="AT9" s="17"/>
      <c r="AU9" s="17"/>
      <c r="AV9" s="83"/>
      <c r="AX9" s="17"/>
    </row>
    <row r="10" spans="1:50" ht="15" hidden="1" customHeight="1" x14ac:dyDescent="0.25">
      <c r="A10" s="7">
        <v>1</v>
      </c>
      <c r="B10" s="7">
        <v>4</v>
      </c>
      <c r="C10" s="7" t="s">
        <v>39</v>
      </c>
      <c r="D10" s="7" t="s">
        <v>40</v>
      </c>
      <c r="E10" s="7">
        <v>0.45</v>
      </c>
      <c r="F10" s="22">
        <v>587.20953859999997</v>
      </c>
      <c r="G10" s="17">
        <v>579.56162429999995</v>
      </c>
      <c r="H10" s="17">
        <v>597.47785380000005</v>
      </c>
      <c r="I10" s="17">
        <v>284.94933880000002</v>
      </c>
      <c r="J10" s="13">
        <v>6.5000000000000002E-2</v>
      </c>
      <c r="K10" s="13">
        <v>6.2300000000000001E-2</v>
      </c>
      <c r="L10" s="22">
        <v>635.0470904</v>
      </c>
      <c r="M10" s="17">
        <v>592.75503819999994</v>
      </c>
      <c r="N10" s="17">
        <v>623.1334071</v>
      </c>
      <c r="O10" s="17">
        <v>300.82409330000002</v>
      </c>
      <c r="P10" s="13">
        <v>6.4000000000000001E-2</v>
      </c>
      <c r="Q10" s="13">
        <v>6.3E-2</v>
      </c>
      <c r="R10" s="22">
        <v>669.66075839999996</v>
      </c>
      <c r="S10" s="17">
        <v>651.07419370000002</v>
      </c>
      <c r="T10" s="17">
        <v>666.88800860000003</v>
      </c>
      <c r="U10" s="17">
        <v>302.98744749999997</v>
      </c>
      <c r="V10" s="13">
        <v>6.2300000000000001E-2</v>
      </c>
      <c r="W10" s="13">
        <v>6.1699999999999998E-2</v>
      </c>
      <c r="X10" s="23">
        <v>660.97687159999998</v>
      </c>
      <c r="Y10" s="85">
        <f t="shared" si="0"/>
        <v>93.794375648072474</v>
      </c>
      <c r="Z10" s="33">
        <f t="shared" si="1"/>
        <v>90.574136229495807</v>
      </c>
      <c r="AA10" s="86">
        <f t="shared" si="2"/>
        <v>94.925565558532099</v>
      </c>
      <c r="AE10" s="37">
        <f t="shared" si="3"/>
        <v>301.34734127999997</v>
      </c>
      <c r="AF10" s="87">
        <f t="shared" si="4"/>
        <v>136.344351375</v>
      </c>
      <c r="AG10" s="87">
        <f t="shared" si="5"/>
        <v>63.766666666666666</v>
      </c>
      <c r="AH10" s="87">
        <f t="shared" si="6"/>
        <v>62.333333333333329</v>
      </c>
      <c r="AI10" s="88">
        <f t="shared" si="7"/>
        <v>94.925565558532099</v>
      </c>
      <c r="AN10" s="6">
        <v>1</v>
      </c>
      <c r="AO10" s="7">
        <v>4</v>
      </c>
      <c r="AP10" s="7" t="s">
        <v>39</v>
      </c>
      <c r="AQ10" s="7" t="s">
        <v>40</v>
      </c>
      <c r="AR10" s="37">
        <f>AE10-AE9</f>
        <v>-5.1829092900000546</v>
      </c>
      <c r="AS10" s="87">
        <f>AF10-AF9</f>
        <v>5.4434258549999868</v>
      </c>
      <c r="AT10" s="87">
        <f>AG10-AG9</f>
        <v>-1.5666666666666771</v>
      </c>
      <c r="AU10" s="87">
        <f>AH10-AH9</f>
        <v>7.4166666666666572</v>
      </c>
      <c r="AV10" s="88">
        <f>AI10-AI9</f>
        <v>0.19966395129165448</v>
      </c>
    </row>
    <row r="11" spans="1:50" ht="15" customHeight="1" x14ac:dyDescent="0.25">
      <c r="A11" s="20">
        <v>2</v>
      </c>
      <c r="B11" s="20">
        <v>1</v>
      </c>
      <c r="C11" s="20" t="s">
        <v>37</v>
      </c>
      <c r="D11" s="20" t="s">
        <v>38</v>
      </c>
      <c r="E11" s="20">
        <v>0.42</v>
      </c>
      <c r="F11" s="21">
        <v>675.14531850000003</v>
      </c>
      <c r="G11" s="74">
        <v>649.55070479999995</v>
      </c>
      <c r="H11" s="74">
        <v>668.47243700000001</v>
      </c>
      <c r="I11" s="74">
        <v>224.46682910000001</v>
      </c>
      <c r="J11" s="75">
        <v>6.3299999999999995E-2</v>
      </c>
      <c r="K11" s="75">
        <v>8.8249999999999995E-2</v>
      </c>
      <c r="L11" s="21">
        <v>664.78559389999998</v>
      </c>
      <c r="M11" s="74">
        <v>625.93662670000003</v>
      </c>
      <c r="N11" s="74">
        <v>643.1520514</v>
      </c>
      <c r="O11" s="74">
        <v>241.80413290000001</v>
      </c>
      <c r="P11" s="75">
        <v>6.6299999999999998E-2</v>
      </c>
      <c r="Q11" s="75">
        <v>8.9749999999999996E-2</v>
      </c>
      <c r="R11" s="21">
        <v>646.29043850000005</v>
      </c>
      <c r="S11" s="74">
        <v>643.70050739999999</v>
      </c>
      <c r="T11" s="74">
        <v>662.95740720000003</v>
      </c>
      <c r="U11" s="74">
        <v>248.78171209999999</v>
      </c>
      <c r="V11" s="75">
        <v>6.13E-2</v>
      </c>
      <c r="W11" s="75">
        <v>9.0249999999999997E-2</v>
      </c>
      <c r="X11" s="77">
        <v>618.07542390000003</v>
      </c>
      <c r="Y11" s="78">
        <f t="shared" si="0"/>
        <v>91.889931586697216</v>
      </c>
      <c r="Z11" s="15">
        <f t="shared" si="1"/>
        <v>93.296481889184349</v>
      </c>
      <c r="AA11" s="79">
        <f t="shared" si="2"/>
        <v>92.290538588529145</v>
      </c>
      <c r="AE11" s="21">
        <f t="shared" si="3"/>
        <v>283.56103376999999</v>
      </c>
      <c r="AF11" s="74">
        <f t="shared" si="4"/>
        <v>104.48831908199999</v>
      </c>
      <c r="AG11" s="74">
        <f t="shared" si="5"/>
        <v>63.633333333333333</v>
      </c>
      <c r="AH11" s="74">
        <f t="shared" si="6"/>
        <v>89.416666666666657</v>
      </c>
      <c r="AI11" s="80">
        <f t="shared" si="7"/>
        <v>93.296481889184349</v>
      </c>
      <c r="AN11" s="81">
        <v>2</v>
      </c>
      <c r="AO11" s="20">
        <v>1</v>
      </c>
      <c r="AP11" s="20" t="s">
        <v>37</v>
      </c>
      <c r="AQ11" s="20" t="s">
        <v>38</v>
      </c>
      <c r="AR11" s="21"/>
      <c r="AS11" s="74"/>
      <c r="AT11" s="74"/>
      <c r="AU11" s="74"/>
      <c r="AV11" s="80"/>
    </row>
    <row r="12" spans="1:50" ht="15" hidden="1" customHeight="1" x14ac:dyDescent="0.25">
      <c r="A12">
        <v>2</v>
      </c>
      <c r="B12">
        <v>1</v>
      </c>
      <c r="C12" t="s">
        <v>39</v>
      </c>
      <c r="D12" t="s">
        <v>38</v>
      </c>
      <c r="E12">
        <v>0.42</v>
      </c>
      <c r="F12" s="22">
        <v>592.02376349999997</v>
      </c>
      <c r="G12" s="17">
        <v>550.98097229999996</v>
      </c>
      <c r="H12" s="17">
        <v>567.43465249999997</v>
      </c>
      <c r="I12" s="17">
        <v>197.3487265</v>
      </c>
      <c r="J12" s="13">
        <v>6.3299999999999995E-2</v>
      </c>
      <c r="K12" s="13">
        <v>9.2749999999999999E-2</v>
      </c>
      <c r="L12" s="22">
        <v>638.06359840000005</v>
      </c>
      <c r="M12" s="17">
        <v>594.55275510000001</v>
      </c>
      <c r="N12" s="17">
        <v>616.58240479999995</v>
      </c>
      <c r="O12" s="17">
        <v>245.33862719999999</v>
      </c>
      <c r="P12" s="13">
        <v>6.5549999999999997E-2</v>
      </c>
      <c r="Q12" s="13">
        <v>9.6000000000000002E-2</v>
      </c>
      <c r="R12" s="22">
        <v>564.63143290000005</v>
      </c>
      <c r="S12" s="17">
        <v>546.65426379999997</v>
      </c>
      <c r="T12" s="17">
        <v>574.22941309999999</v>
      </c>
      <c r="U12" s="17">
        <v>260.7868047</v>
      </c>
      <c r="V12" s="13">
        <v>6.6049999999999998E-2</v>
      </c>
      <c r="W12" s="13">
        <v>8.9499999999999996E-2</v>
      </c>
      <c r="X12" s="23">
        <v>633.21890370000006</v>
      </c>
      <c r="Y12" s="78">
        <f t="shared" si="0"/>
        <v>92.240634930887893</v>
      </c>
      <c r="Z12" s="15">
        <f t="shared" si="1"/>
        <v>91.633032391622677</v>
      </c>
      <c r="AA12" s="79">
        <f t="shared" si="2"/>
        <v>89.762829237334103</v>
      </c>
      <c r="AE12" s="22">
        <f t="shared" si="3"/>
        <v>267.98671132800001</v>
      </c>
      <c r="AF12" s="17">
        <f t="shared" si="4"/>
        <v>109.530457974</v>
      </c>
      <c r="AG12" s="17">
        <f t="shared" si="5"/>
        <v>64.966666666666654</v>
      </c>
      <c r="AH12" s="17">
        <f t="shared" si="6"/>
        <v>92.75</v>
      </c>
      <c r="AI12" s="83">
        <f t="shared" si="7"/>
        <v>92.240634930887893</v>
      </c>
      <c r="AN12" s="10">
        <v>2</v>
      </c>
      <c r="AO12">
        <v>1</v>
      </c>
      <c r="AP12" t="s">
        <v>39</v>
      </c>
      <c r="AQ12" t="s">
        <v>38</v>
      </c>
      <c r="AR12" s="22">
        <f>AE12-AE11</f>
        <v>-15.574322441999982</v>
      </c>
      <c r="AS12" s="17">
        <f>AF12-AF11</f>
        <v>5.0421388920000112</v>
      </c>
      <c r="AT12" s="17">
        <f>AG12-AG11</f>
        <v>1.3333333333333215</v>
      </c>
      <c r="AU12" s="17">
        <f>AH12-AH11</f>
        <v>3.3333333333333428</v>
      </c>
      <c r="AV12" s="83">
        <f>AI12-AI11</f>
        <v>-1.0558469582964563</v>
      </c>
    </row>
    <row r="13" spans="1:50" ht="15" customHeight="1" x14ac:dyDescent="0.25">
      <c r="A13">
        <v>2</v>
      </c>
      <c r="B13">
        <v>2</v>
      </c>
      <c r="C13" t="s">
        <v>37</v>
      </c>
      <c r="D13" t="s">
        <v>38</v>
      </c>
      <c r="E13">
        <v>0.42</v>
      </c>
      <c r="F13" s="22">
        <v>584.49772829999995</v>
      </c>
      <c r="G13" s="17">
        <v>546.56285449999996</v>
      </c>
      <c r="H13" s="17">
        <v>563.29076269999996</v>
      </c>
      <c r="I13" s="17">
        <v>198.14094069999999</v>
      </c>
      <c r="J13" s="13">
        <v>7.0300000000000001E-2</v>
      </c>
      <c r="K13" s="13">
        <v>0.10075000000000001</v>
      </c>
      <c r="L13" s="22">
        <v>533.43038009999998</v>
      </c>
      <c r="M13" s="17">
        <v>488.4569874</v>
      </c>
      <c r="N13" s="17">
        <v>511.52260949999999</v>
      </c>
      <c r="O13" s="17">
        <v>212.67502490000001</v>
      </c>
      <c r="P13" s="13">
        <v>6.7299999999999999E-2</v>
      </c>
      <c r="Q13" s="13">
        <v>0.10025000000000001</v>
      </c>
      <c r="R13" s="22">
        <v>595.40590889999999</v>
      </c>
      <c r="S13" s="17">
        <v>507.53106860000003</v>
      </c>
      <c r="T13" s="17">
        <v>522.46125989999996</v>
      </c>
      <c r="U13" s="17">
        <v>226.02078779999999</v>
      </c>
      <c r="V13" s="13">
        <v>6.5799999999999997E-2</v>
      </c>
      <c r="W13" s="13">
        <v>0.10199999999999999</v>
      </c>
      <c r="X13" s="23">
        <v>601.74362280000003</v>
      </c>
      <c r="Y13" s="78">
        <f t="shared" si="0"/>
        <v>92.105498688684364</v>
      </c>
      <c r="Z13" s="15">
        <f t="shared" si="1"/>
        <v>90.068902160032962</v>
      </c>
      <c r="AA13" s="79">
        <f t="shared" si="2"/>
        <v>94.369246953195528</v>
      </c>
      <c r="AE13" s="22">
        <f t="shared" si="3"/>
        <v>252.732321576</v>
      </c>
      <c r="AF13" s="17">
        <f t="shared" si="4"/>
        <v>94.928730875999989</v>
      </c>
      <c r="AG13" s="17">
        <f t="shared" si="5"/>
        <v>67.8</v>
      </c>
      <c r="AH13" s="17">
        <f t="shared" si="6"/>
        <v>100.99999999999999</v>
      </c>
      <c r="AI13" s="83">
        <f t="shared" si="7"/>
        <v>94.369246953195528</v>
      </c>
      <c r="AN13" s="10">
        <v>2</v>
      </c>
      <c r="AO13">
        <v>2</v>
      </c>
      <c r="AP13" t="s">
        <v>37</v>
      </c>
      <c r="AQ13" t="s">
        <v>38</v>
      </c>
      <c r="AR13" s="22"/>
      <c r="AS13" s="17"/>
      <c r="AT13" s="17"/>
      <c r="AU13" s="17"/>
      <c r="AV13" s="83"/>
    </row>
    <row r="14" spans="1:50" ht="15" hidden="1" customHeight="1" x14ac:dyDescent="0.25">
      <c r="A14">
        <v>2</v>
      </c>
      <c r="B14">
        <v>2</v>
      </c>
      <c r="C14" t="s">
        <v>39</v>
      </c>
      <c r="D14" t="s">
        <v>38</v>
      </c>
      <c r="E14">
        <v>0.42</v>
      </c>
      <c r="F14" s="22">
        <v>616.12535809999997</v>
      </c>
      <c r="G14" s="17">
        <v>573.71142680000003</v>
      </c>
      <c r="H14" s="17">
        <v>591.38389819999998</v>
      </c>
      <c r="I14" s="17">
        <v>228.15367230000001</v>
      </c>
      <c r="J14" s="13">
        <v>7.0300000000000001E-2</v>
      </c>
      <c r="K14" s="13">
        <v>5.6500000000000002E-2</v>
      </c>
      <c r="L14" s="22">
        <v>650.52573770000004</v>
      </c>
      <c r="M14" s="17">
        <v>641.84185090000005</v>
      </c>
      <c r="N14" s="17">
        <v>657.13767959999996</v>
      </c>
      <c r="O14" s="17">
        <v>252.6818437</v>
      </c>
      <c r="P14" s="13">
        <v>7.0550000000000002E-2</v>
      </c>
      <c r="Q14" s="13">
        <v>6.6000000000000003E-2</v>
      </c>
      <c r="R14" s="22">
        <v>643.60909800000002</v>
      </c>
      <c r="S14" s="17">
        <v>630.72038190000001</v>
      </c>
      <c r="T14" s="17">
        <v>649.82493280000006</v>
      </c>
      <c r="U14" s="17">
        <v>259.232846</v>
      </c>
      <c r="V14" s="13">
        <v>6.4799999999999996E-2</v>
      </c>
      <c r="W14" s="13">
        <v>6.6750000000000004E-2</v>
      </c>
      <c r="X14" s="23">
        <v>673.86558779999996</v>
      </c>
      <c r="Y14" s="78">
        <f t="shared" si="0"/>
        <v>92.787360259729567</v>
      </c>
      <c r="Z14" s="15">
        <f t="shared" si="1"/>
        <v>94.027412487830929</v>
      </c>
      <c r="AA14" s="79">
        <f t="shared" si="2"/>
        <v>92.777933282666268</v>
      </c>
      <c r="AE14" s="22">
        <f t="shared" si="3"/>
        <v>283.02354687599995</v>
      </c>
      <c r="AF14" s="17">
        <f t="shared" si="4"/>
        <v>108.87779531999999</v>
      </c>
      <c r="AG14" s="17">
        <f t="shared" si="5"/>
        <v>68.55</v>
      </c>
      <c r="AH14" s="17">
        <f t="shared" si="6"/>
        <v>63.083333333333336</v>
      </c>
      <c r="AI14" s="83">
        <f t="shared" si="7"/>
        <v>94.027412487830929</v>
      </c>
      <c r="AN14" s="10">
        <v>2</v>
      </c>
      <c r="AO14">
        <v>2</v>
      </c>
      <c r="AP14" t="s">
        <v>39</v>
      </c>
      <c r="AQ14" t="s">
        <v>38</v>
      </c>
      <c r="AR14" s="22">
        <f>AE14-AE13</f>
        <v>30.291225299999951</v>
      </c>
      <c r="AS14" s="17">
        <f>AF14-AF13</f>
        <v>13.949064444000001</v>
      </c>
      <c r="AT14" s="17">
        <f>AG14-AG13</f>
        <v>0.75</v>
      </c>
      <c r="AU14" s="17">
        <f>AH14-AH13</f>
        <v>-37.91666666666665</v>
      </c>
      <c r="AV14" s="83">
        <f>AI14-AI13</f>
        <v>-0.34183446536459883</v>
      </c>
    </row>
    <row r="15" spans="1:50" ht="15" customHeight="1" x14ac:dyDescent="0.25">
      <c r="A15">
        <v>2</v>
      </c>
      <c r="B15">
        <v>3</v>
      </c>
      <c r="C15" t="s">
        <v>37</v>
      </c>
      <c r="D15" t="s">
        <v>40</v>
      </c>
      <c r="E15">
        <v>0.42</v>
      </c>
      <c r="F15" s="22">
        <v>598.422417</v>
      </c>
      <c r="G15" s="17">
        <v>523.40582300000005</v>
      </c>
      <c r="H15" s="17">
        <v>556.40459280000005</v>
      </c>
      <c r="I15" s="17">
        <v>270.84183150000001</v>
      </c>
      <c r="J15" s="13">
        <v>7.2550000000000003E-2</v>
      </c>
      <c r="K15" s="13">
        <v>6.7750000000000005E-2</v>
      </c>
      <c r="L15" s="22">
        <v>664.90747299999998</v>
      </c>
      <c r="M15" s="17">
        <v>598.97087299999998</v>
      </c>
      <c r="N15" s="17">
        <v>615.30267409999999</v>
      </c>
      <c r="O15" s="17">
        <v>295.70517050000001</v>
      </c>
      <c r="P15" s="13">
        <v>7.4800000000000005E-2</v>
      </c>
      <c r="Q15" s="13">
        <v>6.8250000000000005E-2</v>
      </c>
      <c r="R15" s="22">
        <v>654.91338570000005</v>
      </c>
      <c r="S15" s="17">
        <v>536.41641830000003</v>
      </c>
      <c r="T15" s="17">
        <v>574.3208224</v>
      </c>
      <c r="U15" s="17">
        <v>313.01200460000001</v>
      </c>
      <c r="V15" s="13">
        <v>7.1550000000000002E-2</v>
      </c>
      <c r="W15" s="13">
        <v>6.6750000000000004E-2</v>
      </c>
      <c r="X15" s="23">
        <v>641.50668329999996</v>
      </c>
      <c r="Y15" s="78">
        <f t="shared" si="0"/>
        <v>89.343546267132439</v>
      </c>
      <c r="Z15" s="15">
        <f t="shared" si="1"/>
        <v>95.024695639378663</v>
      </c>
      <c r="AA15" s="79">
        <f t="shared" si="2"/>
        <v>90.08147997372248</v>
      </c>
      <c r="AE15" s="22">
        <f t="shared" si="3"/>
        <v>279.26113865999997</v>
      </c>
      <c r="AF15" s="17">
        <f t="shared" si="4"/>
        <v>131.46504193199999</v>
      </c>
      <c r="AG15" s="17">
        <f t="shared" si="5"/>
        <v>72.966666666666669</v>
      </c>
      <c r="AH15" s="17">
        <f t="shared" si="6"/>
        <v>67.583333333333343</v>
      </c>
      <c r="AI15" s="83">
        <f t="shared" si="7"/>
        <v>95.024695639378663</v>
      </c>
      <c r="AN15" s="10">
        <v>2</v>
      </c>
      <c r="AO15">
        <v>3</v>
      </c>
      <c r="AP15" t="s">
        <v>37</v>
      </c>
      <c r="AQ15" t="s">
        <v>40</v>
      </c>
      <c r="AR15" s="22"/>
      <c r="AS15" s="17"/>
      <c r="AT15" s="17"/>
      <c r="AU15" s="17"/>
      <c r="AV15" s="83"/>
    </row>
    <row r="16" spans="1:50" ht="15" hidden="1" customHeight="1" x14ac:dyDescent="0.25">
      <c r="A16">
        <v>2</v>
      </c>
      <c r="B16">
        <v>3</v>
      </c>
      <c r="C16" t="s">
        <v>39</v>
      </c>
      <c r="D16" t="s">
        <v>40</v>
      </c>
      <c r="E16">
        <v>0.42</v>
      </c>
      <c r="F16" s="22">
        <v>586.53920349999999</v>
      </c>
      <c r="G16" s="17">
        <v>503.02154139999999</v>
      </c>
      <c r="H16" s="17">
        <v>542.02285749999999</v>
      </c>
      <c r="I16" s="17">
        <v>239.30561109999999</v>
      </c>
      <c r="J16" s="13">
        <v>7.7799999999999994E-2</v>
      </c>
      <c r="K16" s="13">
        <v>5.7250000000000002E-2</v>
      </c>
      <c r="L16" s="22">
        <v>594.8574529</v>
      </c>
      <c r="M16" s="17">
        <v>589.64712080000004</v>
      </c>
      <c r="N16" s="17">
        <v>625.20535199999995</v>
      </c>
      <c r="O16" s="17">
        <v>258.3492225</v>
      </c>
      <c r="P16" s="13">
        <v>7.4050000000000005E-2</v>
      </c>
      <c r="Q16" s="13">
        <v>6.1249999999999999E-2</v>
      </c>
      <c r="R16" s="22">
        <v>629.86722810000003</v>
      </c>
      <c r="S16" s="17">
        <v>535.31950629999994</v>
      </c>
      <c r="T16" s="17">
        <v>571.39572369999996</v>
      </c>
      <c r="U16" s="17">
        <v>274.8029027</v>
      </c>
      <c r="V16" s="13">
        <v>7.2300000000000003E-2</v>
      </c>
      <c r="W16" s="13">
        <v>6.275E-2</v>
      </c>
      <c r="X16" s="23">
        <v>580.84135490000006</v>
      </c>
      <c r="Y16" s="78">
        <f t="shared" si="0"/>
        <v>86.022937108704298</v>
      </c>
      <c r="Z16" s="15">
        <f t="shared" si="1"/>
        <v>86.356925031091365</v>
      </c>
      <c r="AA16" s="79">
        <f t="shared" si="2"/>
        <v>88.842581179217959</v>
      </c>
      <c r="AE16" s="22">
        <f t="shared" si="3"/>
        <v>264.544235802</v>
      </c>
      <c r="AF16" s="17">
        <f t="shared" si="4"/>
        <v>115.41721913399999</v>
      </c>
      <c r="AG16" s="17">
        <f t="shared" si="5"/>
        <v>74.716666666666669</v>
      </c>
      <c r="AH16" s="17">
        <f t="shared" si="6"/>
        <v>60.416666666666664</v>
      </c>
      <c r="AI16" s="83">
        <f t="shared" si="7"/>
        <v>88.842581179217959</v>
      </c>
      <c r="AN16" s="10">
        <v>2</v>
      </c>
      <c r="AO16">
        <v>3</v>
      </c>
      <c r="AP16" t="s">
        <v>39</v>
      </c>
      <c r="AQ16" t="s">
        <v>40</v>
      </c>
      <c r="AR16" s="22">
        <f>AE16-AE15</f>
        <v>-14.716902857999969</v>
      </c>
      <c r="AS16" s="17">
        <f>AF16-AF15</f>
        <v>-16.047822797999999</v>
      </c>
      <c r="AT16" s="17">
        <f>AG16-AG15</f>
        <v>1.75</v>
      </c>
      <c r="AU16" s="17">
        <f>AH16-AH15</f>
        <v>-7.1666666666666785</v>
      </c>
      <c r="AV16" s="83">
        <f>AI16-AI15</f>
        <v>-6.1821144601607045</v>
      </c>
    </row>
    <row r="17" spans="1:48" ht="15" customHeight="1" x14ac:dyDescent="0.25">
      <c r="A17">
        <v>2</v>
      </c>
      <c r="B17">
        <v>4</v>
      </c>
      <c r="C17" t="s">
        <v>37</v>
      </c>
      <c r="D17" t="s">
        <v>40</v>
      </c>
      <c r="E17">
        <v>0.42</v>
      </c>
      <c r="F17" s="22">
        <v>566.55102899999997</v>
      </c>
      <c r="G17" s="17">
        <v>551.59036790000005</v>
      </c>
      <c r="H17" s="17">
        <v>583.15705809999997</v>
      </c>
      <c r="I17" s="17">
        <v>228.4279003</v>
      </c>
      <c r="J17" s="13">
        <v>6.13E-2</v>
      </c>
      <c r="K17" s="13">
        <v>9.4E-2</v>
      </c>
      <c r="L17" s="22">
        <v>612.28616599999998</v>
      </c>
      <c r="M17" s="17">
        <v>587.42282699999998</v>
      </c>
      <c r="N17" s="17">
        <v>618.47153100000003</v>
      </c>
      <c r="O17" s="17">
        <v>249.08640990000001</v>
      </c>
      <c r="P17" s="13">
        <v>6.5549999999999997E-2</v>
      </c>
      <c r="Q17" s="13">
        <v>9.6250000000000002E-2</v>
      </c>
      <c r="R17" s="22">
        <v>599.70214759999999</v>
      </c>
      <c r="S17" s="17">
        <v>522.85736699999995</v>
      </c>
      <c r="T17" s="17">
        <v>553.35761500000001</v>
      </c>
      <c r="U17" s="17">
        <v>255.8811704</v>
      </c>
      <c r="V17" s="13">
        <v>5.9049999999999998E-2</v>
      </c>
      <c r="W17" s="13">
        <v>9.5250000000000001E-2</v>
      </c>
      <c r="X17" s="23">
        <v>597.63020270000004</v>
      </c>
      <c r="Y17" s="78">
        <f t="shared" si="0"/>
        <v>86.545810468868808</v>
      </c>
      <c r="Z17" s="15">
        <f t="shared" si="1"/>
        <v>88.041139061224627</v>
      </c>
      <c r="AA17" s="79">
        <f t="shared" si="2"/>
        <v>89.607676206281397</v>
      </c>
      <c r="AE17" s="22">
        <f t="shared" si="3"/>
        <v>257.16018972000001</v>
      </c>
      <c r="AF17" s="17">
        <f t="shared" si="4"/>
        <v>107.470091568</v>
      </c>
      <c r="AG17" s="17">
        <f t="shared" si="5"/>
        <v>61.966666666666661</v>
      </c>
      <c r="AH17" s="17">
        <f t="shared" si="6"/>
        <v>95.166666666666657</v>
      </c>
      <c r="AI17" s="83">
        <f t="shared" si="7"/>
        <v>89.607676206281397</v>
      </c>
      <c r="AN17" s="10">
        <v>2</v>
      </c>
      <c r="AO17">
        <v>4</v>
      </c>
      <c r="AP17" t="s">
        <v>37</v>
      </c>
      <c r="AQ17" t="s">
        <v>40</v>
      </c>
      <c r="AR17" s="22"/>
      <c r="AS17" s="17"/>
      <c r="AT17" s="17"/>
      <c r="AU17" s="17"/>
      <c r="AV17" s="83"/>
    </row>
    <row r="18" spans="1:48" ht="15" hidden="1" customHeight="1" x14ac:dyDescent="0.25">
      <c r="A18" s="7">
        <v>2</v>
      </c>
      <c r="B18" s="7">
        <v>4</v>
      </c>
      <c r="C18" s="7" t="s">
        <v>39</v>
      </c>
      <c r="D18" s="7" t="s">
        <v>40</v>
      </c>
      <c r="E18" s="71">
        <v>0.42</v>
      </c>
      <c r="F18" s="37">
        <v>561.18834800000002</v>
      </c>
      <c r="G18" s="87">
        <v>477.30504860000002</v>
      </c>
      <c r="H18" s="87">
        <v>535.68514359999995</v>
      </c>
      <c r="I18" s="87">
        <v>247.83714900000001</v>
      </c>
      <c r="J18" s="31">
        <v>6.0749999999999998E-2</v>
      </c>
      <c r="K18" s="31">
        <v>8.8249999999999995E-2</v>
      </c>
      <c r="L18" s="37">
        <v>576.78887440000005</v>
      </c>
      <c r="M18" s="87">
        <v>520.4197848</v>
      </c>
      <c r="N18" s="87">
        <v>551.04191189999995</v>
      </c>
      <c r="O18" s="87">
        <v>259.68989269999997</v>
      </c>
      <c r="P18" s="31">
        <v>6.0249999999999998E-2</v>
      </c>
      <c r="Q18" s="31">
        <v>8.7749999999999995E-2</v>
      </c>
      <c r="R18" s="37">
        <v>630.01957700000003</v>
      </c>
      <c r="S18" s="87">
        <v>546.68473359999996</v>
      </c>
      <c r="T18" s="87">
        <v>593.02926620000005</v>
      </c>
      <c r="U18" s="87">
        <v>272.7309578</v>
      </c>
      <c r="V18" s="31">
        <v>5.8000000000000003E-2</v>
      </c>
      <c r="W18" s="31">
        <v>9.6000000000000002E-2</v>
      </c>
      <c r="X18" s="38">
        <v>706.46825049999995</v>
      </c>
      <c r="Y18" s="85">
        <f t="shared" si="0"/>
        <v>79.965164739306729</v>
      </c>
      <c r="Z18" s="33">
        <f t="shared" si="1"/>
        <v>89.360597676145488</v>
      </c>
      <c r="AA18" s="86">
        <f t="shared" si="2"/>
        <v>85.254925531075685</v>
      </c>
      <c r="AE18" s="37">
        <f t="shared" si="3"/>
        <v>296.71666520999997</v>
      </c>
      <c r="AF18" s="87">
        <f t="shared" si="4"/>
        <v>114.547002276</v>
      </c>
      <c r="AG18" s="87">
        <f t="shared" si="5"/>
        <v>59.666666666666664</v>
      </c>
      <c r="AH18" s="87">
        <f t="shared" si="6"/>
        <v>90.666666666666671</v>
      </c>
      <c r="AI18" s="88">
        <f t="shared" si="7"/>
        <v>89.360597676145488</v>
      </c>
      <c r="AN18" s="6">
        <v>2</v>
      </c>
      <c r="AO18" s="7">
        <v>4</v>
      </c>
      <c r="AP18" s="7" t="s">
        <v>39</v>
      </c>
      <c r="AQ18" s="7" t="s">
        <v>40</v>
      </c>
      <c r="AR18" s="37">
        <f>AE18-AE17</f>
        <v>39.556475489999968</v>
      </c>
      <c r="AS18" s="87">
        <f>AF18-AF17</f>
        <v>7.0769107079999998</v>
      </c>
      <c r="AT18" s="87">
        <f>AG18-AG17</f>
        <v>-2.2999999999999972</v>
      </c>
      <c r="AU18" s="87">
        <f>AH18-AH17</f>
        <v>-4.4999999999999858</v>
      </c>
      <c r="AV18" s="88">
        <f>AI18-AI17</f>
        <v>-0.24707853013590864</v>
      </c>
    </row>
    <row r="19" spans="1:48" ht="15" customHeight="1" x14ac:dyDescent="0.25">
      <c r="A19" s="20">
        <v>5</v>
      </c>
      <c r="B19" s="20">
        <v>1</v>
      </c>
      <c r="C19" s="20" t="s">
        <v>37</v>
      </c>
      <c r="D19" s="20" t="s">
        <v>40</v>
      </c>
      <c r="E19" s="20">
        <v>0.43</v>
      </c>
      <c r="F19" s="21">
        <v>591.01826089999997</v>
      </c>
      <c r="G19" s="17">
        <v>582.6695416</v>
      </c>
      <c r="H19" s="17">
        <v>601.89597170000002</v>
      </c>
      <c r="I19" s="17">
        <v>174.49639289999999</v>
      </c>
      <c r="J19" s="13">
        <v>6.3299999999999995E-2</v>
      </c>
      <c r="K19" s="13">
        <v>5.9299999999999999E-2</v>
      </c>
      <c r="L19" s="21">
        <v>579.37879999999996</v>
      </c>
      <c r="M19" s="17">
        <v>555.15530000000001</v>
      </c>
      <c r="N19" s="17">
        <v>577.12400000000002</v>
      </c>
      <c r="O19" s="17">
        <v>187.53749999999999</v>
      </c>
      <c r="P19" s="13">
        <v>7.2499999999999995E-2</v>
      </c>
      <c r="Q19" s="13">
        <v>0.05</v>
      </c>
      <c r="R19" s="21">
        <v>509.14600000000002</v>
      </c>
      <c r="S19" s="17">
        <v>457.71300000000002</v>
      </c>
      <c r="T19" s="17">
        <v>480.93099999999998</v>
      </c>
      <c r="U19" s="17">
        <v>224.89340000000001</v>
      </c>
      <c r="V19" s="13">
        <v>7.0499999999999993E-2</v>
      </c>
      <c r="W19" s="13">
        <v>5.1999999999999998E-2</v>
      </c>
      <c r="X19" s="77">
        <v>522.18700000000001</v>
      </c>
      <c r="Y19" s="78">
        <f t="shared" si="0"/>
        <v>89.137404283965765</v>
      </c>
      <c r="Z19" s="15">
        <f t="shared" si="1"/>
        <v>88.775470998656957</v>
      </c>
      <c r="AA19" s="79">
        <f t="shared" si="2"/>
        <v>90.718909492020956</v>
      </c>
      <c r="AE19" s="21">
        <f t="shared" si="3"/>
        <v>254.13785218699999</v>
      </c>
      <c r="AF19" s="74">
        <f t="shared" si="4"/>
        <v>96.704162000000011</v>
      </c>
      <c r="AG19" s="74">
        <f t="shared" si="5"/>
        <v>68.766666666666652</v>
      </c>
      <c r="AH19" s="74">
        <f t="shared" si="6"/>
        <v>53.766666666666666</v>
      </c>
      <c r="AI19" s="80">
        <f t="shared" si="7"/>
        <v>90.718909492020956</v>
      </c>
      <c r="AN19" s="81">
        <v>5</v>
      </c>
      <c r="AO19" s="20">
        <v>1</v>
      </c>
      <c r="AP19" s="20" t="s">
        <v>37</v>
      </c>
      <c r="AQ19" s="20" t="s">
        <v>40</v>
      </c>
      <c r="AR19" s="21"/>
      <c r="AS19" s="74"/>
      <c r="AT19" s="74"/>
      <c r="AU19" s="74"/>
      <c r="AV19" s="80"/>
    </row>
    <row r="20" spans="1:48" ht="15" hidden="1" customHeight="1" x14ac:dyDescent="0.25">
      <c r="A20">
        <v>5</v>
      </c>
      <c r="B20">
        <v>1</v>
      </c>
      <c r="C20" t="s">
        <v>39</v>
      </c>
      <c r="D20" t="s">
        <v>40</v>
      </c>
      <c r="E20">
        <v>0.43</v>
      </c>
      <c r="F20" s="22">
        <v>517.95173269999998</v>
      </c>
      <c r="G20" s="17">
        <v>455.4886874</v>
      </c>
      <c r="H20" s="17">
        <v>484.70920469999999</v>
      </c>
      <c r="I20" s="17">
        <v>166.90941810000001</v>
      </c>
      <c r="J20" s="13">
        <v>8.5000000000000006E-2</v>
      </c>
      <c r="K20" s="13">
        <v>3.5249999999999997E-2</v>
      </c>
      <c r="L20" s="22">
        <v>568.28780630000006</v>
      </c>
      <c r="M20" s="17">
        <v>480.80907309999998</v>
      </c>
      <c r="N20" s="17">
        <v>504.30127210000001</v>
      </c>
      <c r="O20" s="17">
        <v>193.23530650000001</v>
      </c>
      <c r="P20" s="13">
        <v>8.2000000000000003E-2</v>
      </c>
      <c r="Q20" s="13">
        <v>2.9000000000000001E-2</v>
      </c>
      <c r="R20" s="22">
        <v>531.51078399999994</v>
      </c>
      <c r="S20" s="17">
        <v>516.00166690000003</v>
      </c>
      <c r="T20" s="17">
        <v>537.60473969999998</v>
      </c>
      <c r="U20" s="17">
        <v>192.71732019999999</v>
      </c>
      <c r="V20" s="13">
        <v>7.5749999999999998E-2</v>
      </c>
      <c r="W20" s="13">
        <v>2.9499999999999998E-2</v>
      </c>
      <c r="X20" s="23">
        <v>538.00084679999998</v>
      </c>
      <c r="Y20" s="78">
        <f t="shared" si="0"/>
        <v>84.604444557546387</v>
      </c>
      <c r="Z20" s="15">
        <f t="shared" si="1"/>
        <v>89.714118714707169</v>
      </c>
      <c r="AA20" s="79">
        <f t="shared" si="2"/>
        <v>89.117371467195483</v>
      </c>
      <c r="AE20" s="22">
        <f t="shared" si="3"/>
        <v>244.36375670900003</v>
      </c>
      <c r="AF20" s="17">
        <f t="shared" si="4"/>
        <v>83.091181794999997</v>
      </c>
      <c r="AG20" s="17">
        <f t="shared" si="5"/>
        <v>80.916666666666671</v>
      </c>
      <c r="AH20" s="17">
        <f t="shared" si="6"/>
        <v>31.25</v>
      </c>
      <c r="AI20" s="83">
        <f t="shared" si="7"/>
        <v>89.714118714707169</v>
      </c>
      <c r="AN20" s="10">
        <v>5</v>
      </c>
      <c r="AO20">
        <v>1</v>
      </c>
      <c r="AP20" t="s">
        <v>39</v>
      </c>
      <c r="AQ20" t="s">
        <v>40</v>
      </c>
      <c r="AR20" s="22">
        <f>AE20-AE19</f>
        <v>-9.774095477999964</v>
      </c>
      <c r="AS20" s="17">
        <f>AF20-AF19</f>
        <v>-13.612980205000014</v>
      </c>
      <c r="AT20" s="17">
        <f>AG20-AG19</f>
        <v>12.15000000000002</v>
      </c>
      <c r="AU20" s="17">
        <f>AH20-AH19</f>
        <v>-22.516666666666666</v>
      </c>
      <c r="AV20" s="83">
        <f>AI20-AI19</f>
        <v>-1.0047907773137865</v>
      </c>
    </row>
    <row r="21" spans="1:48" ht="15" customHeight="1" x14ac:dyDescent="0.25">
      <c r="A21">
        <v>5</v>
      </c>
      <c r="B21">
        <v>2</v>
      </c>
      <c r="C21" t="s">
        <v>37</v>
      </c>
      <c r="D21" t="s">
        <v>40</v>
      </c>
      <c r="E21">
        <v>0.43</v>
      </c>
      <c r="F21" s="22">
        <v>584.58913770000004</v>
      </c>
      <c r="G21" s="17">
        <v>487.11631720000003</v>
      </c>
      <c r="H21" s="17">
        <v>539.79856370000005</v>
      </c>
      <c r="I21" s="17">
        <v>265.78384840000001</v>
      </c>
      <c r="J21" s="13">
        <v>7.3249999999999996E-2</v>
      </c>
      <c r="K21" s="13">
        <v>3.2750000000000001E-2</v>
      </c>
      <c r="L21" s="22">
        <v>531.02326760000005</v>
      </c>
      <c r="M21" s="17">
        <v>431.53944180000002</v>
      </c>
      <c r="N21" s="17">
        <v>492.6618168</v>
      </c>
      <c r="O21" s="17">
        <v>264.26035940000003</v>
      </c>
      <c r="P21" s="13">
        <v>7.2249999999999995E-2</v>
      </c>
      <c r="Q21" s="13">
        <v>3.5749999999999997E-2</v>
      </c>
      <c r="R21" s="22">
        <v>548.66526920000001</v>
      </c>
      <c r="S21" s="17">
        <v>493.880608</v>
      </c>
      <c r="T21" s="17">
        <v>552.44352170000002</v>
      </c>
      <c r="U21" s="17">
        <v>239.61030890000001</v>
      </c>
      <c r="V21" s="13">
        <v>7.2249999999999995E-2</v>
      </c>
      <c r="W21" s="13">
        <v>5.0750000000000003E-2</v>
      </c>
      <c r="X21" s="23">
        <v>501.58946179999998</v>
      </c>
      <c r="Y21" s="78">
        <f t="shared" si="0"/>
        <v>83.483514638737887</v>
      </c>
      <c r="Z21" s="15">
        <f t="shared" si="1"/>
        <v>81.203579835318308</v>
      </c>
      <c r="AA21" s="79">
        <f t="shared" si="2"/>
        <v>77.999544060659559</v>
      </c>
      <c r="AE21" s="22">
        <f t="shared" si="3"/>
        <v>251.37332921100003</v>
      </c>
      <c r="AF21" s="17">
        <f t="shared" si="4"/>
        <v>114.28705481200001</v>
      </c>
      <c r="AG21" s="17">
        <f t="shared" si="5"/>
        <v>72.583333333333329</v>
      </c>
      <c r="AH21" s="17">
        <f t="shared" si="6"/>
        <v>39.75</v>
      </c>
      <c r="AI21" s="83">
        <f t="shared" si="7"/>
        <v>83.483514638737887</v>
      </c>
      <c r="AN21" s="10">
        <v>5</v>
      </c>
      <c r="AO21">
        <v>2</v>
      </c>
      <c r="AP21" t="s">
        <v>37</v>
      </c>
      <c r="AQ21" t="s">
        <v>40</v>
      </c>
      <c r="AR21" s="22"/>
      <c r="AS21" s="17"/>
      <c r="AT21" s="17"/>
      <c r="AU21" s="17"/>
      <c r="AV21" s="83"/>
    </row>
    <row r="22" spans="1:48" ht="15" hidden="1" customHeight="1" x14ac:dyDescent="0.25">
      <c r="A22">
        <v>5</v>
      </c>
      <c r="B22">
        <v>2</v>
      </c>
      <c r="C22" t="s">
        <v>39</v>
      </c>
      <c r="D22" t="s">
        <v>40</v>
      </c>
      <c r="E22">
        <v>0.43</v>
      </c>
      <c r="F22" s="22">
        <v>504.11845340000002</v>
      </c>
      <c r="G22" s="17">
        <v>409.6012015</v>
      </c>
      <c r="H22" s="17">
        <v>455.85432479999997</v>
      </c>
      <c r="I22" s="17">
        <v>236.41098220000001</v>
      </c>
      <c r="J22" s="13">
        <v>8.2500000000000004E-2</v>
      </c>
      <c r="K22" s="13">
        <v>2.375E-2</v>
      </c>
      <c r="L22" s="22">
        <v>494.7337617</v>
      </c>
      <c r="M22" s="17">
        <v>431.69179059999999</v>
      </c>
      <c r="N22" s="17">
        <v>470.81498590000001</v>
      </c>
      <c r="O22" s="17">
        <v>292.90195089999997</v>
      </c>
      <c r="P22" s="13">
        <v>7.5999999999999998E-2</v>
      </c>
      <c r="Q22" s="13">
        <v>2.35E-2</v>
      </c>
      <c r="R22" s="22">
        <v>482.42397140000003</v>
      </c>
      <c r="S22" s="17">
        <v>454.97070120000001</v>
      </c>
      <c r="T22" s="17">
        <v>506.86073349999998</v>
      </c>
      <c r="U22" s="17">
        <v>259.81177179999997</v>
      </c>
      <c r="V22" s="13">
        <v>7.7499999999999999E-2</v>
      </c>
      <c r="W22" s="13">
        <v>2.5000000000000001E-2</v>
      </c>
      <c r="X22" s="23">
        <v>474.25807079999998</v>
      </c>
      <c r="Y22" s="78">
        <f t="shared" si="0"/>
        <v>84.103480624775386</v>
      </c>
      <c r="Z22" s="15">
        <f t="shared" si="1"/>
        <v>88.344945879351258</v>
      </c>
      <c r="AA22" s="79">
        <f t="shared" si="2"/>
        <v>81.164390974535422</v>
      </c>
      <c r="AE22" s="22">
        <f t="shared" si="3"/>
        <v>216.77093496200001</v>
      </c>
      <c r="AF22" s="17">
        <f t="shared" si="4"/>
        <v>125.94783888699999</v>
      </c>
      <c r="AG22" s="17">
        <f t="shared" si="5"/>
        <v>78.666666666666657</v>
      </c>
      <c r="AH22" s="17">
        <f t="shared" si="6"/>
        <v>24.083333333333336</v>
      </c>
      <c r="AI22" s="83">
        <f t="shared" si="7"/>
        <v>88.344945879351258</v>
      </c>
      <c r="AN22" s="10">
        <v>5</v>
      </c>
      <c r="AO22">
        <v>2</v>
      </c>
      <c r="AP22" t="s">
        <v>39</v>
      </c>
      <c r="AQ22" t="s">
        <v>40</v>
      </c>
      <c r="AR22" s="22">
        <f>AE22-AE21</f>
        <v>-34.602394249000014</v>
      </c>
      <c r="AS22" s="17">
        <f>AF22-AF21</f>
        <v>11.660784074999981</v>
      </c>
      <c r="AT22" s="17">
        <f>AG22-AG21</f>
        <v>6.0833333333333286</v>
      </c>
      <c r="AU22" s="17">
        <f>AH22-AH21</f>
        <v>-15.666666666666664</v>
      </c>
      <c r="AV22" s="83">
        <f>AI22-AI21</f>
        <v>4.8614312406133706</v>
      </c>
    </row>
    <row r="23" spans="1:48" ht="15" customHeight="1" x14ac:dyDescent="0.25">
      <c r="A23">
        <v>5</v>
      </c>
      <c r="B23">
        <v>3</v>
      </c>
      <c r="C23" t="s">
        <v>37</v>
      </c>
      <c r="D23" t="s">
        <v>38</v>
      </c>
      <c r="E23">
        <v>0.43</v>
      </c>
      <c r="F23" s="22">
        <v>448.20641039999998</v>
      </c>
      <c r="G23" s="17">
        <v>385.10349980000001</v>
      </c>
      <c r="H23" s="17">
        <v>405.36590230000002</v>
      </c>
      <c r="I23" s="17">
        <v>139.303799</v>
      </c>
      <c r="J23" s="13">
        <v>8.1000000000000003E-2</v>
      </c>
      <c r="K23" s="13">
        <v>4.3999999999999997E-2</v>
      </c>
      <c r="L23" s="22">
        <v>468.43834320000002</v>
      </c>
      <c r="M23" s="17">
        <v>377.66887389999999</v>
      </c>
      <c r="N23" s="17">
        <v>414.44589619999999</v>
      </c>
      <c r="O23" s="17">
        <v>169.6516981</v>
      </c>
      <c r="P23" s="13">
        <v>7.2999999999999995E-2</v>
      </c>
      <c r="Q23" s="13">
        <v>5.5500000000000001E-2</v>
      </c>
      <c r="R23" s="22">
        <v>473.16115880000001</v>
      </c>
      <c r="S23" s="17">
        <v>411.18562989999998</v>
      </c>
      <c r="T23" s="17">
        <v>443.2093668</v>
      </c>
      <c r="U23" s="17">
        <v>159.7185504</v>
      </c>
      <c r="V23" s="13">
        <v>7.5249999999999997E-2</v>
      </c>
      <c r="W23" s="13">
        <v>5.6000000000000001E-2</v>
      </c>
      <c r="X23" s="23">
        <v>437.72480669999999</v>
      </c>
      <c r="Y23" s="78">
        <f t="shared" si="0"/>
        <v>87.50237815627662</v>
      </c>
      <c r="Z23" s="15">
        <f t="shared" si="1"/>
        <v>82.522588601489332</v>
      </c>
      <c r="AA23" s="79">
        <f t="shared" si="2"/>
        <v>82.576095143171244</v>
      </c>
      <c r="AE23" s="22">
        <f t="shared" si="3"/>
        <v>203.459298284</v>
      </c>
      <c r="AF23" s="17">
        <f t="shared" si="4"/>
        <v>72.950230183000002</v>
      </c>
      <c r="AG23" s="17">
        <f t="shared" si="5"/>
        <v>76.416666666666671</v>
      </c>
      <c r="AH23" s="17">
        <f t="shared" si="6"/>
        <v>51.833333333333336</v>
      </c>
      <c r="AI23" s="83">
        <f t="shared" si="7"/>
        <v>87.50237815627662</v>
      </c>
      <c r="AN23" s="10">
        <v>5</v>
      </c>
      <c r="AO23">
        <v>3</v>
      </c>
      <c r="AP23" t="s">
        <v>37</v>
      </c>
      <c r="AQ23" t="s">
        <v>38</v>
      </c>
      <c r="AR23" s="22"/>
      <c r="AS23" s="17"/>
      <c r="AT23" s="17"/>
      <c r="AU23" s="17"/>
      <c r="AV23" s="83"/>
    </row>
    <row r="24" spans="1:48" ht="15" hidden="1" customHeight="1" x14ac:dyDescent="0.25">
      <c r="A24">
        <v>5</v>
      </c>
      <c r="B24">
        <v>3</v>
      </c>
      <c r="C24" t="s">
        <v>39</v>
      </c>
      <c r="D24" t="s">
        <v>38</v>
      </c>
      <c r="E24">
        <v>0.43</v>
      </c>
      <c r="F24" s="22">
        <v>473.5877357</v>
      </c>
      <c r="G24" s="17">
        <v>348.29600770000002</v>
      </c>
      <c r="H24" s="17">
        <v>390.89275759999998</v>
      </c>
      <c r="I24" s="17">
        <v>142.1374884</v>
      </c>
      <c r="J24" s="13">
        <v>6.1249999999999999E-2</v>
      </c>
      <c r="K24" s="13">
        <v>7.85E-2</v>
      </c>
      <c r="L24" s="22">
        <v>527.91535020000003</v>
      </c>
      <c r="M24" s="17">
        <v>399.30241640000003</v>
      </c>
      <c r="N24" s="17">
        <v>434.52548000000002</v>
      </c>
      <c r="O24" s="17">
        <v>151.03466370000001</v>
      </c>
      <c r="P24" s="13">
        <v>8.9249999999999996E-2</v>
      </c>
      <c r="Q24" s="13">
        <v>5.1249999999999997E-2</v>
      </c>
      <c r="R24" s="22">
        <v>480.74813360000002</v>
      </c>
      <c r="S24" s="17">
        <v>382.63544769999999</v>
      </c>
      <c r="T24" s="17">
        <v>427.63931009999999</v>
      </c>
      <c r="U24" s="17">
        <v>152.86285029999999</v>
      </c>
      <c r="V24" s="13">
        <v>6.0999999999999999E-2</v>
      </c>
      <c r="W24" s="13">
        <v>7.6249999999999998E-2</v>
      </c>
      <c r="X24" s="23">
        <v>495.19080839999998</v>
      </c>
      <c r="Y24" s="78">
        <f t="shared" si="0"/>
        <v>77.95978248547118</v>
      </c>
      <c r="Z24" s="15">
        <f t="shared" si="1"/>
        <v>82.360423983875791</v>
      </c>
      <c r="AA24" s="79">
        <f t="shared" si="2"/>
        <v>76.567672475295296</v>
      </c>
      <c r="AE24" s="22">
        <f t="shared" si="3"/>
        <v>227.003600586</v>
      </c>
      <c r="AF24" s="17">
        <f t="shared" si="4"/>
        <v>65.731025629000001</v>
      </c>
      <c r="AG24" s="17">
        <f t="shared" si="5"/>
        <v>70.5</v>
      </c>
      <c r="AH24" s="17">
        <f t="shared" si="6"/>
        <v>68.666666666666671</v>
      </c>
      <c r="AI24" s="83">
        <f t="shared" si="7"/>
        <v>82.360423983875791</v>
      </c>
      <c r="AN24" s="10">
        <v>5</v>
      </c>
      <c r="AO24">
        <v>3</v>
      </c>
      <c r="AP24" t="s">
        <v>39</v>
      </c>
      <c r="AQ24" t="s">
        <v>38</v>
      </c>
      <c r="AR24" s="22">
        <f>AE24-AE23</f>
        <v>23.544302302000006</v>
      </c>
      <c r="AS24" s="17">
        <f>AF24-AF23</f>
        <v>-7.2192045540000009</v>
      </c>
      <c r="AT24" s="17">
        <f>AG24-AG23</f>
        <v>-5.9166666666666714</v>
      </c>
      <c r="AU24" s="17">
        <f>AH24-AH23</f>
        <v>16.833333333333336</v>
      </c>
      <c r="AV24" s="83">
        <f>AI24-AI23</f>
        <v>-5.1419541724008297</v>
      </c>
    </row>
    <row r="25" spans="1:48" ht="15" customHeight="1" x14ac:dyDescent="0.25">
      <c r="A25">
        <v>5</v>
      </c>
      <c r="B25">
        <v>4</v>
      </c>
      <c r="C25" t="s">
        <v>37</v>
      </c>
      <c r="D25" t="s">
        <v>38</v>
      </c>
      <c r="E25">
        <v>0.43</v>
      </c>
      <c r="F25" s="22">
        <v>545.19171440000002</v>
      </c>
      <c r="G25" s="17">
        <v>529.13414130000001</v>
      </c>
      <c r="H25" s="17">
        <v>552.26070300000003</v>
      </c>
      <c r="I25" s="17">
        <v>187.5983975</v>
      </c>
      <c r="J25" s="13">
        <v>8.5999999999999993E-2</v>
      </c>
      <c r="K25" s="13">
        <v>5.1499999999999997E-2</v>
      </c>
      <c r="L25" s="22">
        <v>554.18029899999999</v>
      </c>
      <c r="M25" s="17">
        <v>478.76759800000002</v>
      </c>
      <c r="N25" s="17">
        <v>509.11549710000003</v>
      </c>
      <c r="O25" s="17">
        <v>201.18791859999999</v>
      </c>
      <c r="P25" s="13">
        <v>8.4750000000000006E-2</v>
      </c>
      <c r="Q25" s="13">
        <v>4.725E-2</v>
      </c>
      <c r="R25" s="22">
        <v>557.04445820000001</v>
      </c>
      <c r="S25" s="17">
        <v>486.53739139999999</v>
      </c>
      <c r="T25" s="17">
        <v>517.3728069</v>
      </c>
      <c r="U25" s="17">
        <v>201.09650920000001</v>
      </c>
      <c r="V25" s="13">
        <v>8.4750000000000006E-2</v>
      </c>
      <c r="W25" s="13">
        <v>4.9500000000000002E-2</v>
      </c>
      <c r="X25" s="23">
        <v>521.15105940000001</v>
      </c>
      <c r="Y25" s="78">
        <f t="shared" si="0"/>
        <v>88.035391764826699</v>
      </c>
      <c r="Z25" s="15">
        <f t="shared" si="1"/>
        <v>86.968320160055256</v>
      </c>
      <c r="AA25" s="79">
        <f t="shared" si="2"/>
        <v>86.607192168836193</v>
      </c>
      <c r="AE25" s="22">
        <f t="shared" si="3"/>
        <v>239.52911702599999</v>
      </c>
      <c r="AF25" s="17">
        <f t="shared" si="4"/>
        <v>86.510804997999998</v>
      </c>
      <c r="AG25" s="17">
        <f t="shared" si="5"/>
        <v>85.166666666666671</v>
      </c>
      <c r="AH25" s="17">
        <f t="shared" si="6"/>
        <v>49.416666666666664</v>
      </c>
      <c r="AI25" s="83">
        <f t="shared" si="7"/>
        <v>88.035391764826699</v>
      </c>
      <c r="AN25" s="10">
        <v>5</v>
      </c>
      <c r="AO25">
        <v>4</v>
      </c>
      <c r="AP25" t="s">
        <v>37</v>
      </c>
      <c r="AQ25" t="s">
        <v>38</v>
      </c>
      <c r="AR25" s="22"/>
      <c r="AS25" s="17"/>
      <c r="AT25" s="17"/>
      <c r="AU25" s="17"/>
      <c r="AV25" s="83"/>
    </row>
    <row r="26" spans="1:48" ht="15" hidden="1" customHeight="1" x14ac:dyDescent="0.25">
      <c r="A26" s="7">
        <v>5</v>
      </c>
      <c r="B26" s="7">
        <v>4</v>
      </c>
      <c r="C26" s="7" t="s">
        <v>39</v>
      </c>
      <c r="D26" s="7" t="s">
        <v>38</v>
      </c>
      <c r="E26" s="7">
        <v>0.43</v>
      </c>
      <c r="F26" s="37">
        <v>508.59751080000001</v>
      </c>
      <c r="G26" s="87">
        <v>488.39604789999999</v>
      </c>
      <c r="H26" s="87">
        <v>516.2454252</v>
      </c>
      <c r="I26" s="87">
        <v>188.05544420000001</v>
      </c>
      <c r="J26" s="31">
        <v>8.4250000000000005E-2</v>
      </c>
      <c r="K26" s="31">
        <v>5.1499999999999997E-2</v>
      </c>
      <c r="L26" s="37">
        <v>509.66395310000001</v>
      </c>
      <c r="M26" s="87">
        <v>424.22669500000001</v>
      </c>
      <c r="N26" s="87">
        <v>461.36935460000001</v>
      </c>
      <c r="O26" s="87">
        <v>185.09987570000001</v>
      </c>
      <c r="P26" s="31">
        <v>8.3250000000000005E-2</v>
      </c>
      <c r="Q26" s="31">
        <v>5.5E-2</v>
      </c>
      <c r="R26" s="37">
        <v>569.7503557</v>
      </c>
      <c r="S26" s="87">
        <v>457.01217630000002</v>
      </c>
      <c r="T26" s="87">
        <v>479.07229580000001</v>
      </c>
      <c r="U26" s="87">
        <v>211.76093159999999</v>
      </c>
      <c r="V26" s="31">
        <v>8.5000000000000006E-2</v>
      </c>
      <c r="W26" s="31">
        <v>4.5749999999999999E-2</v>
      </c>
      <c r="X26" s="38">
        <v>489.98047630000002</v>
      </c>
      <c r="Y26" s="85">
        <f t="shared" si="0"/>
        <v>85.779086692934897</v>
      </c>
      <c r="Z26" s="33">
        <f t="shared" si="1"/>
        <v>83.297520545248204</v>
      </c>
      <c r="AA26" s="86">
        <f t="shared" si="2"/>
        <v>91.643869996282419</v>
      </c>
      <c r="AE26" s="37">
        <f t="shared" si="3"/>
        <v>244.992652951</v>
      </c>
      <c r="AF26" s="87">
        <f t="shared" si="4"/>
        <v>91.057200588000001</v>
      </c>
      <c r="AG26" s="87">
        <f t="shared" si="5"/>
        <v>84.166666666666671</v>
      </c>
      <c r="AH26" s="87">
        <f t="shared" si="6"/>
        <v>50.75</v>
      </c>
      <c r="AI26" s="88">
        <f t="shared" si="7"/>
        <v>91.643869996282419</v>
      </c>
      <c r="AN26" s="6">
        <v>5</v>
      </c>
      <c r="AO26" s="7">
        <v>4</v>
      </c>
      <c r="AP26" s="7" t="s">
        <v>39</v>
      </c>
      <c r="AQ26" s="7" t="s">
        <v>38</v>
      </c>
      <c r="AR26" s="37">
        <f>AE26-AE25</f>
        <v>5.4635359250000022</v>
      </c>
      <c r="AS26" s="87">
        <f>AF26-AF25</f>
        <v>4.546395590000003</v>
      </c>
      <c r="AT26" s="87">
        <f>AG26-AG25</f>
        <v>-1</v>
      </c>
      <c r="AU26" s="87">
        <f>AH26-AH25</f>
        <v>1.3333333333333357</v>
      </c>
      <c r="AV26" s="88">
        <f>AI26-AI25</f>
        <v>3.6084782314557202</v>
      </c>
    </row>
    <row r="27" spans="1:48" ht="15" customHeight="1" x14ac:dyDescent="0.25">
      <c r="A27" s="20">
        <v>6</v>
      </c>
      <c r="B27" s="20">
        <v>1</v>
      </c>
      <c r="C27" s="20" t="s">
        <v>37</v>
      </c>
      <c r="D27" s="20" t="s">
        <v>40</v>
      </c>
      <c r="E27" s="89">
        <v>0.42</v>
      </c>
      <c r="F27" s="22">
        <v>727.03535069999998</v>
      </c>
      <c r="G27" s="17">
        <v>589.43383240000003</v>
      </c>
      <c r="H27" s="17">
        <v>624.13890979999996</v>
      </c>
      <c r="I27" s="17">
        <v>225.83796910000001</v>
      </c>
      <c r="J27" s="13">
        <v>8.3000000000000004E-2</v>
      </c>
      <c r="K27" s="13">
        <v>4.4499999999999998E-2</v>
      </c>
      <c r="L27" s="22">
        <v>751.71587109999996</v>
      </c>
      <c r="M27" s="17">
        <v>751.62446169999998</v>
      </c>
      <c r="N27" s="17">
        <v>768.62659799999994</v>
      </c>
      <c r="O27" s="17">
        <v>222.27300510000001</v>
      </c>
      <c r="P27" s="13">
        <v>8.2750000000000004E-2</v>
      </c>
      <c r="Q27" s="13">
        <v>3.85E-2</v>
      </c>
      <c r="R27" s="22">
        <v>696.19993520000003</v>
      </c>
      <c r="S27" s="17">
        <v>695.77335830000004</v>
      </c>
      <c r="T27" s="17">
        <v>710.76448919999996</v>
      </c>
      <c r="U27" s="17">
        <v>212.06562940000001</v>
      </c>
      <c r="V27" s="13">
        <v>8.3500000000000005E-2</v>
      </c>
      <c r="W27" s="13">
        <v>3.7249999999999998E-2</v>
      </c>
      <c r="X27" s="23">
        <v>761.43573030000005</v>
      </c>
      <c r="Y27" s="78">
        <f t="shared" si="0"/>
        <v>87.54121792202055</v>
      </c>
      <c r="Z27" s="15">
        <f t="shared" si="1"/>
        <v>92.351716837763277</v>
      </c>
      <c r="AA27" s="79">
        <f t="shared" si="2"/>
        <v>92.935231631267172</v>
      </c>
      <c r="AE27" s="21">
        <f t="shared" si="3"/>
        <v>319.80300672600004</v>
      </c>
      <c r="AF27" s="74">
        <f t="shared" si="4"/>
        <v>94.851947022000004</v>
      </c>
      <c r="AG27" s="74">
        <f t="shared" si="5"/>
        <v>83.083333333333343</v>
      </c>
      <c r="AH27" s="74">
        <f t="shared" si="6"/>
        <v>40.083333333333329</v>
      </c>
      <c r="AI27" s="80">
        <f t="shared" si="7"/>
        <v>92.935231631267172</v>
      </c>
      <c r="AN27" s="81">
        <v>6</v>
      </c>
      <c r="AO27" s="20">
        <v>1</v>
      </c>
      <c r="AP27" s="20" t="s">
        <v>37</v>
      </c>
      <c r="AQ27" s="20" t="s">
        <v>40</v>
      </c>
      <c r="AR27" s="21"/>
      <c r="AS27" s="74"/>
      <c r="AT27" s="74"/>
      <c r="AU27" s="74"/>
      <c r="AV27" s="80"/>
    </row>
    <row r="28" spans="1:48" ht="15" hidden="1" customHeight="1" x14ac:dyDescent="0.25">
      <c r="A28">
        <v>6</v>
      </c>
      <c r="B28">
        <v>1</v>
      </c>
      <c r="C28" t="s">
        <v>39</v>
      </c>
      <c r="D28" t="s">
        <v>40</v>
      </c>
      <c r="E28" s="43">
        <v>0.42</v>
      </c>
      <c r="F28" s="22">
        <v>674.56639270000005</v>
      </c>
      <c r="G28" s="17">
        <v>663.07928630000004</v>
      </c>
      <c r="H28" s="17">
        <v>699.91724810000005</v>
      </c>
      <c r="I28" s="17">
        <v>195.2463118</v>
      </c>
      <c r="J28" s="13">
        <v>7.4249999999999997E-2</v>
      </c>
      <c r="K28" s="13">
        <v>2.9749999999999999E-2</v>
      </c>
      <c r="L28" s="22">
        <v>693.88423209999996</v>
      </c>
      <c r="M28" s="17">
        <v>657.38143779999996</v>
      </c>
      <c r="N28" s="17">
        <v>686.54101549999996</v>
      </c>
      <c r="O28" s="17">
        <v>226.56924380000001</v>
      </c>
      <c r="P28" s="13">
        <v>7.5499999999999998E-2</v>
      </c>
      <c r="Q28" s="13">
        <v>2.2499999999999999E-2</v>
      </c>
      <c r="R28" s="22">
        <v>677.125854</v>
      </c>
      <c r="S28" s="17">
        <v>609.23918819999994</v>
      </c>
      <c r="T28" s="17">
        <v>657.50331689999996</v>
      </c>
      <c r="U28" s="17">
        <v>226.66065309999999</v>
      </c>
      <c r="V28" s="13">
        <v>7.5749999999999998E-2</v>
      </c>
      <c r="W28" s="13">
        <v>2.2249999999999999E-2</v>
      </c>
      <c r="X28" s="23">
        <v>703.11657490000005</v>
      </c>
      <c r="Y28" s="78">
        <f t="shared" si="0"/>
        <v>81.453860797573597</v>
      </c>
      <c r="Z28" s="15">
        <f t="shared" si="1"/>
        <v>87.80699664774852</v>
      </c>
      <c r="AA28" s="79">
        <f t="shared" si="2"/>
        <v>80.841267707628958</v>
      </c>
      <c r="AE28" s="22">
        <f t="shared" si="3"/>
        <v>295.308961458</v>
      </c>
      <c r="AF28" s="17">
        <f t="shared" si="4"/>
        <v>95.197474301999989</v>
      </c>
      <c r="AG28" s="17">
        <f t="shared" si="5"/>
        <v>75.166666666666657</v>
      </c>
      <c r="AH28" s="17">
        <f t="shared" si="6"/>
        <v>24.833333333333332</v>
      </c>
      <c r="AI28" s="83">
        <f t="shared" si="7"/>
        <v>87.80699664774852</v>
      </c>
      <c r="AN28" s="10">
        <v>6</v>
      </c>
      <c r="AO28">
        <v>1</v>
      </c>
      <c r="AP28" t="s">
        <v>39</v>
      </c>
      <c r="AQ28" t="s">
        <v>40</v>
      </c>
      <c r="AR28" s="22">
        <f>AE28-AE27</f>
        <v>-24.494045268000036</v>
      </c>
      <c r="AS28" s="17">
        <f>AF28-AF27</f>
        <v>0.34552727999998467</v>
      </c>
      <c r="AT28" s="17">
        <f>AG28-AG27</f>
        <v>-7.9166666666666856</v>
      </c>
      <c r="AU28" s="17">
        <f>AH28-AH27</f>
        <v>-15.249999999999996</v>
      </c>
      <c r="AV28" s="83">
        <f>AI28-AI27</f>
        <v>-5.1282349835186523</v>
      </c>
    </row>
    <row r="29" spans="1:48" ht="15" customHeight="1" x14ac:dyDescent="0.25">
      <c r="A29">
        <v>6</v>
      </c>
      <c r="B29">
        <v>2</v>
      </c>
      <c r="C29" t="s">
        <v>37</v>
      </c>
      <c r="D29" t="s">
        <v>40</v>
      </c>
      <c r="E29" s="43">
        <v>0.42</v>
      </c>
      <c r="F29" s="22">
        <v>755.1284862</v>
      </c>
      <c r="G29" s="17">
        <v>735.38406999999995</v>
      </c>
      <c r="H29" s="17">
        <v>757.13949160000004</v>
      </c>
      <c r="I29" s="17">
        <v>224.6496478</v>
      </c>
      <c r="J29" s="13">
        <v>6.5750000000000003E-2</v>
      </c>
      <c r="K29" s="13">
        <v>6.3E-2</v>
      </c>
      <c r="L29" s="22">
        <v>744.37265449999995</v>
      </c>
      <c r="M29" s="17">
        <v>596.56376049999994</v>
      </c>
      <c r="N29" s="17">
        <v>626.75931070000001</v>
      </c>
      <c r="O29" s="17">
        <v>235.4359493</v>
      </c>
      <c r="P29" s="13">
        <v>8.1750000000000003E-2</v>
      </c>
      <c r="Q29" s="13">
        <v>4.8750000000000002E-2</v>
      </c>
      <c r="R29" s="22">
        <v>763.59908459999997</v>
      </c>
      <c r="S29" s="17">
        <v>749.55251680000003</v>
      </c>
      <c r="T29" s="17">
        <v>772.06968289999998</v>
      </c>
      <c r="U29" s="17">
        <v>242.1088307</v>
      </c>
      <c r="V29" s="13">
        <v>6.25E-2</v>
      </c>
      <c r="W29" s="13">
        <v>6.4000000000000001E-2</v>
      </c>
      <c r="X29" s="23">
        <v>727.52286719999995</v>
      </c>
      <c r="Y29" s="78">
        <f t="shared" si="0"/>
        <v>90.569056869646346</v>
      </c>
      <c r="Z29" s="15">
        <f t="shared" si="1"/>
        <v>89.721336992936529</v>
      </c>
      <c r="AA29" s="79">
        <f t="shared" si="2"/>
        <v>90.870651859430623</v>
      </c>
      <c r="AE29" s="22">
        <f t="shared" si="3"/>
        <v>320.711615532</v>
      </c>
      <c r="AF29" s="17">
        <f t="shared" si="4"/>
        <v>101.685708894</v>
      </c>
      <c r="AG29" s="17">
        <f t="shared" si="5"/>
        <v>70</v>
      </c>
      <c r="AH29" s="17">
        <f t="shared" si="6"/>
        <v>58.583333333333343</v>
      </c>
      <c r="AI29" s="83">
        <f t="shared" si="7"/>
        <v>90.870651859430623</v>
      </c>
      <c r="AN29" s="10">
        <v>6</v>
      </c>
      <c r="AO29">
        <v>2</v>
      </c>
      <c r="AP29" t="s">
        <v>37</v>
      </c>
      <c r="AQ29" t="s">
        <v>40</v>
      </c>
      <c r="AR29" s="22"/>
      <c r="AS29" s="17"/>
      <c r="AT29" s="17"/>
      <c r="AU29" s="17"/>
      <c r="AV29" s="83"/>
    </row>
    <row r="30" spans="1:48" ht="15" hidden="1" customHeight="1" x14ac:dyDescent="0.25">
      <c r="A30">
        <v>6</v>
      </c>
      <c r="B30">
        <v>2</v>
      </c>
      <c r="C30" t="s">
        <v>39</v>
      </c>
      <c r="D30" t="s">
        <v>40</v>
      </c>
      <c r="E30" s="43">
        <v>0.42</v>
      </c>
      <c r="F30" s="22">
        <v>713.2934808</v>
      </c>
      <c r="G30" s="17">
        <v>708.78395360000002</v>
      </c>
      <c r="H30" s="17">
        <v>719.53978529999995</v>
      </c>
      <c r="I30" s="17">
        <v>223.55273579999999</v>
      </c>
      <c r="J30" s="13">
        <v>6.2E-2</v>
      </c>
      <c r="K30" s="13">
        <v>5.8500000000000003E-2</v>
      </c>
      <c r="L30" s="22">
        <v>717.01079370000002</v>
      </c>
      <c r="M30" s="17">
        <v>644.79741939999997</v>
      </c>
      <c r="N30" s="17">
        <v>671.00142860000005</v>
      </c>
      <c r="O30" s="17">
        <v>233.63823239999999</v>
      </c>
      <c r="P30" s="13">
        <v>6.5250000000000002E-2</v>
      </c>
      <c r="Q30" s="13">
        <v>5.45E-2</v>
      </c>
      <c r="R30" s="22">
        <v>700.95322060000001</v>
      </c>
      <c r="S30" s="17">
        <v>671.12330770000005</v>
      </c>
      <c r="T30" s="17">
        <v>703.87831930000004</v>
      </c>
      <c r="U30" s="17">
        <v>238.26963860000001</v>
      </c>
      <c r="V30" s="13">
        <v>6.3E-2</v>
      </c>
      <c r="W30" s="13">
        <v>5.6250000000000001E-2</v>
      </c>
      <c r="X30" s="23">
        <v>739.40608069999996</v>
      </c>
      <c r="Y30" s="78">
        <f t="shared" si="0"/>
        <v>95.219100316647555</v>
      </c>
      <c r="Z30" s="15">
        <f t="shared" si="1"/>
        <v>89.913942759887107</v>
      </c>
      <c r="AA30" s="79">
        <f t="shared" si="2"/>
        <v>86.837986320321903</v>
      </c>
      <c r="AE30" s="22">
        <f t="shared" si="3"/>
        <v>310.55055389399996</v>
      </c>
      <c r="AF30" s="17">
        <f t="shared" si="4"/>
        <v>100.073248212</v>
      </c>
      <c r="AG30" s="17">
        <f t="shared" si="5"/>
        <v>63.416666666666664</v>
      </c>
      <c r="AH30" s="17">
        <f t="shared" si="6"/>
        <v>56.416666666666671</v>
      </c>
      <c r="AI30" s="83">
        <f t="shared" si="7"/>
        <v>95.219100316647555</v>
      </c>
      <c r="AN30" s="10">
        <v>6</v>
      </c>
      <c r="AO30">
        <v>2</v>
      </c>
      <c r="AP30" t="s">
        <v>39</v>
      </c>
      <c r="AQ30" t="s">
        <v>40</v>
      </c>
      <c r="AR30" s="22">
        <f>AE30-AE29</f>
        <v>-10.161061638000035</v>
      </c>
      <c r="AS30" s="17">
        <f>AF30-AF29</f>
        <v>-1.6124606820000054</v>
      </c>
      <c r="AT30" s="17">
        <f>AG30-AG29</f>
        <v>-6.5833333333333357</v>
      </c>
      <c r="AU30" s="17">
        <f>AH30-AH29</f>
        <v>-2.1666666666666714</v>
      </c>
      <c r="AV30" s="83">
        <f>AI30-AI29</f>
        <v>4.3484484572169322</v>
      </c>
    </row>
    <row r="31" spans="1:48" ht="15" hidden="1" customHeight="1" x14ac:dyDescent="0.25">
      <c r="A31">
        <v>6</v>
      </c>
      <c r="B31">
        <v>3</v>
      </c>
      <c r="C31" t="s">
        <v>37</v>
      </c>
      <c r="F31" s="22"/>
      <c r="G31" s="17"/>
      <c r="H31" s="17"/>
      <c r="I31" s="17"/>
      <c r="J31" s="84"/>
      <c r="K31" s="84"/>
      <c r="L31" s="22"/>
      <c r="M31" s="17"/>
      <c r="N31" s="17"/>
      <c r="O31" s="17"/>
      <c r="P31" s="84"/>
      <c r="Q31" s="84"/>
      <c r="R31" s="22"/>
      <c r="S31" s="17"/>
      <c r="T31" s="17"/>
      <c r="U31" s="17"/>
      <c r="V31" s="84"/>
      <c r="W31" s="84"/>
      <c r="X31" s="23"/>
      <c r="Y31" s="78" t="str">
        <f t="shared" si="0"/>
        <v/>
      </c>
      <c r="Z31" s="15" t="str">
        <f t="shared" si="1"/>
        <v/>
      </c>
      <c r="AA31" s="79" t="str">
        <f t="shared" si="2"/>
        <v/>
      </c>
      <c r="AE31" s="22"/>
      <c r="AF31" s="17"/>
      <c r="AG31" s="17"/>
      <c r="AH31" s="17"/>
      <c r="AI31" s="83"/>
      <c r="AN31" s="10">
        <v>6</v>
      </c>
      <c r="AO31">
        <v>3</v>
      </c>
      <c r="AP31" t="s">
        <v>37</v>
      </c>
      <c r="AR31" s="22"/>
      <c r="AS31" s="17"/>
      <c r="AT31" s="17"/>
      <c r="AU31" s="17"/>
      <c r="AV31" s="83"/>
    </row>
    <row r="32" spans="1:48" ht="15" hidden="1" customHeight="1" x14ac:dyDescent="0.25">
      <c r="A32">
        <v>6</v>
      </c>
      <c r="B32">
        <v>3</v>
      </c>
      <c r="C32" t="s">
        <v>39</v>
      </c>
      <c r="F32" s="22"/>
      <c r="G32" s="17"/>
      <c r="H32" s="17"/>
      <c r="I32" s="17"/>
      <c r="J32" s="84"/>
      <c r="K32" s="84"/>
      <c r="L32" s="22"/>
      <c r="M32" s="17"/>
      <c r="N32" s="17"/>
      <c r="O32" s="17"/>
      <c r="P32" s="84"/>
      <c r="Q32" s="84"/>
      <c r="R32" s="22"/>
      <c r="S32" s="17"/>
      <c r="T32" s="17"/>
      <c r="U32" s="17"/>
      <c r="V32" s="84"/>
      <c r="W32" s="84"/>
      <c r="X32" s="23"/>
      <c r="Y32" s="78" t="str">
        <f t="shared" si="0"/>
        <v/>
      </c>
      <c r="Z32" s="15" t="str">
        <f t="shared" si="1"/>
        <v/>
      </c>
      <c r="AA32" s="79" t="str">
        <f t="shared" si="2"/>
        <v/>
      </c>
      <c r="AE32" s="22"/>
      <c r="AF32" s="17"/>
      <c r="AG32" s="17"/>
      <c r="AH32" s="17"/>
      <c r="AI32" s="83"/>
      <c r="AN32" s="10">
        <v>6</v>
      </c>
      <c r="AO32">
        <v>3</v>
      </c>
      <c r="AP32" t="s">
        <v>39</v>
      </c>
      <c r="AR32" s="22"/>
      <c r="AS32" s="17"/>
      <c r="AT32" s="17"/>
      <c r="AU32" s="17"/>
      <c r="AV32" s="83"/>
    </row>
    <row r="33" spans="1:48" ht="15" hidden="1" customHeight="1" x14ac:dyDescent="0.25">
      <c r="A33">
        <v>6</v>
      </c>
      <c r="B33">
        <v>4</v>
      </c>
      <c r="C33" t="s">
        <v>37</v>
      </c>
      <c r="F33" s="22"/>
      <c r="G33" s="17"/>
      <c r="H33" s="17"/>
      <c r="I33" s="17"/>
      <c r="J33" s="84"/>
      <c r="K33" s="84"/>
      <c r="L33" s="22"/>
      <c r="M33" s="17"/>
      <c r="N33" s="17"/>
      <c r="O33" s="17"/>
      <c r="P33" s="84"/>
      <c r="Q33" s="84"/>
      <c r="R33" s="22"/>
      <c r="S33" s="17"/>
      <c r="T33" s="17"/>
      <c r="U33" s="17"/>
      <c r="V33" s="84"/>
      <c r="W33" s="84"/>
      <c r="X33" s="23"/>
      <c r="Y33" s="78" t="str">
        <f t="shared" si="0"/>
        <v/>
      </c>
      <c r="Z33" s="15" t="str">
        <f t="shared" si="1"/>
        <v/>
      </c>
      <c r="AA33" s="79" t="str">
        <f t="shared" si="2"/>
        <v/>
      </c>
      <c r="AE33" s="22"/>
      <c r="AF33" s="17"/>
      <c r="AG33" s="17"/>
      <c r="AH33" s="17"/>
      <c r="AI33" s="83"/>
      <c r="AN33" s="10">
        <v>6</v>
      </c>
      <c r="AO33">
        <v>4</v>
      </c>
      <c r="AP33" t="s">
        <v>37</v>
      </c>
      <c r="AR33" s="22"/>
      <c r="AS33" s="17"/>
      <c r="AT33" s="17"/>
      <c r="AU33" s="17"/>
      <c r="AV33" s="83"/>
    </row>
    <row r="34" spans="1:48" ht="15" hidden="1" customHeight="1" x14ac:dyDescent="0.25">
      <c r="A34" s="7">
        <v>6</v>
      </c>
      <c r="B34" s="7">
        <v>4</v>
      </c>
      <c r="C34" s="7" t="s">
        <v>39</v>
      </c>
      <c r="D34" s="7"/>
      <c r="E34" s="7"/>
      <c r="F34" s="37"/>
      <c r="G34" s="87"/>
      <c r="H34" s="87"/>
      <c r="I34" s="87"/>
      <c r="J34" s="90"/>
      <c r="K34" s="90"/>
      <c r="L34" s="37"/>
      <c r="M34" s="87"/>
      <c r="N34" s="87"/>
      <c r="O34" s="87"/>
      <c r="P34" s="90"/>
      <c r="Q34" s="90"/>
      <c r="R34" s="37"/>
      <c r="S34" s="87"/>
      <c r="T34" s="87"/>
      <c r="U34" s="87"/>
      <c r="V34" s="90"/>
      <c r="W34" s="90"/>
      <c r="X34" s="38"/>
      <c r="Y34" s="85" t="str">
        <f t="shared" si="0"/>
        <v/>
      </c>
      <c r="Z34" s="33" t="str">
        <f t="shared" si="1"/>
        <v/>
      </c>
      <c r="AA34" s="86" t="str">
        <f t="shared" si="2"/>
        <v/>
      </c>
      <c r="AE34" s="37"/>
      <c r="AF34" s="87"/>
      <c r="AG34" s="87"/>
      <c r="AH34" s="87"/>
      <c r="AI34" s="88"/>
      <c r="AN34" s="6">
        <v>6</v>
      </c>
      <c r="AO34" s="7">
        <v>4</v>
      </c>
      <c r="AP34" s="7" t="s">
        <v>39</v>
      </c>
      <c r="AQ34" s="7"/>
      <c r="AR34" s="37"/>
      <c r="AS34" s="87"/>
      <c r="AT34" s="87"/>
      <c r="AU34" s="87"/>
      <c r="AV34" s="88"/>
    </row>
    <row r="35" spans="1:48" ht="15" customHeight="1" x14ac:dyDescent="0.25">
      <c r="A35" s="20">
        <v>7</v>
      </c>
      <c r="B35" s="20">
        <v>1</v>
      </c>
      <c r="C35" s="20" t="s">
        <v>37</v>
      </c>
      <c r="D35" s="20" t="s">
        <v>38</v>
      </c>
      <c r="E35" s="20">
        <v>0.47</v>
      </c>
      <c r="F35" s="22">
        <v>883.77188980000005</v>
      </c>
      <c r="G35" s="17">
        <v>852.47942760000001</v>
      </c>
      <c r="H35" s="17">
        <v>853.60680939999997</v>
      </c>
      <c r="I35" s="17">
        <v>223.1566286</v>
      </c>
      <c r="J35" s="13">
        <v>6.7250000000000004E-2</v>
      </c>
      <c r="K35" s="13">
        <v>5.8000000000000003E-2</v>
      </c>
      <c r="L35" s="22">
        <v>879.53659059999995</v>
      </c>
      <c r="M35" s="17">
        <v>878.47014839999997</v>
      </c>
      <c r="N35" s="17">
        <v>880.08504660000006</v>
      </c>
      <c r="O35" s="17">
        <v>237.7821222</v>
      </c>
      <c r="P35" s="13">
        <v>6.7000000000000004E-2</v>
      </c>
      <c r="Q35" s="13">
        <v>3.3000000000000002E-2</v>
      </c>
      <c r="R35" s="22">
        <v>924.11387609999997</v>
      </c>
      <c r="S35" s="17">
        <v>907.29455859999996</v>
      </c>
      <c r="T35" s="17">
        <v>907.59925639999994</v>
      </c>
      <c r="U35" s="17">
        <v>231.20065009999999</v>
      </c>
      <c r="V35" s="13">
        <v>6.8750000000000006E-2</v>
      </c>
      <c r="W35" s="13">
        <v>2.7E-2</v>
      </c>
      <c r="X35" s="23">
        <v>901.29201230000001</v>
      </c>
      <c r="Y35" s="78">
        <f t="shared" ref="Y35:Y66" si="8">IF(I35="","",100-(H35-G35)*(G35/F35)/I35*100)</f>
        <v>99.512690417690749</v>
      </c>
      <c r="Z35" s="15">
        <f t="shared" ref="Z35:Z66" si="9">IF(O35="","",100-(N35-M35)*(M35/L35)/O35*100)</f>
        <v>99.321673087315801</v>
      </c>
      <c r="AA35" s="79">
        <f t="shared" ref="AA35:AA66" si="10">IF(U35="","",100-(T35-S35)*(S35/R35)/U35*100)</f>
        <v>99.870609294048037</v>
      </c>
      <c r="AE35" s="21">
        <f t="shared" ref="AE35:AE66" si="11">MAX(F35,L35,R35,X35)*E35</f>
        <v>434.33352176699998</v>
      </c>
      <c r="AF35" s="74">
        <f t="shared" ref="AF35:AF66" si="12">MAX(I35,O35,U35)*E35</f>
        <v>111.75759743399999</v>
      </c>
      <c r="AG35" s="74">
        <f t="shared" ref="AG35:AG66" si="13">AVERAGE(J35,P35,V35)*1000</f>
        <v>67.666666666666671</v>
      </c>
      <c r="AH35" s="74">
        <f t="shared" ref="AH35:AH66" si="14">AVERAGE(K35,Q35,W35)*1000</f>
        <v>39.333333333333329</v>
      </c>
      <c r="AI35" s="80">
        <f t="shared" ref="AI35:AI66" si="15">MAX(Y35:AA35)</f>
        <v>99.870609294048037</v>
      </c>
      <c r="AN35" s="81">
        <v>7</v>
      </c>
      <c r="AO35" s="20">
        <v>1</v>
      </c>
      <c r="AP35" s="20" t="s">
        <v>37</v>
      </c>
      <c r="AQ35" s="20" t="s">
        <v>38</v>
      </c>
      <c r="AR35" s="21"/>
      <c r="AS35" s="74"/>
      <c r="AT35" s="74"/>
      <c r="AU35" s="74"/>
      <c r="AV35" s="80"/>
    </row>
    <row r="36" spans="1:48" ht="15" hidden="1" customHeight="1" x14ac:dyDescent="0.25">
      <c r="A36">
        <v>7</v>
      </c>
      <c r="B36">
        <v>1</v>
      </c>
      <c r="C36" t="s">
        <v>39</v>
      </c>
      <c r="D36" t="s">
        <v>38</v>
      </c>
      <c r="E36">
        <v>0.47</v>
      </c>
      <c r="F36" s="22">
        <v>878.56155769999998</v>
      </c>
      <c r="G36" s="17">
        <v>856.53190810000001</v>
      </c>
      <c r="H36" s="17">
        <v>856.9280152</v>
      </c>
      <c r="I36" s="17">
        <v>186.25772720000001</v>
      </c>
      <c r="J36" s="13">
        <v>8.4000000000000005E-2</v>
      </c>
      <c r="K36" s="13">
        <v>4.5999999999999999E-2</v>
      </c>
      <c r="L36" s="22">
        <v>910.61576439999999</v>
      </c>
      <c r="M36" s="17">
        <v>879.74987910000004</v>
      </c>
      <c r="N36" s="17">
        <v>882.3093404</v>
      </c>
      <c r="O36" s="17">
        <v>200.1519461</v>
      </c>
      <c r="P36" s="13">
        <v>7.9250000000000001E-2</v>
      </c>
      <c r="Q36" s="13">
        <v>5.2249999999999998E-2</v>
      </c>
      <c r="R36" s="22">
        <v>904.76556700000003</v>
      </c>
      <c r="S36" s="17">
        <v>865.5509624</v>
      </c>
      <c r="T36" s="17">
        <v>869.45109400000001</v>
      </c>
      <c r="U36" s="17">
        <v>190.64537530000001</v>
      </c>
      <c r="V36" s="13">
        <v>7.9500000000000001E-2</v>
      </c>
      <c r="W36" s="13">
        <v>5.6250000000000001E-2</v>
      </c>
      <c r="X36" s="23">
        <v>932.64541399999996</v>
      </c>
      <c r="Y36" s="78">
        <f t="shared" si="8"/>
        <v>99.792666405216465</v>
      </c>
      <c r="Z36" s="15">
        <f t="shared" si="9"/>
        <v>98.764585195256245</v>
      </c>
      <c r="AA36" s="79">
        <f t="shared" si="10"/>
        <v>98.042915549668265</v>
      </c>
      <c r="AE36" s="22">
        <f t="shared" si="11"/>
        <v>438.34334457999995</v>
      </c>
      <c r="AF36" s="17">
        <f t="shared" si="12"/>
        <v>94.071414666999999</v>
      </c>
      <c r="AG36" s="17">
        <f t="shared" si="13"/>
        <v>80.916666666666671</v>
      </c>
      <c r="AH36" s="17">
        <f t="shared" si="14"/>
        <v>51.5</v>
      </c>
      <c r="AI36" s="83">
        <f t="shared" si="15"/>
        <v>99.792666405216465</v>
      </c>
      <c r="AN36" s="10">
        <v>7</v>
      </c>
      <c r="AO36">
        <v>1</v>
      </c>
      <c r="AP36" t="s">
        <v>39</v>
      </c>
      <c r="AQ36" t="s">
        <v>38</v>
      </c>
      <c r="AR36" s="22">
        <f>AE36-AE35</f>
        <v>4.0098228129999711</v>
      </c>
      <c r="AS36" s="17">
        <f>AF36-AF35</f>
        <v>-17.686182766999991</v>
      </c>
      <c r="AT36" s="17">
        <f>AG36-AG35</f>
        <v>13.25</v>
      </c>
      <c r="AU36" s="17">
        <f>AH36-AH35</f>
        <v>12.166666666666671</v>
      </c>
      <c r="AV36" s="83">
        <f>AI36-AI35</f>
        <v>-7.7942888831572077E-2</v>
      </c>
    </row>
    <row r="37" spans="1:48" ht="15" customHeight="1" x14ac:dyDescent="0.25">
      <c r="A37">
        <v>7</v>
      </c>
      <c r="B37">
        <v>2</v>
      </c>
      <c r="C37" t="s">
        <v>37</v>
      </c>
      <c r="D37" t="s">
        <v>38</v>
      </c>
      <c r="E37">
        <v>0.47</v>
      </c>
      <c r="F37" s="22">
        <v>780.38793239999995</v>
      </c>
      <c r="G37" s="17">
        <v>758.96767829999999</v>
      </c>
      <c r="H37" s="17">
        <v>762.65452149999999</v>
      </c>
      <c r="I37" s="17">
        <v>209.780396</v>
      </c>
      <c r="J37" s="13">
        <v>7.6999999999999999E-2</v>
      </c>
      <c r="K37" s="13">
        <v>7.9750000000000001E-2</v>
      </c>
      <c r="L37" s="22">
        <v>688.7957791</v>
      </c>
      <c r="M37" s="17">
        <v>643.27393050000001</v>
      </c>
      <c r="N37" s="17">
        <v>657.99083329999996</v>
      </c>
      <c r="O37" s="17">
        <v>257.09996159999997</v>
      </c>
      <c r="P37" s="13">
        <v>6.5750000000000003E-2</v>
      </c>
      <c r="Q37" s="13">
        <v>7.0250000000000007E-2</v>
      </c>
      <c r="R37" s="22">
        <v>780.26605329999995</v>
      </c>
      <c r="S37" s="17">
        <v>780.23558349999996</v>
      </c>
      <c r="T37" s="17">
        <v>786.6951765</v>
      </c>
      <c r="U37" s="17">
        <v>243.8151383</v>
      </c>
      <c r="V37" s="13">
        <v>6.7000000000000004E-2</v>
      </c>
      <c r="W37" s="13">
        <v>6.9000000000000006E-2</v>
      </c>
      <c r="X37" s="23">
        <v>802.66134020000004</v>
      </c>
      <c r="Y37" s="78">
        <f t="shared" si="8"/>
        <v>98.29076214396153</v>
      </c>
      <c r="Z37" s="15">
        <f t="shared" si="9"/>
        <v>94.65411165177035</v>
      </c>
      <c r="AA37" s="79">
        <f t="shared" si="10"/>
        <v>97.350722028774868</v>
      </c>
      <c r="AE37" s="22">
        <f t="shared" si="11"/>
        <v>377.25082989399999</v>
      </c>
      <c r="AF37" s="17">
        <f t="shared" si="12"/>
        <v>120.83698195199997</v>
      </c>
      <c r="AG37" s="17">
        <f t="shared" si="13"/>
        <v>69.916666666666671</v>
      </c>
      <c r="AH37" s="17">
        <f t="shared" si="14"/>
        <v>73.000000000000014</v>
      </c>
      <c r="AI37" s="83">
        <f t="shared" si="15"/>
        <v>98.29076214396153</v>
      </c>
      <c r="AN37" s="10">
        <v>7</v>
      </c>
      <c r="AO37">
        <v>2</v>
      </c>
      <c r="AP37" t="s">
        <v>37</v>
      </c>
      <c r="AQ37" t="s">
        <v>38</v>
      </c>
      <c r="AR37" s="22"/>
      <c r="AS37" s="17"/>
      <c r="AT37" s="17"/>
      <c r="AU37" s="17"/>
      <c r="AV37" s="83"/>
    </row>
    <row r="38" spans="1:48" ht="15" hidden="1" customHeight="1" x14ac:dyDescent="0.25">
      <c r="A38">
        <v>7</v>
      </c>
      <c r="B38">
        <v>2</v>
      </c>
      <c r="C38" t="s">
        <v>39</v>
      </c>
      <c r="D38" t="s">
        <v>38</v>
      </c>
      <c r="E38">
        <v>0.47</v>
      </c>
      <c r="F38" s="22">
        <v>769.90632870000002</v>
      </c>
      <c r="G38" s="17">
        <v>763.62955439999996</v>
      </c>
      <c r="H38" s="17">
        <v>765.06163389999995</v>
      </c>
      <c r="I38" s="17">
        <v>218.31193390000001</v>
      </c>
      <c r="J38" s="13">
        <v>7.6499999999999999E-2</v>
      </c>
      <c r="K38" s="13">
        <v>7.0000000000000007E-2</v>
      </c>
      <c r="L38" s="22">
        <v>778.16363860000001</v>
      </c>
      <c r="M38" s="17">
        <v>769.35787270000003</v>
      </c>
      <c r="N38" s="17">
        <v>771.30793849999998</v>
      </c>
      <c r="O38" s="17">
        <v>258.86720869999999</v>
      </c>
      <c r="P38" s="13">
        <v>6.6500000000000004E-2</v>
      </c>
      <c r="Q38" s="13">
        <v>6.9000000000000006E-2</v>
      </c>
      <c r="R38" s="22">
        <v>808.96858429999997</v>
      </c>
      <c r="S38" s="17">
        <v>789.34604720000004</v>
      </c>
      <c r="T38" s="17">
        <v>789.34604720000004</v>
      </c>
      <c r="U38" s="17">
        <v>262.91968919999999</v>
      </c>
      <c r="V38" s="13">
        <v>6.6250000000000003E-2</v>
      </c>
      <c r="W38" s="13">
        <v>6.9000000000000006E-2</v>
      </c>
      <c r="X38" s="23">
        <v>799.5229531</v>
      </c>
      <c r="Y38" s="78">
        <f t="shared" si="8"/>
        <v>99.34936939250322</v>
      </c>
      <c r="Z38" s="15">
        <f t="shared" si="9"/>
        <v>99.255217105604316</v>
      </c>
      <c r="AA38" s="79">
        <f t="shared" si="10"/>
        <v>100</v>
      </c>
      <c r="AE38" s="22">
        <f t="shared" si="11"/>
        <v>380.21523462099998</v>
      </c>
      <c r="AF38" s="17">
        <f t="shared" si="12"/>
        <v>123.57225392399999</v>
      </c>
      <c r="AG38" s="17">
        <f t="shared" si="13"/>
        <v>69.75</v>
      </c>
      <c r="AH38" s="17">
        <f t="shared" si="14"/>
        <v>69.333333333333343</v>
      </c>
      <c r="AI38" s="83">
        <f t="shared" si="15"/>
        <v>100</v>
      </c>
      <c r="AN38" s="10">
        <v>7</v>
      </c>
      <c r="AO38">
        <v>2</v>
      </c>
      <c r="AP38" t="s">
        <v>39</v>
      </c>
      <c r="AQ38" t="s">
        <v>38</v>
      </c>
      <c r="AR38" s="22">
        <f>AE38-AE37</f>
        <v>2.9644047269999874</v>
      </c>
      <c r="AS38" s="17">
        <f>AF38-AF37</f>
        <v>2.7352719720000209</v>
      </c>
      <c r="AT38" s="17">
        <f>AG38-AG37</f>
        <v>-0.1666666666666714</v>
      </c>
      <c r="AU38" s="17">
        <f>AH38-AH37</f>
        <v>-3.6666666666666714</v>
      </c>
      <c r="AV38" s="83">
        <f>AI38-AI37</f>
        <v>1.7092378560384702</v>
      </c>
    </row>
    <row r="39" spans="1:48" ht="15" customHeight="1" x14ac:dyDescent="0.25">
      <c r="A39">
        <v>7</v>
      </c>
      <c r="B39">
        <v>3</v>
      </c>
      <c r="C39" t="s">
        <v>37</v>
      </c>
      <c r="D39" t="s">
        <v>40</v>
      </c>
      <c r="E39">
        <v>0.47</v>
      </c>
      <c r="F39" s="22">
        <v>732.85507840000002</v>
      </c>
      <c r="G39" s="17">
        <v>722.06877689999999</v>
      </c>
      <c r="H39" s="17">
        <v>727.12676009999996</v>
      </c>
      <c r="I39" s="17">
        <v>194.21033940000001</v>
      </c>
      <c r="J39" s="13">
        <v>8.7749999999999995E-2</v>
      </c>
      <c r="K39" s="13">
        <v>0.11025</v>
      </c>
      <c r="L39" s="22">
        <v>621.76226710000003</v>
      </c>
      <c r="M39" s="17">
        <v>616.91757229999996</v>
      </c>
      <c r="N39" s="17">
        <v>644.21849359999999</v>
      </c>
      <c r="O39" s="17">
        <v>188.4820211</v>
      </c>
      <c r="P39" s="13">
        <v>0.09</v>
      </c>
      <c r="Q39" s="13">
        <v>7.3999999999999996E-2</v>
      </c>
      <c r="R39" s="22">
        <v>665.97391519999996</v>
      </c>
      <c r="S39" s="17">
        <v>649.73352339999997</v>
      </c>
      <c r="T39" s="17">
        <v>675.29766740000002</v>
      </c>
      <c r="U39" s="17">
        <v>196.73933099999999</v>
      </c>
      <c r="V39" s="13">
        <v>8.8499999999999995E-2</v>
      </c>
      <c r="W39" s="13">
        <v>7.0250000000000007E-2</v>
      </c>
      <c r="X39" s="23">
        <v>729.35105390000001</v>
      </c>
      <c r="Y39" s="78">
        <f t="shared" si="8"/>
        <v>97.433947724273793</v>
      </c>
      <c r="Z39" s="15">
        <f t="shared" si="9"/>
        <v>85.628233539358547</v>
      </c>
      <c r="AA39" s="79">
        <f t="shared" si="10"/>
        <v>87.322952404145013</v>
      </c>
      <c r="AE39" s="22">
        <f t="shared" si="11"/>
        <v>344.44188684799997</v>
      </c>
      <c r="AF39" s="17">
        <f t="shared" si="12"/>
        <v>92.467485569999994</v>
      </c>
      <c r="AG39" s="17">
        <f t="shared" si="13"/>
        <v>88.75</v>
      </c>
      <c r="AH39" s="17">
        <f t="shared" si="14"/>
        <v>84.833333333333329</v>
      </c>
      <c r="AI39" s="83">
        <f t="shared" si="15"/>
        <v>97.433947724273793</v>
      </c>
      <c r="AN39" s="10">
        <v>7</v>
      </c>
      <c r="AO39">
        <v>3</v>
      </c>
      <c r="AP39" t="s">
        <v>37</v>
      </c>
      <c r="AQ39" t="s">
        <v>40</v>
      </c>
      <c r="AR39" s="22"/>
      <c r="AS39" s="17"/>
      <c r="AT39" s="17"/>
      <c r="AU39" s="17"/>
      <c r="AV39" s="83"/>
    </row>
    <row r="40" spans="1:48" ht="15" hidden="1" customHeight="1" x14ac:dyDescent="0.25">
      <c r="A40">
        <v>7</v>
      </c>
      <c r="B40">
        <v>3</v>
      </c>
      <c r="C40" t="s">
        <v>39</v>
      </c>
      <c r="D40" t="s">
        <v>40</v>
      </c>
      <c r="E40">
        <v>0.47</v>
      </c>
      <c r="F40" s="22">
        <v>718.93039999999996</v>
      </c>
      <c r="G40" s="17">
        <v>710.0027</v>
      </c>
      <c r="H40" s="17">
        <v>717.49829999999997</v>
      </c>
      <c r="I40" s="17">
        <v>174.52690000000001</v>
      </c>
      <c r="J40" s="13">
        <v>8.9200000000000002E-2</v>
      </c>
      <c r="K40" s="13">
        <v>6.6500000000000004E-2</v>
      </c>
      <c r="L40" s="22">
        <v>610.48839999999996</v>
      </c>
      <c r="M40" s="17">
        <v>601.71320000000003</v>
      </c>
      <c r="N40" s="17">
        <v>629.80629999999996</v>
      </c>
      <c r="O40" s="17">
        <v>187.2328</v>
      </c>
      <c r="P40" s="13">
        <v>8.6999999999999994E-2</v>
      </c>
      <c r="Q40" s="13">
        <v>6.83E-2</v>
      </c>
      <c r="R40" s="22">
        <v>689.86220000000003</v>
      </c>
      <c r="S40" s="17">
        <v>683.03700000000003</v>
      </c>
      <c r="T40" s="17">
        <v>697.44920000000002</v>
      </c>
      <c r="U40" s="17">
        <v>202.8638</v>
      </c>
      <c r="V40" s="13">
        <v>8.4000000000000005E-2</v>
      </c>
      <c r="W40" s="13">
        <v>8.5000000000000006E-2</v>
      </c>
      <c r="X40" s="23">
        <v>723.34849999999994</v>
      </c>
      <c r="Y40" s="78">
        <f t="shared" si="8"/>
        <v>95.758522378628015</v>
      </c>
      <c r="Z40" s="15">
        <f t="shared" si="9"/>
        <v>85.211304882509168</v>
      </c>
      <c r="AA40" s="79">
        <f t="shared" si="10"/>
        <v>92.965915116577321</v>
      </c>
      <c r="AE40" s="22">
        <f t="shared" si="11"/>
        <v>339.97379499999994</v>
      </c>
      <c r="AF40" s="17">
        <f t="shared" si="12"/>
        <v>95.345985999999996</v>
      </c>
      <c r="AG40" s="17">
        <f t="shared" si="13"/>
        <v>86.733333333333334</v>
      </c>
      <c r="AH40" s="17">
        <f t="shared" si="14"/>
        <v>73.266666666666666</v>
      </c>
      <c r="AI40" s="83">
        <f t="shared" si="15"/>
        <v>95.758522378628015</v>
      </c>
      <c r="AN40" s="10">
        <v>7</v>
      </c>
      <c r="AO40">
        <v>3</v>
      </c>
      <c r="AP40" t="s">
        <v>39</v>
      </c>
      <c r="AQ40" t="s">
        <v>40</v>
      </c>
      <c r="AR40" s="22">
        <f>AE40-AE39</f>
        <v>-4.4680918480000287</v>
      </c>
      <c r="AS40" s="17">
        <f>AF40-AF39</f>
        <v>2.8785004300000026</v>
      </c>
      <c r="AT40" s="17">
        <f>AG40-AG39</f>
        <v>-2.0166666666666657</v>
      </c>
      <c r="AU40" s="17">
        <f>AH40-AH39</f>
        <v>-11.566666666666663</v>
      </c>
      <c r="AV40" s="83">
        <f>AI40-AI39</f>
        <v>-1.6754253456457775</v>
      </c>
    </row>
    <row r="41" spans="1:48" ht="15" customHeight="1" x14ac:dyDescent="0.25">
      <c r="A41">
        <v>7</v>
      </c>
      <c r="B41">
        <v>4</v>
      </c>
      <c r="C41" t="s">
        <v>37</v>
      </c>
      <c r="D41" t="s">
        <v>40</v>
      </c>
      <c r="E41">
        <v>0.47</v>
      </c>
      <c r="F41" s="22">
        <v>691.72087780000004</v>
      </c>
      <c r="G41" s="17">
        <v>691.08101250000004</v>
      </c>
      <c r="H41" s="17">
        <v>694.34127869999998</v>
      </c>
      <c r="I41" s="17">
        <v>227.63568599999999</v>
      </c>
      <c r="J41">
        <v>6.7000000000000004E-2</v>
      </c>
      <c r="K41" s="13">
        <v>8.7499999999999994E-2</v>
      </c>
      <c r="L41" s="22">
        <v>624.32172839999998</v>
      </c>
      <c r="M41" s="17">
        <v>611.25019359999999</v>
      </c>
      <c r="N41" s="17">
        <v>642.81688380000003</v>
      </c>
      <c r="O41" s="17">
        <v>243.11433339999999</v>
      </c>
      <c r="P41" s="13">
        <v>6.4750000000000002E-2</v>
      </c>
      <c r="Q41" s="13">
        <v>8.7999999999999995E-2</v>
      </c>
      <c r="R41" s="22">
        <v>672.92102469999998</v>
      </c>
      <c r="S41" s="17">
        <v>667.16223660000003</v>
      </c>
      <c r="T41" s="17">
        <v>695.31631159999995</v>
      </c>
      <c r="U41" s="17">
        <v>250.30520100000001</v>
      </c>
      <c r="V41">
        <v>6.5000000000000002E-2</v>
      </c>
      <c r="W41" s="13">
        <v>8.4500000000000006E-2</v>
      </c>
      <c r="X41" s="23">
        <v>742.97104469999999</v>
      </c>
      <c r="Y41" s="78">
        <f t="shared" si="8"/>
        <v>98.56909503061857</v>
      </c>
      <c r="Z41" s="15">
        <f t="shared" si="9"/>
        <v>87.287556280936641</v>
      </c>
      <c r="AA41" s="79">
        <f t="shared" si="10"/>
        <v>88.84835982450025</v>
      </c>
      <c r="AE41" s="22">
        <f t="shared" si="11"/>
        <v>349.19639100899997</v>
      </c>
      <c r="AF41" s="17">
        <f t="shared" si="12"/>
        <v>117.64344446999999</v>
      </c>
      <c r="AG41" s="17">
        <f t="shared" si="13"/>
        <v>65.583333333333343</v>
      </c>
      <c r="AH41" s="17">
        <f t="shared" si="14"/>
        <v>86.666666666666671</v>
      </c>
      <c r="AI41" s="83">
        <f t="shared" si="15"/>
        <v>98.56909503061857</v>
      </c>
      <c r="AN41" s="10">
        <v>7</v>
      </c>
      <c r="AO41">
        <v>4</v>
      </c>
      <c r="AP41" t="s">
        <v>37</v>
      </c>
      <c r="AQ41" t="s">
        <v>40</v>
      </c>
      <c r="AR41" s="22"/>
      <c r="AS41" s="17"/>
      <c r="AT41" s="17"/>
      <c r="AU41" s="17"/>
      <c r="AV41" s="83"/>
    </row>
    <row r="42" spans="1:48" ht="15" hidden="1" customHeight="1" x14ac:dyDescent="0.25">
      <c r="A42" s="7">
        <v>7</v>
      </c>
      <c r="B42" s="7">
        <v>4</v>
      </c>
      <c r="C42" s="7" t="s">
        <v>39</v>
      </c>
      <c r="D42" s="7" t="s">
        <v>40</v>
      </c>
      <c r="E42" s="71">
        <v>0.47</v>
      </c>
      <c r="F42" s="37">
        <v>696.19993520000003</v>
      </c>
      <c r="G42" s="87">
        <v>690.44114709999997</v>
      </c>
      <c r="H42" s="87">
        <v>700.67899260000002</v>
      </c>
      <c r="I42" s="87">
        <v>204.7224128</v>
      </c>
      <c r="J42" s="7">
        <v>7.9000000000000001E-2</v>
      </c>
      <c r="K42" s="31">
        <v>7.0499999999999993E-2</v>
      </c>
      <c r="L42" s="37">
        <v>511.27885129999999</v>
      </c>
      <c r="M42" s="87">
        <v>505.48959350000001</v>
      </c>
      <c r="N42" s="87">
        <v>536.87346500000001</v>
      </c>
      <c r="O42" s="87">
        <v>200.79181149999999</v>
      </c>
      <c r="P42" s="31">
        <v>7.0499999999999993E-2</v>
      </c>
      <c r="Q42" s="31">
        <v>8.2500000000000004E-2</v>
      </c>
      <c r="R42" s="37">
        <v>648.21003450000001</v>
      </c>
      <c r="S42" s="87">
        <v>643.1520514</v>
      </c>
      <c r="T42" s="87">
        <v>664.26760760000002</v>
      </c>
      <c r="U42" s="87">
        <v>235.13125149999999</v>
      </c>
      <c r="V42" s="7">
        <v>6.7750000000000005E-2</v>
      </c>
      <c r="W42" s="31">
        <v>7.0250000000000007E-2</v>
      </c>
      <c r="X42" s="38">
        <v>710.88636829999996</v>
      </c>
      <c r="Y42" s="85">
        <f t="shared" si="8"/>
        <v>95.04052315658285</v>
      </c>
      <c r="Z42" s="33">
        <f t="shared" si="9"/>
        <v>84.546925104318987</v>
      </c>
      <c r="AA42" s="86">
        <f t="shared" si="10"/>
        <v>91.089746099348076</v>
      </c>
      <c r="AE42" s="37">
        <f t="shared" si="11"/>
        <v>334.11659310099998</v>
      </c>
      <c r="AF42" s="87">
        <f t="shared" si="12"/>
        <v>110.51168820499998</v>
      </c>
      <c r="AG42" s="87">
        <f t="shared" si="13"/>
        <v>72.416666666666671</v>
      </c>
      <c r="AH42" s="87">
        <f t="shared" si="14"/>
        <v>74.416666666666671</v>
      </c>
      <c r="AI42" s="88">
        <f t="shared" si="15"/>
        <v>95.04052315658285</v>
      </c>
      <c r="AN42" s="6">
        <v>7</v>
      </c>
      <c r="AO42" s="7">
        <v>4</v>
      </c>
      <c r="AP42" s="7" t="s">
        <v>39</v>
      </c>
      <c r="AQ42" s="7" t="s">
        <v>40</v>
      </c>
      <c r="AR42" s="37">
        <f>AE42-AE41</f>
        <v>-15.079797907999989</v>
      </c>
      <c r="AS42" s="87">
        <f>AF42-AF41</f>
        <v>-7.131756265000007</v>
      </c>
      <c r="AT42" s="87">
        <f>AG42-AG41</f>
        <v>6.8333333333333286</v>
      </c>
      <c r="AU42" s="87">
        <f>AH42-AH41</f>
        <v>-12.25</v>
      </c>
      <c r="AV42" s="88">
        <f>AI42-AI41</f>
        <v>-3.5285718740357197</v>
      </c>
    </row>
    <row r="43" spans="1:48" ht="15" customHeight="1" x14ac:dyDescent="0.25">
      <c r="A43" s="20">
        <v>8</v>
      </c>
      <c r="B43" s="20">
        <v>1</v>
      </c>
      <c r="C43" s="20" t="s">
        <v>37</v>
      </c>
      <c r="D43" s="20" t="s">
        <v>40</v>
      </c>
      <c r="E43" s="20">
        <v>0.39</v>
      </c>
      <c r="F43" s="22">
        <v>599.85449649999998</v>
      </c>
      <c r="G43" s="17">
        <v>580.59759670000005</v>
      </c>
      <c r="H43" s="17">
        <v>590.50027460000001</v>
      </c>
      <c r="I43" s="17">
        <v>184.03343340000001</v>
      </c>
      <c r="J43" s="13">
        <v>7.4999999999999997E-2</v>
      </c>
      <c r="K43" s="13">
        <v>7.8E-2</v>
      </c>
      <c r="L43" s="22">
        <v>592.32846129999996</v>
      </c>
      <c r="M43" s="17">
        <v>564.02203740000004</v>
      </c>
      <c r="N43" s="17">
        <v>579.74444289999997</v>
      </c>
      <c r="O43" s="17">
        <v>193.9056416</v>
      </c>
      <c r="P43" s="13">
        <v>7.2499999999999995E-2</v>
      </c>
      <c r="Q43" s="13">
        <v>8.6999999999999994E-2</v>
      </c>
      <c r="R43" s="22">
        <v>576.39276729999995</v>
      </c>
      <c r="S43" s="17">
        <v>575.84431129999996</v>
      </c>
      <c r="T43" s="17">
        <v>589.89087910000001</v>
      </c>
      <c r="U43" s="17">
        <v>200.1824159</v>
      </c>
      <c r="V43" s="13">
        <v>7.0000000000000007E-2</v>
      </c>
      <c r="W43" s="13">
        <v>9.0499999999999997E-2</v>
      </c>
      <c r="X43" s="23">
        <v>592.81597780000004</v>
      </c>
      <c r="Y43" s="78">
        <f t="shared" si="8"/>
        <v>94.791828943031192</v>
      </c>
      <c r="Z43" s="15">
        <f t="shared" si="9"/>
        <v>92.27920501924487</v>
      </c>
      <c r="AA43" s="79">
        <f t="shared" si="10"/>
        <v>92.98979284363206</v>
      </c>
      <c r="AE43" s="21">
        <f t="shared" si="11"/>
        <v>233.94325363499999</v>
      </c>
      <c r="AF43" s="74">
        <f t="shared" si="12"/>
        <v>78.071142201000001</v>
      </c>
      <c r="AG43" s="74">
        <f t="shared" si="13"/>
        <v>72.5</v>
      </c>
      <c r="AH43" s="74">
        <f t="shared" si="14"/>
        <v>85.166666666666657</v>
      </c>
      <c r="AI43" s="80">
        <f t="shared" si="15"/>
        <v>94.791828943031192</v>
      </c>
      <c r="AN43" s="81">
        <v>8</v>
      </c>
      <c r="AO43" s="20">
        <v>1</v>
      </c>
      <c r="AP43" s="20" t="s">
        <v>37</v>
      </c>
      <c r="AQ43" s="20" t="s">
        <v>40</v>
      </c>
      <c r="AR43" s="21"/>
      <c r="AS43" s="74"/>
      <c r="AT43" s="74"/>
      <c r="AU43" s="74"/>
      <c r="AV43" s="80"/>
    </row>
    <row r="44" spans="1:48" ht="15" hidden="1" customHeight="1" x14ac:dyDescent="0.25">
      <c r="A44">
        <v>8</v>
      </c>
      <c r="B44">
        <v>1</v>
      </c>
      <c r="C44" t="s">
        <v>39</v>
      </c>
      <c r="D44" t="s">
        <v>40</v>
      </c>
      <c r="E44">
        <v>0.39</v>
      </c>
      <c r="F44" s="22">
        <v>595.52778799999999</v>
      </c>
      <c r="G44" s="17">
        <v>573.89424550000001</v>
      </c>
      <c r="H44" s="17">
        <v>593.36443380000003</v>
      </c>
      <c r="I44" s="17">
        <v>207.12952530000001</v>
      </c>
      <c r="J44" s="13">
        <v>6.4750000000000002E-2</v>
      </c>
      <c r="K44" s="13">
        <v>5.6750000000000002E-2</v>
      </c>
      <c r="L44" s="22">
        <v>537.93990719999999</v>
      </c>
      <c r="M44" s="17">
        <v>481.54034780000001</v>
      </c>
      <c r="N44" s="17">
        <v>507.53106860000003</v>
      </c>
      <c r="O44" s="17">
        <v>216.1790494</v>
      </c>
      <c r="P44" s="13">
        <v>6.6000000000000003E-2</v>
      </c>
      <c r="Q44" s="13">
        <v>5.6250000000000001E-2</v>
      </c>
      <c r="R44" s="22">
        <v>584.34537939999996</v>
      </c>
      <c r="S44" s="17">
        <v>514.78287580000006</v>
      </c>
      <c r="T44" s="17">
        <v>538.21413519999999</v>
      </c>
      <c r="U44" s="17">
        <v>264.13848030000003</v>
      </c>
      <c r="V44" s="13">
        <v>6.5500000000000003E-2</v>
      </c>
      <c r="W44" s="13">
        <v>1.8749999999999999E-2</v>
      </c>
      <c r="X44" s="23">
        <v>620.69582479999997</v>
      </c>
      <c r="Y44" s="78">
        <f t="shared" si="8"/>
        <v>90.941464702993741</v>
      </c>
      <c r="Z44" s="15">
        <f t="shared" si="9"/>
        <v>89.23773604010438</v>
      </c>
      <c r="AA44" s="79">
        <f t="shared" si="10"/>
        <v>92.185189801725727</v>
      </c>
      <c r="AE44" s="22">
        <f t="shared" si="11"/>
        <v>242.071371672</v>
      </c>
      <c r="AF44" s="17">
        <f t="shared" si="12"/>
        <v>103.01400731700001</v>
      </c>
      <c r="AG44" s="17">
        <f t="shared" si="13"/>
        <v>65.416666666666671</v>
      </c>
      <c r="AH44" s="17">
        <f t="shared" si="14"/>
        <v>43.916666666666664</v>
      </c>
      <c r="AI44" s="83">
        <f t="shared" si="15"/>
        <v>92.185189801725727</v>
      </c>
      <c r="AN44" s="10">
        <v>8</v>
      </c>
      <c r="AO44">
        <v>1</v>
      </c>
      <c r="AP44" t="s">
        <v>39</v>
      </c>
      <c r="AQ44" t="s">
        <v>40</v>
      </c>
      <c r="AR44" s="22">
        <f>AE44-AE43</f>
        <v>8.1281180370000072</v>
      </c>
      <c r="AS44" s="17">
        <f>AF44-AF43</f>
        <v>24.942865116000007</v>
      </c>
      <c r="AT44" s="17">
        <f>AG44-AG43</f>
        <v>-7.0833333333333286</v>
      </c>
      <c r="AU44" s="17">
        <f>AH44-AH43</f>
        <v>-41.249999999999993</v>
      </c>
      <c r="AV44" s="83">
        <f>AI44-AI43</f>
        <v>-2.6066391413054646</v>
      </c>
    </row>
    <row r="45" spans="1:48" ht="15" customHeight="1" x14ac:dyDescent="0.25">
      <c r="A45">
        <v>8</v>
      </c>
      <c r="B45">
        <v>2</v>
      </c>
      <c r="C45" t="s">
        <v>37</v>
      </c>
      <c r="D45" t="s">
        <v>40</v>
      </c>
      <c r="E45">
        <v>0.39</v>
      </c>
      <c r="F45" s="22">
        <v>589.55571150000003</v>
      </c>
      <c r="G45" s="17">
        <v>534.61870139999996</v>
      </c>
      <c r="H45" s="17">
        <v>547.65976650000005</v>
      </c>
      <c r="I45" s="17">
        <v>109.65670489999999</v>
      </c>
      <c r="J45" s="13">
        <v>9.0249999999999997E-2</v>
      </c>
      <c r="K45" s="13">
        <v>7.3249999999999996E-2</v>
      </c>
      <c r="L45" s="22">
        <v>574.0770642</v>
      </c>
      <c r="M45" s="17">
        <v>483.9169905</v>
      </c>
      <c r="N45" s="17">
        <v>509.17643659999999</v>
      </c>
      <c r="O45" s="17">
        <v>213.9547556</v>
      </c>
      <c r="P45" s="13">
        <v>7.0000000000000007E-2</v>
      </c>
      <c r="Q45" s="13">
        <v>6.6500000000000004E-2</v>
      </c>
      <c r="R45" s="22">
        <v>577.55061890000002</v>
      </c>
      <c r="S45" s="17">
        <v>568.10498770000004</v>
      </c>
      <c r="T45" s="17">
        <v>580.07961049999994</v>
      </c>
      <c r="U45" s="17">
        <v>220.4448184</v>
      </c>
      <c r="V45" s="13">
        <v>6.7750000000000005E-2</v>
      </c>
      <c r="W45" s="13">
        <v>6.7000000000000004E-2</v>
      </c>
      <c r="X45" s="23">
        <v>611.89005889999999</v>
      </c>
      <c r="Y45" s="78">
        <f t="shared" si="8"/>
        <v>89.215570718181624</v>
      </c>
      <c r="Z45" s="15">
        <f t="shared" si="9"/>
        <v>90.048179057111142</v>
      </c>
      <c r="AA45" s="79">
        <f t="shared" si="10"/>
        <v>94.656811502099004</v>
      </c>
      <c r="AE45" s="22">
        <f t="shared" si="11"/>
        <v>238.637122971</v>
      </c>
      <c r="AF45" s="17">
        <f t="shared" si="12"/>
        <v>85.973479175999998</v>
      </c>
      <c r="AG45" s="17">
        <f t="shared" si="13"/>
        <v>76</v>
      </c>
      <c r="AH45" s="17">
        <f t="shared" si="14"/>
        <v>68.916666666666671</v>
      </c>
      <c r="AI45" s="83">
        <f t="shared" si="15"/>
        <v>94.656811502099004</v>
      </c>
      <c r="AN45" s="10">
        <v>8</v>
      </c>
      <c r="AO45">
        <v>2</v>
      </c>
      <c r="AP45" t="s">
        <v>37</v>
      </c>
      <c r="AQ45" t="s">
        <v>40</v>
      </c>
      <c r="AR45" s="22"/>
      <c r="AS45" s="17"/>
      <c r="AT45" s="17"/>
      <c r="AU45" s="17"/>
      <c r="AV45" s="83"/>
    </row>
    <row r="46" spans="1:48" ht="15" hidden="1" customHeight="1" x14ac:dyDescent="0.25">
      <c r="A46">
        <v>8</v>
      </c>
      <c r="B46">
        <v>2</v>
      </c>
      <c r="C46" t="s">
        <v>39</v>
      </c>
      <c r="D46" t="s">
        <v>40</v>
      </c>
      <c r="E46">
        <v>0.39</v>
      </c>
      <c r="F46" s="22">
        <v>516.94623009999998</v>
      </c>
      <c r="G46" s="17">
        <v>475.9034388</v>
      </c>
      <c r="H46" s="17">
        <v>493.17980310000002</v>
      </c>
      <c r="I46" s="17">
        <v>177.93947779999999</v>
      </c>
      <c r="J46" s="13">
        <v>7.5499999999999998E-2</v>
      </c>
      <c r="K46" s="13">
        <v>3.2250000000000001E-2</v>
      </c>
      <c r="L46" s="22">
        <v>534.03977559999998</v>
      </c>
      <c r="M46" s="17">
        <v>510.39522770000002</v>
      </c>
      <c r="N46" s="17">
        <v>523.68005100000005</v>
      </c>
      <c r="O46" s="17">
        <v>181.38256269999999</v>
      </c>
      <c r="P46" s="13">
        <v>7.6499999999999999E-2</v>
      </c>
      <c r="Q46" s="13">
        <v>2.5749999999999999E-2</v>
      </c>
      <c r="R46" s="22">
        <v>501.58946179999998</v>
      </c>
      <c r="S46" s="17">
        <v>451.1924487</v>
      </c>
      <c r="T46" s="17">
        <v>473.77055430000001</v>
      </c>
      <c r="U46" s="17">
        <v>236.98990800000001</v>
      </c>
      <c r="V46" s="13">
        <v>7.0499999999999993E-2</v>
      </c>
      <c r="W46" s="13">
        <v>2.325E-2</v>
      </c>
      <c r="X46" s="23">
        <v>592.84644749999995</v>
      </c>
      <c r="Y46" s="78">
        <f t="shared" si="8"/>
        <v>91.061729122127261</v>
      </c>
      <c r="Z46" s="15">
        <f t="shared" si="9"/>
        <v>93.000077223143535</v>
      </c>
      <c r="AA46" s="79">
        <f t="shared" si="10"/>
        <v>91.430192501845639</v>
      </c>
      <c r="AE46" s="22">
        <f t="shared" si="11"/>
        <v>231.21011452499999</v>
      </c>
      <c r="AF46" s="17">
        <f t="shared" si="12"/>
        <v>92.426064120000007</v>
      </c>
      <c r="AG46" s="17">
        <f t="shared" si="13"/>
        <v>74.166666666666657</v>
      </c>
      <c r="AH46" s="17">
        <f t="shared" si="14"/>
        <v>27.083333333333332</v>
      </c>
      <c r="AI46" s="83">
        <f t="shared" si="15"/>
        <v>93.000077223143535</v>
      </c>
      <c r="AN46" s="10">
        <v>8</v>
      </c>
      <c r="AO46">
        <v>2</v>
      </c>
      <c r="AP46" t="s">
        <v>39</v>
      </c>
      <c r="AQ46" t="s">
        <v>40</v>
      </c>
      <c r="AR46" s="22">
        <f>AE46-AE45</f>
        <v>-7.4270084460000021</v>
      </c>
      <c r="AS46" s="17">
        <f>AF46-AF45</f>
        <v>6.4525849440000087</v>
      </c>
      <c r="AT46" s="17">
        <f>AG46-AG45</f>
        <v>-1.8333333333333428</v>
      </c>
      <c r="AU46" s="17">
        <f>AH46-AH45</f>
        <v>-41.833333333333343</v>
      </c>
      <c r="AV46" s="83">
        <f>AI46-AI45</f>
        <v>-1.6567342789554687</v>
      </c>
    </row>
    <row r="47" spans="1:48" ht="15" customHeight="1" x14ac:dyDescent="0.25">
      <c r="A47">
        <v>8</v>
      </c>
      <c r="B47">
        <v>3</v>
      </c>
      <c r="C47" t="s">
        <v>37</v>
      </c>
      <c r="D47" t="s">
        <v>38</v>
      </c>
      <c r="E47">
        <v>0.39</v>
      </c>
      <c r="F47" s="22">
        <v>542.41896459999998</v>
      </c>
      <c r="G47" s="17">
        <v>483.88652070000001</v>
      </c>
      <c r="H47" s="17">
        <v>515.54462030000002</v>
      </c>
      <c r="I47" s="17">
        <v>160.63264380000001</v>
      </c>
      <c r="J47" s="13">
        <v>8.4000000000000005E-2</v>
      </c>
      <c r="K47" s="13">
        <v>3.5000000000000003E-2</v>
      </c>
      <c r="L47" s="22">
        <v>552.29117280000003</v>
      </c>
      <c r="M47" s="17">
        <v>523.58864170000004</v>
      </c>
      <c r="N47" s="17">
        <v>538.30554459999996</v>
      </c>
      <c r="O47" s="17">
        <v>180.19424140000001</v>
      </c>
      <c r="P47">
        <v>7.6999999999999999E-2</v>
      </c>
      <c r="Q47" s="13">
        <v>7.1249999999999994E-2</v>
      </c>
      <c r="R47" s="22">
        <v>592.93785690000004</v>
      </c>
      <c r="S47" s="17">
        <v>547.05037089999996</v>
      </c>
      <c r="T47" s="17">
        <v>565.85022409999999</v>
      </c>
      <c r="U47" s="17">
        <v>200.82228119999999</v>
      </c>
      <c r="V47" s="13">
        <v>8.0250000000000002E-2</v>
      </c>
      <c r="W47" s="13">
        <v>2.8750000000000001E-2</v>
      </c>
      <c r="X47" s="23">
        <v>609.14777890000005</v>
      </c>
      <c r="Y47" s="78">
        <f t="shared" si="8"/>
        <v>82.418347466478181</v>
      </c>
      <c r="Z47" s="15">
        <f t="shared" si="9"/>
        <v>92.257207308944515</v>
      </c>
      <c r="AA47" s="79">
        <f t="shared" si="10"/>
        <v>91.363044152032316</v>
      </c>
      <c r="AE47" s="22">
        <f t="shared" si="11"/>
        <v>237.56763377100003</v>
      </c>
      <c r="AF47" s="17">
        <f t="shared" si="12"/>
        <v>78.320689668</v>
      </c>
      <c r="AG47" s="17">
        <f t="shared" si="13"/>
        <v>80.416666666666671</v>
      </c>
      <c r="AH47" s="17">
        <f t="shared" si="14"/>
        <v>45.000000000000007</v>
      </c>
      <c r="AI47" s="83">
        <f t="shared" si="15"/>
        <v>92.257207308944515</v>
      </c>
      <c r="AN47" s="10">
        <v>8</v>
      </c>
      <c r="AO47">
        <v>3</v>
      </c>
      <c r="AP47" t="s">
        <v>37</v>
      </c>
      <c r="AQ47" t="s">
        <v>38</v>
      </c>
      <c r="AR47" s="22"/>
      <c r="AS47" s="17"/>
      <c r="AT47" s="17"/>
      <c r="AU47" s="17"/>
      <c r="AV47" s="83"/>
    </row>
    <row r="48" spans="1:48" ht="15" hidden="1" customHeight="1" x14ac:dyDescent="0.25">
      <c r="A48">
        <v>8</v>
      </c>
      <c r="B48">
        <v>3</v>
      </c>
      <c r="C48" t="s">
        <v>39</v>
      </c>
      <c r="D48" t="s">
        <v>38</v>
      </c>
      <c r="E48">
        <v>0.39</v>
      </c>
      <c r="F48" s="22">
        <v>589.06819510000003</v>
      </c>
      <c r="G48" s="17">
        <v>528.00675950000004</v>
      </c>
      <c r="H48" s="17">
        <v>547.59882689999995</v>
      </c>
      <c r="I48" s="17">
        <v>134.093467</v>
      </c>
      <c r="J48" s="13">
        <v>9.5250000000000001E-2</v>
      </c>
      <c r="K48" s="13">
        <v>5.6500000000000002E-2</v>
      </c>
      <c r="L48" s="22">
        <v>557.37962570000002</v>
      </c>
      <c r="M48" s="17">
        <v>505.18489570000003</v>
      </c>
      <c r="N48" s="17">
        <v>524.89884219999999</v>
      </c>
      <c r="O48" s="17">
        <v>180.52940889999999</v>
      </c>
      <c r="P48">
        <v>7.6999999999999999E-2</v>
      </c>
      <c r="Q48" s="13">
        <v>5.2249999999999998E-2</v>
      </c>
      <c r="R48" s="22">
        <v>602.56630680000001</v>
      </c>
      <c r="S48" s="17">
        <v>536.35547880000001</v>
      </c>
      <c r="T48" s="17">
        <v>555.97801589999995</v>
      </c>
      <c r="U48" s="17">
        <v>186.95853210000001</v>
      </c>
      <c r="V48" s="13">
        <v>8.1000000000000003E-2</v>
      </c>
      <c r="W48" s="13">
        <v>4.5999999999999999E-2</v>
      </c>
      <c r="X48" s="23">
        <v>632.1219916</v>
      </c>
      <c r="Y48" s="78">
        <f t="shared" si="8"/>
        <v>86.903762153254945</v>
      </c>
      <c r="Z48" s="15">
        <f t="shared" si="9"/>
        <v>90.102514340494324</v>
      </c>
      <c r="AA48" s="79">
        <f t="shared" si="10"/>
        <v>90.657615300687141</v>
      </c>
      <c r="AE48" s="22">
        <f t="shared" si="11"/>
        <v>246.527576724</v>
      </c>
      <c r="AF48" s="17">
        <f t="shared" si="12"/>
        <v>72.913827519000009</v>
      </c>
      <c r="AG48" s="17">
        <f t="shared" si="13"/>
        <v>84.416666666666686</v>
      </c>
      <c r="AH48" s="17">
        <f t="shared" si="14"/>
        <v>51.583333333333336</v>
      </c>
      <c r="AI48" s="83">
        <f t="shared" si="15"/>
        <v>90.657615300687141</v>
      </c>
      <c r="AN48" s="10">
        <v>8</v>
      </c>
      <c r="AO48">
        <v>3</v>
      </c>
      <c r="AP48" t="s">
        <v>39</v>
      </c>
      <c r="AQ48" t="s">
        <v>38</v>
      </c>
      <c r="AR48" s="22">
        <f>AE48-AE47</f>
        <v>8.9599429529999668</v>
      </c>
      <c r="AS48" s="17">
        <f>AF48-AF47</f>
        <v>-5.4068621489999913</v>
      </c>
      <c r="AT48" s="17">
        <f>AG48-AG47</f>
        <v>4.0000000000000142</v>
      </c>
      <c r="AU48" s="17">
        <f>AH48-AH47</f>
        <v>6.5833333333333286</v>
      </c>
      <c r="AV48" s="83">
        <f>AI48-AI47</f>
        <v>-1.5995920082573747</v>
      </c>
    </row>
    <row r="49" spans="1:48" ht="15" customHeight="1" x14ac:dyDescent="0.25">
      <c r="A49">
        <v>8</v>
      </c>
      <c r="B49">
        <v>4</v>
      </c>
      <c r="C49" t="s">
        <v>37</v>
      </c>
      <c r="D49" t="s">
        <v>38</v>
      </c>
      <c r="E49">
        <v>0.39</v>
      </c>
      <c r="F49" s="22">
        <v>622.49354170000004</v>
      </c>
      <c r="G49" s="17">
        <v>599.45838939999999</v>
      </c>
      <c r="H49" s="17">
        <v>609.20871839999995</v>
      </c>
      <c r="I49" s="17">
        <v>182.47947479999999</v>
      </c>
      <c r="J49" s="13">
        <v>8.4000000000000005E-2</v>
      </c>
      <c r="K49">
        <v>4.5749999999999999E-2</v>
      </c>
      <c r="L49" s="22">
        <v>618.71528920000003</v>
      </c>
      <c r="M49" s="17">
        <v>604.57731220000005</v>
      </c>
      <c r="N49" s="17">
        <v>616.64334429999997</v>
      </c>
      <c r="O49" s="17">
        <v>181.87007919999999</v>
      </c>
      <c r="P49" s="13">
        <v>7.9500000000000001E-2</v>
      </c>
      <c r="Q49" s="13">
        <v>5.0500000000000003E-2</v>
      </c>
      <c r="R49" s="22">
        <v>630.47662360000004</v>
      </c>
      <c r="S49" s="17">
        <v>602.53583700000001</v>
      </c>
      <c r="T49" s="17">
        <v>615.18079499999999</v>
      </c>
      <c r="U49" s="17">
        <v>195.58147940000001</v>
      </c>
      <c r="V49">
        <v>8.4000000000000005E-2</v>
      </c>
      <c r="W49" s="82">
        <v>4.65E-2</v>
      </c>
      <c r="X49" s="23">
        <v>632.76185699999996</v>
      </c>
      <c r="Y49" s="78">
        <f t="shared" si="8"/>
        <v>94.854477989624129</v>
      </c>
      <c r="Z49" s="15">
        <f t="shared" si="9"/>
        <v>93.517176200021453</v>
      </c>
      <c r="AA49" s="79">
        <f t="shared" si="10"/>
        <v>93.821208248076971</v>
      </c>
      <c r="AE49" s="22">
        <f t="shared" si="11"/>
        <v>246.77712423</v>
      </c>
      <c r="AF49" s="17">
        <f t="shared" si="12"/>
        <v>76.276776966</v>
      </c>
      <c r="AG49" s="17">
        <f t="shared" si="13"/>
        <v>82.5</v>
      </c>
      <c r="AH49" s="17">
        <f t="shared" si="14"/>
        <v>47.583333333333329</v>
      </c>
      <c r="AI49" s="83">
        <f t="shared" si="15"/>
        <v>94.854477989624129</v>
      </c>
      <c r="AN49" s="10">
        <v>8</v>
      </c>
      <c r="AO49">
        <v>4</v>
      </c>
      <c r="AP49" t="s">
        <v>37</v>
      </c>
      <c r="AQ49" t="s">
        <v>38</v>
      </c>
      <c r="AR49" s="22"/>
      <c r="AS49" s="17"/>
      <c r="AT49" s="17"/>
      <c r="AU49" s="17"/>
      <c r="AV49" s="83"/>
    </row>
    <row r="50" spans="1:48" ht="15" hidden="1" customHeight="1" x14ac:dyDescent="0.25">
      <c r="A50" s="7">
        <v>8</v>
      </c>
      <c r="B50" s="7">
        <v>4</v>
      </c>
      <c r="C50" s="7" t="s">
        <v>39</v>
      </c>
      <c r="D50" s="7" t="s">
        <v>38</v>
      </c>
      <c r="E50" s="7">
        <v>0.39</v>
      </c>
      <c r="F50" s="37">
        <v>517.0071696</v>
      </c>
      <c r="G50" s="87">
        <v>460.79042879999997</v>
      </c>
      <c r="H50" s="87">
        <v>478.88947710000002</v>
      </c>
      <c r="I50" s="87">
        <v>164.1061985</v>
      </c>
      <c r="J50" s="31">
        <v>6.9750000000000006E-2</v>
      </c>
      <c r="K50" s="7">
        <v>4.2750000000000003E-2</v>
      </c>
      <c r="L50" s="37">
        <v>509.29831569999999</v>
      </c>
      <c r="M50" s="87">
        <v>461.0341871</v>
      </c>
      <c r="N50" s="87">
        <v>487.969471</v>
      </c>
      <c r="O50" s="87">
        <v>172.51585729999999</v>
      </c>
      <c r="P50" s="31">
        <v>7.8750000000000001E-2</v>
      </c>
      <c r="Q50" s="31">
        <v>3.85E-2</v>
      </c>
      <c r="R50" s="37">
        <v>573.04109170000004</v>
      </c>
      <c r="S50" s="87">
        <v>530.26152309999998</v>
      </c>
      <c r="T50" s="87">
        <v>548.26916200000005</v>
      </c>
      <c r="U50" s="87">
        <v>171.1447173</v>
      </c>
      <c r="V50">
        <v>7.6999999999999999E-2</v>
      </c>
      <c r="W50" s="91">
        <v>3.925E-2</v>
      </c>
      <c r="X50" s="38">
        <v>623.31622570000002</v>
      </c>
      <c r="Y50" s="85">
        <f t="shared" si="8"/>
        <v>90.170359429858067</v>
      </c>
      <c r="Z50" s="33">
        <f t="shared" si="9"/>
        <v>85.866379445020854</v>
      </c>
      <c r="AA50" s="86">
        <f t="shared" si="10"/>
        <v>90.263617560816073</v>
      </c>
      <c r="AE50" s="37">
        <f t="shared" si="11"/>
        <v>243.09332802300003</v>
      </c>
      <c r="AF50" s="87">
        <f t="shared" si="12"/>
        <v>67.281184346999993</v>
      </c>
      <c r="AG50" s="87">
        <f t="shared" si="13"/>
        <v>75.166666666666671</v>
      </c>
      <c r="AH50" s="87">
        <f t="shared" si="14"/>
        <v>40.166666666666664</v>
      </c>
      <c r="AI50" s="88">
        <f t="shared" si="15"/>
        <v>90.263617560816073</v>
      </c>
      <c r="AN50" s="6">
        <v>8</v>
      </c>
      <c r="AO50" s="7">
        <v>4</v>
      </c>
      <c r="AP50" s="7" t="s">
        <v>39</v>
      </c>
      <c r="AQ50" s="7" t="s">
        <v>38</v>
      </c>
      <c r="AR50" s="37">
        <f>AE50-AE49</f>
        <v>-3.6837962069999719</v>
      </c>
      <c r="AS50" s="87">
        <f>AF50-AF49</f>
        <v>-8.9955926190000071</v>
      </c>
      <c r="AT50" s="87">
        <f>AG50-AG49</f>
        <v>-7.3333333333333286</v>
      </c>
      <c r="AU50" s="87">
        <f>AH50-AH49</f>
        <v>-7.4166666666666643</v>
      </c>
      <c r="AV50" s="88">
        <f>AI50-AI49</f>
        <v>-4.5908604288080568</v>
      </c>
    </row>
    <row r="51" spans="1:48" x14ac:dyDescent="0.25">
      <c r="A51" s="20">
        <v>9</v>
      </c>
      <c r="B51" s="20">
        <v>1</v>
      </c>
      <c r="C51" s="20" t="s">
        <v>37</v>
      </c>
      <c r="D51" s="20" t="s">
        <v>38</v>
      </c>
      <c r="E51" s="20">
        <v>0.39</v>
      </c>
      <c r="F51" s="22">
        <v>666</v>
      </c>
      <c r="G51" s="17">
        <v>586</v>
      </c>
      <c r="H51" s="17">
        <v>600</v>
      </c>
      <c r="I51" s="17">
        <v>173</v>
      </c>
      <c r="J51" s="13">
        <v>7.8E-2</v>
      </c>
      <c r="K51" s="13">
        <v>9.2999999999999999E-2</v>
      </c>
      <c r="L51" s="22">
        <v>642</v>
      </c>
      <c r="M51" s="17">
        <v>522</v>
      </c>
      <c r="N51" s="17">
        <v>548</v>
      </c>
      <c r="O51" s="17">
        <v>186</v>
      </c>
      <c r="P51" s="13">
        <v>0.09</v>
      </c>
      <c r="Q51" s="13">
        <v>7.6999999999999999E-2</v>
      </c>
      <c r="R51" s="22">
        <v>633</v>
      </c>
      <c r="S51" s="17">
        <v>558</v>
      </c>
      <c r="T51" s="17">
        <v>581</v>
      </c>
      <c r="U51" s="17">
        <v>190</v>
      </c>
      <c r="V51" s="75">
        <v>7.8E-2</v>
      </c>
      <c r="W51" s="82">
        <v>9.0999999999999998E-2</v>
      </c>
      <c r="X51" s="92">
        <v>612</v>
      </c>
      <c r="Y51" s="78">
        <f t="shared" si="8"/>
        <v>92.879584787099233</v>
      </c>
      <c r="Z51" s="15">
        <f t="shared" si="9"/>
        <v>88.634308109737717</v>
      </c>
      <c r="AA51" s="79">
        <f t="shared" si="10"/>
        <v>89.329009728111743</v>
      </c>
      <c r="AE51" s="21">
        <f t="shared" si="11"/>
        <v>259.74</v>
      </c>
      <c r="AF51" s="74">
        <f t="shared" si="12"/>
        <v>74.100000000000009</v>
      </c>
      <c r="AG51" s="74">
        <f t="shared" si="13"/>
        <v>82</v>
      </c>
      <c r="AH51" s="74">
        <f t="shared" si="14"/>
        <v>87.000000000000014</v>
      </c>
      <c r="AI51" s="80">
        <f t="shared" si="15"/>
        <v>92.879584787099233</v>
      </c>
      <c r="AN51" s="81">
        <v>9</v>
      </c>
      <c r="AO51" s="20">
        <v>1</v>
      </c>
      <c r="AP51" s="20" t="s">
        <v>37</v>
      </c>
      <c r="AQ51" s="20" t="s">
        <v>38</v>
      </c>
      <c r="AR51" s="21"/>
      <c r="AS51" s="74"/>
      <c r="AT51" s="74"/>
      <c r="AU51" s="74"/>
      <c r="AV51" s="80"/>
    </row>
    <row r="52" spans="1:48" hidden="1" x14ac:dyDescent="0.25">
      <c r="A52">
        <v>9</v>
      </c>
      <c r="B52">
        <v>1</v>
      </c>
      <c r="C52" t="s">
        <v>39</v>
      </c>
      <c r="D52" t="s">
        <v>38</v>
      </c>
      <c r="E52">
        <v>0.39</v>
      </c>
      <c r="F52" s="22">
        <v>550</v>
      </c>
      <c r="G52" s="17">
        <v>465</v>
      </c>
      <c r="H52" s="17">
        <v>483</v>
      </c>
      <c r="I52" s="17">
        <v>161</v>
      </c>
      <c r="J52" s="13">
        <v>8.5000000000000006E-2</v>
      </c>
      <c r="K52" s="13">
        <v>7.8E-2</v>
      </c>
      <c r="L52" s="22">
        <v>552</v>
      </c>
      <c r="M52" s="17">
        <v>467</v>
      </c>
      <c r="N52" s="17">
        <v>490</v>
      </c>
      <c r="O52" s="17">
        <v>171</v>
      </c>
      <c r="P52" s="13">
        <v>8.2000000000000003E-2</v>
      </c>
      <c r="Q52" s="13">
        <v>8.5000000000000006E-2</v>
      </c>
      <c r="R52" s="22">
        <v>559</v>
      </c>
      <c r="S52" s="17">
        <v>527</v>
      </c>
      <c r="T52" s="17">
        <v>547</v>
      </c>
      <c r="U52" s="17">
        <v>179</v>
      </c>
      <c r="V52" s="13">
        <v>8.4000000000000005E-2</v>
      </c>
      <c r="W52" s="82">
        <v>8.6999999999999994E-2</v>
      </c>
      <c r="X52" s="92">
        <v>581</v>
      </c>
      <c r="Y52" s="78">
        <f t="shared" si="8"/>
        <v>90.547713156408804</v>
      </c>
      <c r="Z52" s="15">
        <f t="shared" si="9"/>
        <v>88.620857699805072</v>
      </c>
      <c r="AA52" s="79">
        <f t="shared" si="10"/>
        <v>89.46642548045692</v>
      </c>
      <c r="AE52" s="22">
        <f t="shared" si="11"/>
        <v>226.59</v>
      </c>
      <c r="AF52" s="17">
        <f t="shared" si="12"/>
        <v>69.81</v>
      </c>
      <c r="AG52" s="17">
        <f t="shared" si="13"/>
        <v>83.666666666666671</v>
      </c>
      <c r="AH52" s="17">
        <f t="shared" si="14"/>
        <v>83.333333333333329</v>
      </c>
      <c r="AI52" s="83">
        <f t="shared" si="15"/>
        <v>90.547713156408804</v>
      </c>
      <c r="AN52" s="10">
        <v>9</v>
      </c>
      <c r="AO52">
        <v>1</v>
      </c>
      <c r="AP52" t="s">
        <v>39</v>
      </c>
      <c r="AQ52" t="s">
        <v>38</v>
      </c>
      <c r="AR52" s="22">
        <f>AE52-AE51</f>
        <v>-33.150000000000006</v>
      </c>
      <c r="AS52" s="17">
        <f>AF52-AF51</f>
        <v>-4.2900000000000063</v>
      </c>
      <c r="AT52" s="17">
        <f>AG52-AG51</f>
        <v>1.6666666666666714</v>
      </c>
      <c r="AU52" s="17">
        <f>AH52-AH51</f>
        <v>-3.6666666666666856</v>
      </c>
      <c r="AV52" s="83">
        <f>AI52-AI51</f>
        <v>-2.3318716306904292</v>
      </c>
    </row>
    <row r="53" spans="1:48" x14ac:dyDescent="0.25">
      <c r="A53">
        <v>9</v>
      </c>
      <c r="B53">
        <v>2</v>
      </c>
      <c r="C53" t="s">
        <v>37</v>
      </c>
      <c r="D53" t="s">
        <v>38</v>
      </c>
      <c r="E53">
        <v>0.39</v>
      </c>
      <c r="F53" s="22">
        <v>665</v>
      </c>
      <c r="G53" s="17">
        <v>595</v>
      </c>
      <c r="H53" s="17">
        <v>618</v>
      </c>
      <c r="I53" s="17">
        <v>211</v>
      </c>
      <c r="J53" s="13">
        <v>7.6999999999999999E-2</v>
      </c>
      <c r="K53" s="13">
        <v>0.1</v>
      </c>
      <c r="L53" s="22">
        <v>673</v>
      </c>
      <c r="M53" s="17">
        <v>628</v>
      </c>
      <c r="N53" s="17">
        <v>644</v>
      </c>
      <c r="O53" s="17">
        <v>206</v>
      </c>
      <c r="P53" s="13">
        <v>7.8E-2</v>
      </c>
      <c r="Q53" s="13">
        <v>9.4E-2</v>
      </c>
      <c r="R53" s="22">
        <v>664</v>
      </c>
      <c r="S53" s="17">
        <v>585</v>
      </c>
      <c r="T53" s="17">
        <v>608</v>
      </c>
      <c r="U53" s="17">
        <v>219</v>
      </c>
      <c r="V53" s="13">
        <v>7.3999999999999996E-2</v>
      </c>
      <c r="W53" s="82">
        <v>9.4E-2</v>
      </c>
      <c r="X53" s="92">
        <v>633</v>
      </c>
      <c r="Y53" s="78">
        <f t="shared" si="8"/>
        <v>90.246944375155891</v>
      </c>
      <c r="Z53" s="15">
        <f t="shared" si="9"/>
        <v>92.752347841140235</v>
      </c>
      <c r="AA53" s="79">
        <f t="shared" si="10"/>
        <v>90.747235517412122</v>
      </c>
      <c r="AE53" s="22">
        <f t="shared" si="11"/>
        <v>262.47000000000003</v>
      </c>
      <c r="AF53" s="17">
        <f t="shared" si="12"/>
        <v>85.41</v>
      </c>
      <c r="AG53" s="17">
        <f t="shared" si="13"/>
        <v>76.333333333333329</v>
      </c>
      <c r="AH53" s="17">
        <f t="shared" si="14"/>
        <v>96.000000000000014</v>
      </c>
      <c r="AI53" s="83">
        <f t="shared" si="15"/>
        <v>92.752347841140235</v>
      </c>
      <c r="AN53" s="10">
        <v>9</v>
      </c>
      <c r="AO53">
        <v>2</v>
      </c>
      <c r="AP53" t="s">
        <v>37</v>
      </c>
      <c r="AQ53" t="s">
        <v>38</v>
      </c>
      <c r="AR53" s="22"/>
      <c r="AS53" s="17"/>
      <c r="AT53" s="17"/>
      <c r="AU53" s="17"/>
      <c r="AV53" s="83"/>
    </row>
    <row r="54" spans="1:48" hidden="1" x14ac:dyDescent="0.25">
      <c r="A54">
        <v>9</v>
      </c>
      <c r="B54">
        <v>2</v>
      </c>
      <c r="C54" t="s">
        <v>39</v>
      </c>
      <c r="D54" t="s">
        <v>38</v>
      </c>
      <c r="E54">
        <v>0.39</v>
      </c>
      <c r="F54" s="22">
        <v>633</v>
      </c>
      <c r="G54" s="17">
        <v>567</v>
      </c>
      <c r="H54" s="17">
        <v>580</v>
      </c>
      <c r="I54" s="17">
        <v>183</v>
      </c>
      <c r="J54" s="13">
        <v>8.3000000000000004E-2</v>
      </c>
      <c r="K54" s="13">
        <v>8.8999999999999996E-2</v>
      </c>
      <c r="L54" s="22">
        <v>633</v>
      </c>
      <c r="M54" s="17">
        <v>598</v>
      </c>
      <c r="N54" s="17">
        <v>616</v>
      </c>
      <c r="O54" s="17">
        <v>202</v>
      </c>
      <c r="P54" s="13">
        <v>8.6999999999999994E-2</v>
      </c>
      <c r="Q54" s="13">
        <v>8.8999999999999996E-2</v>
      </c>
      <c r="R54" s="22">
        <v>631</v>
      </c>
      <c r="S54" s="17">
        <v>536</v>
      </c>
      <c r="T54" s="17">
        <v>554</v>
      </c>
      <c r="U54" s="17">
        <v>209</v>
      </c>
      <c r="V54" s="13">
        <v>8.6999999999999994E-2</v>
      </c>
      <c r="W54" s="82">
        <v>0.09</v>
      </c>
      <c r="X54" s="92">
        <v>631</v>
      </c>
      <c r="Y54" s="78">
        <f t="shared" si="8"/>
        <v>93.636858052987336</v>
      </c>
      <c r="Z54" s="15">
        <f t="shared" si="9"/>
        <v>91.581812209656988</v>
      </c>
      <c r="AA54" s="79">
        <f t="shared" si="10"/>
        <v>92.684202943607403</v>
      </c>
      <c r="AE54" s="22">
        <f t="shared" si="11"/>
        <v>246.87</v>
      </c>
      <c r="AF54" s="17">
        <f t="shared" si="12"/>
        <v>81.510000000000005</v>
      </c>
      <c r="AG54" s="17">
        <f t="shared" si="13"/>
        <v>85.666666666666671</v>
      </c>
      <c r="AH54" s="17">
        <f t="shared" si="14"/>
        <v>89.333333333333329</v>
      </c>
      <c r="AI54" s="83">
        <f t="shared" si="15"/>
        <v>93.636858052987336</v>
      </c>
      <c r="AN54" s="10">
        <v>9</v>
      </c>
      <c r="AO54">
        <v>2</v>
      </c>
      <c r="AP54" t="s">
        <v>39</v>
      </c>
      <c r="AQ54" t="s">
        <v>38</v>
      </c>
      <c r="AR54" s="22">
        <f>AE54-AE53</f>
        <v>-15.600000000000023</v>
      </c>
      <c r="AS54" s="17">
        <f>AF54-AF53</f>
        <v>-3.8999999999999915</v>
      </c>
      <c r="AT54" s="17">
        <f>AG54-AG53</f>
        <v>9.3333333333333428</v>
      </c>
      <c r="AU54" s="17">
        <f>AH54-AH53</f>
        <v>-6.6666666666666856</v>
      </c>
      <c r="AV54" s="83">
        <f>AI54-AI53</f>
        <v>0.88451021184710044</v>
      </c>
    </row>
    <row r="55" spans="1:48" x14ac:dyDescent="0.25">
      <c r="A55">
        <v>9</v>
      </c>
      <c r="B55">
        <v>3</v>
      </c>
      <c r="C55" t="s">
        <v>37</v>
      </c>
      <c r="D55" t="s">
        <v>40</v>
      </c>
      <c r="E55">
        <v>0.39</v>
      </c>
      <c r="F55" s="22">
        <v>609</v>
      </c>
      <c r="G55" s="17">
        <v>553</v>
      </c>
      <c r="H55" s="17">
        <v>576</v>
      </c>
      <c r="I55" s="17">
        <v>158</v>
      </c>
      <c r="J55" s="13">
        <v>0.09</v>
      </c>
      <c r="K55" s="13">
        <v>7.0999999999999994E-2</v>
      </c>
      <c r="L55" s="22">
        <v>582</v>
      </c>
      <c r="M55" s="17">
        <v>559</v>
      </c>
      <c r="N55" s="17">
        <v>581</v>
      </c>
      <c r="O55" s="17">
        <v>157</v>
      </c>
      <c r="P55" s="13">
        <v>9.2999999999999999E-2</v>
      </c>
      <c r="Q55" s="13">
        <v>7.1999999999999995E-2</v>
      </c>
      <c r="R55" s="22">
        <v>655</v>
      </c>
      <c r="S55" s="17">
        <v>637</v>
      </c>
      <c r="T55" s="17">
        <v>652</v>
      </c>
      <c r="U55" s="17">
        <v>231</v>
      </c>
      <c r="V55" s="13">
        <v>6.8000000000000005E-2</v>
      </c>
      <c r="W55" s="82">
        <v>7.6999999999999999E-2</v>
      </c>
      <c r="X55" s="92">
        <v>707</v>
      </c>
      <c r="Y55" s="78">
        <f t="shared" si="8"/>
        <v>86.781609195402297</v>
      </c>
      <c r="Z55" s="15">
        <f t="shared" si="9"/>
        <v>86.541029176789891</v>
      </c>
      <c r="AA55" s="79">
        <f t="shared" si="10"/>
        <v>93.684941013185295</v>
      </c>
      <c r="AE55" s="22">
        <f t="shared" si="11"/>
        <v>275.73</v>
      </c>
      <c r="AF55" s="17">
        <f t="shared" si="12"/>
        <v>90.09</v>
      </c>
      <c r="AG55" s="17">
        <f t="shared" si="13"/>
        <v>83.666666666666671</v>
      </c>
      <c r="AH55" s="17">
        <f t="shared" si="14"/>
        <v>73.333333333333314</v>
      </c>
      <c r="AI55" s="83">
        <f t="shared" si="15"/>
        <v>93.684941013185295</v>
      </c>
      <c r="AN55" s="10">
        <v>9</v>
      </c>
      <c r="AO55">
        <v>3</v>
      </c>
      <c r="AP55" t="s">
        <v>37</v>
      </c>
      <c r="AQ55" t="s">
        <v>40</v>
      </c>
      <c r="AR55" s="22"/>
      <c r="AS55" s="17"/>
      <c r="AT55" s="17"/>
      <c r="AU55" s="17"/>
      <c r="AV55" s="83"/>
    </row>
    <row r="56" spans="1:48" hidden="1" x14ac:dyDescent="0.25">
      <c r="A56">
        <v>9</v>
      </c>
      <c r="B56">
        <v>3</v>
      </c>
      <c r="C56" t="s">
        <v>39</v>
      </c>
      <c r="D56" t="s">
        <v>40</v>
      </c>
      <c r="E56">
        <v>0.39</v>
      </c>
      <c r="F56" s="22">
        <v>614</v>
      </c>
      <c r="G56" s="17">
        <v>593</v>
      </c>
      <c r="H56" s="17">
        <v>615</v>
      </c>
      <c r="I56" s="17">
        <v>164</v>
      </c>
      <c r="J56" s="13">
        <v>9.2999999999999999E-2</v>
      </c>
      <c r="K56" s="13">
        <v>6.6000000000000003E-2</v>
      </c>
      <c r="L56" s="22">
        <v>617</v>
      </c>
      <c r="M56" s="17">
        <v>561</v>
      </c>
      <c r="N56" s="17">
        <v>589</v>
      </c>
      <c r="O56" s="17">
        <v>183</v>
      </c>
      <c r="P56" s="13">
        <v>9.6000000000000002E-2</v>
      </c>
      <c r="Q56" s="13">
        <v>6.6000000000000003E-2</v>
      </c>
      <c r="R56" s="22">
        <v>610</v>
      </c>
      <c r="S56" s="17">
        <v>563</v>
      </c>
      <c r="T56" s="17">
        <v>590</v>
      </c>
      <c r="U56" s="17">
        <v>187</v>
      </c>
      <c r="V56" s="13">
        <v>5.8000000000000003E-2</v>
      </c>
      <c r="W56" s="82">
        <v>9.6000000000000002E-2</v>
      </c>
      <c r="X56" s="92">
        <v>681</v>
      </c>
      <c r="Y56" s="78">
        <f t="shared" si="8"/>
        <v>87.04417255898943</v>
      </c>
      <c r="Z56" s="15">
        <f t="shared" si="9"/>
        <v>86.088157929696848</v>
      </c>
      <c r="AA56" s="79">
        <f t="shared" si="10"/>
        <v>86.673972122381002</v>
      </c>
      <c r="AE56" s="22">
        <f t="shared" si="11"/>
        <v>265.59000000000003</v>
      </c>
      <c r="AF56" s="17">
        <f t="shared" si="12"/>
        <v>72.930000000000007</v>
      </c>
      <c r="AG56" s="17">
        <f t="shared" si="13"/>
        <v>82.333333333333329</v>
      </c>
      <c r="AH56" s="17">
        <f t="shared" si="14"/>
        <v>76</v>
      </c>
      <c r="AI56" s="83">
        <f t="shared" si="15"/>
        <v>87.04417255898943</v>
      </c>
      <c r="AN56" s="10">
        <v>9</v>
      </c>
      <c r="AO56">
        <v>3</v>
      </c>
      <c r="AP56" t="s">
        <v>39</v>
      </c>
      <c r="AQ56" t="s">
        <v>40</v>
      </c>
      <c r="AR56" s="22">
        <f>AE56-AE55</f>
        <v>-10.139999999999986</v>
      </c>
      <c r="AS56" s="17">
        <f>AF56-AF55</f>
        <v>-17.159999999999997</v>
      </c>
      <c r="AT56" s="17">
        <f>AG56-AG55</f>
        <v>-1.3333333333333428</v>
      </c>
      <c r="AU56" s="17">
        <f>AH56-AH55</f>
        <v>2.6666666666666856</v>
      </c>
      <c r="AV56" s="83">
        <f>AI56-AI55</f>
        <v>-6.6407684541958645</v>
      </c>
    </row>
    <row r="57" spans="1:48" x14ac:dyDescent="0.25">
      <c r="A57">
        <v>9</v>
      </c>
      <c r="B57">
        <v>4</v>
      </c>
      <c r="C57" t="s">
        <v>37</v>
      </c>
      <c r="D57" t="s">
        <v>40</v>
      </c>
      <c r="E57">
        <v>0.39</v>
      </c>
      <c r="F57" s="22">
        <v>599</v>
      </c>
      <c r="G57" s="17">
        <v>597</v>
      </c>
      <c r="H57" s="17">
        <v>613</v>
      </c>
      <c r="I57" s="17">
        <v>229</v>
      </c>
      <c r="J57" s="13">
        <v>6.7000000000000004E-2</v>
      </c>
      <c r="K57" s="13">
        <v>0.108</v>
      </c>
      <c r="L57" s="22">
        <v>630</v>
      </c>
      <c r="M57" s="17">
        <v>622</v>
      </c>
      <c r="N57" s="17">
        <v>638</v>
      </c>
      <c r="O57" s="17">
        <v>231</v>
      </c>
      <c r="P57" s="13">
        <v>6.6000000000000003E-2</v>
      </c>
      <c r="Q57" s="13">
        <v>0.114</v>
      </c>
      <c r="R57" s="22">
        <v>660</v>
      </c>
      <c r="S57" s="17">
        <v>620</v>
      </c>
      <c r="T57" s="17">
        <v>634</v>
      </c>
      <c r="U57" s="17">
        <v>235</v>
      </c>
      <c r="V57" s="13">
        <v>5.8999999999999997E-2</v>
      </c>
      <c r="W57" s="82">
        <v>0.10299999999999999</v>
      </c>
      <c r="X57" s="92">
        <v>657</v>
      </c>
      <c r="Y57" s="78">
        <f t="shared" si="8"/>
        <v>93.036428982802491</v>
      </c>
      <c r="Z57" s="15">
        <f t="shared" si="9"/>
        <v>93.161547447261739</v>
      </c>
      <c r="AA57" s="79">
        <f t="shared" si="10"/>
        <v>94.403610573823343</v>
      </c>
      <c r="AE57" s="22">
        <f t="shared" si="11"/>
        <v>257.40000000000003</v>
      </c>
      <c r="AF57" s="17">
        <f t="shared" si="12"/>
        <v>91.65</v>
      </c>
      <c r="AG57" s="17">
        <f t="shared" si="13"/>
        <v>64</v>
      </c>
      <c r="AH57" s="17">
        <f t="shared" si="14"/>
        <v>108.33333333333334</v>
      </c>
      <c r="AI57" s="83">
        <f t="shared" si="15"/>
        <v>94.403610573823343</v>
      </c>
      <c r="AN57" s="10">
        <v>9</v>
      </c>
      <c r="AO57">
        <v>4</v>
      </c>
      <c r="AP57" t="s">
        <v>37</v>
      </c>
      <c r="AQ57" t="s">
        <v>40</v>
      </c>
      <c r="AR57" s="22"/>
      <c r="AS57" s="17"/>
      <c r="AT57" s="17"/>
      <c r="AU57" s="17"/>
      <c r="AV57" s="83"/>
    </row>
    <row r="58" spans="1:48" hidden="1" x14ac:dyDescent="0.25">
      <c r="A58" s="7">
        <v>9</v>
      </c>
      <c r="B58" s="7">
        <v>4</v>
      </c>
      <c r="C58" s="7" t="s">
        <v>39</v>
      </c>
      <c r="D58" s="7" t="s">
        <v>40</v>
      </c>
      <c r="E58" s="7">
        <v>0.39</v>
      </c>
      <c r="F58" s="37">
        <v>722</v>
      </c>
      <c r="G58" s="87">
        <v>715</v>
      </c>
      <c r="H58" s="87">
        <v>720</v>
      </c>
      <c r="I58" s="87">
        <v>222</v>
      </c>
      <c r="J58" s="31">
        <v>8.4000000000000005E-2</v>
      </c>
      <c r="K58" s="31">
        <v>7.5999999999999998E-2</v>
      </c>
      <c r="L58" s="37">
        <v>685</v>
      </c>
      <c r="M58" s="87">
        <v>581</v>
      </c>
      <c r="N58" s="87">
        <v>603</v>
      </c>
      <c r="O58" s="87">
        <v>225</v>
      </c>
      <c r="P58" s="31">
        <v>7.4999999999999997E-2</v>
      </c>
      <c r="Q58" s="31">
        <v>9.0999999999999998E-2</v>
      </c>
      <c r="R58" s="37">
        <v>695</v>
      </c>
      <c r="S58" s="87">
        <v>693</v>
      </c>
      <c r="T58" s="87">
        <v>709</v>
      </c>
      <c r="U58" s="87">
        <v>241</v>
      </c>
      <c r="V58" s="13">
        <v>5.8999999999999997E-2</v>
      </c>
      <c r="W58" s="91">
        <v>6.7000000000000004E-2</v>
      </c>
      <c r="X58" s="93">
        <v>733</v>
      </c>
      <c r="Y58" s="85">
        <f t="shared" si="8"/>
        <v>97.76958398842055</v>
      </c>
      <c r="Z58" s="33">
        <f t="shared" si="9"/>
        <v>91.706731549067314</v>
      </c>
      <c r="AA58" s="86">
        <f t="shared" si="10"/>
        <v>93.38010089853428</v>
      </c>
      <c r="AE58" s="37">
        <f t="shared" si="11"/>
        <v>285.87</v>
      </c>
      <c r="AF58" s="87">
        <f t="shared" si="12"/>
        <v>93.990000000000009</v>
      </c>
      <c r="AG58" s="87">
        <f t="shared" si="13"/>
        <v>72.666666666666671</v>
      </c>
      <c r="AH58" s="87">
        <f t="shared" si="14"/>
        <v>78</v>
      </c>
      <c r="AI58" s="88">
        <f t="shared" si="15"/>
        <v>97.76958398842055</v>
      </c>
      <c r="AN58" s="6">
        <v>9</v>
      </c>
      <c r="AO58" s="7">
        <v>4</v>
      </c>
      <c r="AP58" s="7" t="s">
        <v>39</v>
      </c>
      <c r="AQ58" s="7" t="s">
        <v>40</v>
      </c>
      <c r="AR58" s="37">
        <f>AE58-AE57</f>
        <v>28.46999999999997</v>
      </c>
      <c r="AS58" s="87">
        <f>AF58-AF57</f>
        <v>2.3400000000000034</v>
      </c>
      <c r="AT58" s="87">
        <f>AG58-AG57</f>
        <v>8.6666666666666714</v>
      </c>
      <c r="AU58" s="87">
        <f>AH58-AH57</f>
        <v>-30.333333333333343</v>
      </c>
      <c r="AV58" s="88">
        <f>AI58-AI57</f>
        <v>3.3659734145972067</v>
      </c>
    </row>
    <row r="59" spans="1:48" x14ac:dyDescent="0.25">
      <c r="A59" s="20">
        <v>10</v>
      </c>
      <c r="B59" s="20">
        <v>1</v>
      </c>
      <c r="C59" s="20" t="s">
        <v>37</v>
      </c>
      <c r="D59" s="20" t="s">
        <v>40</v>
      </c>
      <c r="E59" s="20">
        <v>0.39</v>
      </c>
      <c r="F59" s="94">
        <v>425</v>
      </c>
      <c r="G59" s="94">
        <v>370</v>
      </c>
      <c r="H59" s="94">
        <v>388</v>
      </c>
      <c r="I59" s="94">
        <v>185</v>
      </c>
      <c r="J59" s="13">
        <v>7.4499999999999997E-2</v>
      </c>
      <c r="K59" s="82">
        <v>3.7499999999999999E-2</v>
      </c>
      <c r="L59" s="94">
        <v>422</v>
      </c>
      <c r="M59" s="94">
        <v>421</v>
      </c>
      <c r="N59" s="94">
        <v>439</v>
      </c>
      <c r="O59" s="94">
        <v>170</v>
      </c>
      <c r="P59" s="13">
        <v>7.0000000000000007E-2</v>
      </c>
      <c r="Q59" s="95">
        <v>5.8000000000000003E-2</v>
      </c>
      <c r="R59" s="94">
        <v>435</v>
      </c>
      <c r="S59" s="94">
        <v>435</v>
      </c>
      <c r="T59" s="94">
        <v>448</v>
      </c>
      <c r="U59" s="94">
        <v>212</v>
      </c>
      <c r="V59" s="20">
        <v>7.8E-2</v>
      </c>
      <c r="W59" s="95">
        <v>1.9E-2</v>
      </c>
      <c r="X59" s="95">
        <v>441</v>
      </c>
      <c r="Y59" s="78">
        <f t="shared" si="8"/>
        <v>91.529411764705884</v>
      </c>
      <c r="Z59" s="15">
        <f t="shared" si="9"/>
        <v>89.43685531084472</v>
      </c>
      <c r="AA59" s="79">
        <f t="shared" si="10"/>
        <v>93.867924528301884</v>
      </c>
      <c r="AE59" s="21">
        <f t="shared" si="11"/>
        <v>171.99</v>
      </c>
      <c r="AF59" s="74">
        <f t="shared" si="12"/>
        <v>82.68</v>
      </c>
      <c r="AG59" s="74">
        <f t="shared" si="13"/>
        <v>74.166666666666671</v>
      </c>
      <c r="AH59" s="74">
        <f t="shared" si="14"/>
        <v>38.166666666666671</v>
      </c>
      <c r="AI59" s="80">
        <f t="shared" si="15"/>
        <v>93.867924528301884</v>
      </c>
      <c r="AN59" s="81">
        <v>10</v>
      </c>
      <c r="AO59" s="20">
        <v>1</v>
      </c>
      <c r="AP59" s="20" t="s">
        <v>37</v>
      </c>
      <c r="AQ59" s="20" t="s">
        <v>40</v>
      </c>
      <c r="AR59" s="21"/>
      <c r="AS59" s="74"/>
      <c r="AT59" s="74"/>
      <c r="AU59" s="74"/>
      <c r="AV59" s="80"/>
    </row>
    <row r="60" spans="1:48" hidden="1" x14ac:dyDescent="0.25">
      <c r="A60">
        <v>10</v>
      </c>
      <c r="B60">
        <v>1</v>
      </c>
      <c r="C60" t="s">
        <v>39</v>
      </c>
      <c r="D60" t="s">
        <v>40</v>
      </c>
      <c r="E60">
        <v>0.39</v>
      </c>
      <c r="F60" s="94">
        <v>451</v>
      </c>
      <c r="G60" s="94">
        <v>441</v>
      </c>
      <c r="H60" s="94">
        <v>453</v>
      </c>
      <c r="I60" s="94">
        <v>236</v>
      </c>
      <c r="J60" s="13">
        <v>7.5999999999999998E-2</v>
      </c>
      <c r="K60" s="82">
        <v>1.7999999999999999E-2</v>
      </c>
      <c r="L60" s="94">
        <v>446</v>
      </c>
      <c r="M60" s="94">
        <v>445</v>
      </c>
      <c r="N60" s="94">
        <v>463</v>
      </c>
      <c r="O60" s="94">
        <v>243</v>
      </c>
      <c r="P60">
        <v>7.3999999999999996E-2</v>
      </c>
      <c r="Q60" s="95">
        <v>1.9E-2</v>
      </c>
      <c r="R60" s="94">
        <v>437</v>
      </c>
      <c r="S60" s="94">
        <v>403</v>
      </c>
      <c r="T60" s="94">
        <v>424</v>
      </c>
      <c r="U60" s="94">
        <v>248</v>
      </c>
      <c r="V60">
        <v>7.2999999999999995E-2</v>
      </c>
      <c r="W60" s="82">
        <v>0.02</v>
      </c>
      <c r="X60" s="96">
        <v>442</v>
      </c>
      <c r="Y60" s="78">
        <f t="shared" si="8"/>
        <v>95.027998045773984</v>
      </c>
      <c r="Z60" s="15">
        <f t="shared" si="9"/>
        <v>92.609201129380494</v>
      </c>
      <c r="AA60" s="79">
        <f t="shared" si="10"/>
        <v>92.191075514874143</v>
      </c>
      <c r="AE60" s="22">
        <f t="shared" si="11"/>
        <v>175.89000000000001</v>
      </c>
      <c r="AF60" s="17">
        <f t="shared" si="12"/>
        <v>96.72</v>
      </c>
      <c r="AG60" s="17">
        <f t="shared" si="13"/>
        <v>74.333333333333314</v>
      </c>
      <c r="AH60" s="17">
        <f t="shared" si="14"/>
        <v>19</v>
      </c>
      <c r="AI60" s="83">
        <f t="shared" si="15"/>
        <v>95.027998045773984</v>
      </c>
      <c r="AN60" s="10">
        <v>10</v>
      </c>
      <c r="AO60">
        <v>1</v>
      </c>
      <c r="AP60" t="s">
        <v>39</v>
      </c>
      <c r="AQ60" t="s">
        <v>40</v>
      </c>
      <c r="AR60" s="22">
        <f>AE60-AE59</f>
        <v>3.9000000000000057</v>
      </c>
      <c r="AS60" s="17">
        <f>AF60-AF59</f>
        <v>14.039999999999992</v>
      </c>
      <c r="AT60" s="17">
        <f>AG60-AG59</f>
        <v>0.16666666666664298</v>
      </c>
      <c r="AU60" s="17">
        <f>AH60-AH59</f>
        <v>-19.166666666666671</v>
      </c>
      <c r="AV60" s="83">
        <f>AI60-AI59</f>
        <v>1.1600735174720995</v>
      </c>
    </row>
    <row r="61" spans="1:48" x14ac:dyDescent="0.25">
      <c r="A61">
        <v>10</v>
      </c>
      <c r="B61">
        <v>2</v>
      </c>
      <c r="C61" t="s">
        <v>37</v>
      </c>
      <c r="D61" t="s">
        <v>40</v>
      </c>
      <c r="E61">
        <v>0.39</v>
      </c>
      <c r="F61" s="22">
        <v>471</v>
      </c>
      <c r="G61" s="17">
        <v>471</v>
      </c>
      <c r="H61" s="17">
        <v>496</v>
      </c>
      <c r="I61" s="17">
        <v>241</v>
      </c>
      <c r="J61" s="13">
        <v>7.2999999999999995E-2</v>
      </c>
      <c r="K61" s="13">
        <v>4.4999999999999998E-2</v>
      </c>
      <c r="L61" s="22">
        <v>476</v>
      </c>
      <c r="M61" s="17">
        <v>441</v>
      </c>
      <c r="N61" s="17">
        <v>462</v>
      </c>
      <c r="O61" s="17">
        <v>259</v>
      </c>
      <c r="P61" s="13">
        <v>7.2999999999999995E-2</v>
      </c>
      <c r="Q61" s="13">
        <v>2.5000000000000001E-2</v>
      </c>
      <c r="R61" s="97">
        <v>477</v>
      </c>
      <c r="S61" s="94">
        <v>435</v>
      </c>
      <c r="T61" s="94">
        <v>464</v>
      </c>
      <c r="U61" s="94">
        <v>253</v>
      </c>
      <c r="V61" s="13">
        <v>7.0000000000000007E-2</v>
      </c>
      <c r="W61" s="95">
        <v>5.5E-2</v>
      </c>
      <c r="X61" s="95">
        <v>467</v>
      </c>
      <c r="Y61" s="78">
        <f t="shared" si="8"/>
        <v>89.626556016597505</v>
      </c>
      <c r="Z61" s="15">
        <f t="shared" si="9"/>
        <v>92.488076311605724</v>
      </c>
      <c r="AA61" s="79">
        <f t="shared" si="10"/>
        <v>89.546821786362386</v>
      </c>
      <c r="AE61" s="22">
        <f t="shared" si="11"/>
        <v>186.03</v>
      </c>
      <c r="AF61" s="17">
        <f t="shared" si="12"/>
        <v>101.01</v>
      </c>
      <c r="AG61" s="17">
        <f t="shared" si="13"/>
        <v>72</v>
      </c>
      <c r="AH61" s="17">
        <f t="shared" si="14"/>
        <v>41.666666666666664</v>
      </c>
      <c r="AI61" s="83">
        <f t="shared" si="15"/>
        <v>92.488076311605724</v>
      </c>
      <c r="AN61" s="10">
        <v>10</v>
      </c>
      <c r="AO61">
        <v>2</v>
      </c>
      <c r="AP61" t="s">
        <v>37</v>
      </c>
      <c r="AQ61" t="s">
        <v>40</v>
      </c>
      <c r="AR61" s="22"/>
      <c r="AS61" s="17"/>
      <c r="AT61" s="17"/>
      <c r="AU61" s="17"/>
      <c r="AV61" s="83"/>
    </row>
    <row r="62" spans="1:48" hidden="1" x14ac:dyDescent="0.25">
      <c r="A62">
        <v>10</v>
      </c>
      <c r="B62">
        <v>2</v>
      </c>
      <c r="C62" t="s">
        <v>39</v>
      </c>
      <c r="D62" t="s">
        <v>40</v>
      </c>
      <c r="E62">
        <v>0.39</v>
      </c>
      <c r="F62" s="22">
        <v>464</v>
      </c>
      <c r="G62" s="17">
        <v>463</v>
      </c>
      <c r="H62" s="17">
        <v>485</v>
      </c>
      <c r="I62" s="17">
        <v>295</v>
      </c>
      <c r="J62" s="13">
        <v>7.0000000000000007E-2</v>
      </c>
      <c r="K62" s="13">
        <v>2.3E-2</v>
      </c>
      <c r="L62" s="22">
        <v>444</v>
      </c>
      <c r="M62" s="17">
        <v>436</v>
      </c>
      <c r="N62" s="17">
        <v>463</v>
      </c>
      <c r="O62" s="17">
        <v>316</v>
      </c>
      <c r="P62" s="13">
        <v>7.2999999999999995E-2</v>
      </c>
      <c r="Q62" s="13">
        <v>1.7000000000000001E-2</v>
      </c>
      <c r="R62" s="97">
        <v>434</v>
      </c>
      <c r="S62" s="94">
        <v>382</v>
      </c>
      <c r="T62" s="94">
        <v>422</v>
      </c>
      <c r="U62" s="94">
        <v>313</v>
      </c>
      <c r="V62">
        <v>7.0999999999999994E-2</v>
      </c>
      <c r="W62" s="95">
        <v>1.7000000000000001E-2</v>
      </c>
      <c r="X62" s="96">
        <v>418</v>
      </c>
      <c r="Y62" s="78">
        <f t="shared" si="8"/>
        <v>92.558445353594394</v>
      </c>
      <c r="Z62" s="15">
        <f t="shared" si="9"/>
        <v>91.609647622305857</v>
      </c>
      <c r="AA62" s="79">
        <f t="shared" si="10"/>
        <v>88.751637932303709</v>
      </c>
      <c r="AE62" s="22">
        <f t="shared" si="11"/>
        <v>180.96</v>
      </c>
      <c r="AF62" s="17">
        <f t="shared" si="12"/>
        <v>123.24000000000001</v>
      </c>
      <c r="AG62" s="17">
        <f t="shared" si="13"/>
        <v>71.333333333333343</v>
      </c>
      <c r="AH62" s="17">
        <f t="shared" si="14"/>
        <v>19</v>
      </c>
      <c r="AI62" s="83">
        <f t="shared" si="15"/>
        <v>92.558445353594394</v>
      </c>
      <c r="AN62" s="10">
        <v>10</v>
      </c>
      <c r="AO62">
        <v>2</v>
      </c>
      <c r="AP62" t="s">
        <v>39</v>
      </c>
      <c r="AQ62" t="s">
        <v>40</v>
      </c>
      <c r="AR62" s="22">
        <f>AE62-AE61</f>
        <v>-5.0699999999999932</v>
      </c>
      <c r="AS62" s="17">
        <f>AF62-AF61</f>
        <v>22.230000000000004</v>
      </c>
      <c r="AT62" s="17">
        <f>AG62-AG61</f>
        <v>-0.66666666666665719</v>
      </c>
      <c r="AU62" s="17">
        <f>AH62-AH61</f>
        <v>-22.666666666666664</v>
      </c>
      <c r="AV62" s="83">
        <f>AI62-AI61</f>
        <v>7.0369041988669778E-2</v>
      </c>
    </row>
    <row r="63" spans="1:48" x14ac:dyDescent="0.25">
      <c r="A63">
        <v>10</v>
      </c>
      <c r="B63">
        <v>3</v>
      </c>
      <c r="C63" t="s">
        <v>37</v>
      </c>
      <c r="D63" t="s">
        <v>38</v>
      </c>
      <c r="E63">
        <v>0.39</v>
      </c>
      <c r="F63" s="22">
        <v>422</v>
      </c>
      <c r="G63" s="17">
        <v>411</v>
      </c>
      <c r="H63" s="17">
        <v>426</v>
      </c>
      <c r="I63" s="17">
        <v>153</v>
      </c>
      <c r="J63" s="13">
        <v>7.6999999999999999E-2</v>
      </c>
      <c r="K63" s="13">
        <v>3.1E-2</v>
      </c>
      <c r="L63" s="22">
        <v>372</v>
      </c>
      <c r="M63" s="17">
        <v>323</v>
      </c>
      <c r="N63" s="17">
        <v>354</v>
      </c>
      <c r="O63" s="17">
        <v>180</v>
      </c>
      <c r="P63" s="13">
        <v>7.5999999999999998E-2</v>
      </c>
      <c r="Q63" s="13">
        <v>3.2000000000000001E-2</v>
      </c>
      <c r="R63" s="97">
        <v>446</v>
      </c>
      <c r="S63" s="94">
        <v>438</v>
      </c>
      <c r="T63" s="94">
        <v>447</v>
      </c>
      <c r="U63" s="94">
        <v>194</v>
      </c>
      <c r="V63">
        <v>7.4999999999999997E-2</v>
      </c>
      <c r="W63" s="95">
        <v>3.3000000000000002E-2</v>
      </c>
      <c r="X63" s="96">
        <v>458</v>
      </c>
      <c r="Y63" s="78">
        <f t="shared" si="8"/>
        <v>90.451630889322558</v>
      </c>
      <c r="Z63" s="15">
        <f t="shared" si="9"/>
        <v>85.046296296296291</v>
      </c>
      <c r="AA63" s="79">
        <f t="shared" si="10"/>
        <v>95.444038648236329</v>
      </c>
      <c r="AE63" s="22">
        <f t="shared" si="11"/>
        <v>178.62</v>
      </c>
      <c r="AF63" s="17">
        <f t="shared" si="12"/>
        <v>75.66</v>
      </c>
      <c r="AG63" s="17">
        <f t="shared" si="13"/>
        <v>76</v>
      </c>
      <c r="AH63" s="17">
        <f t="shared" si="14"/>
        <v>32</v>
      </c>
      <c r="AI63" s="83">
        <f t="shared" si="15"/>
        <v>95.444038648236329</v>
      </c>
      <c r="AN63" s="10">
        <v>10</v>
      </c>
      <c r="AO63">
        <v>3</v>
      </c>
      <c r="AP63" t="s">
        <v>37</v>
      </c>
      <c r="AQ63" t="s">
        <v>38</v>
      </c>
      <c r="AR63" s="22"/>
      <c r="AS63" s="17"/>
      <c r="AT63" s="17"/>
      <c r="AU63" s="17"/>
      <c r="AV63" s="83"/>
    </row>
    <row r="64" spans="1:48" hidden="1" x14ac:dyDescent="0.25">
      <c r="A64">
        <v>10</v>
      </c>
      <c r="B64">
        <v>3</v>
      </c>
      <c r="C64" t="s">
        <v>39</v>
      </c>
      <c r="D64" t="s">
        <v>38</v>
      </c>
      <c r="E64">
        <v>0.39</v>
      </c>
      <c r="F64" s="22">
        <v>453</v>
      </c>
      <c r="G64" s="17">
        <v>452</v>
      </c>
      <c r="H64" s="17">
        <v>466</v>
      </c>
      <c r="I64" s="17">
        <v>190</v>
      </c>
      <c r="J64" s="13">
        <v>7.9000000000000001E-2</v>
      </c>
      <c r="K64" s="13">
        <v>2.7E-2</v>
      </c>
      <c r="L64" s="22">
        <v>456</v>
      </c>
      <c r="M64" s="17">
        <v>428</v>
      </c>
      <c r="N64" s="17">
        <v>437</v>
      </c>
      <c r="O64" s="17">
        <v>199</v>
      </c>
      <c r="P64" s="13">
        <v>8.3000000000000004E-2</v>
      </c>
      <c r="Q64" s="13">
        <v>1.9E-2</v>
      </c>
      <c r="R64" s="22">
        <v>462</v>
      </c>
      <c r="S64" s="17">
        <v>338</v>
      </c>
      <c r="T64" s="17">
        <v>370</v>
      </c>
      <c r="U64" s="17">
        <v>206</v>
      </c>
      <c r="V64" s="13">
        <v>8.3000000000000004E-2</v>
      </c>
      <c r="W64" s="82">
        <v>1.9E-2</v>
      </c>
      <c r="X64" s="92">
        <v>451</v>
      </c>
      <c r="Y64" s="78">
        <f t="shared" si="8"/>
        <v>92.647844777506677</v>
      </c>
      <c r="Z64" s="15">
        <f t="shared" si="9"/>
        <v>95.755091245702189</v>
      </c>
      <c r="AA64" s="79">
        <f t="shared" si="10"/>
        <v>88.635312907157569</v>
      </c>
      <c r="AE64" s="22">
        <f t="shared" si="11"/>
        <v>180.18</v>
      </c>
      <c r="AF64" s="17">
        <f t="shared" si="12"/>
        <v>80.34</v>
      </c>
      <c r="AG64" s="17">
        <f t="shared" si="13"/>
        <v>81.666666666666671</v>
      </c>
      <c r="AH64" s="17">
        <f t="shared" si="14"/>
        <v>21.666666666666668</v>
      </c>
      <c r="AI64" s="83">
        <f t="shared" si="15"/>
        <v>95.755091245702189</v>
      </c>
      <c r="AN64" s="10">
        <v>10</v>
      </c>
      <c r="AO64">
        <v>3</v>
      </c>
      <c r="AP64" t="s">
        <v>39</v>
      </c>
      <c r="AQ64" t="s">
        <v>38</v>
      </c>
      <c r="AR64" s="22">
        <f>AE64-AE63</f>
        <v>1.5600000000000023</v>
      </c>
      <c r="AS64" s="17">
        <f>AF64-AF63</f>
        <v>4.6800000000000068</v>
      </c>
      <c r="AT64" s="17">
        <f>AG64-AG63</f>
        <v>5.6666666666666714</v>
      </c>
      <c r="AU64" s="17">
        <f>AH64-AH63</f>
        <v>-10.333333333333332</v>
      </c>
      <c r="AV64" s="83">
        <f>AI64-AI63</f>
        <v>0.31105259746586</v>
      </c>
    </row>
    <row r="65" spans="1:48" x14ac:dyDescent="0.25">
      <c r="A65">
        <v>10</v>
      </c>
      <c r="B65">
        <v>4</v>
      </c>
      <c r="C65" t="s">
        <v>37</v>
      </c>
      <c r="D65" t="s">
        <v>38</v>
      </c>
      <c r="E65">
        <v>0.39</v>
      </c>
      <c r="F65" s="22">
        <v>403</v>
      </c>
      <c r="G65" s="17">
        <v>359</v>
      </c>
      <c r="H65" s="17">
        <v>378</v>
      </c>
      <c r="I65" s="17">
        <v>173</v>
      </c>
      <c r="J65" s="13">
        <v>7.8E-2</v>
      </c>
      <c r="K65" s="13">
        <v>2.1000000000000001E-2</v>
      </c>
      <c r="L65" s="22">
        <v>455</v>
      </c>
      <c r="M65" s="17">
        <v>348</v>
      </c>
      <c r="N65" s="17">
        <v>376</v>
      </c>
      <c r="O65" s="17">
        <v>204</v>
      </c>
      <c r="P65" s="13">
        <v>7.3999999999999996E-2</v>
      </c>
      <c r="Q65" s="13">
        <v>1.9E-2</v>
      </c>
      <c r="R65" s="22">
        <v>434</v>
      </c>
      <c r="S65" s="17">
        <v>387</v>
      </c>
      <c r="T65" s="17">
        <v>405</v>
      </c>
      <c r="U65" s="17">
        <v>200</v>
      </c>
      <c r="V65" s="13">
        <v>7.6999999999999999E-2</v>
      </c>
      <c r="W65" s="82">
        <v>1.7999999999999999E-2</v>
      </c>
      <c r="X65" s="92">
        <v>415</v>
      </c>
      <c r="Y65" s="78">
        <f t="shared" si="8"/>
        <v>90.216440281702262</v>
      </c>
      <c r="Z65" s="15">
        <f t="shared" si="9"/>
        <v>89.502262443438923</v>
      </c>
      <c r="AA65" s="79">
        <f t="shared" si="10"/>
        <v>91.974654377880185</v>
      </c>
      <c r="AE65" s="22">
        <f t="shared" si="11"/>
        <v>177.45000000000002</v>
      </c>
      <c r="AF65" s="17">
        <f t="shared" si="12"/>
        <v>79.56</v>
      </c>
      <c r="AG65" s="17">
        <f t="shared" si="13"/>
        <v>76.333333333333329</v>
      </c>
      <c r="AH65" s="17">
        <f t="shared" si="14"/>
        <v>19.333333333333332</v>
      </c>
      <c r="AI65" s="83">
        <f t="shared" si="15"/>
        <v>91.974654377880185</v>
      </c>
      <c r="AN65" s="10">
        <v>10</v>
      </c>
      <c r="AO65">
        <v>4</v>
      </c>
      <c r="AP65" t="s">
        <v>37</v>
      </c>
      <c r="AQ65" t="s">
        <v>38</v>
      </c>
      <c r="AR65" s="22"/>
      <c r="AS65" s="17"/>
      <c r="AT65" s="17"/>
      <c r="AU65" s="17"/>
      <c r="AV65" s="83"/>
    </row>
    <row r="66" spans="1:48" hidden="1" x14ac:dyDescent="0.25">
      <c r="A66" s="7">
        <v>10</v>
      </c>
      <c r="B66" s="7">
        <v>4</v>
      </c>
      <c r="C66" s="7" t="s">
        <v>39</v>
      </c>
      <c r="D66" s="7" t="s">
        <v>38</v>
      </c>
      <c r="E66" s="7">
        <v>0.39</v>
      </c>
      <c r="F66" s="37">
        <v>406</v>
      </c>
      <c r="G66" s="87">
        <v>369</v>
      </c>
      <c r="H66" s="87">
        <v>398</v>
      </c>
      <c r="I66" s="87">
        <v>165</v>
      </c>
      <c r="J66" s="31">
        <v>7.8E-2</v>
      </c>
      <c r="K66" s="31">
        <v>2.5999999999999999E-2</v>
      </c>
      <c r="L66" s="37">
        <v>410</v>
      </c>
      <c r="M66" s="87">
        <v>409</v>
      </c>
      <c r="N66" s="87">
        <v>427</v>
      </c>
      <c r="O66" s="87">
        <v>191</v>
      </c>
      <c r="P66" s="31">
        <v>7.6999999999999999E-2</v>
      </c>
      <c r="Q66" s="31">
        <v>2.1000000000000001E-2</v>
      </c>
      <c r="R66" s="37">
        <v>414</v>
      </c>
      <c r="S66" s="87">
        <v>411</v>
      </c>
      <c r="T66" s="87">
        <v>425</v>
      </c>
      <c r="U66" s="87">
        <v>194</v>
      </c>
      <c r="V66" s="31">
        <v>7.5999999999999998E-2</v>
      </c>
      <c r="W66" s="91">
        <v>2.1000000000000001E-2</v>
      </c>
      <c r="X66" s="93">
        <v>411</v>
      </c>
      <c r="Y66" s="85">
        <f t="shared" si="8"/>
        <v>84.025974025974023</v>
      </c>
      <c r="Z66" s="33">
        <f t="shared" si="9"/>
        <v>90.598901800536325</v>
      </c>
      <c r="AA66" s="86">
        <f t="shared" si="10"/>
        <v>92.835798595547587</v>
      </c>
      <c r="AE66" s="37">
        <f t="shared" si="11"/>
        <v>161.46</v>
      </c>
      <c r="AF66" s="87">
        <f t="shared" si="12"/>
        <v>75.66</v>
      </c>
      <c r="AG66" s="87">
        <f t="shared" si="13"/>
        <v>77</v>
      </c>
      <c r="AH66" s="87">
        <f t="shared" si="14"/>
        <v>22.666666666666668</v>
      </c>
      <c r="AI66" s="88">
        <f t="shared" si="15"/>
        <v>92.835798595547587</v>
      </c>
      <c r="AN66" s="6">
        <v>10</v>
      </c>
      <c r="AO66" s="7">
        <v>4</v>
      </c>
      <c r="AP66" s="7" t="s">
        <v>39</v>
      </c>
      <c r="AQ66" s="7" t="s">
        <v>38</v>
      </c>
      <c r="AR66" s="37">
        <f>AE66-AE65</f>
        <v>-15.990000000000009</v>
      </c>
      <c r="AS66" s="87">
        <f>AF66-AF65</f>
        <v>-3.9000000000000057</v>
      </c>
      <c r="AT66" s="87">
        <f>AG66-AG65</f>
        <v>0.6666666666666714</v>
      </c>
      <c r="AU66" s="87">
        <f>AH66-AH65</f>
        <v>3.3333333333333357</v>
      </c>
      <c r="AV66" s="88">
        <f>AI66-AI65</f>
        <v>0.86114421766740179</v>
      </c>
    </row>
    <row r="67" spans="1:48" x14ac:dyDescent="0.25">
      <c r="A67" s="20">
        <v>11</v>
      </c>
      <c r="B67" s="20">
        <v>1</v>
      </c>
      <c r="C67" s="20" t="s">
        <v>37</v>
      </c>
      <c r="D67" s="20" t="s">
        <v>38</v>
      </c>
      <c r="E67" s="20">
        <v>0.35</v>
      </c>
      <c r="F67" s="22">
        <v>593</v>
      </c>
      <c r="G67" s="17">
        <v>592</v>
      </c>
      <c r="H67" s="17">
        <v>597</v>
      </c>
      <c r="I67" s="17">
        <v>201</v>
      </c>
      <c r="J67" s="13">
        <v>7.2999999999999995E-2</v>
      </c>
      <c r="K67" s="13">
        <v>3.5000000000000003E-2</v>
      </c>
      <c r="L67" s="22">
        <v>614</v>
      </c>
      <c r="M67" s="17">
        <v>602</v>
      </c>
      <c r="N67" s="17">
        <v>608</v>
      </c>
      <c r="O67" s="17">
        <v>213</v>
      </c>
      <c r="P67" s="13">
        <v>7.5999999999999998E-2</v>
      </c>
      <c r="Q67" s="13">
        <v>2.5000000000000001E-2</v>
      </c>
      <c r="R67" s="22">
        <v>554</v>
      </c>
      <c r="S67" s="17">
        <v>525</v>
      </c>
      <c r="T67" s="17">
        <v>531</v>
      </c>
      <c r="U67" s="17">
        <v>218</v>
      </c>
      <c r="V67" s="13">
        <v>7.5999999999999998E-2</v>
      </c>
      <c r="W67" s="82">
        <v>2.5000000000000001E-2</v>
      </c>
      <c r="X67" s="92">
        <v>610</v>
      </c>
      <c r="Y67" s="78">
        <f t="shared" ref="Y67:Y90" si="16">IF(I67="","",100-(H67-G67)*(G67/F67)/I67*100)</f>
        <v>97.516632688161224</v>
      </c>
      <c r="Z67" s="15">
        <f t="shared" ref="Z67:Z90" si="17">IF(O67="","",100-(N67-M67)*(M67/L67)/O67*100)</f>
        <v>97.238152039271455</v>
      </c>
      <c r="AA67" s="79">
        <f t="shared" ref="AA67:AA90" si="18">IF(U67="","",100-(T67-S67)*(S67/R67)/U67*100)</f>
        <v>97.391779551551679</v>
      </c>
      <c r="AE67" s="21">
        <f t="shared" ref="AE67:AE90" si="19">MAX(F67,L67,R67,X67)*E67</f>
        <v>214.89999999999998</v>
      </c>
      <c r="AF67" s="74">
        <f t="shared" ref="AF67:AF90" si="20">MAX(I67,O67,U67)*E67</f>
        <v>76.3</v>
      </c>
      <c r="AG67" s="74">
        <f t="shared" ref="AG67:AG90" si="21">AVERAGE(J67,P67,V67)*1000</f>
        <v>75</v>
      </c>
      <c r="AH67" s="74">
        <f t="shared" ref="AH67:AH90" si="22">AVERAGE(K67,Q67,W67)*1000</f>
        <v>28.333333333333336</v>
      </c>
      <c r="AI67" s="80">
        <f t="shared" ref="AI67:AI90" si="23">MAX(Y67:AA67)</f>
        <v>97.516632688161224</v>
      </c>
      <c r="AN67" s="81">
        <v>11</v>
      </c>
      <c r="AO67" s="20">
        <v>1</v>
      </c>
      <c r="AP67" s="20" t="s">
        <v>37</v>
      </c>
      <c r="AQ67" s="20" t="s">
        <v>38</v>
      </c>
      <c r="AR67" s="21"/>
      <c r="AS67" s="74"/>
      <c r="AT67" s="74"/>
      <c r="AU67" s="74"/>
      <c r="AV67" s="80"/>
    </row>
    <row r="68" spans="1:48" hidden="1" x14ac:dyDescent="0.25">
      <c r="A68">
        <v>11</v>
      </c>
      <c r="B68">
        <v>1</v>
      </c>
      <c r="C68" t="s">
        <v>39</v>
      </c>
      <c r="D68" t="s">
        <v>38</v>
      </c>
      <c r="E68">
        <v>0.35</v>
      </c>
      <c r="F68" s="22">
        <v>552</v>
      </c>
      <c r="G68" s="17">
        <v>519</v>
      </c>
      <c r="H68" s="17">
        <v>524</v>
      </c>
      <c r="I68" s="17">
        <v>163</v>
      </c>
      <c r="J68" s="13">
        <v>0.08</v>
      </c>
      <c r="K68" s="13">
        <v>3.6999999999999998E-2</v>
      </c>
      <c r="L68" s="22">
        <v>560</v>
      </c>
      <c r="M68" s="17">
        <v>525</v>
      </c>
      <c r="N68" s="17">
        <v>535</v>
      </c>
      <c r="O68" s="17">
        <v>180</v>
      </c>
      <c r="P68" s="13">
        <v>8.8999999999999996E-2</v>
      </c>
      <c r="Q68" s="13">
        <v>2.1999999999999999E-2</v>
      </c>
      <c r="R68" s="22">
        <v>564</v>
      </c>
      <c r="S68" s="17">
        <v>536</v>
      </c>
      <c r="T68" s="17">
        <v>546</v>
      </c>
      <c r="U68" s="17">
        <v>206</v>
      </c>
      <c r="V68" s="13">
        <v>8.2000000000000003E-2</v>
      </c>
      <c r="W68" s="82">
        <v>2.5000000000000001E-2</v>
      </c>
      <c r="X68" s="92">
        <v>590</v>
      </c>
      <c r="Y68" s="78">
        <f t="shared" si="16"/>
        <v>97.115897572686052</v>
      </c>
      <c r="Z68" s="15">
        <f t="shared" si="17"/>
        <v>94.791666666666671</v>
      </c>
      <c r="AA68" s="79">
        <f t="shared" si="18"/>
        <v>95.386628107140396</v>
      </c>
      <c r="AE68" s="22">
        <f t="shared" si="19"/>
        <v>206.5</v>
      </c>
      <c r="AF68" s="17">
        <f t="shared" si="20"/>
        <v>72.099999999999994</v>
      </c>
      <c r="AG68" s="17">
        <f t="shared" si="21"/>
        <v>83.666666666666671</v>
      </c>
      <c r="AH68" s="17">
        <f t="shared" si="22"/>
        <v>27.999999999999996</v>
      </c>
      <c r="AI68" s="83">
        <f t="shared" si="23"/>
        <v>97.115897572686052</v>
      </c>
      <c r="AN68" s="10">
        <v>11</v>
      </c>
      <c r="AO68">
        <v>1</v>
      </c>
      <c r="AP68" t="s">
        <v>39</v>
      </c>
      <c r="AQ68" t="s">
        <v>38</v>
      </c>
      <c r="AR68" s="22">
        <f>AE68-AE67</f>
        <v>-8.3999999999999773</v>
      </c>
      <c r="AS68" s="17">
        <f>AF68-AF67</f>
        <v>-4.2000000000000028</v>
      </c>
      <c r="AT68" s="17">
        <f>AG68-AG67</f>
        <v>8.6666666666666714</v>
      </c>
      <c r="AU68" s="17">
        <f>AH68-AH67</f>
        <v>-0.33333333333333925</v>
      </c>
      <c r="AV68" s="83">
        <f>AI68-AI67</f>
        <v>-0.40073511547517171</v>
      </c>
    </row>
    <row r="69" spans="1:48" x14ac:dyDescent="0.25">
      <c r="A69">
        <v>11</v>
      </c>
      <c r="B69">
        <v>2</v>
      </c>
      <c r="C69" t="s">
        <v>37</v>
      </c>
      <c r="D69" t="s">
        <v>38</v>
      </c>
      <c r="E69">
        <v>0.35</v>
      </c>
      <c r="F69" s="22">
        <v>556</v>
      </c>
      <c r="G69" s="17">
        <v>547</v>
      </c>
      <c r="H69" s="17">
        <v>556</v>
      </c>
      <c r="I69" s="17">
        <v>230</v>
      </c>
      <c r="J69" s="13">
        <v>7.3999999999999996E-2</v>
      </c>
      <c r="K69" s="13">
        <v>0.02</v>
      </c>
      <c r="L69" s="22">
        <v>556</v>
      </c>
      <c r="M69" s="17">
        <v>521</v>
      </c>
      <c r="N69" s="17">
        <v>533</v>
      </c>
      <c r="O69" s="17">
        <v>255</v>
      </c>
      <c r="P69" s="13">
        <v>7.1999999999999995E-2</v>
      </c>
      <c r="Q69" s="13">
        <v>1.9E-2</v>
      </c>
      <c r="R69" s="22">
        <v>549</v>
      </c>
      <c r="S69" s="17">
        <v>466</v>
      </c>
      <c r="T69" s="17">
        <v>493</v>
      </c>
      <c r="U69" s="17">
        <v>249</v>
      </c>
      <c r="V69" s="13">
        <v>7.2999999999999995E-2</v>
      </c>
      <c r="W69" s="82">
        <v>1.7999999999999999E-2</v>
      </c>
      <c r="X69" s="92">
        <v>541</v>
      </c>
      <c r="Y69" s="78">
        <f t="shared" si="16"/>
        <v>96.150297153581477</v>
      </c>
      <c r="Z69" s="15">
        <f t="shared" si="17"/>
        <v>95.590351248413029</v>
      </c>
      <c r="AA69" s="79">
        <f t="shared" si="18"/>
        <v>90.795970768319179</v>
      </c>
      <c r="AE69" s="22">
        <f t="shared" si="19"/>
        <v>194.6</v>
      </c>
      <c r="AF69" s="17">
        <f t="shared" si="20"/>
        <v>89.25</v>
      </c>
      <c r="AG69" s="17">
        <f t="shared" si="21"/>
        <v>73</v>
      </c>
      <c r="AH69" s="17">
        <f t="shared" si="22"/>
        <v>19</v>
      </c>
      <c r="AI69" s="83">
        <f t="shared" si="23"/>
        <v>96.150297153581477</v>
      </c>
      <c r="AN69" s="10">
        <v>11</v>
      </c>
      <c r="AO69">
        <v>2</v>
      </c>
      <c r="AP69" t="s">
        <v>37</v>
      </c>
      <c r="AQ69" t="s">
        <v>38</v>
      </c>
      <c r="AR69" s="22"/>
      <c r="AS69" s="17"/>
      <c r="AT69" s="17"/>
      <c r="AU69" s="17"/>
      <c r="AV69" s="83"/>
    </row>
    <row r="70" spans="1:48" hidden="1" x14ac:dyDescent="0.25">
      <c r="A70">
        <v>11</v>
      </c>
      <c r="B70">
        <v>2</v>
      </c>
      <c r="C70" t="s">
        <v>39</v>
      </c>
      <c r="D70" t="s">
        <v>38</v>
      </c>
      <c r="E70">
        <v>0.35</v>
      </c>
      <c r="F70" s="22">
        <v>513</v>
      </c>
      <c r="G70" s="17">
        <v>506</v>
      </c>
      <c r="H70" s="17">
        <v>517</v>
      </c>
      <c r="I70" s="17">
        <v>211</v>
      </c>
      <c r="J70" s="13">
        <v>7.4999999999999997E-2</v>
      </c>
      <c r="K70" s="13">
        <v>2.3E-2</v>
      </c>
      <c r="L70" s="22">
        <v>547</v>
      </c>
      <c r="M70" s="17">
        <v>523</v>
      </c>
      <c r="N70" s="17">
        <v>533</v>
      </c>
      <c r="O70" s="17">
        <v>227</v>
      </c>
      <c r="P70" s="13">
        <v>7.4999999999999997E-2</v>
      </c>
      <c r="Q70" s="13">
        <v>0.02</v>
      </c>
      <c r="R70" s="22">
        <v>550</v>
      </c>
      <c r="S70" s="17">
        <v>495</v>
      </c>
      <c r="T70" s="17">
        <v>514</v>
      </c>
      <c r="U70" s="17">
        <v>240</v>
      </c>
      <c r="V70" s="13">
        <v>7.5999999999999998E-2</v>
      </c>
      <c r="W70" s="82">
        <v>1.7000000000000001E-2</v>
      </c>
      <c r="X70" s="92">
        <v>549</v>
      </c>
      <c r="Y70" s="78">
        <f t="shared" si="16"/>
        <v>94.857866097576746</v>
      </c>
      <c r="Z70" s="15">
        <f t="shared" si="17"/>
        <v>95.787998614791135</v>
      </c>
      <c r="AA70" s="79">
        <f t="shared" si="18"/>
        <v>92.875</v>
      </c>
      <c r="AE70" s="22">
        <f t="shared" si="19"/>
        <v>192.5</v>
      </c>
      <c r="AF70" s="17">
        <f t="shared" si="20"/>
        <v>84</v>
      </c>
      <c r="AG70" s="17">
        <f t="shared" si="21"/>
        <v>75.333333333333329</v>
      </c>
      <c r="AH70" s="17">
        <f t="shared" si="22"/>
        <v>20</v>
      </c>
      <c r="AI70" s="83">
        <f t="shared" si="23"/>
        <v>95.787998614791135</v>
      </c>
      <c r="AN70" s="10">
        <v>11</v>
      </c>
      <c r="AO70">
        <v>2</v>
      </c>
      <c r="AP70" t="s">
        <v>39</v>
      </c>
      <c r="AQ70" t="s">
        <v>38</v>
      </c>
      <c r="AR70" s="22">
        <f>AE70-AE69</f>
        <v>-2.0999999999999943</v>
      </c>
      <c r="AS70" s="17">
        <f>AF70-AF69</f>
        <v>-5.25</v>
      </c>
      <c r="AT70" s="17">
        <f>AG70-AG69</f>
        <v>2.3333333333333286</v>
      </c>
      <c r="AU70" s="17">
        <f>AH70-AH69</f>
        <v>1</v>
      </c>
      <c r="AV70" s="83">
        <f>AI70-AI69</f>
        <v>-0.36229853879034124</v>
      </c>
    </row>
    <row r="71" spans="1:48" x14ac:dyDescent="0.25">
      <c r="A71">
        <v>11</v>
      </c>
      <c r="B71">
        <v>3</v>
      </c>
      <c r="C71" t="s">
        <v>37</v>
      </c>
      <c r="D71" t="s">
        <v>40</v>
      </c>
      <c r="E71">
        <v>0.35</v>
      </c>
      <c r="F71" s="22">
        <v>489</v>
      </c>
      <c r="G71" s="17">
        <v>460</v>
      </c>
      <c r="H71" s="17">
        <v>474</v>
      </c>
      <c r="I71" s="17">
        <v>166</v>
      </c>
      <c r="J71" s="13">
        <v>8.5999999999999993E-2</v>
      </c>
      <c r="K71" s="13">
        <v>3.4000000000000002E-2</v>
      </c>
      <c r="L71" s="22">
        <v>529</v>
      </c>
      <c r="M71" s="17">
        <v>517</v>
      </c>
      <c r="N71" s="17">
        <v>521</v>
      </c>
      <c r="O71" s="17">
        <v>180</v>
      </c>
      <c r="P71" s="13">
        <v>8.4000000000000005E-2</v>
      </c>
      <c r="Q71" s="13">
        <v>0.03</v>
      </c>
      <c r="R71" s="22">
        <v>532</v>
      </c>
      <c r="S71" s="17">
        <v>488</v>
      </c>
      <c r="T71" s="17">
        <v>498</v>
      </c>
      <c r="U71" s="17">
        <v>195</v>
      </c>
      <c r="V71" s="13">
        <v>8.1000000000000003E-2</v>
      </c>
      <c r="W71" s="82">
        <v>2.7E-2</v>
      </c>
      <c r="X71" s="92">
        <v>532</v>
      </c>
      <c r="Y71" s="78">
        <f t="shared" si="16"/>
        <v>92.066425210042624</v>
      </c>
      <c r="Z71" s="15">
        <f t="shared" si="17"/>
        <v>97.828187355597564</v>
      </c>
      <c r="AA71" s="79">
        <f t="shared" si="18"/>
        <v>95.295932138037401</v>
      </c>
      <c r="AE71" s="22">
        <f t="shared" si="19"/>
        <v>186.2</v>
      </c>
      <c r="AF71" s="17">
        <f t="shared" si="20"/>
        <v>68.25</v>
      </c>
      <c r="AG71" s="17">
        <f t="shared" si="21"/>
        <v>83.666666666666671</v>
      </c>
      <c r="AH71" s="17">
        <f t="shared" si="22"/>
        <v>30.333333333333332</v>
      </c>
      <c r="AI71" s="83">
        <f t="shared" si="23"/>
        <v>97.828187355597564</v>
      </c>
      <c r="AN71" s="10">
        <v>11</v>
      </c>
      <c r="AO71">
        <v>3</v>
      </c>
      <c r="AP71" t="s">
        <v>37</v>
      </c>
      <c r="AQ71" t="s">
        <v>40</v>
      </c>
      <c r="AR71" s="22"/>
      <c r="AS71" s="17"/>
      <c r="AT71" s="17"/>
      <c r="AU71" s="17"/>
      <c r="AV71" s="83"/>
    </row>
    <row r="72" spans="1:48" hidden="1" x14ac:dyDescent="0.25">
      <c r="A72">
        <v>11</v>
      </c>
      <c r="B72">
        <v>3</v>
      </c>
      <c r="C72" t="s">
        <v>39</v>
      </c>
      <c r="D72" t="s">
        <v>40</v>
      </c>
      <c r="E72">
        <v>0.35</v>
      </c>
      <c r="F72" s="22">
        <v>497</v>
      </c>
      <c r="G72" s="17">
        <v>486</v>
      </c>
      <c r="H72" s="17">
        <v>493</v>
      </c>
      <c r="I72" s="17">
        <v>171</v>
      </c>
      <c r="J72" s="13">
        <v>6.6000000000000003E-2</v>
      </c>
      <c r="K72" s="13">
        <v>4.8000000000000001E-2</v>
      </c>
      <c r="L72" s="22">
        <v>535</v>
      </c>
      <c r="M72" s="17">
        <v>513</v>
      </c>
      <c r="N72" s="17">
        <v>526</v>
      </c>
      <c r="O72" s="17">
        <v>188</v>
      </c>
      <c r="P72" s="13">
        <v>7.6999999999999999E-2</v>
      </c>
      <c r="Q72" s="13">
        <v>3.3000000000000002E-2</v>
      </c>
      <c r="R72" s="22">
        <v>507</v>
      </c>
      <c r="S72" s="17">
        <v>465</v>
      </c>
      <c r="T72" s="17">
        <v>473</v>
      </c>
      <c r="U72" s="17">
        <v>199</v>
      </c>
      <c r="V72" s="13">
        <v>7.5999999999999998E-2</v>
      </c>
      <c r="W72" s="82">
        <v>0.03</v>
      </c>
      <c r="X72" s="92">
        <v>529</v>
      </c>
      <c r="Y72" s="78">
        <f t="shared" si="16"/>
        <v>95.997034840622689</v>
      </c>
      <c r="Z72" s="15">
        <f t="shared" si="17"/>
        <v>93.369457148538473</v>
      </c>
      <c r="AA72" s="79">
        <f t="shared" si="18"/>
        <v>96.31292557461866</v>
      </c>
      <c r="AE72" s="22">
        <f t="shared" si="19"/>
        <v>187.25</v>
      </c>
      <c r="AF72" s="17">
        <f t="shared" si="20"/>
        <v>69.649999999999991</v>
      </c>
      <c r="AG72" s="17">
        <f t="shared" si="21"/>
        <v>73.000000000000014</v>
      </c>
      <c r="AH72" s="17">
        <f t="shared" si="22"/>
        <v>37</v>
      </c>
      <c r="AI72" s="83">
        <f t="shared" si="23"/>
        <v>96.31292557461866</v>
      </c>
      <c r="AN72" s="10">
        <v>11</v>
      </c>
      <c r="AO72">
        <v>3</v>
      </c>
      <c r="AP72" t="s">
        <v>39</v>
      </c>
      <c r="AQ72" t="s">
        <v>40</v>
      </c>
      <c r="AR72" s="22">
        <f>AE72-AE71</f>
        <v>1.0500000000000114</v>
      </c>
      <c r="AS72" s="17">
        <f>AF72-AF71</f>
        <v>1.3999999999999915</v>
      </c>
      <c r="AT72" s="17">
        <f>AG72-AG71</f>
        <v>-10.666666666666657</v>
      </c>
      <c r="AU72" s="17">
        <f>AH72-AH71</f>
        <v>6.6666666666666679</v>
      </c>
      <c r="AV72" s="83">
        <f>AI72-AI71</f>
        <v>-1.5152617809789035</v>
      </c>
    </row>
    <row r="73" spans="1:48" x14ac:dyDescent="0.25">
      <c r="A73">
        <v>11</v>
      </c>
      <c r="B73">
        <v>4</v>
      </c>
      <c r="C73" t="s">
        <v>37</v>
      </c>
      <c r="D73" t="s">
        <v>40</v>
      </c>
      <c r="E73">
        <v>0.35</v>
      </c>
      <c r="F73" s="22">
        <v>482</v>
      </c>
      <c r="G73" s="17">
        <v>480</v>
      </c>
      <c r="H73" s="17">
        <v>494</v>
      </c>
      <c r="I73" s="17">
        <v>212</v>
      </c>
      <c r="J73" s="13">
        <v>7.5999999999999998E-2</v>
      </c>
      <c r="K73" s="13">
        <v>3.1E-2</v>
      </c>
      <c r="L73" s="22">
        <v>502</v>
      </c>
      <c r="M73" s="17">
        <v>483</v>
      </c>
      <c r="N73" s="17">
        <v>493</v>
      </c>
      <c r="O73" s="17">
        <v>243</v>
      </c>
      <c r="P73" s="13">
        <v>7.3999999999999996E-2</v>
      </c>
      <c r="Q73" s="13">
        <v>0.06</v>
      </c>
      <c r="R73" s="22">
        <v>516</v>
      </c>
      <c r="S73" s="17">
        <v>468</v>
      </c>
      <c r="T73" s="17">
        <v>483</v>
      </c>
      <c r="U73" s="17">
        <v>250</v>
      </c>
      <c r="V73" s="13">
        <v>7.1999999999999995E-2</v>
      </c>
      <c r="W73" s="82">
        <v>2.5000000000000001E-2</v>
      </c>
      <c r="X73" s="92">
        <v>548</v>
      </c>
      <c r="Y73" s="78">
        <f t="shared" si="16"/>
        <v>93.423627965239177</v>
      </c>
      <c r="Z73" s="15">
        <f t="shared" si="17"/>
        <v>96.040529241060455</v>
      </c>
      <c r="AA73" s="79">
        <f t="shared" si="18"/>
        <v>94.558139534883722</v>
      </c>
      <c r="AE73" s="22">
        <f t="shared" si="19"/>
        <v>191.79999999999998</v>
      </c>
      <c r="AF73" s="17">
        <f t="shared" si="20"/>
        <v>87.5</v>
      </c>
      <c r="AG73" s="17">
        <f t="shared" si="21"/>
        <v>74</v>
      </c>
      <c r="AH73" s="17">
        <f t="shared" si="22"/>
        <v>38.666666666666664</v>
      </c>
      <c r="AI73" s="83">
        <f t="shared" si="23"/>
        <v>96.040529241060455</v>
      </c>
      <c r="AN73" s="10">
        <v>11</v>
      </c>
      <c r="AO73">
        <v>4</v>
      </c>
      <c r="AP73" t="s">
        <v>37</v>
      </c>
      <c r="AQ73" t="s">
        <v>40</v>
      </c>
      <c r="AR73" s="22"/>
      <c r="AS73" s="17"/>
      <c r="AT73" s="17"/>
      <c r="AU73" s="17"/>
      <c r="AV73" s="83"/>
    </row>
    <row r="74" spans="1:48" hidden="1" x14ac:dyDescent="0.25">
      <c r="A74" s="7">
        <v>11</v>
      </c>
      <c r="B74" s="7">
        <v>4</v>
      </c>
      <c r="C74" s="7" t="s">
        <v>39</v>
      </c>
      <c r="D74" s="7" t="s">
        <v>40</v>
      </c>
      <c r="E74" s="7">
        <v>0.35</v>
      </c>
      <c r="F74" s="37">
        <v>503</v>
      </c>
      <c r="G74" s="87">
        <v>484</v>
      </c>
      <c r="H74" s="87">
        <v>498</v>
      </c>
      <c r="I74" s="87">
        <v>181</v>
      </c>
      <c r="J74" s="31">
        <v>8.5999999999999993E-2</v>
      </c>
      <c r="K74" s="31">
        <v>4.1000000000000002E-2</v>
      </c>
      <c r="L74" s="37">
        <v>518</v>
      </c>
      <c r="M74" s="87">
        <v>472</v>
      </c>
      <c r="N74" s="87">
        <v>491</v>
      </c>
      <c r="O74" s="87">
        <v>204</v>
      </c>
      <c r="P74" s="31">
        <v>8.1000000000000003E-2</v>
      </c>
      <c r="Q74" s="31">
        <v>4.7E-2</v>
      </c>
      <c r="R74" s="37">
        <v>531</v>
      </c>
      <c r="S74" s="87">
        <v>497</v>
      </c>
      <c r="T74" s="87">
        <v>509</v>
      </c>
      <c r="U74" s="87">
        <v>198</v>
      </c>
      <c r="V74" s="31">
        <v>0.08</v>
      </c>
      <c r="W74" s="91">
        <v>5.7000000000000002E-2</v>
      </c>
      <c r="X74" s="93">
        <v>554</v>
      </c>
      <c r="Y74" s="85">
        <f t="shared" si="16"/>
        <v>92.557363004294672</v>
      </c>
      <c r="Z74" s="33">
        <f t="shared" si="17"/>
        <v>91.513362101597394</v>
      </c>
      <c r="AA74" s="86">
        <f t="shared" si="18"/>
        <v>94.327455344404498</v>
      </c>
      <c r="AE74" s="37">
        <f t="shared" si="19"/>
        <v>193.89999999999998</v>
      </c>
      <c r="AF74" s="87">
        <f t="shared" si="20"/>
        <v>71.399999999999991</v>
      </c>
      <c r="AG74" s="87">
        <f t="shared" si="21"/>
        <v>82.333333333333329</v>
      </c>
      <c r="AH74" s="87">
        <f t="shared" si="22"/>
        <v>48.333333333333336</v>
      </c>
      <c r="AI74" s="88">
        <f t="shared" si="23"/>
        <v>94.327455344404498</v>
      </c>
      <c r="AN74" s="6">
        <v>11</v>
      </c>
      <c r="AO74" s="7">
        <v>4</v>
      </c>
      <c r="AP74" s="7" t="s">
        <v>39</v>
      </c>
      <c r="AQ74" s="7" t="s">
        <v>40</v>
      </c>
      <c r="AR74" s="37">
        <f>AE74-AE73</f>
        <v>2.0999999999999943</v>
      </c>
      <c r="AS74" s="87">
        <f>AF74-AF73</f>
        <v>-16.100000000000009</v>
      </c>
      <c r="AT74" s="87">
        <f>AG74-AG73</f>
        <v>8.3333333333333286</v>
      </c>
      <c r="AU74" s="87">
        <f>AH74-AH73</f>
        <v>9.6666666666666714</v>
      </c>
      <c r="AV74" s="88">
        <f>AI74-AI73</f>
        <v>-1.7130738966559562</v>
      </c>
    </row>
    <row r="75" spans="1:48" x14ac:dyDescent="0.25">
      <c r="A75" s="20">
        <v>12</v>
      </c>
      <c r="B75" s="20">
        <v>1</v>
      </c>
      <c r="C75" s="20" t="s">
        <v>37</v>
      </c>
      <c r="D75" s="20" t="s">
        <v>40</v>
      </c>
      <c r="E75" s="20">
        <v>0.4</v>
      </c>
      <c r="F75" s="22">
        <v>578</v>
      </c>
      <c r="G75" s="17">
        <v>546</v>
      </c>
      <c r="H75" s="17">
        <v>555</v>
      </c>
      <c r="I75" s="17">
        <v>172</v>
      </c>
      <c r="J75" s="13">
        <v>8.1000000000000003E-2</v>
      </c>
      <c r="K75" s="13">
        <v>6.8000000000000005E-2</v>
      </c>
      <c r="L75" s="22">
        <v>616</v>
      </c>
      <c r="M75" s="17">
        <v>457</v>
      </c>
      <c r="N75" s="17">
        <v>493</v>
      </c>
      <c r="O75" s="17">
        <v>199</v>
      </c>
      <c r="P75" s="13">
        <v>7.9000000000000001E-2</v>
      </c>
      <c r="Q75" s="13">
        <v>7.0000000000000007E-2</v>
      </c>
      <c r="R75" s="22">
        <v>583</v>
      </c>
      <c r="S75" s="17">
        <v>520</v>
      </c>
      <c r="T75" s="17">
        <v>541</v>
      </c>
      <c r="U75" s="17">
        <v>202</v>
      </c>
      <c r="V75" s="13">
        <v>8.1000000000000003E-2</v>
      </c>
      <c r="W75" s="82">
        <v>6.0999999999999999E-2</v>
      </c>
      <c r="X75" s="92">
        <v>556</v>
      </c>
      <c r="Y75" s="78">
        <f t="shared" si="16"/>
        <v>95.057133660577776</v>
      </c>
      <c r="Z75" s="15">
        <f t="shared" si="17"/>
        <v>86.578998890556676</v>
      </c>
      <c r="AA75" s="79">
        <f t="shared" si="18"/>
        <v>90.727374624254878</v>
      </c>
      <c r="AE75" s="21">
        <f t="shared" si="19"/>
        <v>246.4</v>
      </c>
      <c r="AF75" s="74">
        <f t="shared" si="20"/>
        <v>80.800000000000011</v>
      </c>
      <c r="AG75" s="74">
        <f t="shared" si="21"/>
        <v>80.333333333333329</v>
      </c>
      <c r="AH75" s="74">
        <f t="shared" si="22"/>
        <v>66.333333333333343</v>
      </c>
      <c r="AI75" s="80">
        <f t="shared" si="23"/>
        <v>95.057133660577776</v>
      </c>
      <c r="AN75" s="81">
        <v>12</v>
      </c>
      <c r="AO75" s="20">
        <v>1</v>
      </c>
      <c r="AP75" s="20" t="s">
        <v>37</v>
      </c>
      <c r="AQ75" s="20" t="s">
        <v>40</v>
      </c>
      <c r="AR75" s="21"/>
      <c r="AS75" s="74"/>
      <c r="AT75" s="74"/>
      <c r="AU75" s="74"/>
      <c r="AV75" s="80"/>
    </row>
    <row r="76" spans="1:48" hidden="1" x14ac:dyDescent="0.25">
      <c r="A76">
        <v>12</v>
      </c>
      <c r="B76">
        <v>1</v>
      </c>
      <c r="C76" t="s">
        <v>39</v>
      </c>
      <c r="D76" t="s">
        <v>40</v>
      </c>
      <c r="E76">
        <v>0.4</v>
      </c>
      <c r="F76" s="22">
        <v>577</v>
      </c>
      <c r="G76" s="17">
        <v>419</v>
      </c>
      <c r="H76" s="17">
        <v>461</v>
      </c>
      <c r="I76" s="17">
        <v>186</v>
      </c>
      <c r="J76" s="13">
        <v>6.4000000000000001E-2</v>
      </c>
      <c r="K76" s="13">
        <v>7.5999999999999998E-2</v>
      </c>
      <c r="L76" s="22">
        <v>550</v>
      </c>
      <c r="M76" s="17">
        <v>419</v>
      </c>
      <c r="N76" s="17">
        <v>463</v>
      </c>
      <c r="O76" s="17">
        <v>194</v>
      </c>
      <c r="P76" s="13">
        <v>6.6000000000000003E-2</v>
      </c>
      <c r="Q76" s="13">
        <v>7.2999999999999995E-2</v>
      </c>
      <c r="R76" s="22">
        <v>575</v>
      </c>
      <c r="S76" s="17">
        <v>452</v>
      </c>
      <c r="T76" s="17">
        <v>483</v>
      </c>
      <c r="U76" s="17">
        <v>196</v>
      </c>
      <c r="V76" s="13">
        <v>9.0999999999999998E-2</v>
      </c>
      <c r="W76" s="82">
        <v>4.8000000000000001E-2</v>
      </c>
      <c r="X76" s="92">
        <v>578</v>
      </c>
      <c r="Y76" s="78">
        <f t="shared" si="16"/>
        <v>83.602616425336834</v>
      </c>
      <c r="Z76" s="15">
        <f t="shared" si="17"/>
        <v>82.721649484536073</v>
      </c>
      <c r="AA76" s="79">
        <f t="shared" si="18"/>
        <v>87.566992014196984</v>
      </c>
      <c r="AE76" s="22">
        <f t="shared" si="19"/>
        <v>231.20000000000002</v>
      </c>
      <c r="AF76" s="17">
        <f t="shared" si="20"/>
        <v>78.400000000000006</v>
      </c>
      <c r="AG76" s="17">
        <f t="shared" si="21"/>
        <v>73.666666666666671</v>
      </c>
      <c r="AH76" s="17">
        <f t="shared" si="22"/>
        <v>65.666666666666671</v>
      </c>
      <c r="AI76" s="83">
        <f t="shared" si="23"/>
        <v>87.566992014196984</v>
      </c>
      <c r="AN76" s="10">
        <v>12</v>
      </c>
      <c r="AO76">
        <v>1</v>
      </c>
      <c r="AP76" t="s">
        <v>39</v>
      </c>
      <c r="AQ76" t="s">
        <v>40</v>
      </c>
      <c r="AR76" s="22">
        <f>AE76-AE75</f>
        <v>-15.199999999999989</v>
      </c>
      <c r="AS76" s="17">
        <f>AF76-AF75</f>
        <v>-2.4000000000000057</v>
      </c>
      <c r="AT76" s="17">
        <f>AG76-AG75</f>
        <v>-6.6666666666666572</v>
      </c>
      <c r="AU76" s="17">
        <f>AH76-AH75</f>
        <v>-0.6666666666666714</v>
      </c>
      <c r="AV76" s="83">
        <f>AI76-AI75</f>
        <v>-7.4901416463807919</v>
      </c>
    </row>
    <row r="77" spans="1:48" x14ac:dyDescent="0.25">
      <c r="A77">
        <v>12</v>
      </c>
      <c r="B77">
        <v>2</v>
      </c>
      <c r="C77" t="s">
        <v>37</v>
      </c>
      <c r="D77" t="s">
        <v>40</v>
      </c>
      <c r="E77">
        <v>0.4</v>
      </c>
      <c r="F77" s="22">
        <v>593</v>
      </c>
      <c r="G77" s="17">
        <v>483</v>
      </c>
      <c r="H77" s="17">
        <v>508</v>
      </c>
      <c r="I77" s="17">
        <v>247</v>
      </c>
      <c r="J77" s="13">
        <v>8.5999999999999993E-2</v>
      </c>
      <c r="K77" s="13">
        <v>5.8000000000000003E-2</v>
      </c>
      <c r="L77" s="22">
        <v>575</v>
      </c>
      <c r="M77" s="17">
        <v>445</v>
      </c>
      <c r="N77" s="17">
        <v>469</v>
      </c>
      <c r="O77" s="17">
        <v>257</v>
      </c>
      <c r="P77" s="13">
        <v>8.5999999999999993E-2</v>
      </c>
      <c r="Q77" s="13">
        <v>5.3999999999999999E-2</v>
      </c>
      <c r="R77" s="22">
        <v>535</v>
      </c>
      <c r="S77" s="17">
        <v>435</v>
      </c>
      <c r="T77" s="17">
        <v>462</v>
      </c>
      <c r="U77" s="17">
        <v>259</v>
      </c>
      <c r="V77" s="13">
        <v>8.8999999999999996E-2</v>
      </c>
      <c r="W77" s="82">
        <v>5.8000000000000003E-2</v>
      </c>
      <c r="X77" s="92">
        <v>544</v>
      </c>
      <c r="Y77" s="78">
        <f t="shared" si="16"/>
        <v>91.756047272156266</v>
      </c>
      <c r="Z77" s="15">
        <f t="shared" si="17"/>
        <v>92.772796481136865</v>
      </c>
      <c r="AA77" s="79">
        <f t="shared" si="18"/>
        <v>91.523833579908342</v>
      </c>
      <c r="AE77" s="22">
        <f t="shared" si="19"/>
        <v>237.20000000000002</v>
      </c>
      <c r="AF77" s="17">
        <f t="shared" si="20"/>
        <v>103.60000000000001</v>
      </c>
      <c r="AG77" s="17">
        <f t="shared" si="21"/>
        <v>87.000000000000014</v>
      </c>
      <c r="AH77" s="17">
        <f t="shared" si="22"/>
        <v>56.666666666666671</v>
      </c>
      <c r="AI77" s="83">
        <f t="shared" si="23"/>
        <v>92.772796481136865</v>
      </c>
      <c r="AN77" s="10">
        <v>12</v>
      </c>
      <c r="AO77">
        <v>2</v>
      </c>
      <c r="AP77" t="s">
        <v>37</v>
      </c>
      <c r="AQ77" t="s">
        <v>40</v>
      </c>
      <c r="AR77" s="22"/>
      <c r="AS77" s="17"/>
      <c r="AT77" s="17"/>
      <c r="AU77" s="17"/>
      <c r="AV77" s="83"/>
    </row>
    <row r="78" spans="1:48" hidden="1" x14ac:dyDescent="0.25">
      <c r="A78">
        <v>12</v>
      </c>
      <c r="B78">
        <v>2</v>
      </c>
      <c r="C78" t="s">
        <v>39</v>
      </c>
      <c r="D78" t="s">
        <v>40</v>
      </c>
      <c r="E78">
        <v>0.4</v>
      </c>
      <c r="F78" s="22">
        <v>546</v>
      </c>
      <c r="G78" s="17">
        <v>475</v>
      </c>
      <c r="H78" s="17">
        <v>488</v>
      </c>
      <c r="I78" s="17">
        <v>187</v>
      </c>
      <c r="J78" s="13">
        <v>9.6000000000000002E-2</v>
      </c>
      <c r="K78" s="13">
        <v>5.8999999999999997E-2</v>
      </c>
      <c r="L78" s="22">
        <v>461</v>
      </c>
      <c r="M78" s="17">
        <v>333</v>
      </c>
      <c r="N78" s="17">
        <v>375</v>
      </c>
      <c r="O78" s="17">
        <v>196</v>
      </c>
      <c r="P78" s="13">
        <v>0.108</v>
      </c>
      <c r="Q78" s="13">
        <v>5.0999999999999997E-2</v>
      </c>
      <c r="R78" s="22">
        <v>419</v>
      </c>
      <c r="S78" s="17">
        <v>304</v>
      </c>
      <c r="T78" s="17">
        <v>349</v>
      </c>
      <c r="U78" s="17">
        <v>206</v>
      </c>
      <c r="V78" s="13">
        <v>0.10929999999999999</v>
      </c>
      <c r="W78" s="82">
        <v>4.7E-2</v>
      </c>
      <c r="X78" s="92">
        <v>567</v>
      </c>
      <c r="Y78" s="78">
        <f t="shared" si="16"/>
        <v>93.95212630506748</v>
      </c>
      <c r="Z78" s="15">
        <f t="shared" si="17"/>
        <v>84.52122714595599</v>
      </c>
      <c r="AA78" s="79">
        <f t="shared" si="18"/>
        <v>84.150890933104705</v>
      </c>
      <c r="AE78" s="22">
        <f t="shared" si="19"/>
        <v>226.8</v>
      </c>
      <c r="AF78" s="17">
        <f t="shared" si="20"/>
        <v>82.4</v>
      </c>
      <c r="AG78" s="17">
        <f t="shared" si="21"/>
        <v>104.43333333333334</v>
      </c>
      <c r="AH78" s="17">
        <f t="shared" si="22"/>
        <v>52.333333333333321</v>
      </c>
      <c r="AI78" s="83">
        <f t="shared" si="23"/>
        <v>93.95212630506748</v>
      </c>
      <c r="AN78" s="10">
        <v>12</v>
      </c>
      <c r="AO78">
        <v>2</v>
      </c>
      <c r="AP78" t="s">
        <v>39</v>
      </c>
      <c r="AQ78" t="s">
        <v>40</v>
      </c>
      <c r="AR78" s="22">
        <f>AE78-AE77</f>
        <v>-10.400000000000006</v>
      </c>
      <c r="AS78" s="17">
        <f>AF78-AF77</f>
        <v>-21.200000000000003</v>
      </c>
      <c r="AT78" s="17">
        <f>AG78-AG77</f>
        <v>17.433333333333323</v>
      </c>
      <c r="AU78" s="17">
        <f>AH78-AH77</f>
        <v>-4.3333333333333499</v>
      </c>
      <c r="AV78" s="83">
        <f>AI78-AI77</f>
        <v>1.1793298239306154</v>
      </c>
    </row>
    <row r="79" spans="1:48" x14ac:dyDescent="0.25">
      <c r="A79">
        <v>12</v>
      </c>
      <c r="B79">
        <v>3</v>
      </c>
      <c r="C79" t="s">
        <v>37</v>
      </c>
      <c r="D79" t="s">
        <v>38</v>
      </c>
      <c r="E79">
        <v>0.4</v>
      </c>
      <c r="F79" s="22">
        <v>573</v>
      </c>
      <c r="G79" s="17">
        <v>370</v>
      </c>
      <c r="H79" s="17">
        <v>411</v>
      </c>
      <c r="I79" s="17">
        <v>220</v>
      </c>
      <c r="J79" s="13">
        <v>0.1</v>
      </c>
      <c r="K79" s="13">
        <v>5.6000000000000001E-2</v>
      </c>
      <c r="L79" s="22">
        <v>545</v>
      </c>
      <c r="M79" s="17">
        <v>539</v>
      </c>
      <c r="N79" s="17">
        <v>550</v>
      </c>
      <c r="O79" s="17">
        <v>220</v>
      </c>
      <c r="P79" s="13">
        <v>0.105</v>
      </c>
      <c r="Q79" s="13">
        <v>4.7E-2</v>
      </c>
      <c r="R79" s="22">
        <v>494</v>
      </c>
      <c r="S79" s="17">
        <v>390</v>
      </c>
      <c r="T79" s="17">
        <v>421</v>
      </c>
      <c r="U79" s="17">
        <v>226</v>
      </c>
      <c r="V79" s="13">
        <v>0.10299999999999999</v>
      </c>
      <c r="W79" s="82">
        <v>4.7E-2</v>
      </c>
      <c r="X79" s="92">
        <v>501</v>
      </c>
      <c r="Y79" s="78">
        <f t="shared" si="16"/>
        <v>87.966047913691895</v>
      </c>
      <c r="Z79" s="15">
        <f t="shared" si="17"/>
        <v>95.055045871559628</v>
      </c>
      <c r="AA79" s="79">
        <f t="shared" si="18"/>
        <v>89.170936190032606</v>
      </c>
      <c r="AE79" s="22">
        <f t="shared" si="19"/>
        <v>229.20000000000002</v>
      </c>
      <c r="AF79" s="17">
        <f t="shared" si="20"/>
        <v>90.4</v>
      </c>
      <c r="AG79" s="17">
        <f t="shared" si="21"/>
        <v>102.66666666666667</v>
      </c>
      <c r="AH79" s="17">
        <f t="shared" si="22"/>
        <v>50.000000000000007</v>
      </c>
      <c r="AI79" s="83">
        <f t="shared" si="23"/>
        <v>95.055045871559628</v>
      </c>
      <c r="AN79" s="10">
        <v>12</v>
      </c>
      <c r="AO79">
        <v>3</v>
      </c>
      <c r="AP79" t="s">
        <v>37</v>
      </c>
      <c r="AQ79" t="s">
        <v>38</v>
      </c>
      <c r="AR79" s="22"/>
      <c r="AS79" s="17"/>
      <c r="AT79" s="17"/>
      <c r="AU79" s="17"/>
      <c r="AV79" s="83"/>
    </row>
    <row r="80" spans="1:48" hidden="1" x14ac:dyDescent="0.25">
      <c r="A80">
        <v>12</v>
      </c>
      <c r="B80">
        <v>3</v>
      </c>
      <c r="C80" t="s">
        <v>39</v>
      </c>
      <c r="D80" t="s">
        <v>38</v>
      </c>
      <c r="E80">
        <v>0.4</v>
      </c>
      <c r="F80" s="22">
        <v>489</v>
      </c>
      <c r="G80" s="17">
        <v>357</v>
      </c>
      <c r="H80" s="17">
        <v>384</v>
      </c>
      <c r="I80" s="17">
        <v>174</v>
      </c>
      <c r="J80" s="13">
        <v>0.11899999999999999</v>
      </c>
      <c r="K80" s="13">
        <v>4.4999999999999998E-2</v>
      </c>
      <c r="L80" s="22">
        <v>468</v>
      </c>
      <c r="M80" s="17">
        <v>329</v>
      </c>
      <c r="N80" s="17">
        <v>371</v>
      </c>
      <c r="O80" s="17">
        <v>173</v>
      </c>
      <c r="P80" s="13">
        <v>0.115</v>
      </c>
      <c r="Q80" s="13">
        <v>0.05</v>
      </c>
      <c r="R80" s="22">
        <v>414</v>
      </c>
      <c r="S80" s="17">
        <v>257</v>
      </c>
      <c r="T80" s="17">
        <v>303</v>
      </c>
      <c r="U80" s="17">
        <v>189</v>
      </c>
      <c r="V80" s="13">
        <v>7.2999999999999995E-2</v>
      </c>
      <c r="W80" s="82">
        <v>0.09</v>
      </c>
      <c r="X80" s="92">
        <v>483</v>
      </c>
      <c r="Y80" s="78">
        <f t="shared" si="16"/>
        <v>88.67146181510472</v>
      </c>
      <c r="Z80" s="15">
        <f t="shared" si="17"/>
        <v>82.933155476508077</v>
      </c>
      <c r="AA80" s="79">
        <f t="shared" si="18"/>
        <v>84.891240446796004</v>
      </c>
      <c r="AE80" s="22">
        <f t="shared" si="19"/>
        <v>195.60000000000002</v>
      </c>
      <c r="AF80" s="17">
        <f t="shared" si="20"/>
        <v>75.600000000000009</v>
      </c>
      <c r="AG80" s="17">
        <f t="shared" si="21"/>
        <v>102.33333333333333</v>
      </c>
      <c r="AH80" s="17">
        <f t="shared" si="22"/>
        <v>61.666666666666671</v>
      </c>
      <c r="AI80" s="83">
        <f t="shared" si="23"/>
        <v>88.67146181510472</v>
      </c>
      <c r="AN80" s="10">
        <v>12</v>
      </c>
      <c r="AO80">
        <v>3</v>
      </c>
      <c r="AP80" t="s">
        <v>39</v>
      </c>
      <c r="AQ80" t="s">
        <v>38</v>
      </c>
      <c r="AR80" s="22">
        <f>AE80-AE79</f>
        <v>-33.599999999999994</v>
      </c>
      <c r="AS80" s="17">
        <f>AF80-AF79</f>
        <v>-14.799999999999997</v>
      </c>
      <c r="AT80" s="17">
        <f>AG80-AG79</f>
        <v>-0.33333333333334281</v>
      </c>
      <c r="AU80" s="17">
        <f>AH80-AH79</f>
        <v>11.666666666666664</v>
      </c>
      <c r="AV80" s="83">
        <f>AI80-AI79</f>
        <v>-6.3835840564549073</v>
      </c>
    </row>
    <row r="81" spans="1:48" x14ac:dyDescent="0.25">
      <c r="A81">
        <v>12</v>
      </c>
      <c r="B81">
        <v>4</v>
      </c>
      <c r="C81" t="s">
        <v>37</v>
      </c>
      <c r="D81" t="s">
        <v>38</v>
      </c>
      <c r="E81">
        <v>0.4</v>
      </c>
      <c r="F81" s="22">
        <v>516</v>
      </c>
      <c r="G81" s="17">
        <v>363</v>
      </c>
      <c r="H81" s="17">
        <v>390</v>
      </c>
      <c r="I81" s="17">
        <v>148</v>
      </c>
      <c r="J81" s="13">
        <v>8.7999999999999995E-2</v>
      </c>
      <c r="K81" s="13">
        <v>6.5000000000000002E-2</v>
      </c>
      <c r="L81" s="22">
        <v>455</v>
      </c>
      <c r="M81" s="17">
        <v>389</v>
      </c>
      <c r="N81" s="17">
        <v>410</v>
      </c>
      <c r="O81" s="17">
        <v>163</v>
      </c>
      <c r="P81" s="13">
        <v>0.112</v>
      </c>
      <c r="Q81" s="13">
        <v>4.8000000000000001E-2</v>
      </c>
      <c r="R81" s="22">
        <v>486</v>
      </c>
      <c r="S81" s="17">
        <v>324</v>
      </c>
      <c r="T81" s="17">
        <v>372</v>
      </c>
      <c r="U81" s="17">
        <v>163</v>
      </c>
      <c r="V81" s="13">
        <v>0.11</v>
      </c>
      <c r="W81" s="82">
        <v>4.4999999999999998E-2</v>
      </c>
      <c r="X81" s="92">
        <v>519</v>
      </c>
      <c r="Y81" s="78">
        <f t="shared" si="16"/>
        <v>87.166090509113758</v>
      </c>
      <c r="Z81" s="15">
        <f t="shared" si="17"/>
        <v>88.985370457763096</v>
      </c>
      <c r="AA81" s="79">
        <f t="shared" si="18"/>
        <v>80.368098159509202</v>
      </c>
      <c r="AE81" s="22">
        <f t="shared" si="19"/>
        <v>207.60000000000002</v>
      </c>
      <c r="AF81" s="17">
        <f t="shared" si="20"/>
        <v>65.2</v>
      </c>
      <c r="AG81" s="17">
        <f t="shared" si="21"/>
        <v>103.33333333333333</v>
      </c>
      <c r="AH81" s="17">
        <f t="shared" si="22"/>
        <v>52.666666666666664</v>
      </c>
      <c r="AI81" s="83">
        <f t="shared" si="23"/>
        <v>88.985370457763096</v>
      </c>
      <c r="AN81" s="10">
        <v>12</v>
      </c>
      <c r="AO81">
        <v>4</v>
      </c>
      <c r="AP81" t="s">
        <v>37</v>
      </c>
      <c r="AQ81" t="s">
        <v>38</v>
      </c>
      <c r="AR81" s="22"/>
      <c r="AS81" s="17"/>
      <c r="AT81" s="17"/>
      <c r="AU81" s="17"/>
      <c r="AV81" s="83"/>
    </row>
    <row r="82" spans="1:48" hidden="1" x14ac:dyDescent="0.25">
      <c r="A82" s="7">
        <v>12</v>
      </c>
      <c r="B82" s="7">
        <v>4</v>
      </c>
      <c r="C82" s="7" t="s">
        <v>39</v>
      </c>
      <c r="D82" s="7" t="s">
        <v>38</v>
      </c>
      <c r="E82" s="7">
        <v>0.4</v>
      </c>
      <c r="F82" s="37">
        <v>468</v>
      </c>
      <c r="G82" s="87">
        <v>271</v>
      </c>
      <c r="H82" s="87">
        <v>308</v>
      </c>
      <c r="I82" s="87">
        <v>173</v>
      </c>
      <c r="J82" s="31">
        <v>6.4000000000000001E-2</v>
      </c>
      <c r="K82" s="31">
        <v>8.5000000000000006E-2</v>
      </c>
      <c r="L82" s="37">
        <v>477</v>
      </c>
      <c r="M82" s="87">
        <v>429</v>
      </c>
      <c r="N82" s="87">
        <v>442</v>
      </c>
      <c r="O82" s="87">
        <v>158</v>
      </c>
      <c r="P82" s="31">
        <v>9.0999999999999998E-2</v>
      </c>
      <c r="Q82" s="31">
        <v>6.4000000000000001E-2</v>
      </c>
      <c r="R82" s="37">
        <v>410</v>
      </c>
      <c r="S82" s="87">
        <v>353</v>
      </c>
      <c r="T82" s="87">
        <v>389</v>
      </c>
      <c r="U82" s="87">
        <v>171</v>
      </c>
      <c r="V82" s="13">
        <v>9.4E-2</v>
      </c>
      <c r="W82" s="91">
        <v>5.6000000000000001E-2</v>
      </c>
      <c r="X82" s="93">
        <v>481</v>
      </c>
      <c r="Y82" s="85">
        <f t="shared" si="16"/>
        <v>87.615483424731977</v>
      </c>
      <c r="Z82" s="33">
        <f t="shared" si="17"/>
        <v>92.600111456094254</v>
      </c>
      <c r="AA82" s="86">
        <f t="shared" si="18"/>
        <v>81.874197689345309</v>
      </c>
      <c r="AE82" s="37">
        <f t="shared" si="19"/>
        <v>192.4</v>
      </c>
      <c r="AF82" s="87">
        <f t="shared" si="20"/>
        <v>69.2</v>
      </c>
      <c r="AG82" s="87">
        <f t="shared" si="21"/>
        <v>83</v>
      </c>
      <c r="AH82" s="87">
        <f t="shared" si="22"/>
        <v>68.333333333333343</v>
      </c>
      <c r="AI82" s="88">
        <f t="shared" si="23"/>
        <v>92.600111456094254</v>
      </c>
      <c r="AN82" s="6">
        <v>12</v>
      </c>
      <c r="AO82" s="7">
        <v>4</v>
      </c>
      <c r="AP82" s="7" t="s">
        <v>39</v>
      </c>
      <c r="AQ82" s="7" t="s">
        <v>38</v>
      </c>
      <c r="AR82" s="37">
        <f>AE82-AE81</f>
        <v>-15.200000000000017</v>
      </c>
      <c r="AS82" s="87">
        <f>AF82-AF81</f>
        <v>4</v>
      </c>
      <c r="AT82" s="87">
        <f>AG82-AG81</f>
        <v>-20.333333333333329</v>
      </c>
      <c r="AU82" s="87">
        <f>AH82-AH81</f>
        <v>15.666666666666679</v>
      </c>
      <c r="AV82" s="88">
        <f>AI82-AI81</f>
        <v>3.6147409983311576</v>
      </c>
    </row>
    <row r="83" spans="1:48" x14ac:dyDescent="0.25">
      <c r="A83" s="20">
        <v>13</v>
      </c>
      <c r="B83" s="20">
        <v>1</v>
      </c>
      <c r="C83" s="20" t="s">
        <v>37</v>
      </c>
      <c r="D83" s="20" t="s">
        <v>40</v>
      </c>
      <c r="E83" s="20">
        <v>0.4</v>
      </c>
      <c r="F83" s="22">
        <v>716</v>
      </c>
      <c r="G83" s="17">
        <v>675</v>
      </c>
      <c r="H83" s="17">
        <v>679</v>
      </c>
      <c r="I83" s="17">
        <v>214</v>
      </c>
      <c r="J83" s="13">
        <v>8.2000000000000003E-2</v>
      </c>
      <c r="K83" s="13">
        <v>3.5000000000000003E-2</v>
      </c>
      <c r="L83" s="22">
        <v>698</v>
      </c>
      <c r="M83" s="17">
        <v>642</v>
      </c>
      <c r="N83" s="17">
        <v>655</v>
      </c>
      <c r="O83" s="17">
        <v>233</v>
      </c>
      <c r="P83" s="13">
        <v>7.6999999999999999E-2</v>
      </c>
      <c r="Q83" s="13">
        <v>2.8000000000000001E-2</v>
      </c>
      <c r="R83" s="22">
        <v>686</v>
      </c>
      <c r="S83" s="17">
        <v>659</v>
      </c>
      <c r="T83" s="17">
        <v>673</v>
      </c>
      <c r="U83" s="17">
        <v>243</v>
      </c>
      <c r="V83" s="75">
        <v>7.6999999999999999E-2</v>
      </c>
      <c r="W83" s="82">
        <v>2.7E-2</v>
      </c>
      <c r="X83" s="92">
        <v>678</v>
      </c>
      <c r="Y83" s="78">
        <f t="shared" si="16"/>
        <v>98.237873962303553</v>
      </c>
      <c r="Z83" s="15">
        <f t="shared" si="17"/>
        <v>94.868231735061542</v>
      </c>
      <c r="AA83" s="79">
        <f t="shared" si="18"/>
        <v>94.465440497186535</v>
      </c>
      <c r="AE83" s="21">
        <f t="shared" si="19"/>
        <v>286.40000000000003</v>
      </c>
      <c r="AF83" s="74">
        <f t="shared" si="20"/>
        <v>97.2</v>
      </c>
      <c r="AG83" s="74">
        <f t="shared" si="21"/>
        <v>78.666666666666657</v>
      </c>
      <c r="AH83" s="74">
        <f t="shared" si="22"/>
        <v>30</v>
      </c>
      <c r="AI83" s="80">
        <f t="shared" si="23"/>
        <v>98.237873962303553</v>
      </c>
      <c r="AN83" s="81">
        <v>13</v>
      </c>
      <c r="AO83" s="20">
        <v>1</v>
      </c>
      <c r="AP83" s="20" t="s">
        <v>37</v>
      </c>
      <c r="AQ83" s="20" t="s">
        <v>40</v>
      </c>
      <c r="AR83" s="21"/>
      <c r="AS83" s="74"/>
      <c r="AT83" s="74"/>
      <c r="AU83" s="74"/>
      <c r="AV83" s="80"/>
    </row>
    <row r="84" spans="1:48" hidden="1" x14ac:dyDescent="0.25">
      <c r="A84">
        <v>13</v>
      </c>
      <c r="B84">
        <v>1</v>
      </c>
      <c r="C84" t="s">
        <v>39</v>
      </c>
      <c r="D84" t="s">
        <v>40</v>
      </c>
      <c r="E84">
        <v>0.4</v>
      </c>
      <c r="F84" s="22">
        <v>711</v>
      </c>
      <c r="G84" s="17">
        <v>686</v>
      </c>
      <c r="H84" s="17">
        <v>698</v>
      </c>
      <c r="I84" s="17">
        <v>191</v>
      </c>
      <c r="J84" s="13">
        <v>7.4999999999999997E-2</v>
      </c>
      <c r="K84" s="13">
        <v>4.2000000000000003E-2</v>
      </c>
      <c r="L84" s="22">
        <v>717</v>
      </c>
      <c r="M84" s="17">
        <v>666</v>
      </c>
      <c r="N84" s="17">
        <v>677</v>
      </c>
      <c r="O84" s="17">
        <v>214</v>
      </c>
      <c r="P84" s="13">
        <v>7.2999999999999995E-2</v>
      </c>
      <c r="Q84" s="13">
        <v>5.0999999999999997E-2</v>
      </c>
      <c r="R84" s="22">
        <v>726</v>
      </c>
      <c r="S84" s="17">
        <v>720</v>
      </c>
      <c r="T84" s="17">
        <v>731</v>
      </c>
      <c r="U84" s="17">
        <v>230</v>
      </c>
      <c r="V84" s="13">
        <v>7.2999999999999995E-2</v>
      </c>
      <c r="W84" s="82">
        <v>2.1999999999999999E-2</v>
      </c>
      <c r="X84" s="92">
        <v>722</v>
      </c>
      <c r="Y84" s="78">
        <f t="shared" si="16"/>
        <v>93.938188967680645</v>
      </c>
      <c r="Z84" s="15">
        <f t="shared" si="17"/>
        <v>95.225433073945183</v>
      </c>
      <c r="AA84" s="79">
        <f t="shared" si="18"/>
        <v>95.256916996047437</v>
      </c>
      <c r="AE84" s="22">
        <f t="shared" si="19"/>
        <v>290.40000000000003</v>
      </c>
      <c r="AF84" s="17">
        <f t="shared" si="20"/>
        <v>92</v>
      </c>
      <c r="AG84" s="17">
        <f t="shared" si="21"/>
        <v>73.666666666666657</v>
      </c>
      <c r="AH84" s="17">
        <f t="shared" si="22"/>
        <v>38.333333333333329</v>
      </c>
      <c r="AI84" s="83">
        <f t="shared" si="23"/>
        <v>95.256916996047437</v>
      </c>
      <c r="AN84" s="10">
        <v>13</v>
      </c>
      <c r="AO84">
        <v>1</v>
      </c>
      <c r="AP84" t="s">
        <v>39</v>
      </c>
      <c r="AQ84" t="s">
        <v>40</v>
      </c>
      <c r="AR84" s="22">
        <f>AE84-AE83</f>
        <v>4</v>
      </c>
      <c r="AS84" s="17">
        <f>AF84-AF83</f>
        <v>-5.2000000000000028</v>
      </c>
      <c r="AT84" s="17">
        <f>AG84-AG83</f>
        <v>-5</v>
      </c>
      <c r="AU84" s="17">
        <f>AH84-AH83</f>
        <v>8.3333333333333286</v>
      </c>
      <c r="AV84" s="83">
        <f>AI84-AI83</f>
        <v>-2.9809569662561159</v>
      </c>
    </row>
    <row r="85" spans="1:48" x14ac:dyDescent="0.25">
      <c r="A85">
        <v>13</v>
      </c>
      <c r="B85">
        <v>2</v>
      </c>
      <c r="C85" t="s">
        <v>37</v>
      </c>
      <c r="D85" t="s">
        <v>40</v>
      </c>
      <c r="E85">
        <v>0.4</v>
      </c>
      <c r="F85" s="22">
        <v>736</v>
      </c>
      <c r="G85" s="17">
        <v>716</v>
      </c>
      <c r="H85" s="17">
        <v>729</v>
      </c>
      <c r="I85" s="17">
        <v>312</v>
      </c>
      <c r="J85" s="13">
        <v>8.2000000000000003E-2</v>
      </c>
      <c r="K85" s="13">
        <v>3.5000000000000003E-2</v>
      </c>
      <c r="L85" s="22">
        <v>749</v>
      </c>
      <c r="M85" s="17">
        <v>730</v>
      </c>
      <c r="N85" s="17">
        <v>742</v>
      </c>
      <c r="O85" s="17">
        <v>304</v>
      </c>
      <c r="P85" s="13">
        <v>8.2000000000000003E-2</v>
      </c>
      <c r="Q85" s="13">
        <v>0.03</v>
      </c>
      <c r="R85" s="22">
        <v>739</v>
      </c>
      <c r="S85" s="17">
        <v>671</v>
      </c>
      <c r="T85" s="17">
        <v>688</v>
      </c>
      <c r="U85" s="17">
        <v>307</v>
      </c>
      <c r="V85" s="13">
        <v>8.2000000000000003E-2</v>
      </c>
      <c r="W85" s="82">
        <v>3.1E-2</v>
      </c>
      <c r="X85" s="92">
        <v>733</v>
      </c>
      <c r="Y85" s="78">
        <f t="shared" si="16"/>
        <v>95.946557971014499</v>
      </c>
      <c r="Z85" s="15">
        <f t="shared" si="17"/>
        <v>96.15276509029583</v>
      </c>
      <c r="AA85" s="79">
        <f t="shared" si="18"/>
        <v>94.972076888832078</v>
      </c>
      <c r="AE85" s="22">
        <f t="shared" si="19"/>
        <v>299.60000000000002</v>
      </c>
      <c r="AF85" s="17">
        <f t="shared" si="20"/>
        <v>124.80000000000001</v>
      </c>
      <c r="AG85" s="17">
        <f t="shared" si="21"/>
        <v>82</v>
      </c>
      <c r="AH85" s="17">
        <f t="shared" si="22"/>
        <v>32</v>
      </c>
      <c r="AI85" s="83">
        <f t="shared" si="23"/>
        <v>96.15276509029583</v>
      </c>
      <c r="AN85" s="10">
        <v>13</v>
      </c>
      <c r="AO85">
        <v>2</v>
      </c>
      <c r="AP85" t="s">
        <v>37</v>
      </c>
      <c r="AQ85" t="s">
        <v>40</v>
      </c>
      <c r="AR85" s="22"/>
      <c r="AS85" s="17"/>
      <c r="AT85" s="17"/>
      <c r="AU85" s="17"/>
      <c r="AV85" s="83"/>
    </row>
    <row r="86" spans="1:48" hidden="1" x14ac:dyDescent="0.25">
      <c r="A86">
        <v>13</v>
      </c>
      <c r="B86">
        <v>2</v>
      </c>
      <c r="C86" t="s">
        <v>39</v>
      </c>
      <c r="D86" t="s">
        <v>40</v>
      </c>
      <c r="E86">
        <v>0.4</v>
      </c>
      <c r="F86" s="22">
        <v>704</v>
      </c>
      <c r="G86" s="17">
        <v>680</v>
      </c>
      <c r="H86" s="17">
        <v>688</v>
      </c>
      <c r="I86" s="17">
        <v>255</v>
      </c>
      <c r="J86" s="13">
        <v>8.6999999999999994E-2</v>
      </c>
      <c r="K86" s="13">
        <v>4.2999999999999997E-2</v>
      </c>
      <c r="L86" s="22">
        <v>699</v>
      </c>
      <c r="M86" s="17">
        <v>675</v>
      </c>
      <c r="N86" s="17">
        <v>695</v>
      </c>
      <c r="O86" s="17">
        <v>266</v>
      </c>
      <c r="P86" s="13">
        <v>8.6999999999999994E-2</v>
      </c>
      <c r="Q86" s="13">
        <v>3.7999999999999999E-2</v>
      </c>
      <c r="R86" s="22">
        <v>713</v>
      </c>
      <c r="S86" s="17">
        <v>633</v>
      </c>
      <c r="T86" s="17">
        <v>656</v>
      </c>
      <c r="U86" s="17">
        <v>291</v>
      </c>
      <c r="V86" s="13">
        <v>8.3000000000000004E-2</v>
      </c>
      <c r="W86" s="82">
        <v>4.2999999999999997E-2</v>
      </c>
      <c r="X86" s="92">
        <v>683</v>
      </c>
      <c r="Y86" s="78">
        <f t="shared" si="16"/>
        <v>96.969696969696969</v>
      </c>
      <c r="Z86" s="15">
        <f t="shared" si="17"/>
        <v>92.739359127432309</v>
      </c>
      <c r="AA86" s="79">
        <f t="shared" si="18"/>
        <v>92.983039574326568</v>
      </c>
      <c r="AE86" s="22">
        <f t="shared" si="19"/>
        <v>285.2</v>
      </c>
      <c r="AF86" s="17">
        <f t="shared" si="20"/>
        <v>116.4</v>
      </c>
      <c r="AG86" s="17">
        <f t="shared" si="21"/>
        <v>85.666666666666671</v>
      </c>
      <c r="AH86" s="17">
        <f t="shared" si="22"/>
        <v>41.333333333333329</v>
      </c>
      <c r="AI86" s="83">
        <f t="shared" si="23"/>
        <v>96.969696969696969</v>
      </c>
      <c r="AN86" s="10">
        <v>13</v>
      </c>
      <c r="AO86">
        <v>2</v>
      </c>
      <c r="AP86" t="s">
        <v>39</v>
      </c>
      <c r="AQ86" t="s">
        <v>40</v>
      </c>
      <c r="AR86" s="22">
        <f>AE86-AE85</f>
        <v>-14.400000000000034</v>
      </c>
      <c r="AS86" s="17">
        <f>AF86-AF85</f>
        <v>-8.4000000000000057</v>
      </c>
      <c r="AT86" s="17">
        <f>AG86-AG85</f>
        <v>3.6666666666666714</v>
      </c>
      <c r="AU86" s="17">
        <f>AH86-AH85</f>
        <v>9.3333333333333286</v>
      </c>
      <c r="AV86" s="83">
        <f>AI86-AI85</f>
        <v>0.81693187940113887</v>
      </c>
    </row>
    <row r="87" spans="1:48" x14ac:dyDescent="0.25">
      <c r="A87">
        <v>13</v>
      </c>
      <c r="B87">
        <v>3</v>
      </c>
      <c r="C87" t="s">
        <v>37</v>
      </c>
      <c r="D87" t="s">
        <v>38</v>
      </c>
      <c r="E87">
        <v>0.4</v>
      </c>
      <c r="F87" s="22">
        <v>723</v>
      </c>
      <c r="G87" s="17">
        <v>701</v>
      </c>
      <c r="H87" s="17">
        <v>709</v>
      </c>
      <c r="I87" s="17">
        <v>205</v>
      </c>
      <c r="J87" s="13">
        <v>9.2999999999999999E-2</v>
      </c>
      <c r="K87" s="13">
        <v>4.2000000000000003E-2</v>
      </c>
      <c r="L87" s="22">
        <v>734</v>
      </c>
      <c r="M87" s="17">
        <v>693</v>
      </c>
      <c r="N87" s="17">
        <v>695</v>
      </c>
      <c r="O87" s="17">
        <v>196</v>
      </c>
      <c r="P87" s="13">
        <v>9.1999999999999998E-2</v>
      </c>
      <c r="Q87" s="13">
        <v>4.2000000000000003E-2</v>
      </c>
      <c r="R87" s="22">
        <v>742</v>
      </c>
      <c r="S87" s="17">
        <v>712</v>
      </c>
      <c r="T87" s="17">
        <v>718</v>
      </c>
      <c r="U87" s="17">
        <v>198</v>
      </c>
      <c r="V87" s="13">
        <v>8.8999999999999996E-2</v>
      </c>
      <c r="W87" s="82">
        <v>0.04</v>
      </c>
      <c r="X87" s="92">
        <v>748</v>
      </c>
      <c r="Y87" s="78">
        <f t="shared" si="16"/>
        <v>96.216307391289675</v>
      </c>
      <c r="Z87" s="15">
        <f t="shared" si="17"/>
        <v>99.036590112884397</v>
      </c>
      <c r="AA87" s="79">
        <f t="shared" si="18"/>
        <v>97.092215960140493</v>
      </c>
      <c r="AE87" s="22">
        <f t="shared" si="19"/>
        <v>299.2</v>
      </c>
      <c r="AF87" s="17">
        <f t="shared" si="20"/>
        <v>82</v>
      </c>
      <c r="AG87" s="17">
        <f t="shared" si="21"/>
        <v>91.333333333333343</v>
      </c>
      <c r="AH87" s="17">
        <f t="shared" si="22"/>
        <v>41.333333333333336</v>
      </c>
      <c r="AI87" s="83">
        <f t="shared" si="23"/>
        <v>99.036590112884397</v>
      </c>
      <c r="AN87" s="10">
        <v>13</v>
      </c>
      <c r="AO87">
        <v>3</v>
      </c>
      <c r="AP87" t="s">
        <v>37</v>
      </c>
      <c r="AQ87" t="s">
        <v>38</v>
      </c>
      <c r="AR87" s="22"/>
      <c r="AS87" s="17"/>
      <c r="AT87" s="17"/>
      <c r="AU87" s="17"/>
      <c r="AV87" s="83"/>
    </row>
    <row r="88" spans="1:48" hidden="1" x14ac:dyDescent="0.25">
      <c r="A88">
        <v>13</v>
      </c>
      <c r="B88">
        <v>3</v>
      </c>
      <c r="C88" t="s">
        <v>39</v>
      </c>
      <c r="D88" t="s">
        <v>38</v>
      </c>
      <c r="E88">
        <v>0.4</v>
      </c>
      <c r="F88" s="22">
        <v>699</v>
      </c>
      <c r="G88" s="17">
        <v>678</v>
      </c>
      <c r="H88" s="17">
        <v>683</v>
      </c>
      <c r="I88" s="17">
        <v>189</v>
      </c>
      <c r="J88" s="13">
        <v>8.5999999999999993E-2</v>
      </c>
      <c r="K88" s="13">
        <v>4.5999999999999999E-2</v>
      </c>
      <c r="L88" s="22">
        <v>695</v>
      </c>
      <c r="M88" s="17">
        <v>690</v>
      </c>
      <c r="N88" s="17">
        <v>690</v>
      </c>
      <c r="O88" s="17">
        <v>194</v>
      </c>
      <c r="P88" s="13">
        <v>9.1999999999999998E-2</v>
      </c>
      <c r="Q88" s="13">
        <v>4.2999999999999997E-2</v>
      </c>
      <c r="R88" s="22">
        <v>708</v>
      </c>
      <c r="S88" s="17">
        <v>657</v>
      </c>
      <c r="T88" s="17">
        <v>668</v>
      </c>
      <c r="U88" s="17">
        <v>208</v>
      </c>
      <c r="V88" s="13">
        <v>8.8999999999999996E-2</v>
      </c>
      <c r="W88" s="82">
        <v>4.1000000000000002E-2</v>
      </c>
      <c r="X88" s="92">
        <v>717</v>
      </c>
      <c r="Y88" s="78">
        <f t="shared" si="16"/>
        <v>97.433975974748506</v>
      </c>
      <c r="Z88" s="15">
        <f t="shared" si="17"/>
        <v>100</v>
      </c>
      <c r="AA88" s="79">
        <f t="shared" si="18"/>
        <v>95.09248696219035</v>
      </c>
      <c r="AE88" s="22">
        <f t="shared" si="19"/>
        <v>286.8</v>
      </c>
      <c r="AF88" s="17">
        <f t="shared" si="20"/>
        <v>83.2</v>
      </c>
      <c r="AG88" s="17">
        <f t="shared" si="21"/>
        <v>89.000000000000014</v>
      </c>
      <c r="AH88" s="17">
        <f t="shared" si="22"/>
        <v>43.333333333333336</v>
      </c>
      <c r="AI88" s="83">
        <f t="shared" si="23"/>
        <v>100</v>
      </c>
      <c r="AN88" s="10">
        <v>13</v>
      </c>
      <c r="AO88">
        <v>3</v>
      </c>
      <c r="AP88" t="s">
        <v>39</v>
      </c>
      <c r="AQ88" t="s">
        <v>38</v>
      </c>
      <c r="AR88" s="22">
        <f>AE88-AE87</f>
        <v>-12.399999999999977</v>
      </c>
      <c r="AS88" s="17">
        <f>AF88-AF87</f>
        <v>1.2000000000000028</v>
      </c>
      <c r="AT88" s="17">
        <f>AG88-AG87</f>
        <v>-2.3333333333333286</v>
      </c>
      <c r="AU88" s="17">
        <f>AH88-AH87</f>
        <v>2</v>
      </c>
      <c r="AV88" s="83">
        <f>AI88-AI87</f>
        <v>0.96340988711560271</v>
      </c>
    </row>
    <row r="89" spans="1:48" x14ac:dyDescent="0.25">
      <c r="A89">
        <v>13</v>
      </c>
      <c r="B89">
        <v>4</v>
      </c>
      <c r="C89" t="s">
        <v>37</v>
      </c>
      <c r="D89" t="s">
        <v>38</v>
      </c>
      <c r="E89">
        <v>0.4</v>
      </c>
      <c r="F89" s="22">
        <v>688</v>
      </c>
      <c r="G89" s="17">
        <v>683</v>
      </c>
      <c r="H89" s="17">
        <v>691</v>
      </c>
      <c r="I89" s="17">
        <v>195</v>
      </c>
      <c r="J89" s="13">
        <v>9.2999999999999999E-2</v>
      </c>
      <c r="K89" s="13">
        <v>3.6999999999999998E-2</v>
      </c>
      <c r="L89" s="22">
        <v>690</v>
      </c>
      <c r="M89" s="17">
        <v>659</v>
      </c>
      <c r="N89" s="17">
        <v>671</v>
      </c>
      <c r="O89" s="17">
        <v>202</v>
      </c>
      <c r="P89" s="13">
        <v>8.4000000000000005E-2</v>
      </c>
      <c r="Q89" s="13">
        <v>4.2000000000000003E-2</v>
      </c>
      <c r="R89" s="22">
        <v>693</v>
      </c>
      <c r="S89" s="17">
        <v>658</v>
      </c>
      <c r="T89" s="17">
        <v>666</v>
      </c>
      <c r="U89" s="17">
        <v>206</v>
      </c>
      <c r="V89" s="13">
        <v>8.5000000000000006E-2</v>
      </c>
      <c r="W89" s="98">
        <v>4.2000000000000003E-2</v>
      </c>
      <c r="X89" s="92">
        <v>695</v>
      </c>
      <c r="Y89" s="78">
        <f t="shared" si="16"/>
        <v>95.927251043530106</v>
      </c>
      <c r="Z89" s="15">
        <f t="shared" si="17"/>
        <v>94.326302195436938</v>
      </c>
      <c r="AA89" s="79">
        <f t="shared" si="18"/>
        <v>96.31264097283514</v>
      </c>
      <c r="AE89" s="22">
        <f t="shared" si="19"/>
        <v>278</v>
      </c>
      <c r="AF89" s="17">
        <f t="shared" si="20"/>
        <v>82.4</v>
      </c>
      <c r="AG89" s="17">
        <f t="shared" si="21"/>
        <v>87.333333333333329</v>
      </c>
      <c r="AH89" s="17">
        <f t="shared" si="22"/>
        <v>40.333333333333329</v>
      </c>
      <c r="AI89" s="83">
        <f t="shared" si="23"/>
        <v>96.31264097283514</v>
      </c>
      <c r="AN89" s="10">
        <v>13</v>
      </c>
      <c r="AO89">
        <v>4</v>
      </c>
      <c r="AP89" t="s">
        <v>37</v>
      </c>
      <c r="AQ89" t="s">
        <v>38</v>
      </c>
      <c r="AR89" s="22"/>
      <c r="AS89" s="17"/>
      <c r="AT89" s="17"/>
      <c r="AU89" s="17"/>
      <c r="AV89" s="83"/>
    </row>
    <row r="90" spans="1:48" hidden="1" x14ac:dyDescent="0.25">
      <c r="A90" s="7">
        <v>13</v>
      </c>
      <c r="B90" s="7">
        <v>4</v>
      </c>
      <c r="C90" s="7" t="s">
        <v>39</v>
      </c>
      <c r="D90" s="7" t="s">
        <v>38</v>
      </c>
      <c r="E90" s="7">
        <v>0.4</v>
      </c>
      <c r="F90" s="37">
        <v>656</v>
      </c>
      <c r="G90" s="87">
        <v>628</v>
      </c>
      <c r="H90" s="87">
        <v>636</v>
      </c>
      <c r="I90" s="87">
        <v>194</v>
      </c>
      <c r="J90" s="31">
        <v>8.6999999999999994E-2</v>
      </c>
      <c r="K90" s="31">
        <v>4.8000000000000001E-2</v>
      </c>
      <c r="L90" s="37">
        <v>674</v>
      </c>
      <c r="M90" s="87">
        <v>623</v>
      </c>
      <c r="N90" s="87">
        <v>638</v>
      </c>
      <c r="O90" s="87">
        <v>202</v>
      </c>
      <c r="P90" s="31">
        <v>8.7999999999999995E-2</v>
      </c>
      <c r="Q90" s="31">
        <v>5.2999999999999999E-2</v>
      </c>
      <c r="R90" s="37">
        <v>660</v>
      </c>
      <c r="S90" s="87">
        <v>623</v>
      </c>
      <c r="T90" s="87">
        <v>629</v>
      </c>
      <c r="U90" s="87">
        <v>214</v>
      </c>
      <c r="V90" s="31">
        <v>8.6999999999999994E-2</v>
      </c>
      <c r="W90" s="99">
        <v>4.9000000000000002E-2</v>
      </c>
      <c r="X90" s="93">
        <v>708</v>
      </c>
      <c r="Y90" s="85">
        <f t="shared" si="16"/>
        <v>96.052300729192865</v>
      </c>
      <c r="Z90" s="33">
        <f t="shared" si="17"/>
        <v>93.136145958809536</v>
      </c>
      <c r="AA90" s="86">
        <f t="shared" si="18"/>
        <v>97.353440951571798</v>
      </c>
      <c r="AE90" s="37">
        <f t="shared" si="19"/>
        <v>283.2</v>
      </c>
      <c r="AF90" s="87">
        <f t="shared" si="20"/>
        <v>85.600000000000009</v>
      </c>
      <c r="AG90" s="87">
        <f t="shared" si="21"/>
        <v>87.333333333333329</v>
      </c>
      <c r="AH90" s="87">
        <f t="shared" si="22"/>
        <v>50.000000000000007</v>
      </c>
      <c r="AI90" s="88">
        <f t="shared" si="23"/>
        <v>97.353440951571798</v>
      </c>
      <c r="AN90" s="6">
        <v>13</v>
      </c>
      <c r="AO90" s="7">
        <v>4</v>
      </c>
      <c r="AP90" s="7" t="s">
        <v>39</v>
      </c>
      <c r="AQ90" s="7" t="s">
        <v>38</v>
      </c>
      <c r="AR90" s="37">
        <f>AE90-AE89</f>
        <v>5.1999999999999886</v>
      </c>
      <c r="AS90" s="87">
        <f>AF90-AF89</f>
        <v>3.2000000000000028</v>
      </c>
      <c r="AT90" s="87">
        <f>AG90-AG89</f>
        <v>0</v>
      </c>
      <c r="AU90" s="87">
        <f>AH90-AH89</f>
        <v>9.6666666666666785</v>
      </c>
      <c r="AV90" s="88">
        <f>AI90-AI89</f>
        <v>1.0407999787366577</v>
      </c>
    </row>
    <row r="92" spans="1:48" x14ac:dyDescent="0.25">
      <c r="AE92" s="13"/>
      <c r="AF92" s="13"/>
      <c r="AG92" s="13"/>
      <c r="AH92" s="13"/>
      <c r="AI92" s="13"/>
    </row>
    <row r="273" spans="44:48" x14ac:dyDescent="0.25">
      <c r="AR273" s="100"/>
      <c r="AS273" s="100"/>
      <c r="AT273" s="100"/>
      <c r="AU273" s="100"/>
      <c r="AV273" s="100"/>
    </row>
    <row r="274" spans="44:48" x14ac:dyDescent="0.25">
      <c r="AR274" s="17"/>
      <c r="AS274" s="17"/>
      <c r="AT274" s="17"/>
      <c r="AU274" s="17"/>
      <c r="AV274" s="17"/>
    </row>
    <row r="275" spans="44:48" x14ac:dyDescent="0.25">
      <c r="AR275" s="17"/>
      <c r="AS275" s="17"/>
      <c r="AT275" s="17"/>
      <c r="AU275" s="17"/>
      <c r="AV275" s="17"/>
    </row>
    <row r="276" spans="44:48" x14ac:dyDescent="0.25">
      <c r="AR276" s="17"/>
      <c r="AS276" s="17"/>
      <c r="AT276" s="17"/>
      <c r="AU276" s="17"/>
      <c r="AV276" s="17"/>
    </row>
    <row r="277" spans="44:48" x14ac:dyDescent="0.25">
      <c r="AR277" s="17"/>
      <c r="AS277" s="17"/>
      <c r="AT277" s="17"/>
      <c r="AU277" s="17"/>
      <c r="AV277" s="17"/>
    </row>
    <row r="278" spans="44:48" x14ac:dyDescent="0.25">
      <c r="AR278" s="17"/>
      <c r="AS278" s="17"/>
      <c r="AT278" s="17"/>
      <c r="AU278" s="17"/>
      <c r="AV278" s="17"/>
    </row>
    <row r="284" spans="44:48" x14ac:dyDescent="0.25">
      <c r="AR284" s="100"/>
      <c r="AS284" s="100"/>
      <c r="AT284" s="100"/>
      <c r="AU284" s="100"/>
      <c r="AV284" s="100"/>
    </row>
  </sheetData>
  <autoFilter ref="A2:AX90" xr:uid="{00000000-0009-0000-0000-000003000000}">
    <filterColumn colId="2">
      <filters>
        <filter val="pre"/>
      </filters>
    </filterColumn>
  </autoFilter>
  <mergeCells count="6">
    <mergeCell ref="AR1:AV1"/>
    <mergeCell ref="F1:K1"/>
    <mergeCell ref="L1:Q1"/>
    <mergeCell ref="R1:W1"/>
    <mergeCell ref="Y1:AA1"/>
    <mergeCell ref="AE1:AI1"/>
  </mergeCells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8"/>
  <sheetViews>
    <sheetView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3" sqref="G3"/>
    </sheetView>
  </sheetViews>
  <sheetFormatPr defaultColWidth="8.85546875" defaultRowHeight="15" x14ac:dyDescent="0.25"/>
  <cols>
    <col min="1" max="1" width="3" customWidth="1"/>
    <col min="2" max="2" width="4.42578125" customWidth="1"/>
    <col min="3" max="3" width="11.42578125" customWidth="1"/>
    <col min="4" max="4" width="15.7109375" customWidth="1"/>
    <col min="5" max="5" width="12.5703125" customWidth="1"/>
    <col min="6" max="6" width="19.85546875" customWidth="1"/>
    <col min="7" max="7" width="12.5703125" customWidth="1"/>
    <col min="8" max="8" width="31.42578125" customWidth="1"/>
    <col min="9" max="9" width="12.5703125" customWidth="1"/>
    <col min="10" max="10" width="13" customWidth="1"/>
    <col min="11" max="11" width="13.7109375" customWidth="1"/>
    <col min="12" max="12" width="13.85546875" customWidth="1"/>
    <col min="13" max="13" width="19.5703125" customWidth="1"/>
  </cols>
  <sheetData>
    <row r="1" spans="1:13" x14ac:dyDescent="0.25">
      <c r="A1" s="65"/>
      <c r="B1" s="65"/>
      <c r="C1" s="65"/>
      <c r="D1" s="1" t="s">
        <v>79</v>
      </c>
      <c r="E1" s="1"/>
      <c r="F1" s="1"/>
      <c r="G1" s="1"/>
      <c r="H1" s="1"/>
      <c r="I1" s="1"/>
      <c r="J1" s="1"/>
      <c r="K1" s="1"/>
      <c r="L1" s="1"/>
      <c r="M1" s="1"/>
    </row>
    <row r="2" spans="1:13" s="7" customFormat="1" x14ac:dyDescent="0.25">
      <c r="A2" s="4" t="s">
        <v>0</v>
      </c>
      <c r="B2" s="4" t="s">
        <v>1</v>
      </c>
      <c r="C2" s="4" t="s">
        <v>3</v>
      </c>
      <c r="D2" s="6" t="s">
        <v>80</v>
      </c>
      <c r="E2" s="71" t="s">
        <v>81</v>
      </c>
      <c r="F2" s="6" t="s">
        <v>82</v>
      </c>
      <c r="G2" s="71" t="s">
        <v>81</v>
      </c>
      <c r="H2" s="101" t="s">
        <v>83</v>
      </c>
      <c r="I2" s="102" t="s">
        <v>81</v>
      </c>
      <c r="J2" s="6" t="s">
        <v>84</v>
      </c>
      <c r="K2" s="71" t="s">
        <v>85</v>
      </c>
      <c r="L2" s="6" t="s">
        <v>86</v>
      </c>
      <c r="M2" s="71" t="s">
        <v>87</v>
      </c>
    </row>
    <row r="3" spans="1:13" x14ac:dyDescent="0.25">
      <c r="A3">
        <v>1</v>
      </c>
      <c r="B3">
        <v>1</v>
      </c>
      <c r="C3" t="s">
        <v>38</v>
      </c>
      <c r="D3" s="103">
        <v>0.808364882183778</v>
      </c>
      <c r="E3" s="104"/>
      <c r="F3" s="103">
        <v>0.73281912339119104</v>
      </c>
      <c r="G3" s="104"/>
      <c r="H3" s="105">
        <v>0.90654497683211899</v>
      </c>
      <c r="I3" s="106"/>
      <c r="J3" s="103">
        <v>0.92665325718942104</v>
      </c>
      <c r="K3" s="104"/>
      <c r="L3" s="84">
        <v>1.12690495413609</v>
      </c>
      <c r="M3" s="104"/>
    </row>
    <row r="4" spans="1:13" x14ac:dyDescent="0.25">
      <c r="A4">
        <v>1</v>
      </c>
      <c r="B4">
        <v>1</v>
      </c>
      <c r="C4" t="s">
        <v>38</v>
      </c>
      <c r="D4" s="103">
        <v>0.46182273638394999</v>
      </c>
      <c r="E4" s="104">
        <f>D4-D3</f>
        <v>-0.34654214579982801</v>
      </c>
      <c r="F4" s="103">
        <v>0.57747115514344904</v>
      </c>
      <c r="G4" s="104">
        <f>F4-F3</f>
        <v>-0.155347968247742</v>
      </c>
      <c r="H4" s="105">
        <v>1.2504173347224501</v>
      </c>
      <c r="I4" s="106">
        <f>H4-H3</f>
        <v>0.3438723578903311</v>
      </c>
      <c r="J4" s="103">
        <v>1.1947984732366499</v>
      </c>
      <c r="K4" s="104">
        <f>J4-J3</f>
        <v>0.26814521604722885</v>
      </c>
      <c r="L4" s="84">
        <v>0.74593338532408404</v>
      </c>
      <c r="M4" s="104">
        <f>L4-L3</f>
        <v>-0.380971568812006</v>
      </c>
    </row>
    <row r="5" spans="1:13" x14ac:dyDescent="0.25">
      <c r="A5">
        <v>1</v>
      </c>
      <c r="B5">
        <v>3</v>
      </c>
      <c r="C5" t="s">
        <v>40</v>
      </c>
      <c r="D5" s="103">
        <v>0.95378988252805796</v>
      </c>
      <c r="E5" s="104"/>
      <c r="F5" s="103">
        <v>1.0684723779529299</v>
      </c>
      <c r="G5" s="104"/>
      <c r="H5" s="105">
        <v>1.12023874180852</v>
      </c>
      <c r="I5" s="106"/>
      <c r="J5" s="103">
        <v>0.66696915623520103</v>
      </c>
      <c r="K5" s="104"/>
      <c r="L5" s="84">
        <v>0.60262068989907802</v>
      </c>
      <c r="M5" s="104"/>
    </row>
    <row r="6" spans="1:13" s="7" customFormat="1" x14ac:dyDescent="0.25">
      <c r="A6" s="7">
        <v>1</v>
      </c>
      <c r="B6" s="7">
        <v>3</v>
      </c>
      <c r="C6" s="7" t="s">
        <v>40</v>
      </c>
      <c r="D6" s="107">
        <v>1.17020219956059</v>
      </c>
      <c r="E6" s="108">
        <f>D6-D5</f>
        <v>0.21641231703253205</v>
      </c>
      <c r="F6" s="107">
        <v>1.42126367246345</v>
      </c>
      <c r="G6" s="108">
        <f>F6-F5</f>
        <v>0.35279129451052005</v>
      </c>
      <c r="H6" s="109">
        <v>1.2145453777109101</v>
      </c>
      <c r="I6" s="110">
        <f>H6-H5</f>
        <v>9.4306635902390079E-2</v>
      </c>
      <c r="J6" s="107">
        <v>1.3005223045938299</v>
      </c>
      <c r="K6" s="108">
        <f>J6-J5</f>
        <v>0.63355314835862886</v>
      </c>
      <c r="L6" s="107">
        <v>1.3071490229801499</v>
      </c>
      <c r="M6" s="108">
        <f>L6-L5</f>
        <v>0.70452833308107188</v>
      </c>
    </row>
    <row r="7" spans="1:13" x14ac:dyDescent="0.25">
      <c r="A7">
        <v>2</v>
      </c>
      <c r="B7">
        <v>1</v>
      </c>
      <c r="C7" t="s">
        <v>38</v>
      </c>
      <c r="D7" s="103">
        <v>1.46482967749834</v>
      </c>
      <c r="E7" s="104"/>
      <c r="F7" s="103">
        <v>1.62660436714963</v>
      </c>
      <c r="G7" s="104"/>
      <c r="H7" s="105">
        <v>1.1104392491061299</v>
      </c>
      <c r="I7" s="106"/>
      <c r="J7" s="103">
        <v>1.1241497311991799</v>
      </c>
      <c r="K7" s="104"/>
      <c r="L7" s="84">
        <v>1.82736353975066</v>
      </c>
      <c r="M7" s="104"/>
    </row>
    <row r="8" spans="1:13" x14ac:dyDescent="0.25">
      <c r="A8">
        <v>2</v>
      </c>
      <c r="B8">
        <v>1</v>
      </c>
      <c r="C8" t="s">
        <v>38</v>
      </c>
      <c r="D8" s="103">
        <v>0.96382351171191205</v>
      </c>
      <c r="E8" s="104">
        <f>D8-D7</f>
        <v>-0.50100616578642798</v>
      </c>
      <c r="F8" s="103">
        <v>1.0849816025210699</v>
      </c>
      <c r="G8" s="104">
        <f>F8-F7</f>
        <v>-0.54162276462856007</v>
      </c>
      <c r="H8" s="105">
        <v>1.12570568090206</v>
      </c>
      <c r="I8" s="106">
        <f>H8-H7</f>
        <v>1.5266431795930124E-2</v>
      </c>
      <c r="J8" s="103">
        <v>0.89181504622562802</v>
      </c>
      <c r="K8" s="104">
        <f>J8-J7</f>
        <v>-0.23233468497355192</v>
      </c>
      <c r="L8" s="84">
        <v>0.95621117222950403</v>
      </c>
      <c r="M8" s="104">
        <f>L8-L7</f>
        <v>-0.87115236752115599</v>
      </c>
    </row>
    <row r="9" spans="1:13" x14ac:dyDescent="0.25">
      <c r="A9">
        <v>2</v>
      </c>
      <c r="B9">
        <v>3</v>
      </c>
      <c r="C9" t="s">
        <v>40</v>
      </c>
      <c r="D9" s="103">
        <v>3.3565605709670199</v>
      </c>
      <c r="E9" s="104"/>
      <c r="F9" s="103">
        <v>4.1997711964541802</v>
      </c>
      <c r="G9" s="104"/>
      <c r="H9" s="105">
        <v>1.2512126945602</v>
      </c>
      <c r="I9" s="106"/>
      <c r="J9" s="103">
        <v>2.6777454746636198</v>
      </c>
      <c r="K9" s="104"/>
      <c r="L9" s="84">
        <v>1.451972052608</v>
      </c>
      <c r="M9" s="104"/>
    </row>
    <row r="10" spans="1:13" s="7" customFormat="1" x14ac:dyDescent="0.25">
      <c r="A10" s="7">
        <v>2</v>
      </c>
      <c r="B10" s="7">
        <v>3</v>
      </c>
      <c r="C10" s="7" t="s">
        <v>40</v>
      </c>
      <c r="D10" s="107">
        <v>1.0521666628538899</v>
      </c>
      <c r="E10" s="108">
        <f>D10-D9</f>
        <v>-2.3043939081131297</v>
      </c>
      <c r="F10" s="107">
        <v>1.4918315819268</v>
      </c>
      <c r="G10" s="108">
        <f>F10-F9</f>
        <v>-2.7079396145273802</v>
      </c>
      <c r="H10" s="109">
        <v>1.4178662322187301</v>
      </c>
      <c r="I10" s="110">
        <f>H10-H9</f>
        <v>0.16665353765853008</v>
      </c>
      <c r="J10" s="107">
        <v>1.48610837043949</v>
      </c>
      <c r="K10" s="108">
        <f>J10-J9</f>
        <v>-1.1916371042241298</v>
      </c>
      <c r="L10" s="107">
        <v>0.98324993749271705</v>
      </c>
      <c r="M10" s="108">
        <f>L10-L9</f>
        <v>-0.46872211511528294</v>
      </c>
    </row>
    <row r="11" spans="1:13" x14ac:dyDescent="0.25">
      <c r="A11">
        <v>3</v>
      </c>
      <c r="B11">
        <v>1</v>
      </c>
      <c r="C11" t="s">
        <v>40</v>
      </c>
      <c r="D11" s="103">
        <v>1.05183814020456</v>
      </c>
      <c r="E11" s="104"/>
      <c r="F11" s="103">
        <v>1.1373907161308101</v>
      </c>
      <c r="G11" s="104"/>
      <c r="H11" s="105">
        <v>1.08133625569958</v>
      </c>
      <c r="I11" s="106"/>
      <c r="J11" s="103">
        <v>0.81770700202675195</v>
      </c>
      <c r="K11" s="104"/>
      <c r="L11" s="84">
        <v>0.72360638845953296</v>
      </c>
      <c r="M11" s="104"/>
    </row>
    <row r="12" spans="1:13" x14ac:dyDescent="0.25">
      <c r="A12" s="7">
        <v>3</v>
      </c>
      <c r="B12" s="7">
        <v>1</v>
      </c>
      <c r="C12" s="7" t="s">
        <v>40</v>
      </c>
      <c r="D12" s="107">
        <v>0.99455023329990799</v>
      </c>
      <c r="E12" s="108">
        <f>D12-D11</f>
        <v>-5.728790690465202E-2</v>
      </c>
      <c r="F12" s="107">
        <v>1.1032008238036299</v>
      </c>
      <c r="G12" s="108">
        <f>F12-F11</f>
        <v>-3.4189892327180171E-2</v>
      </c>
      <c r="H12" s="109">
        <v>1.10924595547398</v>
      </c>
      <c r="I12" s="110">
        <f>H12-H11</f>
        <v>2.7909699774399943E-2</v>
      </c>
      <c r="J12" s="107">
        <v>0.71387238416399801</v>
      </c>
      <c r="K12" s="108">
        <f>J12-J11</f>
        <v>-0.10383461786275394</v>
      </c>
      <c r="L12" s="107">
        <v>2.4227668766238901</v>
      </c>
      <c r="M12" s="108">
        <f>L12-L11</f>
        <v>1.6991604881643572</v>
      </c>
    </row>
    <row r="13" spans="1:13" x14ac:dyDescent="0.25">
      <c r="A13">
        <v>4</v>
      </c>
      <c r="B13">
        <v>1</v>
      </c>
      <c r="C13" t="s">
        <v>40</v>
      </c>
      <c r="D13" s="103">
        <v>0.90186938324131605</v>
      </c>
      <c r="E13" s="104"/>
      <c r="F13" s="103">
        <v>0.94801189804933295</v>
      </c>
      <c r="G13" s="104"/>
      <c r="H13" s="105">
        <v>1.0511631902196099</v>
      </c>
      <c r="I13" s="106"/>
      <c r="J13" s="103">
        <v>0.77483334649178304</v>
      </c>
      <c r="K13" s="104"/>
      <c r="L13" s="84">
        <v>0.84025376303072596</v>
      </c>
      <c r="M13" s="104"/>
    </row>
    <row r="14" spans="1:13" x14ac:dyDescent="0.25">
      <c r="A14" s="7">
        <v>4</v>
      </c>
      <c r="B14" s="7">
        <v>1</v>
      </c>
      <c r="C14" s="7" t="s">
        <v>40</v>
      </c>
      <c r="D14" s="107">
        <v>2.1703417523332602</v>
      </c>
      <c r="E14" s="108">
        <f>D14-D13</f>
        <v>1.2684723690919442</v>
      </c>
      <c r="F14" s="107">
        <v>1.81142841511798</v>
      </c>
      <c r="G14" s="108">
        <f>F14-F13</f>
        <v>0.86341651706864708</v>
      </c>
      <c r="H14" s="109">
        <v>0.83462819308091696</v>
      </c>
      <c r="I14" s="110">
        <f>H14-H13</f>
        <v>-0.21653499713869295</v>
      </c>
      <c r="J14" s="107">
        <v>0.80429058136072495</v>
      </c>
      <c r="K14" s="108">
        <f>J14-J13</f>
        <v>2.9457234868941917E-2</v>
      </c>
      <c r="L14" s="107">
        <v>1.42343860550715</v>
      </c>
      <c r="M14" s="108">
        <f>L14-L13</f>
        <v>0.58318484247642399</v>
      </c>
    </row>
    <row r="15" spans="1:13" x14ac:dyDescent="0.25">
      <c r="A15">
        <v>5</v>
      </c>
      <c r="B15">
        <v>1</v>
      </c>
      <c r="C15" t="s">
        <v>40</v>
      </c>
      <c r="D15" s="103">
        <v>0.90980435360937395</v>
      </c>
      <c r="E15" s="104"/>
      <c r="F15" s="103">
        <v>0.98903842055354996</v>
      </c>
      <c r="G15" s="104"/>
      <c r="H15" s="105">
        <v>1.08708912705225</v>
      </c>
      <c r="I15" s="106"/>
      <c r="J15" s="103">
        <v>1.5494548381098401</v>
      </c>
      <c r="K15" s="104"/>
      <c r="L15" s="84">
        <v>1.5708384343522499</v>
      </c>
      <c r="M15" s="104"/>
    </row>
    <row r="16" spans="1:13" x14ac:dyDescent="0.25">
      <c r="A16">
        <v>5</v>
      </c>
      <c r="B16">
        <v>1</v>
      </c>
      <c r="C16" t="s">
        <v>40</v>
      </c>
      <c r="D16" s="103">
        <v>0.53053528814667195</v>
      </c>
      <c r="E16" s="104">
        <f>D16-D15</f>
        <v>-0.379269065462702</v>
      </c>
      <c r="F16" s="103">
        <v>0.67031913965044798</v>
      </c>
      <c r="G16" s="104">
        <f>F16-F15</f>
        <v>-0.31871928090310198</v>
      </c>
      <c r="H16" s="105">
        <v>1.2634770101571999</v>
      </c>
      <c r="I16" s="106">
        <f>H16-H15</f>
        <v>0.17638788310494991</v>
      </c>
      <c r="J16" s="103">
        <v>1.45300786891814</v>
      </c>
      <c r="K16" s="104">
        <f>J16-J15</f>
        <v>-9.6446969191700038E-2</v>
      </c>
      <c r="L16" s="84">
        <v>1.0010577548872499</v>
      </c>
      <c r="M16" s="104">
        <f>L16-L15</f>
        <v>-0.569780679465</v>
      </c>
    </row>
    <row r="17" spans="1:13" x14ac:dyDescent="0.25">
      <c r="A17">
        <v>5</v>
      </c>
      <c r="B17">
        <v>3</v>
      </c>
      <c r="C17" t="s">
        <v>38</v>
      </c>
      <c r="D17" s="103">
        <v>1.9450599155852799</v>
      </c>
      <c r="E17" s="104"/>
      <c r="F17" s="103">
        <v>1.64740959553593</v>
      </c>
      <c r="G17" s="104"/>
      <c r="H17" s="105">
        <v>0.84697113047040296</v>
      </c>
      <c r="I17" s="106"/>
      <c r="J17" s="103">
        <v>1.04155116603397</v>
      </c>
      <c r="K17" s="104"/>
      <c r="L17" s="84">
        <v>0.73420594034332498</v>
      </c>
      <c r="M17" s="104"/>
    </row>
    <row r="18" spans="1:13" s="7" customFormat="1" ht="16.5" customHeight="1" x14ac:dyDescent="0.25">
      <c r="A18" s="7">
        <v>5</v>
      </c>
      <c r="B18" s="7">
        <v>3</v>
      </c>
      <c r="C18" s="7" t="s">
        <v>38</v>
      </c>
      <c r="D18" s="107">
        <v>1.2491067040266</v>
      </c>
      <c r="E18" s="108">
        <f>D18-D17</f>
        <v>-0.69595321155867995</v>
      </c>
      <c r="F18" s="107">
        <v>1.02556482583681</v>
      </c>
      <c r="G18" s="108">
        <f>F18-F17</f>
        <v>-0.62184476969912006</v>
      </c>
      <c r="H18" s="109">
        <v>0.82103860505336601</v>
      </c>
      <c r="I18" s="110">
        <f>H18-H17</f>
        <v>-2.5932525417036945E-2</v>
      </c>
      <c r="J18" s="107">
        <v>0.99069818679330601</v>
      </c>
      <c r="K18" s="108">
        <f>J18-J17</f>
        <v>-5.0852979240664009E-2</v>
      </c>
      <c r="L18" s="107">
        <v>1.50216454037596</v>
      </c>
      <c r="M18" s="108">
        <f>L18-L17</f>
        <v>0.76795860003263505</v>
      </c>
    </row>
    <row r="19" spans="1:13" x14ac:dyDescent="0.25">
      <c r="A19">
        <v>6</v>
      </c>
      <c r="B19">
        <v>1</v>
      </c>
      <c r="C19" t="s">
        <v>40</v>
      </c>
      <c r="D19" s="103">
        <v>1.72028937711735</v>
      </c>
      <c r="E19" s="104"/>
      <c r="F19" s="103">
        <v>2.05507647913117</v>
      </c>
      <c r="G19" s="104"/>
      <c r="H19" s="105">
        <v>1.1946109221315</v>
      </c>
      <c r="I19" s="106"/>
      <c r="J19" s="103">
        <v>0.64879487679491299</v>
      </c>
      <c r="K19" s="104"/>
      <c r="L19" s="84">
        <v>0.41591672381321698</v>
      </c>
      <c r="M19" s="104"/>
    </row>
    <row r="20" spans="1:13" x14ac:dyDescent="0.25">
      <c r="A20" s="7">
        <v>6</v>
      </c>
      <c r="B20" s="7">
        <v>1</v>
      </c>
      <c r="C20" s="7" t="s">
        <v>40</v>
      </c>
      <c r="D20" s="107">
        <v>0.572836882500944</v>
      </c>
      <c r="E20" s="108">
        <f>D20-D19</f>
        <v>-1.147452494616406</v>
      </c>
      <c r="F20" s="107">
        <v>0.703955162452088</v>
      </c>
      <c r="G20" s="108">
        <f>F20-F19</f>
        <v>-1.3511213166790821</v>
      </c>
      <c r="H20" s="109">
        <v>1.22889287327083</v>
      </c>
      <c r="I20" s="110">
        <f>H20-H19</f>
        <v>3.4281951139329969E-2</v>
      </c>
      <c r="J20" s="107">
        <v>1.0014743226890499</v>
      </c>
      <c r="K20" s="108">
        <f>J20-J19</f>
        <v>0.35267944589413691</v>
      </c>
      <c r="L20" s="90">
        <v>1.65838427087373</v>
      </c>
      <c r="M20" s="108">
        <f>L20-L19</f>
        <v>1.2424675470605129</v>
      </c>
    </row>
    <row r="21" spans="1:13" x14ac:dyDescent="0.25">
      <c r="A21">
        <v>7</v>
      </c>
      <c r="B21">
        <v>1</v>
      </c>
      <c r="C21" t="s">
        <v>38</v>
      </c>
      <c r="D21" s="103">
        <v>1.0718681956699601</v>
      </c>
      <c r="E21" s="104"/>
      <c r="F21" s="103">
        <v>1.24807608488433</v>
      </c>
      <c r="G21" s="104"/>
      <c r="H21" s="105">
        <v>1.16439324342881</v>
      </c>
      <c r="I21" s="106"/>
      <c r="J21" s="103">
        <v>0.87914248273759099</v>
      </c>
      <c r="K21" s="104"/>
      <c r="L21" s="84">
        <v>2.2593580092311298</v>
      </c>
      <c r="M21" s="104"/>
    </row>
    <row r="22" spans="1:13" x14ac:dyDescent="0.25">
      <c r="A22">
        <v>7</v>
      </c>
      <c r="B22">
        <v>1</v>
      </c>
      <c r="C22" t="s">
        <v>38</v>
      </c>
      <c r="D22" s="103">
        <v>1.27926682620421</v>
      </c>
      <c r="E22" s="104">
        <f>D22-D21</f>
        <v>0.20739863053424989</v>
      </c>
      <c r="F22" s="103">
        <v>1.3868601449906199</v>
      </c>
      <c r="G22" s="104">
        <f>F22-F21</f>
        <v>0.13878406010628996</v>
      </c>
      <c r="H22" s="105">
        <v>1.08410545523615</v>
      </c>
      <c r="I22" s="106">
        <f>H22-H21</f>
        <v>-8.0287788192660026E-2</v>
      </c>
      <c r="J22" s="103">
        <v>1.0864256135096999</v>
      </c>
      <c r="K22" s="104">
        <f>J22-J21</f>
        <v>0.20728313077210891</v>
      </c>
      <c r="L22" s="84">
        <v>0.28129994236881001</v>
      </c>
      <c r="M22" s="104">
        <f>L22-L21</f>
        <v>-1.9780580668623198</v>
      </c>
    </row>
    <row r="23" spans="1:13" x14ac:dyDescent="0.25">
      <c r="A23">
        <v>7</v>
      </c>
      <c r="B23">
        <v>3</v>
      </c>
      <c r="C23" t="s">
        <v>40</v>
      </c>
      <c r="D23" s="103">
        <v>0.765705175457978</v>
      </c>
      <c r="E23" s="104"/>
      <c r="F23" s="103">
        <v>0.76928322345868905</v>
      </c>
      <c r="G23" s="104"/>
      <c r="H23" s="105">
        <v>1.0046728794781501</v>
      </c>
      <c r="I23" s="106"/>
      <c r="J23" s="103">
        <v>1.24582137843617</v>
      </c>
      <c r="K23" s="104"/>
      <c r="L23" s="84">
        <v>0.996883453881518</v>
      </c>
      <c r="M23" s="104"/>
    </row>
    <row r="24" spans="1:13" x14ac:dyDescent="0.25">
      <c r="A24" s="7">
        <v>7</v>
      </c>
      <c r="B24" s="7">
        <v>3</v>
      </c>
      <c r="C24" s="7" t="s">
        <v>40</v>
      </c>
      <c r="D24" s="107">
        <v>1.0308071768014599</v>
      </c>
      <c r="E24" s="108">
        <f>D24-D23</f>
        <v>0.26510200134348194</v>
      </c>
      <c r="F24" s="107">
        <v>1.2454843766902199</v>
      </c>
      <c r="G24" s="108">
        <f>F24-F23</f>
        <v>0.47620115323153089</v>
      </c>
      <c r="H24" s="109">
        <v>1.20826125847793</v>
      </c>
      <c r="I24" s="110">
        <f>H24-H23</f>
        <v>0.20358837899977988</v>
      </c>
      <c r="J24" s="107">
        <v>0.76212674602466501</v>
      </c>
      <c r="K24" s="108">
        <f>J24-J23</f>
        <v>-0.48369463241150501</v>
      </c>
      <c r="L24" s="107">
        <v>3.3119905404894698</v>
      </c>
      <c r="M24" s="108">
        <f>L24-L23</f>
        <v>2.3151070866079517</v>
      </c>
    </row>
    <row r="25" spans="1:13" x14ac:dyDescent="0.25">
      <c r="A25">
        <v>8</v>
      </c>
      <c r="B25">
        <v>1</v>
      </c>
      <c r="C25" t="s">
        <v>40</v>
      </c>
      <c r="D25" s="103">
        <v>0.87098624973779204</v>
      </c>
      <c r="E25" s="104"/>
      <c r="F25" s="103">
        <v>0.83567930298118298</v>
      </c>
      <c r="G25" s="104"/>
      <c r="H25" s="105">
        <v>0.95946325585824299</v>
      </c>
      <c r="I25" s="106"/>
      <c r="J25" s="103">
        <v>1.4353844365397099</v>
      </c>
      <c r="K25" s="104"/>
      <c r="L25" s="84">
        <v>0.56202031401408603</v>
      </c>
      <c r="M25" s="104"/>
    </row>
    <row r="26" spans="1:13" x14ac:dyDescent="0.25">
      <c r="A26">
        <v>8</v>
      </c>
      <c r="B26">
        <v>1</v>
      </c>
      <c r="C26" t="s">
        <v>40</v>
      </c>
      <c r="D26" s="103">
        <v>2.2816073808534498</v>
      </c>
      <c r="E26" s="104">
        <f>D26-D25</f>
        <v>1.4106211311156578</v>
      </c>
      <c r="F26" s="103">
        <v>2.3832365331034402</v>
      </c>
      <c r="G26" s="104">
        <f>F26-F25</f>
        <v>1.5475572301222571</v>
      </c>
      <c r="H26" s="105">
        <v>1.0445427872923401</v>
      </c>
      <c r="I26" s="106">
        <f>H26-H25</f>
        <v>8.5079531434097078E-2</v>
      </c>
      <c r="J26" s="103">
        <v>0.82708972526904601</v>
      </c>
      <c r="K26" s="104">
        <f>J26-J25</f>
        <v>-0.60829471127066392</v>
      </c>
      <c r="L26" s="84">
        <v>1.2324372380736399</v>
      </c>
      <c r="M26" s="104">
        <f>L26-L25</f>
        <v>0.67041692405955389</v>
      </c>
    </row>
    <row r="27" spans="1:13" x14ac:dyDescent="0.25">
      <c r="A27">
        <v>8</v>
      </c>
      <c r="B27">
        <v>3</v>
      </c>
      <c r="C27" t="s">
        <v>38</v>
      </c>
      <c r="D27" s="103">
        <v>1.5256263323100501</v>
      </c>
      <c r="E27" s="104"/>
      <c r="F27" s="103">
        <v>1.82066746996808</v>
      </c>
      <c r="G27" s="104"/>
      <c r="H27" s="105">
        <v>1.1933901712428401</v>
      </c>
      <c r="I27" s="106"/>
      <c r="J27" s="103">
        <v>0.78980981407778195</v>
      </c>
      <c r="K27" s="104"/>
      <c r="L27" s="84">
        <v>0.76490334317196496</v>
      </c>
      <c r="M27" s="104"/>
    </row>
    <row r="28" spans="1:13" x14ac:dyDescent="0.25">
      <c r="A28" s="7">
        <v>8</v>
      </c>
      <c r="B28" s="7">
        <v>3</v>
      </c>
      <c r="C28" s="7" t="s">
        <v>38</v>
      </c>
      <c r="D28" s="107">
        <v>1.2253702083356099</v>
      </c>
      <c r="E28" s="108">
        <f>D28-D27</f>
        <v>-0.30025612397444013</v>
      </c>
      <c r="F28" s="107">
        <v>1.1796508609254099</v>
      </c>
      <c r="G28" s="108">
        <f>F28-F27</f>
        <v>-0.6410166090426701</v>
      </c>
      <c r="H28" s="109">
        <v>0.96268935942852496</v>
      </c>
      <c r="I28" s="110">
        <f>H28-H27</f>
        <v>-0.23070081181431512</v>
      </c>
      <c r="J28" s="107">
        <v>0.93126530667771701</v>
      </c>
      <c r="K28" s="108">
        <f>J28-J27</f>
        <v>0.14145549259993506</v>
      </c>
      <c r="L28" s="107">
        <v>0.35368282960330999</v>
      </c>
      <c r="M28" s="108">
        <f>L28-L27</f>
        <v>-0.41122051356865497</v>
      </c>
    </row>
    <row r="29" spans="1:13" x14ac:dyDescent="0.25">
      <c r="A29">
        <v>9</v>
      </c>
      <c r="B29">
        <v>1</v>
      </c>
      <c r="C29" t="s">
        <v>38</v>
      </c>
      <c r="D29" s="103">
        <v>1.76689548386688</v>
      </c>
      <c r="E29" s="104"/>
      <c r="F29" s="103">
        <v>1.6806917553744301</v>
      </c>
      <c r="G29" s="104"/>
      <c r="H29" s="105">
        <v>0.95121175571529104</v>
      </c>
      <c r="I29" s="106"/>
      <c r="J29" s="103">
        <v>1.1268259433969301</v>
      </c>
      <c r="K29" s="104"/>
      <c r="L29" s="84">
        <v>0.62403458134245304</v>
      </c>
      <c r="M29" s="104"/>
    </row>
    <row r="30" spans="1:13" x14ac:dyDescent="0.25">
      <c r="A30">
        <v>9</v>
      </c>
      <c r="B30">
        <v>1</v>
      </c>
      <c r="C30" t="s">
        <v>38</v>
      </c>
      <c r="D30" s="103">
        <v>2.0864607062117502</v>
      </c>
      <c r="E30" s="104">
        <f>D30-D29</f>
        <v>0.31956522234487017</v>
      </c>
      <c r="F30" s="103">
        <v>1.80308487384426</v>
      </c>
      <c r="G30" s="104">
        <f>F30-F29</f>
        <v>0.12239311846982992</v>
      </c>
      <c r="H30" s="105">
        <v>0.86418347993622102</v>
      </c>
      <c r="I30" s="106">
        <f>H30-H29</f>
        <v>-8.7028275779070019E-2</v>
      </c>
      <c r="J30" s="103">
        <v>0.68004655243652001</v>
      </c>
      <c r="K30" s="104">
        <f>J30-J29</f>
        <v>-0.44677939096041008</v>
      </c>
      <c r="L30" s="84">
        <v>0.46235014805573699</v>
      </c>
      <c r="M30" s="104">
        <f>L30-L29</f>
        <v>-0.16168443328671606</v>
      </c>
    </row>
    <row r="31" spans="1:13" x14ac:dyDescent="0.25">
      <c r="A31">
        <v>9</v>
      </c>
      <c r="B31">
        <v>3</v>
      </c>
      <c r="C31" t="s">
        <v>40</v>
      </c>
      <c r="D31" s="103">
        <v>1.3037242441482499</v>
      </c>
      <c r="E31" s="104"/>
      <c r="F31" s="103">
        <v>1.27872858597302</v>
      </c>
      <c r="G31" s="104"/>
      <c r="H31" s="105">
        <v>0.98082749608483499</v>
      </c>
      <c r="I31" s="106"/>
      <c r="J31" s="103">
        <v>0.92910040177906605</v>
      </c>
      <c r="K31" s="104"/>
      <c r="L31" s="84">
        <v>0.57293993982162095</v>
      </c>
      <c r="M31" s="104"/>
    </row>
    <row r="32" spans="1:13" x14ac:dyDescent="0.25">
      <c r="A32" s="7">
        <v>9</v>
      </c>
      <c r="B32" s="7">
        <v>3</v>
      </c>
      <c r="C32" s="7" t="s">
        <v>40</v>
      </c>
      <c r="D32" s="107">
        <v>3.6299498005638902</v>
      </c>
      <c r="E32" s="108">
        <f>D32-D31</f>
        <v>2.3262255564156402</v>
      </c>
      <c r="F32" s="107">
        <v>2.7932624910236599</v>
      </c>
      <c r="G32" s="108">
        <f>F32-F31</f>
        <v>1.5145339050506399</v>
      </c>
      <c r="H32" s="109">
        <v>0.76950444069219404</v>
      </c>
      <c r="I32" s="110">
        <f>H32-H31</f>
        <v>-0.21132305539264096</v>
      </c>
      <c r="J32" s="107">
        <v>1.03777454602283</v>
      </c>
      <c r="K32" s="108">
        <f>J32-J31</f>
        <v>0.10867414424376398</v>
      </c>
      <c r="L32" s="107">
        <v>1.4295597384844401</v>
      </c>
      <c r="M32" s="108">
        <f>L32-L31</f>
        <v>0.85661979866281912</v>
      </c>
    </row>
    <row r="33" spans="1:13" x14ac:dyDescent="0.25">
      <c r="A33">
        <v>10</v>
      </c>
      <c r="B33">
        <v>1</v>
      </c>
      <c r="C33" t="s">
        <v>40</v>
      </c>
      <c r="D33" s="103">
        <v>1.4225659858895101</v>
      </c>
      <c r="E33" s="104"/>
      <c r="F33" s="103">
        <v>1.39597233092949</v>
      </c>
      <c r="G33" s="104"/>
      <c r="H33" s="105">
        <v>0.98130585489614597</v>
      </c>
      <c r="I33" s="106"/>
      <c r="J33" s="103">
        <v>1.17122860304759</v>
      </c>
      <c r="K33" s="104"/>
      <c r="L33" s="84">
        <v>0.90413992798790999</v>
      </c>
      <c r="M33" s="104"/>
    </row>
    <row r="34" spans="1:13" x14ac:dyDescent="0.25">
      <c r="A34">
        <v>10</v>
      </c>
      <c r="B34">
        <v>1</v>
      </c>
      <c r="C34" t="s">
        <v>40</v>
      </c>
      <c r="D34" s="103">
        <v>0.49379974516702901</v>
      </c>
      <c r="E34" s="104">
        <f>D34-D33</f>
        <v>-0.92876624072248104</v>
      </c>
      <c r="F34" s="103">
        <v>0.46303242056250898</v>
      </c>
      <c r="G34" s="104">
        <f>F34-F33</f>
        <v>-0.9329399103669811</v>
      </c>
      <c r="H34" s="105">
        <v>0.93769270862196696</v>
      </c>
      <c r="I34" s="106">
        <f>H34-H33</f>
        <v>-4.3613146274179004E-2</v>
      </c>
      <c r="J34" s="103">
        <v>1.3243198280930499</v>
      </c>
      <c r="K34" s="104">
        <f>J34-J33</f>
        <v>0.15309122504545991</v>
      </c>
      <c r="L34" s="84">
        <v>2.3830415385774</v>
      </c>
      <c r="M34" s="104">
        <f>L34-L33</f>
        <v>1.4789016105894901</v>
      </c>
    </row>
    <row r="35" spans="1:13" x14ac:dyDescent="0.25">
      <c r="A35">
        <v>10</v>
      </c>
      <c r="B35">
        <v>3</v>
      </c>
      <c r="C35" t="s">
        <v>38</v>
      </c>
      <c r="D35" s="103">
        <v>1.21531678942566</v>
      </c>
      <c r="E35" s="104"/>
      <c r="F35" s="103">
        <v>1.16375445989365</v>
      </c>
      <c r="G35" s="104"/>
      <c r="H35" s="105">
        <v>0.95757293079413097</v>
      </c>
      <c r="I35" s="106"/>
      <c r="J35" s="103">
        <v>0.84986459871505404</v>
      </c>
      <c r="K35" s="104"/>
      <c r="L35" s="84">
        <v>0.78130127247672998</v>
      </c>
      <c r="M35" s="104"/>
    </row>
    <row r="36" spans="1:13" x14ac:dyDescent="0.25">
      <c r="A36" s="7">
        <v>10</v>
      </c>
      <c r="B36" s="7">
        <v>3</v>
      </c>
      <c r="C36" s="7" t="s">
        <v>38</v>
      </c>
      <c r="D36" s="107">
        <v>0.72271679093770003</v>
      </c>
      <c r="E36" s="108">
        <f>D36-D35</f>
        <v>-0.49259999848795999</v>
      </c>
      <c r="F36" s="107">
        <v>0.65669261279181801</v>
      </c>
      <c r="G36" s="108">
        <f>F36-F35</f>
        <v>-0.507061847101832</v>
      </c>
      <c r="H36" s="109">
        <v>0.90864446630578699</v>
      </c>
      <c r="I36" s="110">
        <f>H36-H35</f>
        <v>-4.8928464488343981E-2</v>
      </c>
      <c r="J36" s="107">
        <v>1.0444934404639601</v>
      </c>
      <c r="K36" s="108">
        <f>J36-J35</f>
        <v>0.19462884174890605</v>
      </c>
      <c r="L36" s="107">
        <v>0.37601226635575302</v>
      </c>
      <c r="M36" s="108">
        <f>L36-L35</f>
        <v>-0.40528900612097696</v>
      </c>
    </row>
    <row r="37" spans="1:13" x14ac:dyDescent="0.25">
      <c r="A37">
        <v>11</v>
      </c>
      <c r="B37">
        <v>1</v>
      </c>
      <c r="C37" t="s">
        <v>38</v>
      </c>
      <c r="D37" s="103">
        <v>0.70243817316698898</v>
      </c>
      <c r="E37" s="104"/>
      <c r="F37" s="103">
        <v>0.78896392543370397</v>
      </c>
      <c r="G37" s="104"/>
      <c r="H37" s="105">
        <v>1.123179171594</v>
      </c>
      <c r="I37" s="106"/>
      <c r="J37" s="103">
        <v>1.3495416272387899</v>
      </c>
      <c r="K37" s="104"/>
      <c r="L37" s="84">
        <v>1.21788370438848</v>
      </c>
      <c r="M37" s="104"/>
    </row>
    <row r="38" spans="1:13" x14ac:dyDescent="0.25">
      <c r="A38">
        <v>11</v>
      </c>
      <c r="B38">
        <v>1</v>
      </c>
      <c r="C38" t="s">
        <v>38</v>
      </c>
      <c r="D38" s="103">
        <v>0.70703577621163505</v>
      </c>
      <c r="E38" s="104">
        <f>D38-D37</f>
        <v>4.5976030446460703E-3</v>
      </c>
      <c r="F38" s="103">
        <v>0.941671127182933</v>
      </c>
      <c r="G38" s="104">
        <f>F38-F37</f>
        <v>0.15270720174922903</v>
      </c>
      <c r="H38" s="105">
        <v>1.3318578194564601</v>
      </c>
      <c r="I38" s="106">
        <f>H38-H37</f>
        <v>0.20867864786246004</v>
      </c>
      <c r="J38" s="103">
        <v>1.72631815511329</v>
      </c>
      <c r="K38" s="104">
        <f>J38-J37</f>
        <v>0.37677652787450011</v>
      </c>
      <c r="L38" s="84">
        <v>0.82217608783515606</v>
      </c>
      <c r="M38" s="104">
        <f>L38-L37</f>
        <v>-0.39570761655332398</v>
      </c>
    </row>
    <row r="39" spans="1:13" x14ac:dyDescent="0.25">
      <c r="A39">
        <v>11</v>
      </c>
      <c r="B39">
        <v>3</v>
      </c>
      <c r="C39" t="s">
        <v>40</v>
      </c>
      <c r="D39" s="103">
        <v>0.64224117736443198</v>
      </c>
      <c r="E39" s="104"/>
      <c r="F39" s="103">
        <v>0.72160948999530306</v>
      </c>
      <c r="G39" s="104"/>
      <c r="H39" s="105">
        <v>1.12358023033742</v>
      </c>
      <c r="I39" s="106"/>
      <c r="J39" s="103">
        <v>1.3383521591610901</v>
      </c>
      <c r="K39" s="104"/>
      <c r="L39" s="84">
        <v>1.2514159519446399</v>
      </c>
      <c r="M39" s="104"/>
    </row>
    <row r="40" spans="1:13" x14ac:dyDescent="0.25">
      <c r="A40" s="7">
        <v>11</v>
      </c>
      <c r="B40" s="7">
        <v>3</v>
      </c>
      <c r="C40" s="7" t="s">
        <v>40</v>
      </c>
      <c r="D40" s="107">
        <v>1.25704545143007</v>
      </c>
      <c r="E40" s="108">
        <f>D40-D39</f>
        <v>0.61480427406563798</v>
      </c>
      <c r="F40" s="107">
        <v>0.95481229200912399</v>
      </c>
      <c r="G40" s="108">
        <f>F40-F39</f>
        <v>0.23320280201382093</v>
      </c>
      <c r="H40" s="109">
        <v>0.75956863049215095</v>
      </c>
      <c r="I40" s="110">
        <f>H40-H39</f>
        <v>-0.3640115998452691</v>
      </c>
      <c r="J40" s="107">
        <v>1.3008789439253501</v>
      </c>
      <c r="K40" s="108">
        <f>J40-J39</f>
        <v>-3.7473215235739987E-2</v>
      </c>
      <c r="L40" s="107">
        <v>1.9160529446122101</v>
      </c>
      <c r="M40" s="108">
        <f>L40-L39</f>
        <v>0.66463699266757015</v>
      </c>
    </row>
    <row r="41" spans="1:13" x14ac:dyDescent="0.25">
      <c r="A41">
        <v>12</v>
      </c>
      <c r="B41">
        <v>1</v>
      </c>
      <c r="C41" t="s">
        <v>40</v>
      </c>
      <c r="D41" s="103">
        <v>0.64273737895003502</v>
      </c>
      <c r="E41" s="104"/>
      <c r="F41" s="103">
        <v>0.75536930449165296</v>
      </c>
      <c r="G41" s="104"/>
      <c r="H41" s="105">
        <v>1.17523786422008</v>
      </c>
      <c r="I41" s="106"/>
      <c r="J41" s="103">
        <v>0.89596660412550599</v>
      </c>
      <c r="K41" s="104"/>
      <c r="L41" s="84">
        <v>1.05406328427774</v>
      </c>
      <c r="M41" s="104"/>
    </row>
    <row r="42" spans="1:13" x14ac:dyDescent="0.25">
      <c r="A42">
        <v>12</v>
      </c>
      <c r="B42">
        <v>1</v>
      </c>
      <c r="C42" t="s">
        <v>40</v>
      </c>
      <c r="D42" s="103">
        <v>0.903110671755331</v>
      </c>
      <c r="E42" s="104">
        <f>D42-D41</f>
        <v>0.26037329280529597</v>
      </c>
      <c r="F42" s="103">
        <v>1.1215783399358299</v>
      </c>
      <c r="G42" s="104">
        <f>F42-F41</f>
        <v>0.36620903544417693</v>
      </c>
      <c r="H42" s="105">
        <v>1.2419057542038301</v>
      </c>
      <c r="I42" s="106">
        <f>H42-H41</f>
        <v>6.6667889983750062E-2</v>
      </c>
      <c r="J42" s="103">
        <v>1.2828999023278</v>
      </c>
      <c r="K42" s="104">
        <f>J42-J41</f>
        <v>0.38693329820229405</v>
      </c>
      <c r="L42" s="84">
        <v>1.6751128615680499</v>
      </c>
      <c r="M42" s="104">
        <f>L42-L41</f>
        <v>0.62104957729030996</v>
      </c>
    </row>
    <row r="43" spans="1:13" x14ac:dyDescent="0.25">
      <c r="A43">
        <v>12</v>
      </c>
      <c r="B43">
        <v>3</v>
      </c>
      <c r="C43" t="s">
        <v>38</v>
      </c>
      <c r="D43" s="103">
        <v>0.62916339798639398</v>
      </c>
      <c r="E43" s="104"/>
      <c r="F43" s="103">
        <v>0.78733936325640097</v>
      </c>
      <c r="G43" s="104"/>
      <c r="H43" s="105">
        <v>1.2514068138360299</v>
      </c>
      <c r="I43" s="106"/>
      <c r="J43" s="103">
        <v>0.94628954847764801</v>
      </c>
      <c r="K43" s="104"/>
      <c r="L43" s="84">
        <v>3.3088827000427599</v>
      </c>
      <c r="M43" s="104"/>
    </row>
    <row r="44" spans="1:13" x14ac:dyDescent="0.25">
      <c r="A44" s="7">
        <v>12</v>
      </c>
      <c r="B44" s="7">
        <v>3</v>
      </c>
      <c r="C44" s="7" t="s">
        <v>38</v>
      </c>
      <c r="D44" s="107">
        <v>0.73512791566611102</v>
      </c>
      <c r="E44" s="108">
        <f>D44-D43</f>
        <v>0.10596451767971704</v>
      </c>
      <c r="F44" s="107">
        <v>0.71760014971569597</v>
      </c>
      <c r="G44" s="108">
        <f>F44-F43</f>
        <v>-6.9739213540705003E-2</v>
      </c>
      <c r="H44" s="109">
        <v>0.97615684892807797</v>
      </c>
      <c r="I44" s="110">
        <f>H44-H43</f>
        <v>-0.27524996490795195</v>
      </c>
      <c r="J44" s="107">
        <v>1.01465450705931</v>
      </c>
      <c r="K44" s="108">
        <f>J44-J43</f>
        <v>6.8364958581662028E-2</v>
      </c>
      <c r="L44" s="107">
        <v>0.37589192793845899</v>
      </c>
      <c r="M44" s="108">
        <f>L44-L43</f>
        <v>-2.9329907721043007</v>
      </c>
    </row>
    <row r="45" spans="1:13" x14ac:dyDescent="0.25">
      <c r="A45">
        <v>13</v>
      </c>
      <c r="B45">
        <v>1</v>
      </c>
      <c r="C45" t="s">
        <v>40</v>
      </c>
      <c r="D45" s="103">
        <v>1.5328276356356001</v>
      </c>
      <c r="E45" s="104"/>
      <c r="F45" s="103">
        <v>1.58729523077041</v>
      </c>
      <c r="G45" s="104"/>
      <c r="H45" s="105">
        <v>1.03553406388855</v>
      </c>
      <c r="I45" s="106"/>
      <c r="J45" s="103">
        <v>1.17414808566599</v>
      </c>
      <c r="K45" s="104"/>
      <c r="L45" s="84">
        <v>0.99531643969500405</v>
      </c>
      <c r="M45" s="104"/>
    </row>
    <row r="46" spans="1:13" x14ac:dyDescent="0.25">
      <c r="A46">
        <v>13</v>
      </c>
      <c r="B46">
        <v>1</v>
      </c>
      <c r="C46" t="s">
        <v>40</v>
      </c>
      <c r="D46" s="103">
        <v>0.99895081347500003</v>
      </c>
      <c r="E46" s="104">
        <f>D46-D45</f>
        <v>-0.53387682216060006</v>
      </c>
      <c r="F46" s="103">
        <v>1.10272774778626</v>
      </c>
      <c r="G46" s="104">
        <f>F46-F45</f>
        <v>-0.48456748298414998</v>
      </c>
      <c r="H46" s="105">
        <v>1.1038859300291901</v>
      </c>
      <c r="I46" s="106">
        <f>H46-H45</f>
        <v>6.835186614064015E-2</v>
      </c>
      <c r="J46" s="103">
        <v>1.21237222775136</v>
      </c>
      <c r="K46" s="104">
        <f>J46-J45</f>
        <v>3.822414208536995E-2</v>
      </c>
      <c r="L46" s="84">
        <v>1.20024058826026</v>
      </c>
      <c r="M46" s="104">
        <f>L46-L45</f>
        <v>0.20492414856525598</v>
      </c>
    </row>
    <row r="47" spans="1:13" x14ac:dyDescent="0.25">
      <c r="A47">
        <v>13</v>
      </c>
      <c r="B47">
        <v>3</v>
      </c>
      <c r="C47" t="s">
        <v>38</v>
      </c>
      <c r="D47" s="103">
        <v>2.00960959458155</v>
      </c>
      <c r="E47" s="104"/>
      <c r="F47" s="103">
        <v>2.4568190257758098</v>
      </c>
      <c r="G47" s="104"/>
      <c r="H47" s="105">
        <v>1.2225354777366</v>
      </c>
      <c r="I47" s="106"/>
      <c r="J47" s="103">
        <v>1.13644826794073</v>
      </c>
      <c r="K47" s="104"/>
      <c r="L47" s="84">
        <v>0.67785439983524898</v>
      </c>
      <c r="M47" s="104"/>
    </row>
    <row r="48" spans="1:13" x14ac:dyDescent="0.25">
      <c r="A48" s="7">
        <v>13</v>
      </c>
      <c r="B48" s="7">
        <v>3</v>
      </c>
      <c r="C48" s="7" t="s">
        <v>38</v>
      </c>
      <c r="D48" s="107">
        <v>0.85895661227401598</v>
      </c>
      <c r="E48" s="108">
        <f>D48-D47</f>
        <v>-1.150652982307534</v>
      </c>
      <c r="F48" s="107">
        <v>0.98824882261312796</v>
      </c>
      <c r="G48" s="108">
        <f>F48-F47</f>
        <v>-1.4685702031626819</v>
      </c>
      <c r="H48" s="109">
        <v>1.1505223994921301</v>
      </c>
      <c r="I48" s="110">
        <f>H48-H47</f>
        <v>-7.2013078244469897E-2</v>
      </c>
      <c r="J48" s="107">
        <v>0.86152699822488898</v>
      </c>
      <c r="K48" s="108">
        <f>J48-J47</f>
        <v>-0.27492126971584097</v>
      </c>
      <c r="L48" s="107">
        <v>0.62533763317998703</v>
      </c>
      <c r="M48" s="108">
        <f>L48-L47</f>
        <v>-5.2516766655261948E-2</v>
      </c>
    </row>
  </sheetData>
  <mergeCells count="1">
    <mergeCell ref="D1:M1"/>
  </mergeCells>
  <pageMargins left="0.7" right="0.7" top="0.75" bottom="0.75" header="0.511811023622047" footer="0.511811023622047"/>
  <pageSetup orientation="portrait" horizontalDpi="300" verticalDpi="300"/>
</worksheet>
</file>

<file path=docMetadata/LabelInfo.xml><?xml version="1.0" encoding="utf-8"?>
<clbl:labelList xmlns:clbl="http://schemas.microsoft.com/office/2020/mipLabelMetadata">
  <clbl:label id="{6a2630e2-1ac5-455e-8217-0156b1936a76}" enabled="1" method="Standard" siteId="{a3927f91-cda1-4696-af89-8c9f1ceffa9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Data_pivot</vt:lpstr>
      <vt:lpstr>DXA (Lokalt)</vt:lpstr>
      <vt:lpstr>MVC</vt:lpstr>
      <vt:lpstr>WB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Søren Kaare Jessen</dc:creator>
  <dc:description/>
  <cp:lastModifiedBy>Søren Kaare Jessen</cp:lastModifiedBy>
  <cp:revision>2</cp:revision>
  <dcterms:created xsi:type="dcterms:W3CDTF">2022-01-21T12:08:35Z</dcterms:created>
  <dcterms:modified xsi:type="dcterms:W3CDTF">2024-08-08T12:00:32Z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0x010100D7FA52A20BAF1544B21B980526A3FAFA</vt:lpwstr>
  </property>
  <property fmtid="{D5CDD505-2E9C-101B-9397-08002B2CF9AE}" pid="3" name="MSIP_Label_6a2630e2-1ac5-455e-8217-0156b1936a76_ActionId">
    <vt:lpwstr>8cbb2a21-87b9-44e2-a46e-2eadfaa23552</vt:lpwstr>
  </property>
  <property fmtid="{D5CDD505-2E9C-101B-9397-08002B2CF9AE}" pid="4" name="MSIP_Label_6a2630e2-1ac5-455e-8217-0156b1936a76_ContentBits">
    <vt:lpwstr>0</vt:lpwstr>
  </property>
  <property fmtid="{D5CDD505-2E9C-101B-9397-08002B2CF9AE}" pid="5" name="MSIP_Label_6a2630e2-1ac5-455e-8217-0156b1936a76_Enabled">
    <vt:lpwstr>true</vt:lpwstr>
  </property>
  <property fmtid="{D5CDD505-2E9C-101B-9397-08002B2CF9AE}" pid="6" name="MSIP_Label_6a2630e2-1ac5-455e-8217-0156b1936a76_Method">
    <vt:lpwstr>Standard</vt:lpwstr>
  </property>
  <property fmtid="{D5CDD505-2E9C-101B-9397-08002B2CF9AE}" pid="7" name="MSIP_Label_6a2630e2-1ac5-455e-8217-0156b1936a76_Name">
    <vt:lpwstr>Notclass</vt:lpwstr>
  </property>
  <property fmtid="{D5CDD505-2E9C-101B-9397-08002B2CF9AE}" pid="8" name="MSIP_Label_6a2630e2-1ac5-455e-8217-0156b1936a76_SetDate">
    <vt:lpwstr>2022-03-23T11:25:11Z</vt:lpwstr>
  </property>
  <property fmtid="{D5CDD505-2E9C-101B-9397-08002B2CF9AE}" pid="9" name="MSIP_Label_6a2630e2-1ac5-455e-8217-0156b1936a76_SiteId">
    <vt:lpwstr>a3927f91-cda1-4696-af89-8c9f1ceffa91</vt:lpwstr>
  </property>
</Properties>
</file>