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<sst xmlns="http://schemas.openxmlformats.org/spreadsheetml/2006/main" uniqueCount="34">
  <si>
    <t>@</t>
  </si>
  <si>
    <t>gas</t>
  </si>
  <si>
    <t>ethvm time</t>
  </si>
  <si>
    <t>evm time</t>
  </si>
  <si>
    <t>parity time</t>
  </si>
  <si>
    <t>ethvm cycles/loop</t>
  </si>
  <si>
    <t>evm cycles/loop</t>
  </si>
  <si>
    <t>parity cycles/loop</t>
  </si>
  <si>
    <t>ethvm cycles/gas</t>
  </si>
  <si>
    <t>evm cycles/gas</t>
  </si>
  <si>
    <t>parity cycles/gas</t>
  </si>
  <si>
    <t>ethvm cycles/OP</t>
  </si>
  <si>
    <t>evm cycles/OP</t>
  </si>
  <si>
    <t>parity cycles/OP</t>
  </si>
  <si>
    <t>nop</t>
  </si>
  <si>
    <t>pop</t>
  </si>
  <si>
    <t>add64</t>
  </si>
  <si>
    <t>add128</t>
  </si>
  <si>
    <t>add256</t>
  </si>
  <si>
    <t>sub64</t>
  </si>
  <si>
    <t>sub128</t>
  </si>
  <si>
    <t>sub256</t>
  </si>
  <si>
    <t>mul64</t>
  </si>
  <si>
    <t>mul128</t>
  </si>
  <si>
    <t>mul256</t>
  </si>
  <si>
    <t>div64</t>
  </si>
  <si>
    <t>div128</t>
  </si>
  <si>
    <t>div256</t>
  </si>
  <si>
    <t>loop</t>
  </si>
  <si>
    <t>rng</t>
  </si>
  <si>
    <t>fun</t>
  </si>
  <si>
    <t>rc5</t>
  </si>
  <si>
    <t>mix</t>
  </si>
  <si>
    <t>cycles/sec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</si>
</sst>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"/>
    </font>
    <font>
      <sz val="12"/>
      <color indexed="8"/>
      <name val="Helvetica Neue"/>
    </font>
    <font>
      <sz val="13"/>
      <color indexed="8"/>
      <name val="Helvetica"/>
    </font>
    <font>
      <b val="1"/>
      <sz val="10"/>
      <color indexed="8"/>
      <name val="Menlo"/>
    </font>
    <font>
      <i val="1"/>
      <sz val="10"/>
      <color indexed="8"/>
      <name val="Helvetica"/>
    </font>
    <font>
      <b val="1"/>
      <sz val="10"/>
      <color indexed="8"/>
      <name val="Helvetica"/>
    </font>
    <font>
      <b val="1"/>
      <i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3" fontId="0" fillId="4" borderId="4" applyNumberFormat="1" applyFont="1" applyFill="1" applyBorder="1" applyAlignment="1" applyProtection="0">
      <alignment vertical="top" wrapText="1"/>
    </xf>
    <xf numFmtId="4" fontId="4" fillId="4" borderId="5" applyNumberFormat="1" applyFont="1" applyFill="1" applyBorder="1" applyAlignment="1" applyProtection="0">
      <alignment vertical="top" wrapText="1"/>
    </xf>
    <xf numFmtId="4" fontId="4" fillId="4" borderId="6" applyNumberFormat="1" applyFont="1" applyFill="1" applyBorder="1" applyAlignment="1" applyProtection="0">
      <alignment vertical="top" wrapText="1"/>
    </xf>
    <xf numFmtId="2" fontId="0" fillId="4" borderId="6" applyNumberFormat="1" applyFont="1" applyFill="1" applyBorder="1" applyAlignment="1" applyProtection="0">
      <alignment vertical="top" wrapText="1"/>
    </xf>
    <xf numFmtId="4" fontId="0" fillId="4" borderId="6" applyNumberFormat="1" applyFont="1" applyFill="1" applyBorder="1" applyAlignment="1" applyProtection="0">
      <alignment vertical="top" wrapText="1"/>
    </xf>
    <xf numFmtId="4" fontId="0" fillId="4" borderId="2" applyNumberFormat="1" applyFont="1" applyFill="1" applyBorder="1" applyAlignment="1" applyProtection="0">
      <alignment vertical="top" wrapText="1"/>
    </xf>
    <xf numFmtId="2" fontId="0" fillId="4" borderId="5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3" fontId="0" fillId="4" borderId="8" applyNumberFormat="1" applyFont="1" applyFill="1" applyBorder="1" applyAlignment="1" applyProtection="0">
      <alignment vertical="top" wrapText="1"/>
    </xf>
    <xf numFmtId="4" fontId="4" fillId="4" borderId="2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vertical="top" wrapText="1"/>
    </xf>
    <xf numFmtId="3" fontId="0" fillId="4" borderId="10" applyNumberFormat="1" applyFont="1" applyFill="1" applyBorder="1" applyAlignment="1" applyProtection="0">
      <alignment vertical="top" wrapText="1"/>
    </xf>
    <xf numFmtId="2" fontId="0" fillId="4" borderId="2" applyNumberFormat="1" applyFont="1" applyFill="1" applyBorder="1" applyAlignment="1" applyProtection="0">
      <alignment vertical="top" wrapText="1"/>
    </xf>
    <xf numFmtId="4" fontId="0" fillId="4" borderId="5" applyNumberFormat="1" applyFont="1" applyFill="1" applyBorder="1" applyAlignment="1" applyProtection="0">
      <alignment vertical="top" wrapText="1"/>
    </xf>
    <xf numFmtId="0" fontId="5" fillId="3" borderId="9" applyNumberFormat="0" applyFont="1" applyFill="1" applyBorder="1" applyAlignment="1" applyProtection="0">
      <alignment vertical="top" wrapText="1"/>
    </xf>
    <xf numFmtId="3" fontId="4" fillId="4" borderId="2" applyNumberFormat="1" applyFont="1" applyFill="1" applyBorder="1" applyAlignment="1" applyProtection="0">
      <alignment vertical="top" wrapText="1"/>
    </xf>
    <xf numFmtId="0" fontId="0" fillId="4" borderId="2" applyNumberFormat="0" applyFont="1" applyFill="1" applyBorder="1" applyAlignment="1" applyProtection="0">
      <alignment vertical="top" wrapText="1"/>
    </xf>
    <xf numFmtId="49" fontId="6" fillId="3" borderId="9" applyNumberFormat="1" applyFont="1" applyFill="1" applyBorder="1" applyAlignment="1" applyProtection="0">
      <alignment vertical="top" wrapText="1"/>
    </xf>
    <xf numFmtId="3" fontId="6" fillId="4" borderId="1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3"/>
  <sheetViews>
    <sheetView workbookViewId="0" showGridLines="0" defaultGridColor="1"/>
  </sheetViews>
  <sheetFormatPr defaultColWidth="16.3333" defaultRowHeight="18" customHeight="1" outlineLevelRow="0" outlineLevelCol="0"/>
  <cols>
    <col min="1" max="1" width="7.35156" style="1" customWidth="1"/>
    <col min="2" max="2" width="11.5" style="1" customWidth="1"/>
    <col min="3" max="3" width="11" style="1" customWidth="1"/>
    <col min="4" max="4" width="9" style="1" customWidth="1"/>
    <col min="5" max="5" width="12" style="1" customWidth="1"/>
    <col min="6" max="6" width="12" style="1" customWidth="1"/>
    <col min="7" max="7" width="12" style="1" customWidth="1"/>
    <col min="8" max="8" width="12" style="1" customWidth="1"/>
    <col min="9" max="9" width="11" style="1" customWidth="1"/>
    <col min="10" max="10" width="10.8516" style="1" customWidth="1"/>
    <col min="11" max="11" width="11" style="1" customWidth="1"/>
    <col min="12" max="12" width="10" style="1" customWidth="1"/>
    <col min="13" max="13" width="11" style="1" customWidth="1"/>
    <col min="14" max="14" width="10" style="1" customWidth="1"/>
    <col min="15" max="256" width="16.3516" style="1" customWidth="1"/>
  </cols>
  <sheetData>
    <row r="1" ht="30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3">
        <v>11</v>
      </c>
      <c r="M1" t="s" s="2">
        <v>12</v>
      </c>
      <c r="N1" t="s" s="2">
        <v>13</v>
      </c>
    </row>
    <row r="2" ht="20.55" customHeight="1">
      <c r="A2" t="s" s="4">
        <v>14</v>
      </c>
      <c r="B2" s="5">
        <v>0</v>
      </c>
      <c r="C2" s="6">
        <v>0.616</v>
      </c>
      <c r="D2" s="7"/>
      <c r="E2" s="6">
        <v>0.028</v>
      </c>
      <c r="F2" s="8"/>
      <c r="G2" s="8"/>
      <c r="H2" s="8"/>
      <c r="I2" s="9"/>
      <c r="J2" s="9"/>
      <c r="K2" s="9"/>
      <c r="L2" s="10"/>
      <c r="M2" s="11"/>
      <c r="N2" s="11"/>
    </row>
    <row r="3" ht="20.55" customHeight="1">
      <c r="A3" t="s" s="12">
        <v>15</v>
      </c>
      <c r="B3" s="13">
        <v>1840000149</v>
      </c>
      <c r="C3" s="14">
        <v>13.01</v>
      </c>
      <c r="D3" s="6">
        <v>53.36</v>
      </c>
      <c r="E3" s="14">
        <v>41.22</v>
      </c>
      <c r="F3" s="8">
        <f>(C3-$C$2)*$B$23/320000000</f>
        <v>97.99006249999999</v>
      </c>
      <c r="G3" s="8">
        <f>(D3-$C$2)*$B$23/320000000</f>
        <v>417.00725</v>
      </c>
      <c r="H3" s="8">
        <f>(E3-$C$2)*$B$23/320000000</f>
        <v>321.025375</v>
      </c>
      <c r="I3" s="9">
        <f>(C3*$B$23)/$B3</f>
        <v>17.88874855140025</v>
      </c>
      <c r="J3" s="9">
        <f>(D3*$B$23)/$B3</f>
        <v>73.36999405862548</v>
      </c>
      <c r="K3" s="9">
        <f>(E3*$B$23)/$B3</f>
        <v>56.67749541035499</v>
      </c>
      <c r="L3" s="10"/>
      <c r="M3" s="10"/>
      <c r="N3" s="10"/>
    </row>
    <row r="4" ht="20.35" customHeight="1">
      <c r="A4" t="s" s="15">
        <v>16</v>
      </c>
      <c r="B4" s="16">
        <v>2160000149</v>
      </c>
      <c r="C4" s="14">
        <v>19.12</v>
      </c>
      <c r="D4" s="14">
        <v>74.77</v>
      </c>
      <c r="E4" s="14">
        <v>40.04</v>
      </c>
      <c r="F4" s="8">
        <f>(C4-$C$2)*$B$23/320000000</f>
        <v>146.29725</v>
      </c>
      <c r="G4" s="8">
        <f>(D4-$C$2)*$B$23/320000000</f>
        <v>586.2800625</v>
      </c>
      <c r="H4" s="8">
        <f>(E4-$C$2)*$B$23/320000000</f>
        <v>311.696</v>
      </c>
      <c r="I4" s="9">
        <f>(C4*$B$23)/$B4</f>
        <v>22.39518364033224</v>
      </c>
      <c r="J4" s="9">
        <f>(D4*$B$23)/$B4</f>
        <v>87.57781803282644</v>
      </c>
      <c r="K4" s="9">
        <f>(E4*$B$23)/$B4</f>
        <v>46.89870046856186</v>
      </c>
      <c r="L4" s="10">
        <f>((C4-C$3)*$B$23)/320000000</f>
        <v>48.30718750000001</v>
      </c>
      <c r="M4" s="10">
        <f>((D4-D$3)*$B$23)/320000000</f>
        <v>169.2728125</v>
      </c>
      <c r="N4" s="10">
        <f>((E4-E$3)*$B$23)/320000000</f>
        <v>-9.329374999999997</v>
      </c>
    </row>
    <row r="5" ht="20.35" customHeight="1">
      <c r="A5" t="s" s="15">
        <v>17</v>
      </c>
      <c r="B5" s="16">
        <v>2160000149</v>
      </c>
      <c r="C5" s="14">
        <v>20.99</v>
      </c>
      <c r="D5" s="14">
        <v>74.98999999999999</v>
      </c>
      <c r="E5" s="14">
        <v>40.24</v>
      </c>
      <c r="F5" s="8">
        <f>(C5-$C$2)*$B$23/320000000</f>
        <v>161.0819375</v>
      </c>
      <c r="G5" s="8">
        <f>(D5-$C$2)*$B$23/320000000</f>
        <v>588.0194375</v>
      </c>
      <c r="H5" s="8">
        <f>(E5-$C$2)*$B$23/320000000</f>
        <v>313.27725</v>
      </c>
      <c r="I5" s="9">
        <f>(C5*$B$23)/$B5</f>
        <v>24.58550756331452</v>
      </c>
      <c r="J5" s="9">
        <f>(D5*$B$23)/$B5</f>
        <v>87.83550320023612</v>
      </c>
      <c r="K5" s="9">
        <f>(E5*$B$23)/$B5</f>
        <v>47.13295971166158</v>
      </c>
      <c r="L5" s="10">
        <f>((C5-C$3)*$B$23)/320000000</f>
        <v>63.09187499999999</v>
      </c>
      <c r="M5" s="10">
        <f>((D5-D$3)*$B$23)/320000000</f>
        <v>171.0121875</v>
      </c>
      <c r="N5" s="10">
        <f>((E5-E$3)*$B$23)/320000000</f>
        <v>-7.748124999999975</v>
      </c>
    </row>
    <row r="6" ht="20.35" customHeight="1">
      <c r="A6" t="s" s="15">
        <v>18</v>
      </c>
      <c r="B6" s="16">
        <v>2160000149</v>
      </c>
      <c r="C6" s="14">
        <v>23.73</v>
      </c>
      <c r="D6" s="14">
        <v>77.87</v>
      </c>
      <c r="E6" s="14">
        <v>40.87</v>
      </c>
      <c r="F6" s="8">
        <f>(C6-$C$2)*$B$23/320000000</f>
        <v>182.7450625</v>
      </c>
      <c r="G6" s="8">
        <f>(D6-$C$2)*$B$23/320000000</f>
        <v>610.7894375</v>
      </c>
      <c r="H6" s="8">
        <f>(E6-$C$2)*$B$23/320000000</f>
        <v>318.2581875</v>
      </c>
      <c r="I6" s="9">
        <f>(C6*$B$23)/$B6</f>
        <v>27.79485919378055</v>
      </c>
      <c r="J6" s="9">
        <f>(D6*$B$23)/$B6</f>
        <v>91.20883630087194</v>
      </c>
      <c r="K6" s="9">
        <f>(E6*$B$23)/$B6</f>
        <v>47.87087632742566</v>
      </c>
      <c r="L6" s="10">
        <f>((C6-C$3)*$B$23)/320000000</f>
        <v>84.755</v>
      </c>
      <c r="M6" s="10">
        <f>((D6-D$3)*$B$23)/320000000</f>
        <v>193.7821875</v>
      </c>
      <c r="N6" s="10">
        <f>((E6-E$3)*$B$23)/320000000</f>
        <v>-2.767187500000011</v>
      </c>
    </row>
    <row r="7" ht="20.35" customHeight="1">
      <c r="A7" t="s" s="15">
        <v>19</v>
      </c>
      <c r="B7" s="16">
        <v>2160000149</v>
      </c>
      <c r="C7" s="14">
        <v>19.92</v>
      </c>
      <c r="D7" s="14">
        <v>80.76000000000001</v>
      </c>
      <c r="E7" s="14">
        <v>40.2</v>
      </c>
      <c r="F7" s="8">
        <f>(C7-$C$2)*$B$23/320000000</f>
        <v>152.62225</v>
      </c>
      <c r="G7" s="8">
        <f>(D7-$C$2)*$B$23/320000000</f>
        <v>633.6385</v>
      </c>
      <c r="H7" s="8">
        <f>(E7-$C$2)*$B$23/320000000</f>
        <v>312.9610000000001</v>
      </c>
      <c r="I7" s="9">
        <f>(C7*$B$23)/$B7</f>
        <v>23.33222061273108</v>
      </c>
      <c r="J7" s="9">
        <f>(D7*$B$23)/$B7</f>
        <v>94.59388236366274</v>
      </c>
      <c r="K7" s="9">
        <f>(E7*$B$23)/$B7</f>
        <v>47.08610786304163</v>
      </c>
      <c r="L7" s="10">
        <f>((C7-C$3)*$B$23)/320000000</f>
        <v>54.63218750000001</v>
      </c>
      <c r="M7" s="10">
        <f>((D7-D$3)*$B$23)/320000000</f>
        <v>216.6312500000001</v>
      </c>
      <c r="N7" s="10">
        <f>((E7-E$3)*$B$23)/320000000</f>
        <v>-8.064374999999968</v>
      </c>
    </row>
    <row r="8" ht="20.35" customHeight="1">
      <c r="A8" t="s" s="15">
        <v>20</v>
      </c>
      <c r="B8" s="16">
        <v>2160000149</v>
      </c>
      <c r="C8" s="14">
        <v>22.84</v>
      </c>
      <c r="D8" s="14">
        <v>75.86</v>
      </c>
      <c r="E8" s="14">
        <v>40.26</v>
      </c>
      <c r="F8" s="8">
        <f>(C8-$C$2)*$B$23/320000000</f>
        <v>175.7085</v>
      </c>
      <c r="G8" s="8">
        <f>(D8-$C$2)*$B$23/320000000</f>
        <v>594.897875</v>
      </c>
      <c r="H8" s="8">
        <f>(E8-$C$2)*$B$23/320000000</f>
        <v>313.435375</v>
      </c>
      <c r="I8" s="9">
        <f>(C8*$B$23)/$B8</f>
        <v>26.75240556198684</v>
      </c>
      <c r="J8" s="9">
        <f>(D8*$B$23)/$B8</f>
        <v>88.85453090771986</v>
      </c>
      <c r="K8" s="9">
        <f>(E8*$B$23)/$B8</f>
        <v>47.15638563597155</v>
      </c>
      <c r="L8" s="10">
        <f>((C8-C$3)*$B$23)/320000000</f>
        <v>77.71843749999999</v>
      </c>
      <c r="M8" s="10">
        <f>((D8-D$3)*$B$23)/320000000</f>
        <v>177.890625</v>
      </c>
      <c r="N8" s="10">
        <f>((E8-E$3)*$B$23)/320000000</f>
        <v>-7.590000000000008</v>
      </c>
    </row>
    <row r="9" ht="20.35" customHeight="1">
      <c r="A9" t="s" s="15">
        <v>21</v>
      </c>
      <c r="B9" s="16">
        <v>2160000149</v>
      </c>
      <c r="C9" s="14">
        <v>26.36</v>
      </c>
      <c r="D9" s="14">
        <v>78.64</v>
      </c>
      <c r="E9" s="14">
        <v>40.87</v>
      </c>
      <c r="F9" s="8">
        <f>(C9-$C$2)*$B$23/320000000</f>
        <v>203.5385</v>
      </c>
      <c r="G9" s="8">
        <f>(D9-$C$2)*$B$23/320000000</f>
        <v>616.87725</v>
      </c>
      <c r="H9" s="8">
        <f>(E9-$C$2)*$B$23/320000000</f>
        <v>318.2581875</v>
      </c>
      <c r="I9" s="9">
        <f>(C9*$B$23)/$B9</f>
        <v>30.87536824054173</v>
      </c>
      <c r="J9" s="9">
        <f>(D9*$B$23)/$B9</f>
        <v>92.11073438680582</v>
      </c>
      <c r="K9" s="9">
        <f>(E9*$B$23)/$B9</f>
        <v>47.87087632742566</v>
      </c>
      <c r="L9" s="10">
        <f>((C9-C$3)*$B$23)/320000000</f>
        <v>105.5484375</v>
      </c>
      <c r="M9" s="10">
        <f>((D9-D$3)*$B$23)/320000000</f>
        <v>199.87</v>
      </c>
      <c r="N9" s="10">
        <f>((E9-E$3)*$B$23)/320000000</f>
        <v>-2.767187500000011</v>
      </c>
    </row>
    <row r="10" ht="20.35" customHeight="1">
      <c r="A10" t="s" s="15">
        <v>22</v>
      </c>
      <c r="B10" s="16">
        <v>2800000149</v>
      </c>
      <c r="C10" s="14">
        <v>19.86</v>
      </c>
      <c r="D10" s="14">
        <v>80.11</v>
      </c>
      <c r="E10" s="14">
        <v>47.32</v>
      </c>
      <c r="F10" s="8">
        <f>(C10-$C$2)*$B$23/320000000</f>
        <v>152.147875</v>
      </c>
      <c r="G10" s="8">
        <f>(D10-$C$2)*$B$23/320000000</f>
        <v>628.4994375</v>
      </c>
      <c r="H10" s="8">
        <f>(E10-$C$2)*$B$23/320000000</f>
        <v>369.2535</v>
      </c>
      <c r="I10" s="9">
        <f>(C10*$B$23)/$B10</f>
        <v>17.94492761650207</v>
      </c>
      <c r="J10" s="9">
        <f>(D10*$B$23)/$B10</f>
        <v>72.38510329093558</v>
      </c>
      <c r="K10" s="9">
        <f>(E10*$B$23)/$B10</f>
        <v>42.7569977247169</v>
      </c>
      <c r="L10" s="10">
        <f>((C10-C$3)*$B$23)/320000000</f>
        <v>54.1578125</v>
      </c>
      <c r="M10" s="10">
        <f>((D10-D$3)*$B$23)/320000000</f>
        <v>211.4921875</v>
      </c>
      <c r="N10" s="10">
        <f>((E10-E$3)*$B$23)/320000000</f>
        <v>48.22812500000001</v>
      </c>
    </row>
    <row r="11" ht="20.35" customHeight="1">
      <c r="A11" t="s" s="15">
        <v>23</v>
      </c>
      <c r="B11" s="16">
        <v>2800000149</v>
      </c>
      <c r="C11" s="14">
        <v>21.72</v>
      </c>
      <c r="D11" s="14">
        <v>83.09</v>
      </c>
      <c r="E11" s="14">
        <v>52.49</v>
      </c>
      <c r="F11" s="8">
        <f>(C11-$C$2)*$B$23/320000000</f>
        <v>166.8535</v>
      </c>
      <c r="G11" s="8">
        <f>(D11-$C$2)*$B$23/320000000</f>
        <v>652.0600625</v>
      </c>
      <c r="H11" s="8">
        <f>(E11-$C$2)*$B$23/320000000</f>
        <v>410.1288125</v>
      </c>
      <c r="I11" s="9">
        <f>(C11*$B$23)/$B11</f>
        <v>19.62557038421072</v>
      </c>
      <c r="J11" s="9">
        <f>(D11*$B$23)/$B11</f>
        <v>75.07774600479138</v>
      </c>
      <c r="K11" s="9">
        <f>(E11*$B$23)/$B11</f>
        <v>47.42846176184257</v>
      </c>
      <c r="L11" s="10">
        <f>((C11-C$3)*$B$23)/320000000</f>
        <v>68.86343749999999</v>
      </c>
      <c r="M11" s="10">
        <f>((D11-D$3)*$B$23)/320000000</f>
        <v>235.0528125</v>
      </c>
      <c r="N11" s="10">
        <f>((E11-E$3)*$B$23)/320000000</f>
        <v>89.10343750000003</v>
      </c>
    </row>
    <row r="12" ht="20.35" customHeight="1">
      <c r="A12" t="s" s="15">
        <v>24</v>
      </c>
      <c r="B12" s="16">
        <v>2800000149</v>
      </c>
      <c r="C12" s="14">
        <v>37.11</v>
      </c>
      <c r="D12" s="14">
        <v>162.85</v>
      </c>
      <c r="E12" s="14">
        <v>71.94</v>
      </c>
      <c r="F12" s="8">
        <f>(C12-$C$2)*$B$23/320000000</f>
        <v>288.5306875</v>
      </c>
      <c r="G12" s="8">
        <f>(D12-$C$2)*$B$23/320000000</f>
        <v>1282.6625625</v>
      </c>
      <c r="H12" s="8">
        <f>(E12-$C$2)*$B$23/320000000</f>
        <v>563.905375</v>
      </c>
      <c r="I12" s="9">
        <f>(C12*$B$23)/$B12</f>
        <v>33.53153392992909</v>
      </c>
      <c r="J12" s="9">
        <f>(D12*$B$23)/$B12</f>
        <v>147.146599312556</v>
      </c>
      <c r="K12" s="9">
        <f>(E12*$B$23)/$B12</f>
        <v>65.00292511234434</v>
      </c>
      <c r="L12" s="10">
        <f>((C12-C$3)*$B$23)/320000000</f>
        <v>190.540625</v>
      </c>
      <c r="M12" s="10">
        <f>((D12-D$3)*$B$23)/320000000</f>
        <v>865.6553125</v>
      </c>
      <c r="N12" s="10">
        <f>((E12-E$3)*$B$23)/320000000</f>
        <v>242.88</v>
      </c>
    </row>
    <row r="13" ht="20.35" customHeight="1">
      <c r="A13" t="s" s="15">
        <v>25</v>
      </c>
      <c r="B13" s="16">
        <v>2800000149</v>
      </c>
      <c r="C13" s="14">
        <v>36.23</v>
      </c>
      <c r="D13" s="14">
        <v>92.19</v>
      </c>
      <c r="E13" s="14">
        <v>371.73</v>
      </c>
      <c r="F13" s="8">
        <f>(C13-$C$2)*$B$23/320000000</f>
        <v>281.5731875</v>
      </c>
      <c r="G13" s="8">
        <f>(D13-$C$2)*$B$23/320000000</f>
        <v>724.0069375</v>
      </c>
      <c r="H13" s="8">
        <f>(E13-$C$2)*$B$23/320000000</f>
        <v>2934.120062500001</v>
      </c>
      <c r="I13" s="9">
        <f>(C13*$B$23)/$B13</f>
        <v>32.73639111509918</v>
      </c>
      <c r="J13" s="9">
        <f>(D13*$B$23)/$B13</f>
        <v>83.30024556723693</v>
      </c>
      <c r="K13" s="9">
        <f>(E13*$B$23)/$B13</f>
        <v>335.8845892689986</v>
      </c>
      <c r="L13" s="10">
        <f>((C13-C$3)*$B$23)/320000000</f>
        <v>183.583125</v>
      </c>
      <c r="M13" s="10">
        <f>((D13-D$3)*$B$23)/320000000</f>
        <v>306.9996875</v>
      </c>
      <c r="N13" s="10">
        <f>((E13-E$3)*$B$23)/320000000</f>
        <v>2613.0946875</v>
      </c>
    </row>
    <row r="14" ht="20.35" customHeight="1">
      <c r="A14" t="s" s="15">
        <v>26</v>
      </c>
      <c r="B14" s="16">
        <v>2800000149</v>
      </c>
      <c r="C14" s="14">
        <v>57.08</v>
      </c>
      <c r="D14" s="14">
        <v>107.71</v>
      </c>
      <c r="E14" s="14">
        <v>362.61</v>
      </c>
      <c r="F14" s="8">
        <f>(C14-$C$2)*$B$23/320000000</f>
        <v>446.4185</v>
      </c>
      <c r="G14" s="8">
        <f>(D14-$C$2)*$B$23/320000000</f>
        <v>846.7119375</v>
      </c>
      <c r="H14" s="8">
        <f>(E14-$C$2)*$B$23/320000000</f>
        <v>2862.015062500001</v>
      </c>
      <c r="I14" s="9">
        <f>(C14*$B$23)/$B14</f>
        <v>51.57585439828489</v>
      </c>
      <c r="J14" s="9">
        <f>(D14*$B$23)/$B14</f>
        <v>97.3236733924188</v>
      </c>
      <c r="K14" s="9">
        <f>(E14*$B$23)/$B14</f>
        <v>327.6440182789433</v>
      </c>
      <c r="L14" s="10">
        <f>((C14-C$3)*$B$23)/320000000</f>
        <v>348.4284375</v>
      </c>
      <c r="M14" s="10">
        <f>((D14-D$3)*$B$23)/320000000</f>
        <v>429.7046875</v>
      </c>
      <c r="N14" s="10">
        <f>((E14-E$3)*$B$23)/320000000</f>
        <v>2540.9896875</v>
      </c>
    </row>
    <row r="15" ht="20.35" customHeight="1">
      <c r="A15" t="s" s="15">
        <v>27</v>
      </c>
      <c r="B15" s="16">
        <v>2800000149</v>
      </c>
      <c r="C15" s="14">
        <v>91.56999999999999</v>
      </c>
      <c r="D15" s="14">
        <v>598.21</v>
      </c>
      <c r="E15" s="14">
        <v>663.0599999999999</v>
      </c>
      <c r="F15" s="8">
        <f>(C15-$C$2)*$B$23/320000000</f>
        <v>719.1050624999999</v>
      </c>
      <c r="G15" s="8">
        <f>(D15-$C$2)*$B$23/320000000</f>
        <v>4724.727562500001</v>
      </c>
      <c r="H15" s="8">
        <f>(E15-$C$2)*$B$23/320000000</f>
        <v>5237.447875</v>
      </c>
      <c r="I15" s="9">
        <f>(C15*$B$23)/$B15</f>
        <v>82.74003131133404</v>
      </c>
      <c r="J15" s="9">
        <f>(D15*$B$23)/$B15</f>
        <v>540.5254355220393</v>
      </c>
      <c r="K15" s="9">
        <f>(E15*$B$23)/$B15</f>
        <v>599.122039546720</v>
      </c>
      <c r="L15" s="10">
        <f>((C15-C$3)*$B$23)/320000000</f>
        <v>621.1149999999999</v>
      </c>
      <c r="M15" s="10">
        <f>((D15-D$3)*$B$23)/320000000</f>
        <v>4307.7203125</v>
      </c>
      <c r="N15" s="10">
        <f>((E15-E$3)*$B$23)/320000000</f>
        <v>4916.4225</v>
      </c>
    </row>
    <row r="16" ht="20.35" customHeight="1">
      <c r="A16" s="15"/>
      <c r="B16" s="16"/>
      <c r="C16" s="14"/>
      <c r="D16" s="14"/>
      <c r="E16" s="14"/>
      <c r="F16" s="8"/>
      <c r="G16" s="8"/>
      <c r="H16" s="8"/>
      <c r="I16" s="9"/>
      <c r="J16" s="9"/>
      <c r="K16" s="9"/>
      <c r="L16" s="10"/>
      <c r="M16" s="17"/>
      <c r="N16" s="17"/>
    </row>
    <row r="17" ht="20.35" customHeight="1">
      <c r="A17" t="s" s="15">
        <v>28</v>
      </c>
      <c r="B17" s="16">
        <v>285020140</v>
      </c>
      <c r="C17" s="14">
        <v>2.89</v>
      </c>
      <c r="D17" s="14">
        <v>10.16</v>
      </c>
      <c r="E17" s="14">
        <v>7.34</v>
      </c>
      <c r="F17" s="8">
        <f>(C17-$C$2)*$B$23/320000000</f>
        <v>17.9788125</v>
      </c>
      <c r="G17" s="8">
        <f>(D17-$C$2)*$B$23/320000000</f>
        <v>75.45725</v>
      </c>
      <c r="H17" s="8">
        <f>(E17-$C$2)*$B$23/320000000</f>
        <v>53.161625</v>
      </c>
      <c r="I17" s="9">
        <f>(C17*$B$23)/$B17</f>
        <v>25.65327488787284</v>
      </c>
      <c r="J17" s="9">
        <f>(D17*$B$23)/$B17</f>
        <v>90.18590756428651</v>
      </c>
      <c r="K17" s="9">
        <f>(E17*$B$23)/$B17</f>
        <v>65.15399227577392</v>
      </c>
      <c r="L17" s="10"/>
      <c r="M17" s="17"/>
      <c r="N17" s="17"/>
    </row>
    <row r="18" ht="20.35" customHeight="1">
      <c r="A18" t="s" s="15">
        <v>29</v>
      </c>
      <c r="B18" s="16">
        <v>2445020387</v>
      </c>
      <c r="C18" s="14">
        <v>12.1</v>
      </c>
      <c r="D18" s="14">
        <v>89.08</v>
      </c>
      <c r="E18" s="14">
        <v>74.69</v>
      </c>
      <c r="F18" s="8">
        <f>(C18-$C$2)*$B$23/320000000</f>
        <v>90.79537500000001</v>
      </c>
      <c r="G18" s="8">
        <f>(D18-$C$2)*$B$23/320000000</f>
        <v>699.4185</v>
      </c>
      <c r="H18" s="8">
        <f>(E18-$C$2)*$B$23/320000000</f>
        <v>585.6475625</v>
      </c>
      <c r="I18" s="9">
        <f>(C18*$B$23)/$B18</f>
        <v>12.52054999736082</v>
      </c>
      <c r="J18" s="9">
        <f>(D18*$B$23)/$B18</f>
        <v>92.17608212933072</v>
      </c>
      <c r="K18" s="9">
        <f>(E18*$B$23)/$B18</f>
        <v>77.28594043825451</v>
      </c>
      <c r="L18" s="10"/>
      <c r="M18" s="17"/>
      <c r="N18" s="17"/>
    </row>
    <row r="19" ht="20.35" customHeight="1">
      <c r="A19" t="s" s="15">
        <v>30</v>
      </c>
      <c r="B19" s="16">
        <v>1950000264</v>
      </c>
      <c r="C19" s="14">
        <v>21.66</v>
      </c>
      <c r="D19" s="14">
        <v>66</v>
      </c>
      <c r="E19" s="14">
        <v>50.76</v>
      </c>
      <c r="F19" s="8">
        <f>(C19-$C$2)*$B$23/320000000</f>
        <v>166.379125</v>
      </c>
      <c r="G19" s="8">
        <f>(D19-$C$2)*$B$23/320000000</f>
        <v>516.9422499999999</v>
      </c>
      <c r="H19" s="8">
        <f>(E19-$C$2)*$B$23/320000000</f>
        <v>396.451</v>
      </c>
      <c r="I19" s="9">
        <f>(C19*$B$23)/$B19</f>
        <v>28.10245773382111</v>
      </c>
      <c r="J19" s="9">
        <f>(D19*$B$23)/$B19</f>
        <v>85.63075763768204</v>
      </c>
      <c r="K19" s="9">
        <f>(E19*$B$23)/$B19</f>
        <v>65.8578372377082</v>
      </c>
      <c r="L19" s="10"/>
      <c r="M19" s="17"/>
      <c r="N19" s="17"/>
    </row>
    <row r="20" ht="20.35" customHeight="1">
      <c r="A20" t="s" s="15">
        <v>31</v>
      </c>
      <c r="B20" s="16">
        <v>2061341462</v>
      </c>
      <c r="C20" s="14">
        <v>26.91</v>
      </c>
      <c r="D20" s="14">
        <v>95.40000000000001</v>
      </c>
      <c r="E20" s="14">
        <v>49.92</v>
      </c>
      <c r="F20" s="8">
        <f>(C20-$C$2)*$B$23/320000000</f>
        <v>207.8869375</v>
      </c>
      <c r="G20" s="8">
        <f>(D20-$C$2)*$B$23/320000000</f>
        <v>749.386</v>
      </c>
      <c r="H20" s="8">
        <f>(E20-$C$2)*$B$23/320000000</f>
        <v>389.80975</v>
      </c>
      <c r="I20" s="9">
        <f>(C20*$B$23)/$B20</f>
        <v>33.02815242164861</v>
      </c>
      <c r="J20" s="9">
        <f>(D20*$B$23)/$B20</f>
        <v>117.0897711269148</v>
      </c>
      <c r="K20" s="9">
        <f>(E20*$B$23)/$B20</f>
        <v>61.26961608653657</v>
      </c>
      <c r="L20" s="10"/>
      <c r="M20" s="17"/>
      <c r="N20" s="17"/>
    </row>
    <row r="21" ht="20.35" customHeight="1">
      <c r="A21" t="s" s="15">
        <v>32</v>
      </c>
      <c r="B21" s="16">
        <v>2130422937</v>
      </c>
      <c r="C21" s="14">
        <v>27.37</v>
      </c>
      <c r="D21" s="14">
        <v>104.42</v>
      </c>
      <c r="E21" s="14">
        <v>68.64</v>
      </c>
      <c r="F21" s="11">
        <f>(C21-$C$2)*$B$23/320000000</f>
        <v>211.5238125</v>
      </c>
      <c r="G21" s="11">
        <f>(D21-$C$2)*$B$23/320000000</f>
        <v>820.700375</v>
      </c>
      <c r="H21" s="11">
        <f>(E21-$C$2)*$B$23/320000000</f>
        <v>537.81475</v>
      </c>
      <c r="I21" s="18">
        <f>(C21*$B$23)/$B21</f>
        <v>32.50345215373542</v>
      </c>
      <c r="J21" s="18">
        <f>(D21*$B$23)/$B21</f>
        <v>124.0047670403015</v>
      </c>
      <c r="K21" s="18">
        <f>(E21*$B$23)/$B21</f>
        <v>81.51395527337959</v>
      </c>
      <c r="L21" s="10"/>
      <c r="M21" s="17"/>
      <c r="N21" s="17"/>
    </row>
    <row r="22" ht="20.35" customHeight="1">
      <c r="A22" s="19"/>
      <c r="B22" s="16"/>
      <c r="C22" s="20"/>
      <c r="D22" s="20"/>
      <c r="E22" s="20"/>
      <c r="F22" s="21"/>
      <c r="G22" s="21"/>
      <c r="H22" s="21"/>
      <c r="I22" s="21"/>
      <c r="J22" s="21"/>
      <c r="K22" s="21"/>
      <c r="L22" s="21"/>
      <c r="M22" s="21"/>
      <c r="N22" s="21"/>
    </row>
    <row r="23" ht="27" customHeight="1">
      <c r="A23" t="s" s="22">
        <v>33</v>
      </c>
      <c r="B23" s="23">
        <v>2530000000</v>
      </c>
      <c r="C23" s="20"/>
      <c r="D23" s="20"/>
      <c r="E23" s="20"/>
      <c r="F23" s="21"/>
      <c r="G23" s="21"/>
      <c r="H23" s="21"/>
      <c r="I23" s="21"/>
      <c r="J23" s="21"/>
      <c r="K23" s="21"/>
      <c r="L23" s="21"/>
      <c r="M23" s="21"/>
      <c r="N23" s="21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