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VP index" sheetId="1" state="visible" r:id="rId2"/>
    <sheet name="MVP index Ver.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<sst xmlns="http://schemas.openxmlformats.org/spreadsheetml/2006/main" count="123" uniqueCount="62">
  <si>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</si>
  <si>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</si>
  <si>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</si>
  <si>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</si>
  <si>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</si>
  <si>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</si>
  <si>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</si>
  <si>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</si>
  <si>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</si>
  <si>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</si>
  <si>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</si>
  <si>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</si>
  <si>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</si>
  <si>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</si>
  <si>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</si>
  <si>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</si>
  <si>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</si>
  <si>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</si>
  <si>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</si>
  <si>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</si>
  <si>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</si>
  <si>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</si>
  <si>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</si>
  <si>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</si>
  <si>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</si>
  <si>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</si>
  <si>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</si>
  <si>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</si>
  <si>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</si>
  <si>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</si>
  <si>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</si>
  <si>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</si>
  <si>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</si>
  <si>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2022/09/20</t>
  </si>
  <si>
    <t xml:space="preserve">Judge</t>
  </si>
  <si>
    <t xml:space="preserve">*The greater the Total of MVP index, the higher the performance of the player.</t>
  </si>
  <si>
    <t xml:space="preserve">(The highest is 1.33 of Ohtani 2021)</t>
  </si>
  <si>
    <t xml:space="preserve">Reference</t>
  </si>
  <si>
    <t xml:space="preserve">Ichiro</t>
  </si>
  <si>
    <t xml:space="preserve">Guerrero Jr.</t>
  </si>
  <si>
    <t xml:space="preserve">*In case of Ichiro, he has enormous defensive and running ability.</t>
  </si>
  <si>
    <t xml:space="preserve">*In case of Guerrero Jr., his record is great, but Ohtani's index is better than his.</t>
  </si>
  <si>
    <t xml:space="preserve">*RBI and Run depend on the ability of his team batting,</t>
  </si>
  <si>
    <t xml:space="preserve">so the player of the winning team has certain advantages.</t>
  </si>
  <si>
    <t xml:space="preserve">*2 way player has such difficulty as to play at bat and at the same time at mound,</t>
  </si>
  <si>
    <t xml:space="preserve">so truly he shoud have a certain bonus point. Buti this time I don't give him one.</t>
  </si>
  <si>
    <t xml:space="preserve">*This file is Public Domain. You can use it freely, but without ANY WARRANTY.</t>
  </si>
  <si>
    <t xml:space="preserve">Ver.2</t>
  </si>
  <si>
    <t xml:space="preserve">Best 5 batters</t>
  </si>
  <si>
    <t xml:space="preserve">Best 3 pitchers</t>
  </si>
  <si>
    <t xml:space="preserve">Rodriguez</t>
  </si>
  <si>
    <t xml:space="preserve">DH</t>
  </si>
  <si>
    <t xml:space="preserve">Gonzalez</t>
  </si>
  <si>
    <t xml:space="preserve">Sosa</t>
  </si>
  <si>
    <t xml:space="preserve">Griffey Jr.</t>
  </si>
  <si>
    <t xml:space="preserve">Walker</t>
  </si>
  <si>
    <t xml:space="preserve">2022/10/04</t>
  </si>
  <si>
    <t xml:space="preserve">Cease</t>
  </si>
  <si>
    <t xml:space="preserve">*Since we want to treat pitchers and batters equally, we take the best of both, the last 35 years of data.</t>
  </si>
  <si>
    <t xml:space="preserve">Only three pitchers have been honored since 1986, so batter’s true index should be lower.</t>
  </si>
  <si>
    <t xml:space="preserve">Referrence</t>
  </si>
  <si>
    <t xml:space="preserve">*i.e. Larger than 0.6 is already MVP level(batter).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</si>
</sst>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yyyy/m/d"/>
  </numFmts>
  <fonts count="7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3.1367187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94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true" outlineLevel="0" max="13" min="13" style="0" width="11.57"/>
    <col collapsed="false" customWidth="true" hidden="tru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128</f>
        <v>128</v>
      </c>
      <c r="E15" s="7" t="n">
        <f aca="false">123</f>
        <v>123</v>
      </c>
      <c r="F15" s="4" t="n">
        <f aca="false">D15+E15</f>
        <v>251</v>
      </c>
      <c r="G15" s="5" t="n">
        <f aca="false">AVERAGE(F$4:F$8)</f>
        <v>214.4</v>
      </c>
      <c r="H15" s="9" t="n">
        <f aca="false">F15/G15</f>
        <v>1.17070895522388</v>
      </c>
      <c r="I15" s="7" t="n">
        <f aca="false">146+1</f>
        <v>147</v>
      </c>
      <c r="J15" s="7"/>
      <c r="K15" s="4"/>
      <c r="L15" s="4"/>
      <c r="M15" s="4"/>
      <c r="N15" s="4"/>
      <c r="O15" s="4"/>
      <c r="P15" s="9" t="n">
        <f aca="false">H15+O15</f>
        <v>1.17070895522388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88+1</f>
        <v>89</v>
      </c>
      <c r="E16" s="7" t="n">
        <f aca="false">84</f>
        <v>84</v>
      </c>
      <c r="F16" s="4" t="n">
        <f aca="false">D16+E16</f>
        <v>173</v>
      </c>
      <c r="G16" s="5" t="n">
        <f aca="false">AVERAGE(F$4:F$8)</f>
        <v>214.4</v>
      </c>
      <c r="H16" s="9" t="n">
        <f aca="false">F16/G16</f>
        <v>0.806902985074627</v>
      </c>
      <c r="I16" s="7" t="n">
        <f aca="false">148</f>
        <v>148</v>
      </c>
      <c r="J16" s="7" t="n">
        <f aca="false">141+7</f>
        <v>148</v>
      </c>
      <c r="K16" s="7" t="n">
        <f aca="false">40+0</f>
        <v>40</v>
      </c>
      <c r="L16" s="7" t="n">
        <v>2.43</v>
      </c>
      <c r="M16" s="5" t="n">
        <f aca="false">J16/(K16+0.1)*J16</f>
        <v>546.234413965087</v>
      </c>
      <c r="N16" s="5" t="n">
        <f aca="false">AVERAGE(M$9:M$11)</f>
        <v>955.086423594239</v>
      </c>
      <c r="O16" s="9" t="n">
        <f aca="false">M16/N16</f>
        <v>0.571921451788064</v>
      </c>
      <c r="P16" s="9" t="n">
        <f aca="false">H16+O16</f>
        <v>1.37882443686269</v>
      </c>
    </row>
    <row r="17" customFormat="false" ht="12.75" hidden="false" customHeight="true" outlineLevel="0" collapsed="false">
      <c r="A17" s="7" t="n">
        <v>2022</v>
      </c>
      <c r="B17" s="7" t="s">
        <v>29</v>
      </c>
      <c r="C17" s="7" t="s">
        <v>28</v>
      </c>
      <c r="D17" s="4"/>
      <c r="E17" s="4"/>
      <c r="F17" s="4"/>
      <c r="G17" s="5"/>
      <c r="H17" s="5"/>
      <c r="I17" s="7" t="n">
        <f aca="false">149</f>
        <v>149</v>
      </c>
      <c r="J17" s="7" t="n">
        <v>157</v>
      </c>
      <c r="K17" s="7" t="n">
        <v>31</v>
      </c>
      <c r="L17" s="7" t="n">
        <v>1.78</v>
      </c>
      <c r="M17" s="5" t="n">
        <f aca="false">J17/(K17+0.1)*J17</f>
        <v>792.572347266881</v>
      </c>
      <c r="N17" s="5" t="n">
        <f aca="false">AVERAGE(M$9:M$11)</f>
        <v>955.086423594239</v>
      </c>
      <c r="O17" s="5" t="n">
        <f aca="false">M17/N17</f>
        <v>0.829843590786501</v>
      </c>
      <c r="P17" s="5" t="n">
        <f aca="false">H17+O17</f>
        <v>0.829843590786501</v>
      </c>
    </row>
    <row r="19" customFormat="false" ht="12.75" hidden="false" customHeight="true" outlineLevel="0" collapsed="false">
      <c r="B19" s="1" t="s">
        <v>35</v>
      </c>
      <c r="G19" s="11"/>
      <c r="H19" s="11"/>
      <c r="O19" s="11"/>
      <c r="P19" s="11"/>
    </row>
    <row r="20" customFormat="false" ht="12.75" hidden="false" customHeight="true" outlineLevel="0" collapsed="false">
      <c r="B20" s="1" t="s">
        <v>36</v>
      </c>
      <c r="G20" s="11"/>
      <c r="H20" s="11"/>
      <c r="O20" s="11"/>
      <c r="P20" s="11"/>
    </row>
    <row r="22" customFormat="false" ht="12.75" hidden="false" customHeight="true" outlineLevel="0" collapsed="false">
      <c r="A22" s="1" t="s">
        <v>37</v>
      </c>
    </row>
    <row r="24" customFormat="false" ht="12.75" hidden="false" customHeight="true" outlineLevel="0" collapsed="false">
      <c r="A24" s="7" t="n">
        <v>2001</v>
      </c>
      <c r="B24" s="7" t="s">
        <v>38</v>
      </c>
      <c r="C24" s="7" t="s">
        <v>20</v>
      </c>
      <c r="D24" s="7" t="n">
        <v>69</v>
      </c>
      <c r="E24" s="7" t="n">
        <v>127</v>
      </c>
      <c r="F24" s="4" t="n">
        <f aca="false">D24+E24</f>
        <v>196</v>
      </c>
      <c r="G24" s="5" t="n">
        <f aca="false">AVERAGE(F$4:F$8)</f>
        <v>214.4</v>
      </c>
      <c r="H24" s="5" t="n">
        <f aca="false">F24/G24</f>
        <v>0.914179104477612</v>
      </c>
      <c r="I24" s="7" t="n">
        <v>162</v>
      </c>
      <c r="J24" s="7" t="n">
        <v>157</v>
      </c>
      <c r="K24" s="4"/>
      <c r="L24" s="4"/>
      <c r="M24" s="4"/>
      <c r="N24" s="4"/>
      <c r="O24" s="4"/>
      <c r="P24" s="5" t="n">
        <f aca="false">H24+O24</f>
        <v>0.914179104477612</v>
      </c>
    </row>
    <row r="25" customFormat="false" ht="12.75" hidden="false" customHeight="true" outlineLevel="0" collapsed="false">
      <c r="A25" s="7" t="n">
        <v>2021</v>
      </c>
      <c r="B25" s="7" t="s">
        <v>39</v>
      </c>
      <c r="C25" s="7" t="s">
        <v>25</v>
      </c>
      <c r="D25" s="7" t="n">
        <v>111</v>
      </c>
      <c r="E25" s="7" t="n">
        <v>123</v>
      </c>
      <c r="F25" s="4" t="n">
        <f aca="false">D25+E25</f>
        <v>234</v>
      </c>
      <c r="G25" s="5" t="n">
        <f aca="false">AVERAGE(F$4:F$8)</f>
        <v>214.4</v>
      </c>
      <c r="H25" s="5" t="n">
        <f aca="false">F25/G25</f>
        <v>1.09141791044776</v>
      </c>
      <c r="I25" s="7" t="n">
        <v>162</v>
      </c>
      <c r="J25" s="7" t="n">
        <v>161</v>
      </c>
      <c r="K25" s="4"/>
      <c r="L25" s="4"/>
      <c r="M25" s="4"/>
      <c r="N25" s="4"/>
      <c r="O25" s="4"/>
      <c r="P25" s="5" t="n">
        <f aca="false">H25+O25</f>
        <v>1.09141791044776</v>
      </c>
    </row>
    <row r="27" customFormat="false" ht="12.75" hidden="false" customHeight="true" outlineLevel="0" collapsed="false">
      <c r="B27" s="1" t="s">
        <v>40</v>
      </c>
    </row>
    <row r="28" customFormat="false" ht="12.75" hidden="false" customHeight="true" outlineLevel="0" collapsed="false">
      <c r="B28" s="1" t="s">
        <v>41</v>
      </c>
    </row>
    <row r="30" customFormat="false" ht="12.75" hidden="false" customHeight="true" outlineLevel="0" collapsed="false">
      <c r="B30" s="1" t="s">
        <v>42</v>
      </c>
    </row>
    <row r="31" customFormat="false" ht="12.75" hidden="false" customHeight="true" outlineLevel="0" collapsed="false">
      <c r="B31" s="1" t="s">
        <v>43</v>
      </c>
    </row>
    <row r="32" customFormat="false" ht="12.75" hidden="false" customHeight="true" outlineLevel="0" collapsed="false">
      <c r="B32" s="1" t="s">
        <v>44</v>
      </c>
    </row>
    <row r="33" customFormat="false" ht="12.75" hidden="false" customHeight="true" outlineLevel="0" collapsed="false">
      <c r="B33" s="1" t="s">
        <v>45</v>
      </c>
    </row>
    <row r="35" customFormat="false" ht="12.75" hidden="false" customHeight="true" outlineLevel="0" collapsed="false">
      <c r="B35" s="1" t="s">
        <v>46</v>
      </c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4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5" activeCellId="0" sqref="F15"/>
    </sheetView>
  </sheetViews>
  <sheetFormatPr defaultColWidth="13.1367187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3.51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1.49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false" outlineLevel="0" max="13" min="13" style="0" width="11.49"/>
    <col collapsed="false" customWidth="true" hidden="false" outlineLevel="0" max="14" min="14" style="0" width="9.07"/>
    <col collapsed="false" customWidth="true" hidden="false" outlineLevel="0" max="15" min="15" style="0" width="11.24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 t="s">
        <v>47</v>
      </c>
      <c r="H1" s="1" t="s">
        <v>48</v>
      </c>
      <c r="I1" s="1"/>
      <c r="N1" s="1"/>
      <c r="O1" s="1" t="s">
        <v>49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2007</v>
      </c>
      <c r="B4" s="4" t="s">
        <v>50</v>
      </c>
      <c r="C4" s="4" t="s">
        <v>51</v>
      </c>
      <c r="D4" s="4" t="n">
        <v>156</v>
      </c>
      <c r="E4" s="4" t="n">
        <v>143</v>
      </c>
      <c r="F4" s="4" t="n">
        <f aca="false">D4+E4</f>
        <v>299</v>
      </c>
      <c r="G4" s="5" t="n">
        <f aca="false">AVERAGE(F$4:F$8)</f>
        <v>280.6</v>
      </c>
      <c r="H4" s="5" t="n">
        <f aca="false">F4/G4</f>
        <v>1.0655737704918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1.0655737704918</v>
      </c>
    </row>
    <row r="5" customFormat="false" ht="12.75" hidden="false" customHeight="true" outlineLevel="0" collapsed="false">
      <c r="A5" s="4" t="n">
        <v>1998</v>
      </c>
      <c r="B5" s="4" t="s">
        <v>52</v>
      </c>
      <c r="C5" s="4" t="s">
        <v>20</v>
      </c>
      <c r="D5" s="4" t="n">
        <v>157</v>
      </c>
      <c r="E5" s="4" t="n">
        <v>110</v>
      </c>
      <c r="F5" s="4" t="n">
        <f aca="false">D5+E5</f>
        <v>267</v>
      </c>
      <c r="G5" s="5" t="n">
        <f aca="false">AVERAGE(F$4:F$8)</f>
        <v>280.6</v>
      </c>
      <c r="H5" s="5" t="n">
        <f aca="false">F5/G5</f>
        <v>0.951532430506058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0.951532430506058</v>
      </c>
    </row>
    <row r="6" customFormat="false" ht="12.75" hidden="false" customHeight="true" outlineLevel="0" collapsed="false">
      <c r="A6" s="4" t="n">
        <v>1998</v>
      </c>
      <c r="B6" s="4" t="s">
        <v>53</v>
      </c>
      <c r="C6" s="4" t="s">
        <v>20</v>
      </c>
      <c r="D6" s="4" t="n">
        <v>158</v>
      </c>
      <c r="E6" s="4" t="n">
        <v>134</v>
      </c>
      <c r="F6" s="4" t="n">
        <f aca="false">D6+E6</f>
        <v>292</v>
      </c>
      <c r="G6" s="5" t="n">
        <f aca="false">AVERAGE(F$4:F$8)</f>
        <v>280.6</v>
      </c>
      <c r="H6" s="5" t="n">
        <f aca="false">F6/G6</f>
        <v>1.04062722736992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1.04062722736992</v>
      </c>
    </row>
    <row r="7" customFormat="false" ht="12.75" hidden="false" customHeight="true" outlineLevel="0" collapsed="false">
      <c r="A7" s="4" t="n">
        <v>1997</v>
      </c>
      <c r="B7" s="4" t="s">
        <v>54</v>
      </c>
      <c r="C7" s="4" t="s">
        <v>20</v>
      </c>
      <c r="D7" s="4" t="n">
        <v>147</v>
      </c>
      <c r="E7" s="4" t="n">
        <v>125</v>
      </c>
      <c r="F7" s="4" t="n">
        <f aca="false">D7+E7</f>
        <v>272</v>
      </c>
      <c r="G7" s="5" t="n">
        <f aca="false">AVERAGE(F$4:F$8)</f>
        <v>280.6</v>
      </c>
      <c r="H7" s="5" t="n">
        <f aca="false">F7/G7</f>
        <v>0.969351389878831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0.969351389878831</v>
      </c>
    </row>
    <row r="8" customFormat="false" ht="12.75" hidden="false" customHeight="true" outlineLevel="0" collapsed="false">
      <c r="A8" s="4" t="n">
        <v>1997</v>
      </c>
      <c r="B8" s="4" t="s">
        <v>55</v>
      </c>
      <c r="C8" s="4" t="s">
        <v>20</v>
      </c>
      <c r="D8" s="4" t="n">
        <v>130</v>
      </c>
      <c r="E8" s="4" t="n">
        <v>143</v>
      </c>
      <c r="F8" s="4" t="n">
        <f aca="false">D8+E8</f>
        <v>273</v>
      </c>
      <c r="G8" s="5" t="n">
        <f aca="false">AVERAGE(F$4:F$8)</f>
        <v>280.6</v>
      </c>
      <c r="H8" s="5" t="n">
        <f aca="false">F8/G8</f>
        <v>0.972915181753386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0.972915181753386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280.6</v>
      </c>
      <c r="H12" s="5" t="n">
        <f aca="false">F12/G12</f>
        <v>0.723449750534569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1.10923462257026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56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v>131</v>
      </c>
      <c r="E15" s="7" t="n">
        <v>133</v>
      </c>
      <c r="F15" s="4" t="n">
        <f aca="false">D15+E15</f>
        <v>264</v>
      </c>
      <c r="G15" s="5" t="n">
        <f aca="false">AVERAGE(F$4:F$8)</f>
        <v>280.6</v>
      </c>
      <c r="H15" s="9" t="n">
        <f aca="false">F15/G15</f>
        <v>0.940841054882395</v>
      </c>
      <c r="I15" s="7" t="n">
        <v>161</v>
      </c>
      <c r="J15" s="7"/>
      <c r="K15" s="4"/>
      <c r="L15" s="4"/>
      <c r="M15" s="4"/>
      <c r="N15" s="4"/>
      <c r="O15" s="4"/>
      <c r="P15" s="9" t="n">
        <f aca="false">H15+O15</f>
        <v>0.940841054882395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v>95</v>
      </c>
      <c r="E16" s="7" t="n">
        <v>90</v>
      </c>
      <c r="F16" s="4" t="n">
        <f aca="false">D16+E16</f>
        <v>185</v>
      </c>
      <c r="G16" s="5" t="n">
        <f aca="false">AVERAGE(F$4:F$8)</f>
        <v>280.6</v>
      </c>
      <c r="H16" s="9" t="n">
        <f aca="false">F16/G16</f>
        <v>0.659301496792587</v>
      </c>
      <c r="I16" s="7" t="n">
        <v>161</v>
      </c>
      <c r="J16" s="7" t="n">
        <v>161</v>
      </c>
      <c r="K16" s="7" t="n">
        <f aca="false">40+2</f>
        <v>42</v>
      </c>
      <c r="L16" s="7" t="n">
        <v>2.35</v>
      </c>
      <c r="M16" s="5" t="n">
        <f aca="false">J16/(K16+0.1)*J16</f>
        <v>615.700712589074</v>
      </c>
      <c r="N16" s="5" t="n">
        <f aca="false">AVERAGE(M$9:M$11)</f>
        <v>955.086423594239</v>
      </c>
      <c r="O16" s="9" t="n">
        <f aca="false">M16/N16</f>
        <v>0.644654449460219</v>
      </c>
      <c r="P16" s="9" t="n">
        <f aca="false">H16+O16</f>
        <v>1.30395594625281</v>
      </c>
    </row>
    <row r="17" customFormat="false" ht="12.75" hidden="false" customHeight="true" outlineLevel="0" collapsed="false">
      <c r="A17" s="7" t="n">
        <v>2022</v>
      </c>
      <c r="B17" s="7" t="s">
        <v>57</v>
      </c>
      <c r="C17" s="4" t="s">
        <v>28</v>
      </c>
      <c r="D17" s="7"/>
      <c r="E17" s="7"/>
      <c r="F17" s="4"/>
      <c r="G17" s="5"/>
      <c r="H17" s="9"/>
      <c r="I17" s="7" t="n">
        <v>161</v>
      </c>
      <c r="J17" s="7" t="n">
        <v>184</v>
      </c>
      <c r="K17" s="7" t="n">
        <v>45</v>
      </c>
      <c r="L17" s="7" t="n">
        <v>2.06</v>
      </c>
      <c r="M17" s="5" t="n">
        <f aca="false">J17/(K17+0.1)*J17</f>
        <v>750.687361419069</v>
      </c>
      <c r="N17" s="5" t="n">
        <f aca="false">AVERAGE(M$9:M$11)</f>
        <v>955.08642359424</v>
      </c>
      <c r="O17" s="12" t="n">
        <f aca="false">M17/N17</f>
        <v>0.785988935529034</v>
      </c>
      <c r="P17" s="12" t="n">
        <f aca="false">H17+O17</f>
        <v>0.785988935529034</v>
      </c>
    </row>
    <row r="18" customFormat="false" ht="12.75" hidden="false" customHeight="true" outlineLevel="0" collapsed="false">
      <c r="A18" s="7" t="n">
        <v>2022</v>
      </c>
      <c r="B18" s="7" t="s">
        <v>29</v>
      </c>
      <c r="C18" s="7" t="s">
        <v>28</v>
      </c>
      <c r="D18" s="4"/>
      <c r="E18" s="4"/>
      <c r="F18" s="4"/>
      <c r="G18" s="5"/>
      <c r="H18" s="5"/>
      <c r="I18" s="7" t="n">
        <v>161</v>
      </c>
      <c r="J18" s="7" t="n">
        <v>175</v>
      </c>
      <c r="K18" s="7" t="n">
        <v>34</v>
      </c>
      <c r="L18" s="7" t="n">
        <v>1.75</v>
      </c>
      <c r="M18" s="5" t="n">
        <f aca="false">J18/(K18+0.1)*J18</f>
        <v>898.093841642229</v>
      </c>
      <c r="N18" s="5" t="n">
        <f aca="false">AVERAGE(M$9:M$11)</f>
        <v>955.086423594239</v>
      </c>
      <c r="O18" s="12" t="n">
        <f aca="false">M18/N18</f>
        <v>0.940327303850125</v>
      </c>
      <c r="P18" s="12" t="n">
        <f aca="false">H18+O18</f>
        <v>0.940327303850125</v>
      </c>
    </row>
    <row r="20" customFormat="false" ht="12.75" hidden="false" customHeight="true" outlineLevel="0" collapsed="false">
      <c r="B20" s="1" t="s">
        <v>35</v>
      </c>
      <c r="G20" s="11"/>
      <c r="H20" s="11"/>
      <c r="O20" s="11"/>
      <c r="P20" s="11"/>
    </row>
    <row r="21" customFormat="false" ht="12.75" hidden="false" customHeight="true" outlineLevel="0" collapsed="false">
      <c r="B21" s="1"/>
      <c r="G21" s="11"/>
      <c r="H21" s="11"/>
      <c r="O21" s="11"/>
      <c r="P21" s="11"/>
    </row>
    <row r="22" customFormat="false" ht="12.8" hidden="false" customHeight="false" outlineLevel="0" collapsed="false">
      <c r="B22" s="0" t="s">
        <v>58</v>
      </c>
    </row>
    <row r="23" customFormat="false" ht="12.75" hidden="false" customHeight="true" outlineLevel="0" collapsed="false">
      <c r="A23" s="1"/>
      <c r="B23" s="0" t="s">
        <v>59</v>
      </c>
    </row>
    <row r="25" customFormat="false" ht="12.75" hidden="false" customHeight="true" outlineLevel="0" collapsed="false">
      <c r="B25" s="1" t="s">
        <v>42</v>
      </c>
    </row>
    <row r="26" customFormat="false" ht="12.75" hidden="false" customHeight="true" outlineLevel="0" collapsed="false">
      <c r="B26" s="1" t="s">
        <v>43</v>
      </c>
    </row>
    <row r="27" customFormat="false" ht="12.75" hidden="false" customHeight="true" outlineLevel="0" collapsed="false">
      <c r="B27" s="1" t="s">
        <v>44</v>
      </c>
    </row>
    <row r="28" customFormat="false" ht="12.75" hidden="false" customHeight="true" outlineLevel="0" collapsed="false">
      <c r="B28" s="1" t="s">
        <v>45</v>
      </c>
    </row>
    <row r="30" customFormat="false" ht="12.75" hidden="false" customHeight="true" outlineLevel="0" collapsed="false">
      <c r="B30" s="1" t="s">
        <v>46</v>
      </c>
    </row>
    <row r="31" customFormat="false" ht="12.75" hidden="false" customHeight="true" outlineLevel="0" collapsed="false">
      <c r="B31" s="1"/>
    </row>
    <row r="32" customFormat="false" ht="12.75" hidden="false" customHeight="true" outlineLevel="0" collapsed="false">
      <c r="A32" s="0" t="s">
        <v>60</v>
      </c>
      <c r="B32" s="1"/>
    </row>
    <row r="33" customFormat="false" ht="12.75" hidden="false" customHeight="true" outlineLevel="0" collapsed="false"/>
    <row r="34" customFormat="false" ht="12.75" hidden="false" customHeight="true" outlineLevel="0" collapsed="false">
      <c r="A34" s="4" t="n">
        <v>2021</v>
      </c>
      <c r="B34" s="4" t="s">
        <v>19</v>
      </c>
      <c r="C34" s="4" t="s">
        <v>20</v>
      </c>
      <c r="D34" s="4" t="n">
        <v>84</v>
      </c>
      <c r="E34" s="4" t="n">
        <v>101</v>
      </c>
      <c r="F34" s="4" t="n">
        <f aca="false">D34+E34</f>
        <v>185</v>
      </c>
      <c r="G34" s="5" t="n">
        <f aca="false">AVERAGE(F$4:F$8)</f>
        <v>280.6</v>
      </c>
      <c r="H34" s="5" t="n">
        <f aca="false">F34/G34</f>
        <v>0.659301496792587</v>
      </c>
      <c r="I34" s="4" t="n">
        <v>162</v>
      </c>
      <c r="J34" s="4"/>
      <c r="K34" s="4"/>
      <c r="L34" s="4"/>
      <c r="M34" s="4"/>
      <c r="N34" s="4"/>
      <c r="O34" s="5"/>
      <c r="P34" s="5" t="n">
        <f aca="false">H34+O34</f>
        <v>0.659301496792587</v>
      </c>
    </row>
    <row r="35" customFormat="false" ht="12.75" hidden="false" customHeight="true" outlineLevel="0" collapsed="false">
      <c r="A35" s="4" t="n">
        <v>2019</v>
      </c>
      <c r="B35" s="4" t="s">
        <v>21</v>
      </c>
      <c r="C35" s="4" t="s">
        <v>22</v>
      </c>
      <c r="D35" s="4" t="n">
        <v>104</v>
      </c>
      <c r="E35" s="4" t="n">
        <v>110</v>
      </c>
      <c r="F35" s="4" t="n">
        <f aca="false">D35+E35</f>
        <v>214</v>
      </c>
      <c r="G35" s="5" t="n">
        <f aca="false">AVERAGE(F$4:F$8)</f>
        <v>280.6</v>
      </c>
      <c r="H35" s="5" t="n">
        <f aca="false">F35/G35</f>
        <v>0.762651461154668</v>
      </c>
      <c r="I35" s="4" t="n">
        <v>162</v>
      </c>
      <c r="J35" s="4"/>
      <c r="K35" s="4"/>
      <c r="L35" s="4"/>
      <c r="M35" s="4"/>
      <c r="N35" s="4"/>
      <c r="O35" s="5"/>
      <c r="P35" s="5" t="n">
        <f aca="false">H35+O35</f>
        <v>0.762651461154668</v>
      </c>
    </row>
    <row r="36" customFormat="false" ht="12.75" hidden="false" customHeight="true" outlineLevel="0" collapsed="false">
      <c r="B36" s="13"/>
    </row>
    <row r="37" customFormat="false" ht="12.75" hidden="false" customHeight="true" outlineLevel="0" collapsed="false">
      <c r="B37" s="1" t="s">
        <v>61</v>
      </c>
    </row>
    <row r="38" customFormat="false" ht="12.75" hidden="false" customHeight="true" outlineLevel="0" collapsed="false">
      <c r="B38" s="14"/>
    </row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2022-10-05T16:05:02Z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