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ltan.soltanli340\Downloads\"/>
    </mc:Choice>
  </mc:AlternateContent>
  <xr:revisionPtr revIDLastSave="0" documentId="13_ncr:1_{37BF38FC-D91E-4416-AB91-DD4CF5DB86A6}" xr6:coauthVersionLast="47" xr6:coauthVersionMax="47" xr10:uidLastSave="{00000000-0000-0000-0000-000000000000}"/>
  <bookViews>
    <workbookView xWindow="-110" yWindow="-110" windowWidth="19420" windowHeight="10420" xr2:uid="{69F3503B-9D78-41C8-BBB4-3D02C28783B2}"/>
  </bookViews>
  <sheets>
    <sheet name="Soltan Soltanli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9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B17" i="1"/>
  <c r="B19" i="1"/>
  <c r="B20" i="1"/>
  <c r="B21" i="1"/>
  <c r="B22" i="1"/>
  <c r="B23" i="1"/>
  <c r="B24" i="1"/>
  <c r="B25" i="1"/>
  <c r="B26" i="1"/>
  <c r="B27" i="1"/>
  <c r="B18" i="1"/>
  <c r="G13" i="1"/>
  <c r="G12" i="1"/>
  <c r="H5" i="1"/>
  <c r="I5" i="1"/>
  <c r="G5" i="1"/>
  <c r="H4" i="1"/>
  <c r="I4" i="1"/>
  <c r="G4" i="1"/>
  <c r="G10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  <c r="H3" i="1"/>
  <c r="I3" i="1"/>
  <c r="H2" i="1"/>
  <c r="I2" i="1"/>
  <c r="G3" i="1" l="1"/>
  <c r="G8" i="1"/>
  <c r="G11" i="1" s="1"/>
</calcChain>
</file>

<file path=xl/sharedStrings.xml><?xml version="1.0" encoding="utf-8"?>
<sst xmlns="http://schemas.openxmlformats.org/spreadsheetml/2006/main" count="75" uniqueCount="32">
  <si>
    <t>Month</t>
  </si>
  <si>
    <t>Apparel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</si>
  <si>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</si>
  <si>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</si>
  <si>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</si>
  <si>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</si>
  <si>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</si>
  <si>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</si>
  <si>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</si>
  <si>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</si>
  <si>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</si>
  <si>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</si>
  <si>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</si>
  <si>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</si>
  <si>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</si>
  <si>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July</t>
  </si>
  <si>
    <t>Athletic Footwear</t>
  </si>
  <si>
    <t>Street Footwear</t>
  </si>
  <si>
    <t>Mean</t>
  </si>
  <si>
    <t>Variance</t>
  </si>
  <si>
    <t>Standart Deviation</t>
  </si>
  <si>
    <t>Grand Total</t>
  </si>
  <si>
    <t>Highest Category</t>
  </si>
  <si>
    <t>Highest Month</t>
  </si>
  <si>
    <t>Grand Mean</t>
  </si>
  <si>
    <t>Grand Variation</t>
  </si>
  <si>
    <t>Grand SD</t>
  </si>
  <si>
    <t>Growth</t>
  </si>
  <si>
    <t>Row Labels</t>
  </si>
  <si>
    <t>Sum of Apparel</t>
  </si>
  <si>
    <t>Sum of Athletic Footwear</t>
  </si>
  <si>
    <t>Sum of Street Footwear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</si>
</sst>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[Sales_Adidas_2021_Final.xlsx]Soltan Soltanli!PivotTable1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'Soltan Soltanli'!$G$31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'Soltan Soltanli'!$F$32:$F$44</c:f>
              <c:strCache>
                <c:ptCount val="12"/>
                <c:pt idx="0">
                  <c:v>Jan</c:v>
                </c:pt>
                <c:pt idx="1">
                  <c:v>July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'Soltan Soltanli'!$G$32:$G$44</c:f>
              <c:numCache>
                <c:formatCode>General</c:formatCode>
                <c:ptCount val="12"/>
                <c:pt idx="0">
                  <c:v>18251671</c:v>
                </c:pt>
                <c:pt idx="1">
                  <c:v>26998459</c:v>
                </c:pt>
                <c:pt idx="2">
                  <c:v>15242711</c:v>
                </c:pt>
                <c:pt idx="3">
                  <c:v>12064875</c:v>
                </c:pt>
                <c:pt idx="4">
                  <c:v>16314776</c:v>
                </c:pt>
                <c:pt idx="5">
                  <c:v>22132203</c:v>
                </c:pt>
                <c:pt idx="6">
                  <c:v>24151099</c:v>
                </c:pt>
                <c:pt idx="7">
                  <c:v>20936713</c:v>
                </c:pt>
                <c:pt idx="8">
                  <c:v>18593788</c:v>
                </c:pt>
                <c:pt idx="9">
                  <c:v>17987538</c:v>
                </c:pt>
                <c:pt idx="10">
                  <c:v>23116929</c:v>
                </c:pt>
                <c:pt idx="11">
                  <c:v>25569434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F-458E-BFAA-313D294D5482}"/>
            </c:ext>
          </c:extLst>
        </c:ser>
        <c:ser>
          <c:idx val="1"/>
          <c:order val="1"/>
          <c:tx>
            <c:strRef>
              <c:f>'Soltan Soltanli'!$H$31</c:f>
              <c:strCache>
                <c:ptCount val="1"/>
                <c:pt idx="0">
                  <c:v>Sum of Athletic Footwear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'Soltan Soltanli'!$F$32:$F$44</c:f>
              <c:strCache>
                <c:ptCount val="12"/>
                <c:pt idx="0">
                  <c:v>Jan</c:v>
                </c:pt>
                <c:pt idx="1">
                  <c:v>July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'Soltan Soltanli'!$H$32:$H$44</c:f>
              <c:numCache>
                <c:formatCode>General</c:formatCode>
                <c:ptCount val="12"/>
                <c:pt idx="0">
                  <c:v>16808834</c:v>
                </c:pt>
                <c:pt idx="1">
                  <c:v>21602572</c:v>
                </c:pt>
                <c:pt idx="2">
                  <c:v>12868874</c:v>
                </c:pt>
                <c:pt idx="3">
                  <c:v>11485171</c:v>
                </c:pt>
                <c:pt idx="4">
                  <c:v>12933552</c:v>
                </c:pt>
                <c:pt idx="5">
                  <c:v>17217329</c:v>
                </c:pt>
                <c:pt idx="6">
                  <c:v>17319448</c:v>
                </c:pt>
                <c:pt idx="7">
                  <c:v>22113868</c:v>
                </c:pt>
                <c:pt idx="8">
                  <c:v>17980891</c:v>
                </c:pt>
                <c:pt idx="9">
                  <c:v>15428053</c:v>
                </c:pt>
                <c:pt idx="10">
                  <c:v>16377630</c:v>
                </c:pt>
                <c:pt idx="11">
                  <c:v>22745000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F-458E-BFAA-313D294D5482}"/>
            </c:ext>
          </c:extLst>
        </c:ser>
        <c:ser>
          <c:idx val="2"/>
          <c:order val="2"/>
          <c:tx>
            <c:strRef>
              <c:f>'Soltan Soltanli'!$I$31</c:f>
              <c:strCache>
                <c:ptCount val="1"/>
                <c:pt idx="0">
                  <c:v>Sum of Street 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'Soltan Soltanli'!$F$32:$F$44</c:f>
              <c:strCache>
                <c:ptCount val="12"/>
                <c:pt idx="0">
                  <c:v>Jan</c:v>
                </c:pt>
                <c:pt idx="1">
                  <c:v>July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'Soltan Soltanli'!$I$32:$I$44</c:f>
              <c:numCache>
                <c:formatCode>General</c:formatCode>
                <c:ptCount val="12"/>
                <c:pt idx="0">
                  <c:v>20164891</c:v>
                </c:pt>
                <c:pt idx="1">
                  <c:v>29733650</c:v>
                </c:pt>
                <c:pt idx="2">
                  <c:v>17990580</c:v>
                </c:pt>
                <c:pt idx="3">
                  <c:v>15598486</c:v>
                </c:pt>
                <c:pt idx="4">
                  <c:v>18484636</c:v>
                </c:pt>
                <c:pt idx="5">
                  <c:v>24240149</c:v>
                </c:pt>
                <c:pt idx="6">
                  <c:v>24447006</c:v>
                </c:pt>
                <c:pt idx="7">
                  <c:v>29237640</c:v>
                </c:pt>
                <c:pt idx="8">
                  <c:v>22782344</c:v>
                </c:pt>
                <c:pt idx="9">
                  <c:v>19659173</c:v>
                </c:pt>
                <c:pt idx="10">
                  <c:v>19740481</c:v>
                </c:pt>
                <c:pt idx="11">
                  <c:v>29500996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F-458E-BFAA-313D294D5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21632"/>
        <c:axId val="509517888"/>
      </c:barChart>
      <c:catAx>
        <c:axId val="5095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17888"/>
        <c:crosses val="autoZero"/>
        <c:auto val="1"/>
        <c:lblAlgn val="ctr"/>
        <c:lblOffset val="100"/>
        <c:noMultiLvlLbl val="0"/>
      </c:catAx>
      <c:valAx>
        <c:axId val="5095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'Soltan Soltanli'!$G$1:$I$1</c:f>
              <c:strCache>
                <c:ptCount val="3"/>
                <c:pt idx="0">
                  <c:v>Apparel</c:v>
                </c:pt>
                <c:pt idx="1">
                  <c:v>Athletic Footwear</c:v>
                </c:pt>
                <c:pt idx="2">
                  <c:v>Street Footwear</c:v>
                </c:pt>
              </c:strCache>
            </c:strRef>
          </c:cat>
          <c:val>
            <c:numRef>
              <c:f>'Soltan Soltanli'!$G$2:$I$2</c:f>
              <c:numCache>
                <c:formatCode>_(* #,##0.00_);_(* \(#,##0.00\);_(* "-"??_);_(@_)</c:formatCode>
                <c:ptCount val="3"/>
                <c:pt idx="0">
                  <c:v>241360196</c:v>
                </c:pt>
                <c:pt idx="1">
                  <c:v>204881222</c:v>
                </c:pt>
                <c:pt idx="2">
                  <c:v>271580032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AEE-BB71-3787D0FC7A8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591608</xdr:colOff>
      <xdr:row>14</xdr:row>
      <xdr:rowOff>172508</xdr:rowOff>
    </xdr:from>
    <xdr:to>
      <xdr:col>8</xdr:col>
      <xdr:colOff>236009</xdr:colOff>
      <xdr:row>28</xdr:row>
      <xdr:rowOff>100541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91747-DD3B-4DA9-A766-2EC637A44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593725</xdr:colOff>
      <xdr:row>15</xdr:row>
      <xdr:rowOff>0</xdr:rowOff>
    </xdr:from>
    <xdr:to>
      <xdr:col>14</xdr:col>
      <xdr:colOff>194733</xdr:colOff>
      <xdr:row>27</xdr:row>
      <xdr:rowOff>115359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E8C61-B2E6-4976-8AA7-93BC08E6A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tanli, Soltan" refreshedDate="45332.121838425926" createdVersion="7" refreshedVersion="7" minRefreshableVersion="3" recordCount="12" xr:uid="{F1A5BD27-A9E8-4565-BC83-E7AE8A2CA413}">
  <cacheSource type="worksheet">
    <worksheetSource ref="A1:D13" sheet="Soltan Soltanli"/>
  </cacheSource>
  <cacheFields count="4">
    <cacheField name="Month" numFmtId="0">
      <sharedItems count="12">
        <s v="Jan"/>
        <s v="Feb"/>
        <s v="Mar"/>
        <s v="Apr"/>
        <s v="May"/>
        <s v="Jun"/>
        <s v="July"/>
        <s v="Aug"/>
        <s v="Sep"/>
        <s v="Oct"/>
        <s v="Nov"/>
        <s v="Dec"/>
      </sharedItems>
    </cacheField>
    <cacheField name="Apparel" numFmtId="43">
      <sharedItems containsSemiMixedTypes="0" containsString="0" containsNumber="1" containsInteger="1" minValue="12064875" maxValue="26998459"/>
    </cacheField>
    <cacheField name="Athletic Footwear" numFmtId="43">
      <sharedItems containsSemiMixedTypes="0" containsString="0" containsNumber="1" containsInteger="1" minValue="11485171" maxValue="22745000"/>
    </cacheField>
    <cacheField name="Street Footwear" numFmtId="43">
      <sharedItems containsSemiMixedTypes="0" containsString="0" containsNumber="1" containsInteger="1" minValue="15598486" maxValue="29733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8251671"/>
    <n v="16808834"/>
    <n v="20164891"/>
  </r>
  <r>
    <x v="1"/>
    <n v="15242711"/>
    <n v="12868874"/>
    <n v="17990580"/>
  </r>
  <r>
    <x v="2"/>
    <n v="12064875"/>
    <n v="11485171"/>
    <n v="15598486"/>
  </r>
  <r>
    <x v="3"/>
    <n v="16314776"/>
    <n v="12933552"/>
    <n v="18484636"/>
  </r>
  <r>
    <x v="4"/>
    <n v="22132203"/>
    <n v="17217329"/>
    <n v="24240149"/>
  </r>
  <r>
    <x v="5"/>
    <n v="24151099"/>
    <n v="17319448"/>
    <n v="24447006"/>
  </r>
  <r>
    <x v="6"/>
    <n v="26998459"/>
    <n v="21602572"/>
    <n v="29733650"/>
  </r>
  <r>
    <x v="7"/>
    <n v="20936713"/>
    <n v="22113868"/>
    <n v="29237640"/>
  </r>
  <r>
    <x v="8"/>
    <n v="18593788"/>
    <n v="17980891"/>
    <n v="22782344"/>
  </r>
  <r>
    <x v="9"/>
    <n v="17987538"/>
    <n v="15428053"/>
    <n v="19659173"/>
  </r>
  <r>
    <x v="10"/>
    <n v="23116929"/>
    <n v="16377630"/>
    <n v="19740481"/>
  </r>
  <r>
    <x v="11"/>
    <n v="25569434"/>
    <n v="22745000"/>
    <n v="29500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57F9D-F35C-4822-941C-34FFF4B2D73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31:I44" firstHeaderRow="0" firstDataRow="1" firstDataCol="1"/>
  <pivotFields count="4">
    <pivotField axis="axisRow" showAll="0">
      <items count="13">
        <item x="0"/>
        <item x="6"/>
        <item x="1"/>
        <item x="2"/>
        <item x="3"/>
        <item x="4"/>
        <item x="5"/>
        <item x="7"/>
        <item x="8"/>
        <item x="9"/>
        <item x="10"/>
        <item x="11"/>
        <item t="default"/>
      </items>
    </pivotField>
    <pivotField dataField="1" numFmtId="43" showAll="0"/>
    <pivotField dataField="1" numFmtId="43" showAll="0"/>
    <pivotField dataField="1" numFmtId="43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parel" fld="1" baseField="0" baseItem="0"/>
    <dataField name="Sum of Athletic Footwear" fld="2" baseField="0" baseItem="0"/>
    <dataField name="Sum of Street Footwear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FFFB-BE36-4FBE-B983-40BC3DE587E1}">
  <dimension ref="A1:AW199"/>
  <sheetViews>
    <sheetView tabSelected="1" zoomScaleNormal="100" workbookViewId="0">
      <selection activeCell="D19" sqref="D19"/>
    </sheetView>
  </sheetViews>
  <sheetFormatPr defaultRowHeight="14.5" x14ac:dyDescent="0.35"/>
  <cols>
    <col min="1" max="1" width="8.7265625" customWidth="1"/>
    <col min="2" max="2" width="17.90625" customWidth="1"/>
    <col min="3" max="3" width="18.6328125" customWidth="1"/>
    <col min="4" max="4" width="20.1796875" customWidth="1"/>
    <col min="5" max="5" width="8.6328125" customWidth="1"/>
    <col min="6" max="6" width="18.08984375" customWidth="1"/>
    <col min="7" max="7" width="19.81640625" customWidth="1"/>
    <col min="8" max="8" width="22.26953125" bestFit="1" customWidth="1"/>
    <col min="9" max="9" width="20.81640625" bestFit="1" customWidth="1"/>
    <col min="10" max="10" width="8.7265625" customWidth="1"/>
    <col min="12" max="12" width="17.81640625" customWidth="1"/>
    <col min="13" max="13" width="17.54296875" customWidth="1"/>
    <col min="14" max="16" width="8.7265625" customWidth="1"/>
  </cols>
  <sheetData>
    <row r="1" spans="1:49" x14ac:dyDescent="0.35">
      <c r="A1" s="4" t="s">
        <v>0</v>
      </c>
      <c r="B1" s="4" t="s">
        <v>1</v>
      </c>
      <c r="C1" s="4" t="s">
        <v>16</v>
      </c>
      <c r="D1" s="4" t="s">
        <v>17</v>
      </c>
      <c r="E1" s="1"/>
      <c r="F1" s="1"/>
      <c r="G1" s="5" t="s">
        <v>1</v>
      </c>
      <c r="H1" s="5" t="s">
        <v>16</v>
      </c>
      <c r="I1" s="5" t="s">
        <v>17</v>
      </c>
      <c r="J1" s="1"/>
      <c r="K1" s="1"/>
      <c r="L1" s="5" t="s">
        <v>2</v>
      </c>
      <c r="M1" s="5" t="s">
        <v>18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35">
      <c r="A2" s="2" t="s">
        <v>3</v>
      </c>
      <c r="B2" s="3">
        <v>18251671</v>
      </c>
      <c r="C2" s="3">
        <v>16808834</v>
      </c>
      <c r="D2" s="3">
        <v>20164891</v>
      </c>
      <c r="E2" s="1"/>
      <c r="F2" s="2" t="s">
        <v>2</v>
      </c>
      <c r="G2" s="3">
        <f>SUM(B2:B13)</f>
        <v>241360196</v>
      </c>
      <c r="H2" s="3">
        <f t="shared" ref="H2:I2" si="0">SUM(C2:C13)</f>
        <v>204881222</v>
      </c>
      <c r="I2" s="3">
        <f t="shared" si="0"/>
        <v>271580032</v>
      </c>
      <c r="J2" s="1"/>
      <c r="K2" s="2" t="s">
        <v>3</v>
      </c>
      <c r="L2" s="3">
        <f>SUM(B2:D2)</f>
        <v>55225396</v>
      </c>
      <c r="M2" s="3">
        <f>L2/3</f>
        <v>18408465.333333332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35">
      <c r="A3" s="2" t="s">
        <v>4</v>
      </c>
      <c r="B3" s="3">
        <v>15242711</v>
      </c>
      <c r="C3" s="3">
        <v>12868874</v>
      </c>
      <c r="D3" s="3">
        <v>17990580</v>
      </c>
      <c r="E3" s="1"/>
      <c r="F3" s="2" t="s">
        <v>18</v>
      </c>
      <c r="G3" s="3">
        <f>G2/12</f>
        <v>20113349.666666668</v>
      </c>
      <c r="H3" s="3">
        <f t="shared" ref="H3:I3" si="1">H2/12</f>
        <v>17073435.166666668</v>
      </c>
      <c r="I3" s="3">
        <f t="shared" si="1"/>
        <v>22631669.333333332</v>
      </c>
      <c r="J3" s="1"/>
      <c r="K3" s="2" t="s">
        <v>4</v>
      </c>
      <c r="L3" s="3">
        <f t="shared" ref="L3:L13" si="2">SUM(B3:D3)</f>
        <v>46102165</v>
      </c>
      <c r="M3" s="3">
        <f t="shared" ref="M3:M13" si="3">L3/3</f>
        <v>15367388.333333334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35">
      <c r="A4" s="2" t="s">
        <v>5</v>
      </c>
      <c r="B4" s="3">
        <v>12064875</v>
      </c>
      <c r="C4" s="3">
        <v>11485171</v>
      </c>
      <c r="D4" s="3">
        <v>15598486</v>
      </c>
      <c r="E4" s="1"/>
      <c r="F4" s="2" t="s">
        <v>19</v>
      </c>
      <c r="G4" s="2">
        <f>_xlfn.VAR.P(B2:B13)</f>
        <v>18373034081350.555</v>
      </c>
      <c r="H4" s="2">
        <f t="shared" ref="H4:I4" si="4">_xlfn.VAR.P(C2:C13)</f>
        <v>12358124984673.334</v>
      </c>
      <c r="I4" s="2">
        <f t="shared" si="4"/>
        <v>21554412236905.555</v>
      </c>
      <c r="J4" s="1"/>
      <c r="K4" s="2" t="s">
        <v>5</v>
      </c>
      <c r="L4" s="3">
        <f t="shared" si="2"/>
        <v>39148532</v>
      </c>
      <c r="M4" s="3">
        <f t="shared" si="3"/>
        <v>13049510.666666666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35">
      <c r="A5" s="2" t="s">
        <v>6</v>
      </c>
      <c r="B5" s="3">
        <v>16314776</v>
      </c>
      <c r="C5" s="3">
        <v>12933552</v>
      </c>
      <c r="D5" s="3">
        <v>18484636</v>
      </c>
      <c r="E5" s="1"/>
      <c r="F5" s="2" t="s">
        <v>20</v>
      </c>
      <c r="G5" s="2">
        <f>SQRT(G4)</f>
        <v>4286377.7343289005</v>
      </c>
      <c r="H5" s="2">
        <f t="shared" ref="H5:I5" si="5">SQRT(H4)</f>
        <v>3515412.4913974651</v>
      </c>
      <c r="I5" s="2">
        <f t="shared" si="5"/>
        <v>4642672.9625190655</v>
      </c>
      <c r="J5" s="1"/>
      <c r="K5" s="2" t="s">
        <v>6</v>
      </c>
      <c r="L5" s="3">
        <f t="shared" si="2"/>
        <v>47732964</v>
      </c>
      <c r="M5" s="3">
        <f t="shared" si="3"/>
        <v>15910988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35">
      <c r="A6" s="2" t="s">
        <v>7</v>
      </c>
      <c r="B6" s="3">
        <v>22132203</v>
      </c>
      <c r="C6" s="3">
        <v>17217329</v>
      </c>
      <c r="D6" s="3">
        <v>24240149</v>
      </c>
      <c r="E6" s="1"/>
      <c r="F6" s="1"/>
      <c r="G6" s="1"/>
      <c r="H6" s="1"/>
      <c r="I6" s="1"/>
      <c r="J6" s="1"/>
      <c r="K6" s="2" t="s">
        <v>7</v>
      </c>
      <c r="L6" s="3">
        <f t="shared" si="2"/>
        <v>63589681</v>
      </c>
      <c r="M6" s="3">
        <f t="shared" si="3"/>
        <v>21196560.333333332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35">
      <c r="A7" s="2" t="s">
        <v>8</v>
      </c>
      <c r="B7" s="3">
        <v>24151099</v>
      </c>
      <c r="C7" s="3">
        <v>17319448</v>
      </c>
      <c r="D7" s="3">
        <v>24447006</v>
      </c>
      <c r="E7" s="1"/>
      <c r="F7" s="1"/>
      <c r="G7" s="1"/>
      <c r="H7" s="1"/>
      <c r="I7" s="1"/>
      <c r="J7" s="1"/>
      <c r="K7" s="2" t="s">
        <v>8</v>
      </c>
      <c r="L7" s="3">
        <f t="shared" si="2"/>
        <v>65917553</v>
      </c>
      <c r="M7" s="3">
        <f t="shared" si="3"/>
        <v>21972517.666666668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35">
      <c r="A8" s="2" t="s">
        <v>15</v>
      </c>
      <c r="B8" s="3">
        <v>26998459</v>
      </c>
      <c r="C8" s="3">
        <v>21602572</v>
      </c>
      <c r="D8" s="3">
        <v>29733650</v>
      </c>
      <c r="E8" s="1"/>
      <c r="F8" s="6" t="s">
        <v>21</v>
      </c>
      <c r="G8" s="3">
        <f>SUM(G2:I2)</f>
        <v>717821450</v>
      </c>
      <c r="H8" s="1"/>
      <c r="I8" s="1"/>
      <c r="J8" s="1"/>
      <c r="K8" s="2" t="s">
        <v>9</v>
      </c>
      <c r="L8" s="3">
        <f t="shared" si="2"/>
        <v>78334681</v>
      </c>
      <c r="M8" s="3">
        <f t="shared" si="3"/>
        <v>26111560.333333332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35">
      <c r="A9" s="2" t="s">
        <v>10</v>
      </c>
      <c r="B9" s="3">
        <v>20936713</v>
      </c>
      <c r="C9" s="3">
        <v>22113868</v>
      </c>
      <c r="D9" s="3">
        <v>29237640</v>
      </c>
      <c r="E9" s="1"/>
      <c r="F9" s="6" t="s">
        <v>22</v>
      </c>
      <c r="G9" s="2" t="str">
        <f>INDEX(G1:I1,MATCH(MAX(G2:I2),G2:I2,0))</f>
        <v>Street Footwear</v>
      </c>
      <c r="H9" s="1"/>
      <c r="I9" s="1"/>
      <c r="J9" s="1"/>
      <c r="K9" s="2" t="s">
        <v>10</v>
      </c>
      <c r="L9" s="3">
        <f t="shared" si="2"/>
        <v>72288221</v>
      </c>
      <c r="M9" s="3">
        <f t="shared" si="3"/>
        <v>24096073.666666668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35">
      <c r="A10" s="2" t="s">
        <v>11</v>
      </c>
      <c r="B10" s="3">
        <v>18593788</v>
      </c>
      <c r="C10" s="3">
        <v>17980891</v>
      </c>
      <c r="D10" s="3">
        <v>22782344</v>
      </c>
      <c r="E10" s="1"/>
      <c r="F10" s="6" t="s">
        <v>23</v>
      </c>
      <c r="G10" s="2" t="str">
        <f>INDEX(K2:K13,MATCH(MAX(L2:L13),L2:L13,0))</f>
        <v>Jul</v>
      </c>
      <c r="H10" s="1"/>
      <c r="I10" s="1"/>
      <c r="J10" s="1"/>
      <c r="K10" s="2" t="s">
        <v>11</v>
      </c>
      <c r="L10" s="3">
        <f t="shared" si="2"/>
        <v>59357023</v>
      </c>
      <c r="M10" s="3">
        <f t="shared" si="3"/>
        <v>19785674.333333332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35">
      <c r="A11" s="2" t="s">
        <v>12</v>
      </c>
      <c r="B11" s="3">
        <v>17987538</v>
      </c>
      <c r="C11" s="3">
        <v>15428053</v>
      </c>
      <c r="D11" s="3">
        <v>19659173</v>
      </c>
      <c r="E11" s="1"/>
      <c r="F11" s="6" t="s">
        <v>24</v>
      </c>
      <c r="G11" s="3">
        <f>G8/36</f>
        <v>19939484.722222224</v>
      </c>
      <c r="H11" s="1"/>
      <c r="I11" s="1"/>
      <c r="J11" s="1"/>
      <c r="K11" s="2" t="s">
        <v>12</v>
      </c>
      <c r="L11" s="3">
        <f t="shared" si="2"/>
        <v>53074764</v>
      </c>
      <c r="M11" s="3">
        <f t="shared" si="3"/>
        <v>17691588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35">
      <c r="A12" s="2" t="s">
        <v>13</v>
      </c>
      <c r="B12" s="3">
        <v>23116929</v>
      </c>
      <c r="C12" s="3">
        <v>16377630</v>
      </c>
      <c r="D12" s="3">
        <v>19740481</v>
      </c>
      <c r="E12" s="1"/>
      <c r="F12" s="6" t="s">
        <v>25</v>
      </c>
      <c r="G12" s="2">
        <f>_xlfn.VAR.P(B2:D13)</f>
        <v>22592632785679.801</v>
      </c>
      <c r="H12" s="1"/>
      <c r="I12" s="1"/>
      <c r="J12" s="1"/>
      <c r="K12" s="2" t="s">
        <v>13</v>
      </c>
      <c r="L12" s="3">
        <f t="shared" si="2"/>
        <v>59235040</v>
      </c>
      <c r="M12" s="3">
        <f t="shared" si="3"/>
        <v>19745013.333333332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35">
      <c r="A13" s="2" t="s">
        <v>14</v>
      </c>
      <c r="B13" s="3">
        <v>25569434</v>
      </c>
      <c r="C13" s="3">
        <v>22745000</v>
      </c>
      <c r="D13" s="3">
        <v>29500996</v>
      </c>
      <c r="E13" s="1"/>
      <c r="F13" s="6" t="s">
        <v>26</v>
      </c>
      <c r="G13" s="2">
        <f>SQRT(G12)</f>
        <v>4753170.8138546627</v>
      </c>
      <c r="H13" s="1"/>
      <c r="I13" s="1"/>
      <c r="J13" s="1"/>
      <c r="K13" s="2" t="s">
        <v>14</v>
      </c>
      <c r="L13" s="3">
        <f t="shared" si="2"/>
        <v>77815430</v>
      </c>
      <c r="M13" s="3">
        <f t="shared" si="3"/>
        <v>25938476.666666668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35">
      <c r="A14" s="1"/>
      <c r="B14" s="1"/>
      <c r="C14" s="1"/>
      <c r="D14" s="1"/>
      <c r="E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35">
      <c r="A16" s="6" t="s">
        <v>27</v>
      </c>
      <c r="B16" s="6" t="s">
        <v>1</v>
      </c>
      <c r="C16" s="6" t="s">
        <v>16</v>
      </c>
      <c r="D16" s="6" t="s">
        <v>17</v>
      </c>
      <c r="E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35">
      <c r="A17" s="7" t="s">
        <v>4</v>
      </c>
      <c r="B17" s="2">
        <f>(B3-B2)/B2*100</f>
        <v>-16.485942574792194</v>
      </c>
      <c r="C17" s="2">
        <f t="shared" ref="C17:D17" si="6">(C3-C2)/C2*100</f>
        <v>-23.439817419816269</v>
      </c>
      <c r="D17" s="2">
        <f t="shared" si="6"/>
        <v>-10.78265684649622</v>
      </c>
      <c r="E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35">
      <c r="A18" s="7" t="s">
        <v>5</v>
      </c>
      <c r="B18" s="2">
        <f>(B4-B3)/B3*100</f>
        <v>-20.848233624582925</v>
      </c>
      <c r="C18" s="2">
        <f t="shared" ref="C18:D18" si="7">(C4-C3)/C3*100</f>
        <v>-10.752323785282224</v>
      </c>
      <c r="D18" s="2">
        <f t="shared" si="7"/>
        <v>-13.296369544506071</v>
      </c>
      <c r="E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35">
      <c r="A19" s="7" t="s">
        <v>6</v>
      </c>
      <c r="B19" s="2">
        <f t="shared" ref="B19:D27" si="8">(B5-B4)/B4*100</f>
        <v>35.225404324537138</v>
      </c>
      <c r="C19" s="2">
        <f t="shared" si="8"/>
        <v>12.610878845425985</v>
      </c>
      <c r="D19" s="2">
        <f t="shared" si="8"/>
        <v>18.5027572547746</v>
      </c>
      <c r="E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35">
      <c r="A20" s="7" t="s">
        <v>7</v>
      </c>
      <c r="B20" s="2">
        <f t="shared" si="8"/>
        <v>35.65741264238013</v>
      </c>
      <c r="C20" s="2">
        <f t="shared" si="8"/>
        <v>33.121427122263086</v>
      </c>
      <c r="D20" s="2">
        <f t="shared" si="8"/>
        <v>31.136739722653996</v>
      </c>
      <c r="E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35">
      <c r="A21" s="7" t="s">
        <v>8</v>
      </c>
      <c r="B21" s="2">
        <f t="shared" si="8"/>
        <v>9.1219839254140211</v>
      </c>
      <c r="C21" s="2">
        <f t="shared" si="8"/>
        <v>0.59311755034709512</v>
      </c>
      <c r="D21" s="2">
        <f t="shared" si="8"/>
        <v>0.85336521652569042</v>
      </c>
      <c r="E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35">
      <c r="A22" s="7" t="s">
        <v>9</v>
      </c>
      <c r="B22" s="2">
        <f t="shared" si="8"/>
        <v>11.789774038854297</v>
      </c>
      <c r="C22" s="2">
        <f t="shared" si="8"/>
        <v>24.730141514902783</v>
      </c>
      <c r="D22" s="2">
        <f t="shared" si="8"/>
        <v>21.624913905612818</v>
      </c>
      <c r="E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35">
      <c r="A23" s="7" t="s">
        <v>10</v>
      </c>
      <c r="B23" s="2">
        <f t="shared" si="8"/>
        <v>-22.452192549211791</v>
      </c>
      <c r="C23" s="2">
        <f t="shared" si="8"/>
        <v>2.3668292831057336</v>
      </c>
      <c r="D23" s="2">
        <f t="shared" si="8"/>
        <v>-1.6681773008022895</v>
      </c>
      <c r="E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35">
      <c r="A24" s="7" t="s">
        <v>11</v>
      </c>
      <c r="B24" s="2">
        <f t="shared" si="8"/>
        <v>-11.19051018180361</v>
      </c>
      <c r="C24" s="2">
        <f t="shared" si="8"/>
        <v>-18.689525504990804</v>
      </c>
      <c r="D24" s="2">
        <f t="shared" si="8"/>
        <v>-22.078717707721964</v>
      </c>
      <c r="E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35">
      <c r="A25" s="7" t="s">
        <v>12</v>
      </c>
      <c r="B25" s="2">
        <f t="shared" si="8"/>
        <v>-3.2604975382100734</v>
      </c>
      <c r="C25" s="2">
        <f t="shared" si="8"/>
        <v>-14.197505562989065</v>
      </c>
      <c r="D25" s="2">
        <f t="shared" si="8"/>
        <v>-13.708734272469943</v>
      </c>
      <c r="E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35">
      <c r="A26" s="7" t="s">
        <v>13</v>
      </c>
      <c r="B26" s="2">
        <f t="shared" si="8"/>
        <v>28.51635949288891</v>
      </c>
      <c r="C26" s="2">
        <f t="shared" si="8"/>
        <v>6.1548725558565298</v>
      </c>
      <c r="D26" s="2">
        <f t="shared" si="8"/>
        <v>0.4135880995604444</v>
      </c>
      <c r="E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35">
      <c r="A27" s="7" t="s">
        <v>14</v>
      </c>
      <c r="B27" s="2">
        <f t="shared" si="8"/>
        <v>10.609129785362061</v>
      </c>
      <c r="C27" s="2">
        <f t="shared" si="8"/>
        <v>38.878457994227496</v>
      </c>
      <c r="D27" s="2">
        <f t="shared" si="8"/>
        <v>49.44415994726775</v>
      </c>
      <c r="E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35">
      <c r="A28" s="1"/>
      <c r="B28" s="1"/>
      <c r="C28" s="1"/>
      <c r="D28" s="1"/>
      <c r="E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35">
      <c r="A29" s="1"/>
      <c r="B29" s="1"/>
      <c r="C29" s="1"/>
      <c r="D29" s="1"/>
      <c r="E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35">
      <c r="A30" s="1"/>
      <c r="B30" s="1"/>
      <c r="C30" s="1"/>
      <c r="D30" s="1"/>
      <c r="E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35">
      <c r="A31" s="1"/>
      <c r="B31" s="1"/>
      <c r="C31" s="1"/>
      <c r="D31" s="1"/>
      <c r="E31" s="1"/>
      <c r="F31" s="8" t="s">
        <v>28</v>
      </c>
      <c r="G31" t="s">
        <v>29</v>
      </c>
      <c r="H31" t="s">
        <v>30</v>
      </c>
      <c r="I31" t="s">
        <v>31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35">
      <c r="A32" s="1"/>
      <c r="B32" s="1"/>
      <c r="C32" s="1"/>
      <c r="D32" s="1"/>
      <c r="E32" s="1"/>
      <c r="F32" s="9" t="s">
        <v>3</v>
      </c>
      <c r="G32" s="10">
        <v>18251671</v>
      </c>
      <c r="H32" s="10">
        <v>16808834</v>
      </c>
      <c r="I32" s="10">
        <v>20164891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35">
      <c r="A33" s="1"/>
      <c r="B33" s="1"/>
      <c r="C33" s="1"/>
      <c r="D33" s="1"/>
      <c r="E33" s="1"/>
      <c r="F33" s="9" t="s">
        <v>15</v>
      </c>
      <c r="G33" s="10">
        <v>26998459</v>
      </c>
      <c r="H33" s="10">
        <v>21602572</v>
      </c>
      <c r="I33" s="10">
        <v>29733650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35">
      <c r="A34" s="1"/>
      <c r="B34" s="1"/>
      <c r="C34" s="1"/>
      <c r="D34" s="1"/>
      <c r="E34" s="1"/>
      <c r="F34" s="9" t="s">
        <v>4</v>
      </c>
      <c r="G34" s="10">
        <v>15242711</v>
      </c>
      <c r="H34" s="10">
        <v>12868874</v>
      </c>
      <c r="I34" s="10">
        <v>17990580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35">
      <c r="A35" s="1"/>
      <c r="B35" s="1"/>
      <c r="C35" s="1"/>
      <c r="D35" s="1"/>
      <c r="E35" s="1"/>
      <c r="F35" s="9" t="s">
        <v>5</v>
      </c>
      <c r="G35" s="10">
        <v>12064875</v>
      </c>
      <c r="H35" s="10">
        <v>11485171</v>
      </c>
      <c r="I35" s="10">
        <v>15598486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35">
      <c r="A36" s="1"/>
      <c r="B36" s="1"/>
      <c r="C36" s="1"/>
      <c r="D36" s="1"/>
      <c r="E36" s="1"/>
      <c r="F36" s="9" t="s">
        <v>6</v>
      </c>
      <c r="G36" s="10">
        <v>16314776</v>
      </c>
      <c r="H36" s="10">
        <v>12933552</v>
      </c>
      <c r="I36" s="10">
        <v>18484636</v>
      </c>
      <c r="J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35">
      <c r="A37" s="1"/>
      <c r="B37" s="1"/>
      <c r="C37" s="1"/>
      <c r="D37" s="1"/>
      <c r="E37" s="1"/>
      <c r="F37" s="9" t="s">
        <v>7</v>
      </c>
      <c r="G37" s="10">
        <v>22132203</v>
      </c>
      <c r="H37" s="10">
        <v>17217329</v>
      </c>
      <c r="I37" s="10">
        <v>24240149</v>
      </c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35">
      <c r="A38" s="1"/>
      <c r="B38" s="1"/>
      <c r="C38" s="1"/>
      <c r="D38" s="1"/>
      <c r="E38" s="1"/>
      <c r="F38" s="9" t="s">
        <v>8</v>
      </c>
      <c r="G38" s="10">
        <v>24151099</v>
      </c>
      <c r="H38" s="10">
        <v>17319448</v>
      </c>
      <c r="I38" s="10">
        <v>24447006</v>
      </c>
      <c r="J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35">
      <c r="A39" s="1"/>
      <c r="B39" s="1"/>
      <c r="C39" s="1"/>
      <c r="D39" s="1"/>
      <c r="E39" s="1"/>
      <c r="F39" s="9" t="s">
        <v>10</v>
      </c>
      <c r="G39" s="10">
        <v>20936713</v>
      </c>
      <c r="H39" s="10">
        <v>22113868</v>
      </c>
      <c r="I39" s="10">
        <v>29237640</v>
      </c>
      <c r="J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35">
      <c r="A40" s="1"/>
      <c r="B40" s="1"/>
      <c r="C40" s="1"/>
      <c r="D40" s="1"/>
      <c r="E40" s="1"/>
      <c r="F40" s="9" t="s">
        <v>11</v>
      </c>
      <c r="G40" s="10">
        <v>18593788</v>
      </c>
      <c r="H40" s="10">
        <v>17980891</v>
      </c>
      <c r="I40" s="10">
        <v>22782344</v>
      </c>
      <c r="J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35">
      <c r="A41" s="1"/>
      <c r="B41" s="1"/>
      <c r="C41" s="1"/>
      <c r="D41" s="1"/>
      <c r="E41" s="1"/>
      <c r="F41" s="9" t="s">
        <v>12</v>
      </c>
      <c r="G41" s="10">
        <v>17987538</v>
      </c>
      <c r="H41" s="10">
        <v>15428053</v>
      </c>
      <c r="I41" s="10">
        <v>19659173</v>
      </c>
      <c r="J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35">
      <c r="A42" s="1"/>
      <c r="B42" s="1"/>
      <c r="C42" s="1"/>
      <c r="D42" s="1"/>
      <c r="E42" s="1"/>
      <c r="F42" s="9" t="s">
        <v>13</v>
      </c>
      <c r="G42" s="10">
        <v>23116929</v>
      </c>
      <c r="H42" s="10">
        <v>16377630</v>
      </c>
      <c r="I42" s="10">
        <v>19740481</v>
      </c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35">
      <c r="A43" s="1"/>
      <c r="B43" s="1"/>
      <c r="C43" s="1"/>
      <c r="D43" s="1"/>
      <c r="E43" s="1"/>
      <c r="F43" s="9" t="s">
        <v>14</v>
      </c>
      <c r="G43" s="10">
        <v>25569434</v>
      </c>
      <c r="H43" s="10">
        <v>22745000</v>
      </c>
      <c r="I43" s="10">
        <v>29500996</v>
      </c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35">
      <c r="A44" s="1"/>
      <c r="B44" s="1"/>
      <c r="C44" s="1"/>
      <c r="D44" s="1"/>
      <c r="E44" s="1"/>
      <c r="F44" s="9" t="s">
        <v>21</v>
      </c>
      <c r="G44" s="10">
        <v>241360196</v>
      </c>
      <c r="H44" s="10">
        <v>204881222</v>
      </c>
      <c r="I44" s="10">
        <v>271580032</v>
      </c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Soltan Soltanli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Minder</dc:creator>
  <cp:lastModifiedBy>Soltanli, Soltan</cp:lastModifiedBy>
  <dcterms:created xsi:type="dcterms:W3CDTF">2024-01-30T15:56:54Z</dcterms:created>
  <dcterms:modified xsi:type="dcterms:W3CDTF">2024-02-10T11:04:14Z</dcterms:modified>
</cp:coreProperties>
</file>