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goffice-my.sharepoint.com/personal/s_sanchit_iitg_ac_in/Documents/"/>
    </mc:Choice>
  </mc:AlternateContent>
  <xr:revisionPtr revIDLastSave="0" documentId="8_{A69A9847-4585-47C7-AFFF-11EBEA8FFBDA}" xr6:coauthVersionLast="47" xr6:coauthVersionMax="47" xr10:uidLastSave="{00000000-0000-0000-0000-000000000000}"/>
  <bookViews>
    <workbookView xWindow="-98" yWindow="-98" windowWidth="19396" windowHeight="10276" xr2:uid="{E43FDA62-C3F2-4A96-AD47-B31EAD76F9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6" i="1" l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M76" i="1"/>
  <c r="L76" i="1"/>
  <c r="K76" i="1"/>
  <c r="J76" i="1"/>
  <c r="I76" i="1"/>
  <c r="H76" i="1"/>
  <c r="G76" i="1"/>
  <c r="F76" i="1"/>
  <c r="E76" i="1"/>
  <c r="D76" i="1"/>
  <c r="C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M75" i="1"/>
  <c r="L75" i="1"/>
  <c r="K75" i="1"/>
  <c r="J75" i="1"/>
  <c r="I75" i="1"/>
  <c r="H75" i="1"/>
  <c r="G75" i="1"/>
  <c r="F75" i="1"/>
  <c r="E75" i="1"/>
  <c r="D75" i="1"/>
  <c r="C75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M74" i="1"/>
  <c r="L74" i="1"/>
  <c r="K74" i="1"/>
  <c r="J74" i="1"/>
  <c r="I74" i="1"/>
  <c r="H74" i="1"/>
  <c r="G74" i="1"/>
  <c r="F74" i="1"/>
  <c r="E74" i="1"/>
  <c r="D74" i="1"/>
  <c r="C74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M73" i="1"/>
  <c r="L73" i="1"/>
  <c r="K73" i="1"/>
  <c r="J73" i="1"/>
  <c r="I73" i="1"/>
  <c r="H73" i="1"/>
  <c r="G73" i="1"/>
  <c r="F73" i="1"/>
  <c r="E73" i="1"/>
  <c r="D73" i="1"/>
  <c r="C73" i="1"/>
</calcChain>
</file>

<file path=xl/sharedStrings.xml><?xml version="1.0" encoding="utf-8"?>
<sst xmlns="http://schemas.openxmlformats.org/spreadsheetml/2006/main" count="362" uniqueCount="201">
  <si>
    <t>Description</t>
  </si>
  <si>
    <t>H</t>
  </si>
  <si>
    <t>C</t>
  </si>
  <si>
    <t>N</t>
  </si>
  <si>
    <t>O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</si>
  <si>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</si>
  <si>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</si>
  <si>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</si>
  <si>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</si>
  <si>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</si>
  <si>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</si>
  <si>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</si>
  <si>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</si>
  <si>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</si>
  <si>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</si>
  <si>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Ti</t>
  </si>
  <si>
    <t>V</t>
  </si>
  <si>
    <t>Cr</t>
  </si>
  <si>
    <t>Mn</t>
  </si>
  <si>
    <t>Fe</t>
  </si>
  <si>
    <t>Ni</t>
  </si>
  <si>
    <t>Cu</t>
  </si>
  <si>
    <t>Zn</t>
  </si>
  <si>
    <t>Sr</t>
  </si>
  <si>
    <t>Sn</t>
  </si>
  <si>
    <t>Ba</t>
  </si>
  <si>
    <t>Ta</t>
  </si>
  <si>
    <t>Bi</t>
  </si>
  <si>
    <t>W</t>
  </si>
  <si>
    <t>B</t>
  </si>
  <si>
    <t>Pb</t>
  </si>
  <si>
    <t>Density(kg/m3)</t>
  </si>
  <si>
    <t>Sensoy et. al, (2020)</t>
  </si>
  <si>
    <t>0-0.70-400(Ba%-wc-cement)</t>
  </si>
  <si>
    <t>50-0.50-400</t>
  </si>
  <si>
    <t>100-0.50-600</t>
  </si>
  <si>
    <t>100-0.30-400</t>
  </si>
  <si>
    <t>0-0.50-600</t>
  </si>
  <si>
    <t>100-0.70-400</t>
  </si>
  <si>
    <t>50-0.70-200</t>
  </si>
  <si>
    <t>50-0.70-600</t>
  </si>
  <si>
    <t>100-0.50-200</t>
  </si>
  <si>
    <t>0-0.30-400</t>
  </si>
  <si>
    <t>50-0.30-600</t>
  </si>
  <si>
    <t>50-0.30-200</t>
  </si>
  <si>
    <t>0-0.50-200</t>
  </si>
  <si>
    <t>Dezhampanah et. al, (2021)</t>
  </si>
  <si>
    <t>NOPP Nano-Ti02(0%)</t>
  </si>
  <si>
    <t>N2PP Nano-Ti02(2%)</t>
  </si>
  <si>
    <t>N4PP Nano-Ti02(4%)</t>
  </si>
  <si>
    <t>N6PP Nano-Ti02(6%)</t>
  </si>
  <si>
    <t>N8PP Nano-Ti02(8%)</t>
  </si>
  <si>
    <t>Zayed et. al (2020)</t>
  </si>
  <si>
    <t>A</t>
  </si>
  <si>
    <t>AH25</t>
  </si>
  <si>
    <t>AB25</t>
  </si>
  <si>
    <t>AH50</t>
  </si>
  <si>
    <t>AB50</t>
  </si>
  <si>
    <t>Suwanmaneechot et. al, (2021)</t>
  </si>
  <si>
    <t>CS</t>
  </si>
  <si>
    <t>M10S</t>
  </si>
  <si>
    <t>M20S</t>
  </si>
  <si>
    <t>M35S</t>
  </si>
  <si>
    <t>M50S</t>
  </si>
  <si>
    <t>CC35</t>
  </si>
  <si>
    <t>CC70</t>
  </si>
  <si>
    <t>CC</t>
  </si>
  <si>
    <t>M10C</t>
  </si>
  <si>
    <t>M20C</t>
  </si>
  <si>
    <t>M35C</t>
  </si>
  <si>
    <t>M50C</t>
  </si>
  <si>
    <t>CB</t>
  </si>
  <si>
    <t>M50B</t>
  </si>
  <si>
    <t>CF</t>
  </si>
  <si>
    <t>M50F</t>
  </si>
  <si>
    <t>Esfahani et. al,  (2021)</t>
  </si>
  <si>
    <t>G0C0</t>
  </si>
  <si>
    <t>G15CO</t>
  </si>
  <si>
    <t>G30C0</t>
  </si>
  <si>
    <t>G45C0</t>
  </si>
  <si>
    <t>G60C0</t>
  </si>
  <si>
    <t>G0C25</t>
  </si>
  <si>
    <t>G15C25</t>
  </si>
  <si>
    <t>G30C25</t>
  </si>
  <si>
    <t>G45C25</t>
  </si>
  <si>
    <t>G60C25</t>
  </si>
  <si>
    <t>G0C50</t>
  </si>
  <si>
    <t>G15C50</t>
  </si>
  <si>
    <t>G30C50</t>
  </si>
  <si>
    <t>G45C50</t>
  </si>
  <si>
    <t>G60C50</t>
  </si>
  <si>
    <t>G0C75</t>
  </si>
  <si>
    <t>G15C75</t>
  </si>
  <si>
    <t>G30C75</t>
  </si>
  <si>
    <t>G45C75</t>
  </si>
  <si>
    <t>G60C75</t>
  </si>
  <si>
    <t>G0C100</t>
  </si>
  <si>
    <t>G15C100</t>
  </si>
  <si>
    <t>G30C100</t>
  </si>
  <si>
    <t>G45C100</t>
  </si>
  <si>
    <t>G60C100</t>
  </si>
  <si>
    <t>Kumar et. al, (2021)</t>
  </si>
  <si>
    <t>D0 (Ti)</t>
  </si>
  <si>
    <t>D2</t>
  </si>
  <si>
    <t>D4</t>
  </si>
  <si>
    <t>D6</t>
  </si>
  <si>
    <t>S1 (Bi2O3+GGBFS)</t>
  </si>
  <si>
    <t>S2</t>
  </si>
  <si>
    <t>S3</t>
  </si>
  <si>
    <t>S4</t>
  </si>
  <si>
    <t>S5</t>
  </si>
  <si>
    <t>Soni et. al, (2021)</t>
  </si>
  <si>
    <t>M-0.35/CS0</t>
  </si>
  <si>
    <t>M-0.35/CS20</t>
  </si>
  <si>
    <t>M-0.35/CS30</t>
  </si>
  <si>
    <t>CS60</t>
  </si>
  <si>
    <t>CS20/SF</t>
  </si>
  <si>
    <t>CS40/SF</t>
  </si>
  <si>
    <t>CS50/SF</t>
  </si>
  <si>
    <t>M-.40/CS0</t>
  </si>
  <si>
    <t>CS20</t>
  </si>
  <si>
    <t>CS40</t>
  </si>
  <si>
    <t>CS60/SF</t>
  </si>
  <si>
    <t>M1 (20%WC)</t>
  </si>
  <si>
    <t>M2 (16%WC, 4%B4C)</t>
  </si>
  <si>
    <t>M3 (12%, 8%)</t>
  </si>
  <si>
    <t>M4(8, 12)</t>
  </si>
  <si>
    <t>M5(4, 16)</t>
  </si>
  <si>
    <t>M6 (0, 20)</t>
  </si>
  <si>
    <t>M7 (0, 0)</t>
  </si>
  <si>
    <t>Elsadany et. al, (2023)</t>
  </si>
  <si>
    <t>Control</t>
  </si>
  <si>
    <t>NS 3%</t>
  </si>
  <si>
    <t>NC 6%</t>
  </si>
  <si>
    <t>NMK 2%</t>
  </si>
  <si>
    <t>NS 3% NMK2%</t>
  </si>
  <si>
    <t>NS3% NC6%</t>
  </si>
  <si>
    <t>Khalaf et. al, (2021)</t>
  </si>
  <si>
    <t>Z 0.0</t>
  </si>
  <si>
    <t>Z 0.5</t>
  </si>
  <si>
    <t>Z 1.0</t>
  </si>
  <si>
    <t>Z 1.5</t>
  </si>
  <si>
    <t>Z 2.0</t>
  </si>
  <si>
    <t>Z 2.5</t>
  </si>
  <si>
    <t>Khalaf et. al, (2020)</t>
  </si>
  <si>
    <t>C1S2G4</t>
  </si>
  <si>
    <t>C1S1.5G3</t>
  </si>
  <si>
    <t>C1S2G3</t>
  </si>
  <si>
    <t>C1S2.5G3</t>
  </si>
  <si>
    <t>C1S2.5G2.5</t>
  </si>
  <si>
    <t>C1S2.5G2</t>
  </si>
  <si>
    <t>C1S3G2</t>
  </si>
  <si>
    <t>Luo et. al, (2022)</t>
  </si>
  <si>
    <t>BC (BARITE)</t>
  </si>
  <si>
    <t>MC (MAGNETITE)</t>
  </si>
  <si>
    <t>Tasnim et. al, (2021)</t>
  </si>
  <si>
    <t>Sample 1 (Pb+Ba)</t>
  </si>
  <si>
    <t>Sample 2</t>
  </si>
  <si>
    <t>Sample 3</t>
  </si>
  <si>
    <t>Gunoglu et. al, (2021)</t>
  </si>
  <si>
    <t>M0</t>
  </si>
  <si>
    <t>M25</t>
  </si>
  <si>
    <t>M50</t>
  </si>
  <si>
    <t>M75</t>
  </si>
  <si>
    <t>Heneigal et. al, (2022)</t>
  </si>
  <si>
    <t>MCNFS0 (Ferro silicate)</t>
  </si>
  <si>
    <t>MCNFS1</t>
  </si>
  <si>
    <t>MCNFS2</t>
  </si>
  <si>
    <t>MCNFS3</t>
  </si>
  <si>
    <t>IL100NFS0(ILLITE)</t>
  </si>
  <si>
    <t>NFS1</t>
  </si>
  <si>
    <t>NFS2</t>
  </si>
  <si>
    <t>NFS3</t>
  </si>
  <si>
    <t>NFS0(MAGNETITE)</t>
  </si>
  <si>
    <t>Ibrahim et. al, (2021)</t>
  </si>
  <si>
    <t>CEM II -0</t>
  </si>
  <si>
    <t>30H</t>
  </si>
  <si>
    <t>30S</t>
  </si>
  <si>
    <t>Zeyad et. al, (2022)</t>
  </si>
  <si>
    <t>Sand (S)- Steel fibre(SF)</t>
  </si>
  <si>
    <t>Magnetide(M)-SF</t>
  </si>
  <si>
    <t>Hematite(H)-SF</t>
  </si>
  <si>
    <t>Illite(IL)-SF</t>
  </si>
  <si>
    <t>Barite(B)-SF</t>
  </si>
  <si>
    <t>S-Lead fiber(LF)</t>
  </si>
  <si>
    <t>M-LF</t>
  </si>
  <si>
    <t>H-LF</t>
  </si>
  <si>
    <t>IL-LF</t>
  </si>
  <si>
    <t>B-LF</t>
  </si>
  <si>
    <t>S-Basalt Fiber(BF)</t>
  </si>
  <si>
    <t>M-BF</t>
  </si>
  <si>
    <t>H-BF</t>
  </si>
  <si>
    <t>IL-BF</t>
  </si>
  <si>
    <t>B-BF</t>
  </si>
  <si>
    <t>Madej et. al, (2021)</t>
  </si>
  <si>
    <t>Sample A</t>
  </si>
  <si>
    <t>Sample B</t>
  </si>
  <si>
    <t>Sample C</t>
  </si>
  <si>
    <t>Sample A(sinerated)</t>
  </si>
  <si>
    <t>Sample B (S)</t>
  </si>
  <si>
    <t>Sample C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</si>
</sst>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E2E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8195-2002-4C98-BABD-67B2FA5C4FB3}">
  <dimension ref="A1:AG166"/>
  <sheetViews>
    <sheetView tabSelected="1" workbookViewId="0">
      <selection sqref="A1:AG166"/>
    </sheetView>
  </sheetViews>
  <sheetFormatPr defaultRowHeight="14.25" x14ac:dyDescent="0.45"/>
  <sheetData>
    <row r="1" spans="1:3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45">
      <c r="A2" s="1" t="s">
        <v>32</v>
      </c>
      <c r="B2" t="s">
        <v>33</v>
      </c>
      <c r="C2" s="2">
        <v>191.15432999999996</v>
      </c>
      <c r="D2" s="2">
        <v>146.93815799999999</v>
      </c>
      <c r="E2" s="2">
        <v>370.38221999999996</v>
      </c>
      <c r="F2" s="2">
        <v>836.02135800000008</v>
      </c>
      <c r="G2" s="2">
        <v>0</v>
      </c>
      <c r="H2" s="2">
        <v>2.0098259999999999</v>
      </c>
      <c r="I2" s="2">
        <v>5.6761019999999993</v>
      </c>
      <c r="J2" s="2">
        <v>34.630848</v>
      </c>
      <c r="K2" s="2">
        <v>2.3190299999999997</v>
      </c>
      <c r="L2" s="2">
        <v>5.0135220000000009</v>
      </c>
      <c r="M2" s="2">
        <v>0</v>
      </c>
      <c r="N2" s="2">
        <v>0</v>
      </c>
      <c r="O2" s="2">
        <v>2.3190299999999997</v>
      </c>
      <c r="P2" s="2">
        <v>595.48273199999994</v>
      </c>
      <c r="Q2" s="2">
        <v>0.50797799999999993</v>
      </c>
      <c r="R2" s="2">
        <v>0</v>
      </c>
      <c r="S2" s="2">
        <v>6.6257999999999997E-2</v>
      </c>
      <c r="T2" s="2">
        <v>8.8344000000000006E-2</v>
      </c>
      <c r="U2" s="2">
        <v>10.601279999999999</v>
      </c>
      <c r="V2" s="2">
        <v>0</v>
      </c>
      <c r="W2" s="2">
        <v>0</v>
      </c>
      <c r="X2" s="2">
        <v>0</v>
      </c>
      <c r="Y2" s="2">
        <v>0.75092399999999992</v>
      </c>
      <c r="Z2" s="2">
        <v>2.2086000000000001E-2</v>
      </c>
      <c r="AA2" s="2">
        <v>4.4172000000000003E-2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2208.6</v>
      </c>
    </row>
    <row r="3" spans="1:33" x14ac:dyDescent="0.45">
      <c r="A3" s="1" t="s">
        <v>32</v>
      </c>
      <c r="B3" t="s">
        <v>34</v>
      </c>
      <c r="C3" s="2">
        <v>243.02585600000003</v>
      </c>
      <c r="D3" s="2">
        <v>106.49226800000001</v>
      </c>
      <c r="E3" s="2">
        <v>295.64027999999996</v>
      </c>
      <c r="F3" s="2">
        <v>685.84052800000006</v>
      </c>
      <c r="G3" s="2">
        <v>0</v>
      </c>
      <c r="H3" s="2">
        <v>7.2997599999999991</v>
      </c>
      <c r="I3" s="2">
        <v>60.419552000000003</v>
      </c>
      <c r="J3" s="2">
        <v>186.42463999999998</v>
      </c>
      <c r="K3" s="2">
        <v>2.4145359999999996</v>
      </c>
      <c r="L3" s="2">
        <v>81.195791999999997</v>
      </c>
      <c r="M3" s="2">
        <v>0</v>
      </c>
      <c r="N3" s="2">
        <v>0</v>
      </c>
      <c r="O3" s="2">
        <v>15.469875999999999</v>
      </c>
      <c r="P3" s="2">
        <v>503.51498400000008</v>
      </c>
      <c r="Q3" s="2">
        <v>0.64574799999999999</v>
      </c>
      <c r="R3" s="2">
        <v>2.6672199999999999</v>
      </c>
      <c r="S3" s="2">
        <v>8.4228000000000011E-2</v>
      </c>
      <c r="T3" s="2">
        <v>2.9479799999999998</v>
      </c>
      <c r="U3" s="2">
        <v>20.607783999999995</v>
      </c>
      <c r="V3" s="2">
        <v>0</v>
      </c>
      <c r="W3" s="2">
        <v>0</v>
      </c>
      <c r="X3" s="2">
        <v>0</v>
      </c>
      <c r="Y3" s="2">
        <v>10.079283999999999</v>
      </c>
      <c r="Z3" s="2">
        <v>0.87035600000000002</v>
      </c>
      <c r="AA3" s="2">
        <v>578.14099199999998</v>
      </c>
      <c r="AB3" s="2">
        <v>0.25268399999999996</v>
      </c>
      <c r="AC3" s="2">
        <v>0</v>
      </c>
      <c r="AD3" s="2">
        <v>0</v>
      </c>
      <c r="AE3" s="2">
        <v>0</v>
      </c>
      <c r="AF3" s="2">
        <v>0</v>
      </c>
      <c r="AG3" s="2">
        <v>2807.6</v>
      </c>
    </row>
    <row r="4" spans="1:33" x14ac:dyDescent="0.45">
      <c r="A4" s="1" t="s">
        <v>32</v>
      </c>
      <c r="B4" t="s">
        <v>35</v>
      </c>
      <c r="C4" s="2">
        <v>376.19841600000007</v>
      </c>
      <c r="D4" s="2">
        <v>0</v>
      </c>
      <c r="E4" s="2">
        <v>435.07358400000004</v>
      </c>
      <c r="F4" s="2">
        <v>377.79198600000001</v>
      </c>
      <c r="G4" s="2">
        <v>0</v>
      </c>
      <c r="H4" s="2">
        <v>11.270886000000001</v>
      </c>
      <c r="I4" s="2">
        <v>93.209358000000009</v>
      </c>
      <c r="J4" s="2">
        <v>277.10733599999998</v>
      </c>
      <c r="K4" s="2">
        <v>1.187934</v>
      </c>
      <c r="L4" s="2">
        <v>125.28357600000001</v>
      </c>
      <c r="M4" s="2">
        <v>0</v>
      </c>
      <c r="N4" s="2">
        <v>0</v>
      </c>
      <c r="O4" s="2">
        <v>23.845602</v>
      </c>
      <c r="P4" s="2">
        <v>229.30023600000001</v>
      </c>
      <c r="Q4" s="2">
        <v>0.9851160000000001</v>
      </c>
      <c r="R4" s="2">
        <v>4.1143079999999994</v>
      </c>
      <c r="S4" s="2">
        <v>0.14487</v>
      </c>
      <c r="T4" s="2">
        <v>4.5489179999999996</v>
      </c>
      <c r="U4" s="2">
        <v>23.729706</v>
      </c>
      <c r="V4" s="2">
        <v>0</v>
      </c>
      <c r="W4" s="2">
        <v>0</v>
      </c>
      <c r="X4" s="2">
        <v>2.8974000000000003E-2</v>
      </c>
      <c r="Y4" s="2">
        <v>14.834688000000002</v>
      </c>
      <c r="Z4" s="2">
        <v>1.3617779999999999</v>
      </c>
      <c r="AA4" s="2">
        <v>891.76177200000006</v>
      </c>
      <c r="AB4" s="2">
        <v>0.405636</v>
      </c>
      <c r="AC4" s="2">
        <v>0</v>
      </c>
      <c r="AD4" s="2">
        <v>0</v>
      </c>
      <c r="AE4" s="2">
        <v>0</v>
      </c>
      <c r="AF4" s="2">
        <v>0</v>
      </c>
      <c r="AG4" s="2">
        <v>2897.4</v>
      </c>
    </row>
    <row r="5" spans="1:33" x14ac:dyDescent="0.45">
      <c r="A5" s="1" t="s">
        <v>32</v>
      </c>
      <c r="B5" t="s">
        <v>36</v>
      </c>
      <c r="C5" s="2">
        <v>304.76910400000003</v>
      </c>
      <c r="D5" s="2">
        <v>0</v>
      </c>
      <c r="E5" s="2">
        <v>151.04660999999999</v>
      </c>
      <c r="F5" s="2">
        <v>252.48373899999999</v>
      </c>
      <c r="G5" s="2">
        <v>0</v>
      </c>
      <c r="H5" s="2">
        <v>16.54823</v>
      </c>
      <c r="I5" s="2">
        <v>158.89821700000002</v>
      </c>
      <c r="J5" s="2">
        <v>455.745296</v>
      </c>
      <c r="K5" s="2">
        <v>2.0069129999999999</v>
      </c>
      <c r="L5" s="2">
        <v>218.75351699999999</v>
      </c>
      <c r="M5" s="2">
        <v>0</v>
      </c>
      <c r="N5" s="2">
        <v>0</v>
      </c>
      <c r="O5" s="2">
        <v>38.905945000000003</v>
      </c>
      <c r="P5" s="2">
        <v>208.43727999999999</v>
      </c>
      <c r="Q5" s="2">
        <v>0.80980699999999994</v>
      </c>
      <c r="R5" s="2">
        <v>7.499517</v>
      </c>
      <c r="S5" s="2">
        <v>0.10562700000000001</v>
      </c>
      <c r="T5" s="2">
        <v>8.0980699999999999</v>
      </c>
      <c r="U5" s="2">
        <v>36.617360000000005</v>
      </c>
      <c r="V5" s="2">
        <v>0</v>
      </c>
      <c r="W5" s="2">
        <v>0</v>
      </c>
      <c r="X5" s="2">
        <v>0</v>
      </c>
      <c r="Y5" s="2">
        <v>26.899675999999999</v>
      </c>
      <c r="Z5" s="2">
        <v>2.4646300000000001</v>
      </c>
      <c r="AA5" s="2">
        <v>1628.345832</v>
      </c>
      <c r="AB5" s="2">
        <v>0.73938900000000007</v>
      </c>
      <c r="AC5" s="2">
        <v>0</v>
      </c>
      <c r="AD5" s="2">
        <v>0</v>
      </c>
      <c r="AE5" s="2">
        <v>0</v>
      </c>
      <c r="AF5" s="2">
        <v>0</v>
      </c>
      <c r="AG5" s="2">
        <v>3520.9</v>
      </c>
    </row>
    <row r="6" spans="1:33" x14ac:dyDescent="0.45">
      <c r="A6" s="1" t="s">
        <v>32</v>
      </c>
      <c r="B6" t="s">
        <v>37</v>
      </c>
      <c r="C6" s="2">
        <v>285.88960399999996</v>
      </c>
      <c r="D6" s="2">
        <v>124.84271799999999</v>
      </c>
      <c r="E6" s="2">
        <v>330.63830799999994</v>
      </c>
      <c r="F6" s="2">
        <v>799.88308399999994</v>
      </c>
      <c r="G6" s="2">
        <v>0</v>
      </c>
      <c r="H6" s="2">
        <v>3.0170139999999996</v>
      </c>
      <c r="I6" s="2">
        <v>8.4784699999999997</v>
      </c>
      <c r="J6" s="2">
        <v>45.651605999999994</v>
      </c>
      <c r="K6" s="2">
        <v>2.026024</v>
      </c>
      <c r="L6" s="2">
        <v>7.5095020000000003</v>
      </c>
      <c r="M6" s="2">
        <v>0</v>
      </c>
      <c r="N6" s="2">
        <v>0</v>
      </c>
      <c r="O6" s="2">
        <v>3.4794759999999996</v>
      </c>
      <c r="P6" s="2">
        <v>573.82725399999993</v>
      </c>
      <c r="Q6" s="2">
        <v>0.74874799999999997</v>
      </c>
      <c r="R6" s="2">
        <v>0</v>
      </c>
      <c r="S6" s="2">
        <v>0.11010999999999999</v>
      </c>
      <c r="T6" s="2">
        <v>0.132132</v>
      </c>
      <c r="U6" s="2">
        <v>11.165153999999999</v>
      </c>
      <c r="V6" s="2">
        <v>0</v>
      </c>
      <c r="W6" s="2">
        <v>0</v>
      </c>
      <c r="X6" s="2">
        <v>2.2022E-2</v>
      </c>
      <c r="Y6" s="2">
        <v>0.704704</v>
      </c>
      <c r="Z6" s="2">
        <v>2.2022E-2</v>
      </c>
      <c r="AA6" s="2">
        <v>6.6066E-2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2202.1999999999998</v>
      </c>
    </row>
    <row r="7" spans="1:33" x14ac:dyDescent="0.45">
      <c r="A7" s="1" t="s">
        <v>32</v>
      </c>
      <c r="B7" t="s">
        <v>38</v>
      </c>
      <c r="C7" s="2">
        <v>261.80072000000001</v>
      </c>
      <c r="D7" s="2">
        <v>0</v>
      </c>
      <c r="E7" s="2">
        <v>507.26914000000005</v>
      </c>
      <c r="F7" s="2">
        <v>318.29837999999995</v>
      </c>
      <c r="G7" s="2">
        <v>0</v>
      </c>
      <c r="H7" s="2">
        <v>11.704815000000002</v>
      </c>
      <c r="I7" s="2">
        <v>108.307345</v>
      </c>
      <c r="J7" s="2">
        <v>313.33819999999997</v>
      </c>
      <c r="K7" s="2">
        <v>1.3610249999999999</v>
      </c>
      <c r="L7" s="2">
        <v>148.26098999999999</v>
      </c>
      <c r="M7" s="2">
        <v>0</v>
      </c>
      <c r="N7" s="2">
        <v>0</v>
      </c>
      <c r="O7" s="2">
        <v>26.797069999999998</v>
      </c>
      <c r="P7" s="2">
        <v>171.398415</v>
      </c>
      <c r="Q7" s="2">
        <v>0.695635</v>
      </c>
      <c r="R7" s="2">
        <v>5.02067</v>
      </c>
      <c r="S7" s="2">
        <v>9.073500000000001E-2</v>
      </c>
      <c r="T7" s="2">
        <v>5.4743449999999996</v>
      </c>
      <c r="U7" s="2">
        <v>25.557024999999996</v>
      </c>
      <c r="V7" s="2">
        <v>0</v>
      </c>
      <c r="W7" s="2">
        <v>0</v>
      </c>
      <c r="X7" s="2">
        <v>0</v>
      </c>
      <c r="Y7" s="2">
        <v>18.086509999999997</v>
      </c>
      <c r="Z7" s="2">
        <v>1.63323</v>
      </c>
      <c r="AA7" s="2">
        <v>1092.5703800000001</v>
      </c>
      <c r="AB7" s="2">
        <v>0.48392000000000002</v>
      </c>
      <c r="AC7" s="2">
        <v>0</v>
      </c>
      <c r="AD7" s="2">
        <v>0</v>
      </c>
      <c r="AE7" s="2">
        <v>0</v>
      </c>
      <c r="AF7" s="2">
        <v>0</v>
      </c>
      <c r="AG7" s="2">
        <v>3024.5</v>
      </c>
    </row>
    <row r="8" spans="1:33" x14ac:dyDescent="0.45">
      <c r="A8" s="1" t="s">
        <v>32</v>
      </c>
      <c r="B8" t="s">
        <v>39</v>
      </c>
      <c r="C8" s="2">
        <v>128.54160000000002</v>
      </c>
      <c r="D8" s="2">
        <v>134.21430000000001</v>
      </c>
      <c r="E8" s="2">
        <v>272.23020000000002</v>
      </c>
      <c r="F8" s="2">
        <v>714.43350000000009</v>
      </c>
      <c r="G8" s="2">
        <v>0</v>
      </c>
      <c r="H8" s="2">
        <v>7.3358999999999996</v>
      </c>
      <c r="I8" s="2">
        <v>70.864199999999997</v>
      </c>
      <c r="J8" s="2">
        <v>211.5531</v>
      </c>
      <c r="K8" s="2">
        <v>2.97</v>
      </c>
      <c r="L8" s="2">
        <v>97.653599999999983</v>
      </c>
      <c r="M8" s="2">
        <v>0</v>
      </c>
      <c r="N8" s="2">
        <v>0</v>
      </c>
      <c r="O8" s="2">
        <v>17.315100000000001</v>
      </c>
      <c r="P8" s="2">
        <v>536.7681</v>
      </c>
      <c r="Q8" s="2">
        <v>0.32669999999999993</v>
      </c>
      <c r="R8" s="2">
        <v>3.3560999999999996</v>
      </c>
      <c r="S8" s="2">
        <v>5.9400000000000001E-2</v>
      </c>
      <c r="T8" s="2">
        <v>3.6233999999999997</v>
      </c>
      <c r="U8" s="2">
        <v>22.839299999999998</v>
      </c>
      <c r="V8" s="2">
        <v>0</v>
      </c>
      <c r="W8" s="2">
        <v>0</v>
      </c>
      <c r="X8" s="2">
        <v>0</v>
      </c>
      <c r="Y8" s="2">
        <v>12.6225</v>
      </c>
      <c r="Z8" s="2">
        <v>1.0989</v>
      </c>
      <c r="AA8" s="2">
        <v>728.54100000000005</v>
      </c>
      <c r="AB8" s="2">
        <v>0.32669999999999993</v>
      </c>
      <c r="AC8" s="2">
        <v>0</v>
      </c>
      <c r="AD8" s="2">
        <v>0</v>
      </c>
      <c r="AE8" s="2">
        <v>0</v>
      </c>
      <c r="AF8" s="2">
        <v>0</v>
      </c>
      <c r="AG8" s="2">
        <v>2970</v>
      </c>
    </row>
    <row r="9" spans="1:33" x14ac:dyDescent="0.45">
      <c r="A9" s="1" t="s">
        <v>32</v>
      </c>
      <c r="B9" t="s">
        <v>40</v>
      </c>
      <c r="C9" s="2">
        <v>293.831256</v>
      </c>
      <c r="D9" s="2">
        <v>48.319319999999991</v>
      </c>
      <c r="E9" s="2">
        <v>551.67763200000002</v>
      </c>
      <c r="F9" s="2">
        <v>550.50076799999999</v>
      </c>
      <c r="G9" s="2">
        <v>0</v>
      </c>
      <c r="H9" s="2">
        <v>5.2506240000000002</v>
      </c>
      <c r="I9" s="2">
        <v>32.861663999999998</v>
      </c>
      <c r="J9" s="2">
        <v>108.72412800000001</v>
      </c>
      <c r="K9" s="2">
        <v>1.1542319999999997</v>
      </c>
      <c r="L9" s="2">
        <v>41.665512</v>
      </c>
      <c r="M9" s="2">
        <v>0</v>
      </c>
      <c r="N9" s="2">
        <v>0</v>
      </c>
      <c r="O9" s="2">
        <v>9.2564879999999974</v>
      </c>
      <c r="P9" s="2">
        <v>329.454024</v>
      </c>
      <c r="Q9" s="2">
        <v>0.76948800000000006</v>
      </c>
      <c r="R9" s="2">
        <v>1.1994959999999999</v>
      </c>
      <c r="S9" s="2">
        <v>0.11315999999999998</v>
      </c>
      <c r="T9" s="2">
        <v>1.4258159999999998</v>
      </c>
      <c r="U9" s="2">
        <v>12.583392000000002</v>
      </c>
      <c r="V9" s="2">
        <v>0</v>
      </c>
      <c r="W9" s="2">
        <v>0</v>
      </c>
      <c r="X9" s="2">
        <v>2.2631999999999999E-2</v>
      </c>
      <c r="Y9" s="2">
        <v>4.684823999999999</v>
      </c>
      <c r="Z9" s="2">
        <v>0.4073759999999999</v>
      </c>
      <c r="AA9" s="2">
        <v>262.39540799999997</v>
      </c>
      <c r="AB9" s="2">
        <v>0.11315999999999998</v>
      </c>
      <c r="AC9" s="2">
        <v>0</v>
      </c>
      <c r="AD9" s="2">
        <v>0</v>
      </c>
      <c r="AE9" s="2">
        <v>0</v>
      </c>
      <c r="AF9" s="2">
        <v>0</v>
      </c>
      <c r="AG9" s="2">
        <v>2263.1999999999998</v>
      </c>
    </row>
    <row r="10" spans="1:33" x14ac:dyDescent="0.45">
      <c r="A10" s="1" t="s">
        <v>32</v>
      </c>
      <c r="B10" t="s">
        <v>41</v>
      </c>
      <c r="C10" s="2">
        <v>157.889768</v>
      </c>
      <c r="D10" s="2">
        <v>0</v>
      </c>
      <c r="E10" s="2">
        <v>220.56412599999999</v>
      </c>
      <c r="F10" s="2">
        <v>169.855536</v>
      </c>
      <c r="G10" s="2">
        <v>0</v>
      </c>
      <c r="H10" s="2">
        <v>17.073108000000001</v>
      </c>
      <c r="I10" s="2">
        <v>177.91783699999999</v>
      </c>
      <c r="J10" s="2">
        <v>501.24893999999995</v>
      </c>
      <c r="K10" s="2">
        <v>2.261822</v>
      </c>
      <c r="L10" s="2">
        <v>247.74247099999999</v>
      </c>
      <c r="M10" s="2">
        <v>0</v>
      </c>
      <c r="N10" s="2">
        <v>0</v>
      </c>
      <c r="O10" s="2">
        <v>42.609807999999994</v>
      </c>
      <c r="P10" s="2">
        <v>133.99471299999999</v>
      </c>
      <c r="Q10" s="2">
        <v>0.40129099999999995</v>
      </c>
      <c r="R10" s="2">
        <v>8.6459969999999995</v>
      </c>
      <c r="S10" s="2">
        <v>7.2961999999999999E-2</v>
      </c>
      <c r="T10" s="2">
        <v>9.2661739999999995</v>
      </c>
      <c r="U10" s="2">
        <v>38.888745999999998</v>
      </c>
      <c r="V10" s="2">
        <v>0</v>
      </c>
      <c r="W10" s="2">
        <v>0</v>
      </c>
      <c r="X10" s="2">
        <v>0</v>
      </c>
      <c r="Y10" s="2">
        <v>31.008850000000002</v>
      </c>
      <c r="Z10" s="2">
        <v>2.809037</v>
      </c>
      <c r="AA10" s="2">
        <v>1882.2007139999998</v>
      </c>
      <c r="AB10" s="2">
        <v>0.839063</v>
      </c>
      <c r="AC10" s="2">
        <v>0</v>
      </c>
      <c r="AD10" s="2">
        <v>0</v>
      </c>
      <c r="AE10" s="2">
        <v>0</v>
      </c>
      <c r="AF10" s="2">
        <v>0</v>
      </c>
      <c r="AG10" s="2">
        <v>3648.1</v>
      </c>
    </row>
    <row r="11" spans="1:33" x14ac:dyDescent="0.45">
      <c r="A11" s="1" t="s">
        <v>32</v>
      </c>
      <c r="B11" t="s">
        <v>42</v>
      </c>
      <c r="C11" s="3">
        <v>214.33241999999998</v>
      </c>
      <c r="D11" s="3">
        <v>210.939752</v>
      </c>
      <c r="E11" s="3">
        <v>106.212796</v>
      </c>
      <c r="F11" s="3">
        <v>1044.000712</v>
      </c>
      <c r="G11" s="3">
        <v>0</v>
      </c>
      <c r="H11" s="3">
        <v>2.2535240000000001</v>
      </c>
      <c r="I11" s="3">
        <v>6.3643479999999997</v>
      </c>
      <c r="J11" s="3">
        <v>41.801631999999998</v>
      </c>
      <c r="K11" s="3">
        <v>3.3183760000000002</v>
      </c>
      <c r="L11" s="3">
        <v>5.6214280000000008</v>
      </c>
      <c r="M11" s="3">
        <v>0</v>
      </c>
      <c r="N11" s="2">
        <v>0</v>
      </c>
      <c r="O11" s="3">
        <v>2.6002199999999998</v>
      </c>
      <c r="P11" s="3">
        <v>821.74381200000005</v>
      </c>
      <c r="Q11" s="3">
        <v>0.56957199999999997</v>
      </c>
      <c r="R11" s="3">
        <v>0</v>
      </c>
      <c r="S11" s="3">
        <v>7.4292000000000011E-2</v>
      </c>
      <c r="T11" s="3">
        <v>9.9055999999999991E-2</v>
      </c>
      <c r="U11" s="3">
        <v>14.140243999999999</v>
      </c>
      <c r="V11" s="3">
        <v>0</v>
      </c>
      <c r="W11" s="3">
        <v>0</v>
      </c>
      <c r="X11" s="3">
        <v>0</v>
      </c>
      <c r="Y11" s="3">
        <v>1.0400880000000001</v>
      </c>
      <c r="Z11" s="3">
        <v>2.4763999999999998E-2</v>
      </c>
      <c r="AA11" s="3">
        <v>4.9527999999999996E-2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2476.4</v>
      </c>
    </row>
    <row r="12" spans="1:33" x14ac:dyDescent="0.45">
      <c r="A12" s="1" t="s">
        <v>32</v>
      </c>
      <c r="B12" t="s">
        <v>43</v>
      </c>
      <c r="C12" s="3">
        <v>368.26279499999998</v>
      </c>
      <c r="D12" s="3">
        <v>100.24190999999999</v>
      </c>
      <c r="E12" s="3">
        <v>160.37571</v>
      </c>
      <c r="F12" s="3">
        <v>710.23123499999997</v>
      </c>
      <c r="G12" s="3">
        <v>0</v>
      </c>
      <c r="H12" s="3">
        <v>8.3393099999999993</v>
      </c>
      <c r="I12" s="3">
        <v>61.013115000000006</v>
      </c>
      <c r="J12" s="3">
        <v>193.78967999999998</v>
      </c>
      <c r="K12" s="3">
        <v>2.3259300000000001</v>
      </c>
      <c r="L12" s="3">
        <v>80.074394999999996</v>
      </c>
      <c r="M12" s="3">
        <v>0</v>
      </c>
      <c r="N12" s="2">
        <v>0</v>
      </c>
      <c r="O12" s="3">
        <v>16.253145</v>
      </c>
      <c r="P12" s="3">
        <v>550.67811000000006</v>
      </c>
      <c r="Q12" s="3">
        <v>0.96440999999999988</v>
      </c>
      <c r="R12" s="3">
        <v>2.4961199999999999</v>
      </c>
      <c r="S12" s="3">
        <v>0.14182500000000001</v>
      </c>
      <c r="T12" s="3">
        <v>2.8365000000000005</v>
      </c>
      <c r="U12" s="3">
        <v>21.841049999999999</v>
      </c>
      <c r="V12" s="3">
        <v>0</v>
      </c>
      <c r="W12" s="3">
        <v>0</v>
      </c>
      <c r="X12" s="3">
        <v>2.8365000000000001E-2</v>
      </c>
      <c r="Y12" s="3">
        <v>9.5590050000000009</v>
      </c>
      <c r="Z12" s="3">
        <v>0.85094999999999987</v>
      </c>
      <c r="AA12" s="3">
        <v>544.18252499999994</v>
      </c>
      <c r="AB12" s="3">
        <v>0.25528499999999998</v>
      </c>
      <c r="AC12" s="3">
        <v>0</v>
      </c>
      <c r="AD12" s="3">
        <v>0</v>
      </c>
      <c r="AE12" s="3">
        <v>0</v>
      </c>
      <c r="AF12" s="3">
        <v>0</v>
      </c>
      <c r="AG12" s="3">
        <v>2836.5</v>
      </c>
    </row>
    <row r="13" spans="1:33" x14ac:dyDescent="0.45">
      <c r="A13" s="1" t="s">
        <v>32</v>
      </c>
      <c r="B13" t="s">
        <v>34</v>
      </c>
      <c r="C13" s="3">
        <v>243.02585600000003</v>
      </c>
      <c r="D13" s="3">
        <v>106.49226800000001</v>
      </c>
      <c r="E13" s="3">
        <v>295.64027999999996</v>
      </c>
      <c r="F13" s="3">
        <v>685.84052800000006</v>
      </c>
      <c r="G13" s="3">
        <v>0</v>
      </c>
      <c r="H13" s="3">
        <v>7.2997599999999991</v>
      </c>
      <c r="I13" s="3">
        <v>60.419552000000003</v>
      </c>
      <c r="J13" s="3">
        <v>186.42463999999998</v>
      </c>
      <c r="K13" s="3">
        <v>2.4145359999999996</v>
      </c>
      <c r="L13" s="3">
        <v>81.195791999999997</v>
      </c>
      <c r="M13" s="3">
        <v>0</v>
      </c>
      <c r="N13" s="2">
        <v>0</v>
      </c>
      <c r="O13" s="3">
        <v>15.469875999999999</v>
      </c>
      <c r="P13" s="3">
        <v>503.51498400000008</v>
      </c>
      <c r="Q13" s="3">
        <v>0.64574799999999999</v>
      </c>
      <c r="R13" s="3">
        <v>2.6672199999999999</v>
      </c>
      <c r="S13" s="3">
        <v>8.4228000000000011E-2</v>
      </c>
      <c r="T13" s="3">
        <v>2.9479799999999998</v>
      </c>
      <c r="U13" s="3">
        <v>20.607783999999995</v>
      </c>
      <c r="V13" s="3">
        <v>0</v>
      </c>
      <c r="W13" s="3">
        <v>0</v>
      </c>
      <c r="X13" s="3">
        <v>0</v>
      </c>
      <c r="Y13" s="3">
        <v>10.079283999999999</v>
      </c>
      <c r="Z13" s="3">
        <v>0.87035600000000002</v>
      </c>
      <c r="AA13" s="3">
        <v>578.14099199999998</v>
      </c>
      <c r="AB13" s="3">
        <v>0.25268399999999996</v>
      </c>
      <c r="AC13" s="3">
        <v>0</v>
      </c>
      <c r="AD13" s="3">
        <v>0</v>
      </c>
      <c r="AE13" s="3">
        <v>0</v>
      </c>
      <c r="AF13" s="3">
        <v>0</v>
      </c>
      <c r="AG13" s="3">
        <v>2807.6</v>
      </c>
    </row>
    <row r="14" spans="1:33" x14ac:dyDescent="0.45">
      <c r="A14" s="1" t="s">
        <v>32</v>
      </c>
      <c r="B14" t="s">
        <v>44</v>
      </c>
      <c r="C14" s="3">
        <v>136.79942400000002</v>
      </c>
      <c r="D14" s="3">
        <v>157.56588000000002</v>
      </c>
      <c r="E14" s="3">
        <v>92.453400000000002</v>
      </c>
      <c r="F14" s="3">
        <v>767.85314400000004</v>
      </c>
      <c r="G14" s="3">
        <v>0</v>
      </c>
      <c r="H14" s="3">
        <v>8.4393360000000008</v>
      </c>
      <c r="I14" s="3">
        <v>82.781352000000012</v>
      </c>
      <c r="J14" s="3">
        <v>246.51079200000004</v>
      </c>
      <c r="K14" s="3">
        <v>3.4768800000000004</v>
      </c>
      <c r="L14" s="3">
        <v>114.29452800000003</v>
      </c>
      <c r="M14" s="3">
        <v>0</v>
      </c>
      <c r="N14" s="2">
        <v>0</v>
      </c>
      <c r="O14" s="3">
        <v>20.165904000000001</v>
      </c>
      <c r="P14" s="3">
        <v>622.42473600000005</v>
      </c>
      <c r="Q14" s="3">
        <v>0.347688</v>
      </c>
      <c r="R14" s="3">
        <v>3.9510000000000005</v>
      </c>
      <c r="S14" s="3">
        <v>6.3215999999999994E-2</v>
      </c>
      <c r="T14" s="3">
        <v>4.2354720000000006</v>
      </c>
      <c r="U14" s="3">
        <v>26.582328000000004</v>
      </c>
      <c r="V14" s="3">
        <v>0</v>
      </c>
      <c r="W14" s="3">
        <v>0</v>
      </c>
      <c r="X14" s="3">
        <v>0</v>
      </c>
      <c r="Y14" s="3">
        <v>14.792544000000005</v>
      </c>
      <c r="Z14" s="3">
        <v>1.2959280000000002</v>
      </c>
      <c r="AA14" s="3">
        <v>855.34408800000006</v>
      </c>
      <c r="AB14" s="3">
        <v>0.37929600000000002</v>
      </c>
      <c r="AC14" s="3">
        <v>0</v>
      </c>
      <c r="AD14" s="3">
        <v>0</v>
      </c>
      <c r="AE14" s="3">
        <v>0</v>
      </c>
      <c r="AF14" s="3">
        <v>0</v>
      </c>
      <c r="AG14" s="3">
        <v>3160.8</v>
      </c>
    </row>
    <row r="15" spans="1:33" x14ac:dyDescent="0.45">
      <c r="A15" s="1" t="s">
        <v>32</v>
      </c>
      <c r="B15" t="s">
        <v>34</v>
      </c>
      <c r="C15" s="3">
        <v>243.02585600000003</v>
      </c>
      <c r="D15" s="3">
        <v>106.49226800000001</v>
      </c>
      <c r="E15" s="3">
        <v>295.64027999999996</v>
      </c>
      <c r="F15" s="3">
        <v>685.84052800000006</v>
      </c>
      <c r="G15" s="3">
        <v>0</v>
      </c>
      <c r="H15" s="3">
        <v>7.2997599999999991</v>
      </c>
      <c r="I15" s="3">
        <v>60.419552000000003</v>
      </c>
      <c r="J15" s="3">
        <v>186.42463999999998</v>
      </c>
      <c r="K15" s="3">
        <v>2.4145359999999996</v>
      </c>
      <c r="L15" s="3">
        <v>81.195791999999997</v>
      </c>
      <c r="M15" s="3">
        <v>0</v>
      </c>
      <c r="N15" s="2">
        <v>0</v>
      </c>
      <c r="O15" s="3">
        <v>15.469875999999999</v>
      </c>
      <c r="P15" s="3">
        <v>503.51498400000008</v>
      </c>
      <c r="Q15" s="3">
        <v>0.64574799999999999</v>
      </c>
      <c r="R15" s="3">
        <v>2.6672199999999999</v>
      </c>
      <c r="S15" s="3">
        <v>8.4228000000000011E-2</v>
      </c>
      <c r="T15" s="3">
        <v>2.9479799999999998</v>
      </c>
      <c r="U15" s="3">
        <v>20.607783999999995</v>
      </c>
      <c r="V15" s="3">
        <v>0</v>
      </c>
      <c r="W15" s="3">
        <v>0</v>
      </c>
      <c r="X15" s="3">
        <v>0</v>
      </c>
      <c r="Y15" s="3">
        <v>10.079283999999999</v>
      </c>
      <c r="Z15" s="3">
        <v>0.87035600000000002</v>
      </c>
      <c r="AA15" s="3">
        <v>578.14099199999998</v>
      </c>
      <c r="AB15" s="3">
        <v>0.25268399999999996</v>
      </c>
      <c r="AC15" s="3">
        <v>0</v>
      </c>
      <c r="AD15" s="3">
        <v>0</v>
      </c>
      <c r="AE15" s="3">
        <v>0</v>
      </c>
      <c r="AF15" s="3">
        <v>0</v>
      </c>
      <c r="AG15" s="3">
        <v>2807.6</v>
      </c>
    </row>
    <row r="16" spans="1:33" x14ac:dyDescent="0.45">
      <c r="A16" s="1" t="s">
        <v>32</v>
      </c>
      <c r="B16" t="s">
        <v>45</v>
      </c>
      <c r="C16" s="3">
        <v>107.42642899999998</v>
      </c>
      <c r="D16" s="3">
        <v>235.90615399999999</v>
      </c>
      <c r="E16" s="3">
        <v>150.07921499999998</v>
      </c>
      <c r="F16" s="3">
        <v>1084.6668029999998</v>
      </c>
      <c r="G16" s="3">
        <v>0</v>
      </c>
      <c r="H16" s="3">
        <v>1.1420419999999998</v>
      </c>
      <c r="I16" s="3">
        <v>3.1778560000000002</v>
      </c>
      <c r="J16" s="3">
        <v>29.370341</v>
      </c>
      <c r="K16" s="3">
        <v>3.6743959999999993</v>
      </c>
      <c r="L16" s="3">
        <v>2.8302780000000003</v>
      </c>
      <c r="M16" s="3">
        <v>0</v>
      </c>
      <c r="N16" s="2">
        <v>0</v>
      </c>
      <c r="O16" s="3">
        <v>1.3158309999999998</v>
      </c>
      <c r="P16" s="3">
        <v>846.30277599999999</v>
      </c>
      <c r="Q16" s="3">
        <v>0.27309699999999998</v>
      </c>
      <c r="R16" s="3">
        <v>0</v>
      </c>
      <c r="S16" s="3">
        <v>4.9654000000000004E-2</v>
      </c>
      <c r="T16" s="3">
        <v>4.9654000000000004E-2</v>
      </c>
      <c r="U16" s="3">
        <v>13.505888000000001</v>
      </c>
      <c r="V16" s="3">
        <v>0</v>
      </c>
      <c r="W16" s="3">
        <v>0</v>
      </c>
      <c r="X16" s="3">
        <v>0</v>
      </c>
      <c r="Y16" s="3">
        <v>1.0923879999999999</v>
      </c>
      <c r="Z16" s="3">
        <v>0</v>
      </c>
      <c r="AA16" s="3">
        <v>2.4827000000000002E-2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2482.6999999999998</v>
      </c>
    </row>
    <row r="17" spans="1:33" x14ac:dyDescent="0.45">
      <c r="A17" s="1" t="s">
        <v>46</v>
      </c>
      <c r="B17" t="s">
        <v>47</v>
      </c>
      <c r="C17">
        <v>22.2</v>
      </c>
      <c r="D17">
        <v>0</v>
      </c>
      <c r="E17">
        <v>0</v>
      </c>
      <c r="F17">
        <v>1305.7336382400001</v>
      </c>
      <c r="G17">
        <v>3.6673600800000004</v>
      </c>
      <c r="H17">
        <v>19.6218</v>
      </c>
      <c r="I17">
        <v>28.619575760000004</v>
      </c>
      <c r="J17">
        <v>247.05744570000002</v>
      </c>
      <c r="K17">
        <v>4.1675652999999997</v>
      </c>
      <c r="L17">
        <v>6.0544799999999999</v>
      </c>
      <c r="M17">
        <v>2.88</v>
      </c>
      <c r="N17" s="2">
        <v>0</v>
      </c>
      <c r="O17">
        <v>7.3748851200000001</v>
      </c>
      <c r="P17">
        <v>251.20930980000003</v>
      </c>
      <c r="Q17">
        <v>8.9150399999999994</v>
      </c>
      <c r="R17">
        <v>0</v>
      </c>
      <c r="S17">
        <v>0</v>
      </c>
      <c r="T17">
        <v>0</v>
      </c>
      <c r="U17">
        <v>1596.133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3503.6341000000002</v>
      </c>
    </row>
    <row r="18" spans="1:33" x14ac:dyDescent="0.45">
      <c r="A18" s="1" t="s">
        <v>46</v>
      </c>
      <c r="B18" t="s">
        <v>48</v>
      </c>
      <c r="C18">
        <v>22.2</v>
      </c>
      <c r="D18">
        <v>0</v>
      </c>
      <c r="E18">
        <v>0</v>
      </c>
      <c r="F18">
        <v>1307.2282844499998</v>
      </c>
      <c r="G18">
        <v>3.6568992900000001</v>
      </c>
      <c r="H18">
        <v>19.508399999999998</v>
      </c>
      <c r="I18">
        <v>28.386851519999997</v>
      </c>
      <c r="J18">
        <v>247.2754563</v>
      </c>
      <c r="K18">
        <v>4.1675652999999997</v>
      </c>
      <c r="L18">
        <v>5.9735999999999994</v>
      </c>
      <c r="M18">
        <v>2.8824000000000001</v>
      </c>
      <c r="N18" s="2">
        <v>0</v>
      </c>
      <c r="O18">
        <v>7.3176566400000009</v>
      </c>
      <c r="P18">
        <v>246.75850650000004</v>
      </c>
      <c r="Q18">
        <v>14.91048</v>
      </c>
      <c r="R18">
        <v>0</v>
      </c>
      <c r="S18">
        <v>1.327</v>
      </c>
      <c r="T18">
        <v>0</v>
      </c>
      <c r="U18">
        <v>1601.4960999999998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3513.0891999999994</v>
      </c>
    </row>
    <row r="19" spans="1:33" x14ac:dyDescent="0.45">
      <c r="A19" s="1" t="s">
        <v>46</v>
      </c>
      <c r="B19" t="s">
        <v>49</v>
      </c>
      <c r="C19">
        <v>22.2</v>
      </c>
      <c r="D19">
        <v>0</v>
      </c>
      <c r="E19">
        <v>0</v>
      </c>
      <c r="F19">
        <v>1307.3961223800002</v>
      </c>
      <c r="G19">
        <v>3.6425806199999999</v>
      </c>
      <c r="H19">
        <v>19.3782</v>
      </c>
      <c r="I19">
        <v>28.133374799999999</v>
      </c>
      <c r="J19">
        <v>247.21718050000001</v>
      </c>
      <c r="K19">
        <v>4.1675652999999997</v>
      </c>
      <c r="L19">
        <v>5.8901599999999998</v>
      </c>
      <c r="M19">
        <v>2.8815999999999997</v>
      </c>
      <c r="N19" s="2">
        <v>0</v>
      </c>
      <c r="O19">
        <v>7.2593568000000008</v>
      </c>
      <c r="P19">
        <v>242.27055960000001</v>
      </c>
      <c r="Q19">
        <v>20.904</v>
      </c>
      <c r="R19">
        <v>0</v>
      </c>
      <c r="S19">
        <v>2.6539999999999999</v>
      </c>
      <c r="T19">
        <v>0</v>
      </c>
      <c r="U19">
        <v>1604.6192000000001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3518.6139000000003</v>
      </c>
    </row>
    <row r="20" spans="1:33" x14ac:dyDescent="0.45">
      <c r="A20" s="1" t="s">
        <v>46</v>
      </c>
      <c r="B20" t="s">
        <v>50</v>
      </c>
      <c r="C20">
        <v>22.2</v>
      </c>
      <c r="D20">
        <v>0</v>
      </c>
      <c r="E20">
        <v>0</v>
      </c>
      <c r="F20">
        <v>1307.87611051</v>
      </c>
      <c r="G20">
        <v>3.6285587099999996</v>
      </c>
      <c r="H20">
        <v>19.2486</v>
      </c>
      <c r="I20">
        <v>27.881592159999997</v>
      </c>
      <c r="J20">
        <v>247.22657619999995</v>
      </c>
      <c r="K20">
        <v>4.1564319999999997</v>
      </c>
      <c r="L20">
        <v>5.8071199999999994</v>
      </c>
      <c r="M20">
        <v>2.8803999999999994</v>
      </c>
      <c r="N20" s="2">
        <v>0</v>
      </c>
      <c r="O20">
        <v>7.1914147200000009</v>
      </c>
      <c r="P20">
        <v>237.7897557</v>
      </c>
      <c r="Q20">
        <v>26.877839999999999</v>
      </c>
      <c r="R20">
        <v>0</v>
      </c>
      <c r="S20">
        <v>3.9809999999999999</v>
      </c>
      <c r="T20">
        <v>0</v>
      </c>
      <c r="U20">
        <v>1608.3442999999997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3525.0896999999995</v>
      </c>
    </row>
    <row r="21" spans="1:33" x14ac:dyDescent="0.45">
      <c r="A21" s="1" t="s">
        <v>46</v>
      </c>
      <c r="B21" t="s">
        <v>51</v>
      </c>
      <c r="C21">
        <v>22.2</v>
      </c>
      <c r="D21">
        <v>0</v>
      </c>
      <c r="E21">
        <v>0</v>
      </c>
      <c r="F21">
        <v>1308.37565051</v>
      </c>
      <c r="G21">
        <v>3.6152045099999999</v>
      </c>
      <c r="H21">
        <v>19.122599999999998</v>
      </c>
      <c r="I21">
        <v>27.633303560000002</v>
      </c>
      <c r="J21">
        <v>247.23737199999999</v>
      </c>
      <c r="K21">
        <v>4.1564319999999997</v>
      </c>
      <c r="L21">
        <v>5.7243199999999987</v>
      </c>
      <c r="M21">
        <v>2.8803999999999994</v>
      </c>
      <c r="N21" s="2">
        <v>0</v>
      </c>
      <c r="O21">
        <v>7.1333827200000002</v>
      </c>
      <c r="P21">
        <v>233.31109470000001</v>
      </c>
      <c r="Q21">
        <v>32.871839999999999</v>
      </c>
      <c r="R21">
        <v>0</v>
      </c>
      <c r="S21">
        <v>5.3079999999999998</v>
      </c>
      <c r="T21">
        <v>0</v>
      </c>
      <c r="U21">
        <v>1612.0273999999997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3531.5969999999998</v>
      </c>
    </row>
    <row r="22" spans="1:33" x14ac:dyDescent="0.45">
      <c r="A22" s="1" t="s">
        <v>52</v>
      </c>
      <c r="B22" t="s">
        <v>53</v>
      </c>
      <c r="C22" s="2">
        <v>35.822268437050084</v>
      </c>
      <c r="D22" s="2">
        <v>54.607762757958731</v>
      </c>
      <c r="E22" s="2">
        <v>0</v>
      </c>
      <c r="F22" s="2">
        <v>1315.1700727883542</v>
      </c>
      <c r="G22" s="2">
        <v>0.31794912813949777</v>
      </c>
      <c r="H22" s="2">
        <v>469.90231562949936</v>
      </c>
      <c r="I22" s="2">
        <v>21.964985602303635</v>
      </c>
      <c r="J22" s="2">
        <v>433.76209806430973</v>
      </c>
      <c r="K22" s="2">
        <v>0.31794912813949777</v>
      </c>
      <c r="L22" s="2">
        <v>3.4444488881778916</v>
      </c>
      <c r="M22" s="2">
        <v>0.5299152135658296</v>
      </c>
      <c r="N22" s="2">
        <v>0</v>
      </c>
      <c r="O22" s="2">
        <v>1.0863261878099506</v>
      </c>
      <c r="P22" s="2">
        <v>175.95834666453374</v>
      </c>
      <c r="Q22" s="2">
        <v>0.60940249560070392</v>
      </c>
      <c r="R22" s="2">
        <v>0.2649576067829148</v>
      </c>
      <c r="S22" s="2">
        <v>4.7957326827707574</v>
      </c>
      <c r="T22" s="2">
        <v>0.87436010238361872</v>
      </c>
      <c r="U22" s="2">
        <v>124.71554551271797</v>
      </c>
      <c r="V22" s="2">
        <v>5.8555631099024161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2650</v>
      </c>
    </row>
    <row r="23" spans="1:33" x14ac:dyDescent="0.45">
      <c r="A23" s="1" t="s">
        <v>52</v>
      </c>
      <c r="B23" t="s">
        <v>54</v>
      </c>
      <c r="C23" s="2">
        <v>29.766976697669765</v>
      </c>
      <c r="D23" s="2">
        <v>45.448544854485448</v>
      </c>
      <c r="E23" s="2">
        <v>0</v>
      </c>
      <c r="F23" s="2">
        <v>1314.8434843484351</v>
      </c>
      <c r="G23" s="2">
        <v>2.0162016201620165</v>
      </c>
      <c r="H23" s="2">
        <v>377.22572257225733</v>
      </c>
      <c r="I23" s="2">
        <v>23.830383038303829</v>
      </c>
      <c r="J23" s="2">
        <v>360.17201720172022</v>
      </c>
      <c r="K23" s="2">
        <v>0.92409240924092428</v>
      </c>
      <c r="L23" s="2">
        <v>6.2166216621662178</v>
      </c>
      <c r="M23" s="2">
        <v>2.044204420442044</v>
      </c>
      <c r="N23" s="2">
        <v>0</v>
      </c>
      <c r="O23" s="2">
        <v>1.0361036103610362</v>
      </c>
      <c r="P23" s="2">
        <v>181.8781878187819</v>
      </c>
      <c r="Q23" s="2">
        <v>0.36403640364036405</v>
      </c>
      <c r="R23" s="2">
        <v>8.4008400840084027E-2</v>
      </c>
      <c r="S23" s="2">
        <v>3.836383638363837</v>
      </c>
      <c r="T23" s="2">
        <v>3.6963696369636971</v>
      </c>
      <c r="U23" s="2">
        <v>436.70367036703675</v>
      </c>
      <c r="V23" s="2">
        <v>4.6484648464846483</v>
      </c>
      <c r="W23" s="2">
        <v>0</v>
      </c>
      <c r="X23" s="2">
        <v>0.42004200420042009</v>
      </c>
      <c r="Y23" s="2">
        <v>2.8002800280028009E-2</v>
      </c>
      <c r="Z23" s="2">
        <v>0</v>
      </c>
      <c r="AA23" s="2">
        <v>4.8164816481648165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2800</v>
      </c>
    </row>
    <row r="24" spans="1:33" x14ac:dyDescent="0.45">
      <c r="A24" s="1" t="s">
        <v>52</v>
      </c>
      <c r="B24" t="s">
        <v>55</v>
      </c>
      <c r="C24" s="2">
        <v>29.892853927188675</v>
      </c>
      <c r="D24" s="2">
        <v>44.719229268585472</v>
      </c>
      <c r="E24" s="2">
        <v>0</v>
      </c>
      <c r="F24" s="2">
        <v>1377.9225066778706</v>
      </c>
      <c r="G24" s="2">
        <v>2.1609291995558078</v>
      </c>
      <c r="H24" s="2">
        <v>410.66658663225166</v>
      </c>
      <c r="I24" s="2">
        <v>23.410066328521253</v>
      </c>
      <c r="J24" s="2">
        <v>388.937243014496</v>
      </c>
      <c r="K24" s="2">
        <v>0.30012905549386221</v>
      </c>
      <c r="L24" s="2">
        <v>74.281941234730908</v>
      </c>
      <c r="M24" s="2">
        <v>0.8403613553828142</v>
      </c>
      <c r="N24" s="2">
        <v>0</v>
      </c>
      <c r="O24" s="2">
        <v>1.1104775053272902</v>
      </c>
      <c r="P24" s="2">
        <v>186.41015636723785</v>
      </c>
      <c r="Q24" s="2">
        <v>0.36015486659263468</v>
      </c>
      <c r="R24" s="2">
        <v>9.003871664815867E-2</v>
      </c>
      <c r="S24" s="2">
        <v>4.1717938713646854</v>
      </c>
      <c r="T24" s="2">
        <v>1.5906839941174697</v>
      </c>
      <c r="U24" s="2">
        <v>138.14940424382479</v>
      </c>
      <c r="V24" s="2">
        <v>5.1322068489450441</v>
      </c>
      <c r="W24" s="2">
        <v>0</v>
      </c>
      <c r="X24" s="2">
        <v>0</v>
      </c>
      <c r="Y24" s="2">
        <v>9.003871664815867E-2</v>
      </c>
      <c r="Z24" s="2">
        <v>0</v>
      </c>
      <c r="AA24" s="2">
        <v>309.76319817521522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3000</v>
      </c>
    </row>
    <row r="25" spans="1:33" x14ac:dyDescent="0.45">
      <c r="A25" s="1" t="s">
        <v>52</v>
      </c>
      <c r="B25" t="s">
        <v>56</v>
      </c>
      <c r="C25" s="2">
        <v>31.159985597695631</v>
      </c>
      <c r="D25" s="2">
        <v>42.259761561849899</v>
      </c>
      <c r="E25" s="2">
        <v>0</v>
      </c>
      <c r="F25" s="2">
        <v>1358.8234117458796</v>
      </c>
      <c r="G25" s="2">
        <v>4.1236597855656916</v>
      </c>
      <c r="H25" s="2">
        <v>283.91242598815819</v>
      </c>
      <c r="I25" s="2">
        <v>27.036325812129942</v>
      </c>
      <c r="J25" s="2">
        <v>288.71819491118578</v>
      </c>
      <c r="K25" s="2">
        <v>1.7672827652424392</v>
      </c>
      <c r="L25" s="2">
        <v>9.7355576892302782</v>
      </c>
      <c r="M25" s="2">
        <v>3.9066250600096026</v>
      </c>
      <c r="N25" s="2">
        <v>0</v>
      </c>
      <c r="O25" s="2">
        <v>1.0541686669867181</v>
      </c>
      <c r="P25" s="2">
        <v>196.78848615778529</v>
      </c>
      <c r="Q25" s="2">
        <v>0.37205952952472404</v>
      </c>
      <c r="R25" s="2">
        <v>6.2009921587453998E-2</v>
      </c>
      <c r="S25" s="2">
        <v>2.8524563930228841</v>
      </c>
      <c r="T25" s="2">
        <v>7.2241558649383926</v>
      </c>
      <c r="U25" s="2">
        <v>824.97999679948816</v>
      </c>
      <c r="V25" s="2">
        <v>3.4725556088974243</v>
      </c>
      <c r="W25" s="2">
        <v>0</v>
      </c>
      <c r="X25" s="2">
        <v>0.93014882381181008</v>
      </c>
      <c r="Y25" s="2">
        <v>9.301488238118101E-2</v>
      </c>
      <c r="Z25" s="2">
        <v>0</v>
      </c>
      <c r="AA25" s="2">
        <v>10.727716434629542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3100</v>
      </c>
    </row>
    <row r="26" spans="1:33" x14ac:dyDescent="0.45">
      <c r="A26" s="1" t="s">
        <v>52</v>
      </c>
      <c r="B26" t="s">
        <v>57</v>
      </c>
      <c r="C26" s="2">
        <v>28.601166945225636</v>
      </c>
      <c r="D26" s="2">
        <v>35.80099880903532</v>
      </c>
      <c r="E26" s="2">
        <v>0</v>
      </c>
      <c r="F26" s="2">
        <v>1373.7147089142206</v>
      </c>
      <c r="G26" s="2">
        <v>4.4916382269638406</v>
      </c>
      <c r="H26" s="2">
        <v>312.20188352565572</v>
      </c>
      <c r="I26" s="2">
        <v>24.043475214924086</v>
      </c>
      <c r="J26" s="2">
        <v>310.35238543220004</v>
      </c>
      <c r="K26" s="2">
        <v>0.36329426835736944</v>
      </c>
      <c r="L26" s="2">
        <v>162.59069846575727</v>
      </c>
      <c r="M26" s="2">
        <v>1.1889630600786636</v>
      </c>
      <c r="N26" s="2">
        <v>0</v>
      </c>
      <c r="O26" s="2">
        <v>1.0898828050721083</v>
      </c>
      <c r="P26" s="2">
        <v>190.33316986759274</v>
      </c>
      <c r="Q26" s="2">
        <v>0.33026751668851767</v>
      </c>
      <c r="R26" s="2">
        <v>6.6053503337703545E-2</v>
      </c>
      <c r="S26" s="2">
        <v>3.1375414085409177</v>
      </c>
      <c r="T26" s="2">
        <v>2.4439796234950304</v>
      </c>
      <c r="U26" s="2">
        <v>148.45524875148871</v>
      </c>
      <c r="V26" s="2">
        <v>3.9301834485933602</v>
      </c>
      <c r="W26" s="2">
        <v>0</v>
      </c>
      <c r="X26" s="2">
        <v>0</v>
      </c>
      <c r="Y26" s="2">
        <v>0.16513375834425884</v>
      </c>
      <c r="Z26" s="2">
        <v>0</v>
      </c>
      <c r="AA26" s="2">
        <v>696.69932645442805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3300</v>
      </c>
    </row>
    <row r="27" spans="1:33" x14ac:dyDescent="0.45">
      <c r="A27" s="1" t="s">
        <v>58</v>
      </c>
      <c r="B27" t="s">
        <v>59</v>
      </c>
      <c r="C27">
        <v>17.634403500000005</v>
      </c>
      <c r="D27">
        <v>0</v>
      </c>
      <c r="E27">
        <v>0</v>
      </c>
      <c r="F27">
        <v>1034.2912471099999</v>
      </c>
      <c r="G27">
        <v>0</v>
      </c>
      <c r="H27">
        <v>0</v>
      </c>
      <c r="I27">
        <v>53.24541086</v>
      </c>
      <c r="J27">
        <v>458.80040244999998</v>
      </c>
      <c r="K27">
        <v>0</v>
      </c>
      <c r="L27">
        <v>6.6892000000000005</v>
      </c>
      <c r="M27">
        <v>0</v>
      </c>
      <c r="N27" s="2">
        <v>0</v>
      </c>
      <c r="O27">
        <v>62.280656639999997</v>
      </c>
      <c r="P27">
        <v>654.25779918000012</v>
      </c>
      <c r="Q27">
        <v>6.8803199999999993</v>
      </c>
      <c r="R27">
        <v>0</v>
      </c>
      <c r="S27">
        <v>0</v>
      </c>
      <c r="T27">
        <v>0</v>
      </c>
      <c r="U27">
        <v>87.294060000000002</v>
      </c>
      <c r="V27">
        <v>0</v>
      </c>
      <c r="W27">
        <v>0</v>
      </c>
      <c r="X27">
        <v>0</v>
      </c>
      <c r="Y27">
        <v>1.41510026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2382.7885999999999</v>
      </c>
    </row>
    <row r="28" spans="1:33" x14ac:dyDescent="0.45">
      <c r="A28" s="1" t="s">
        <v>58</v>
      </c>
      <c r="B28" t="s">
        <v>60</v>
      </c>
      <c r="C28">
        <v>17.0734095</v>
      </c>
      <c r="D28">
        <v>0</v>
      </c>
      <c r="E28">
        <v>0</v>
      </c>
      <c r="F28">
        <v>999.68799077999984</v>
      </c>
      <c r="G28">
        <v>0</v>
      </c>
      <c r="H28">
        <v>0</v>
      </c>
      <c r="I28">
        <v>51.184191959999993</v>
      </c>
      <c r="J28">
        <v>442.47766328999995</v>
      </c>
      <c r="K28">
        <v>0</v>
      </c>
      <c r="L28">
        <v>5.8287599999999999</v>
      </c>
      <c r="M28">
        <v>0</v>
      </c>
      <c r="N28" s="2">
        <v>0</v>
      </c>
      <c r="O28">
        <v>59.473336320000001</v>
      </c>
      <c r="P28">
        <v>611.13986541000008</v>
      </c>
      <c r="Q28">
        <v>6.6614399999999989</v>
      </c>
      <c r="R28">
        <v>0</v>
      </c>
      <c r="S28">
        <v>0.47476637999999993</v>
      </c>
      <c r="T28">
        <v>0</v>
      </c>
      <c r="U28">
        <v>108.80351999999998</v>
      </c>
      <c r="V28">
        <v>0</v>
      </c>
      <c r="W28">
        <v>0</v>
      </c>
      <c r="X28">
        <v>0</v>
      </c>
      <c r="Y28">
        <v>1.17435636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2303.9792999999995</v>
      </c>
    </row>
    <row r="29" spans="1:33" x14ac:dyDescent="0.45">
      <c r="A29" s="1" t="s">
        <v>58</v>
      </c>
      <c r="B29" t="s">
        <v>61</v>
      </c>
      <c r="C29">
        <v>17.019008400000001</v>
      </c>
      <c r="D29">
        <v>0</v>
      </c>
      <c r="E29">
        <v>0</v>
      </c>
      <c r="F29">
        <v>1013.48898248</v>
      </c>
      <c r="G29">
        <v>0</v>
      </c>
      <c r="H29">
        <v>0</v>
      </c>
      <c r="I29">
        <v>51.834401040000003</v>
      </c>
      <c r="J29">
        <v>448.51568787999997</v>
      </c>
      <c r="K29">
        <v>0</v>
      </c>
      <c r="L29">
        <v>5.1656000000000004</v>
      </c>
      <c r="M29">
        <v>0</v>
      </c>
      <c r="N29" s="2">
        <v>0</v>
      </c>
      <c r="O29">
        <v>60.373278720000002</v>
      </c>
      <c r="P29">
        <v>600.93230412000014</v>
      </c>
      <c r="Q29">
        <v>6.9031200000000004</v>
      </c>
      <c r="R29">
        <v>0</v>
      </c>
      <c r="S29">
        <v>0.80325079999999993</v>
      </c>
      <c r="T29">
        <v>0</v>
      </c>
      <c r="U29">
        <v>135.43263999999999</v>
      </c>
      <c r="V29">
        <v>0</v>
      </c>
      <c r="W29">
        <v>0</v>
      </c>
      <c r="X29">
        <v>0</v>
      </c>
      <c r="Y29">
        <v>1.1921265599999995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2341.6604000000002</v>
      </c>
    </row>
    <row r="30" spans="1:33" x14ac:dyDescent="0.45">
      <c r="A30" s="1" t="s">
        <v>58</v>
      </c>
      <c r="B30" t="s">
        <v>62</v>
      </c>
      <c r="C30">
        <v>17.1704568</v>
      </c>
      <c r="D30">
        <v>0</v>
      </c>
      <c r="E30">
        <v>0</v>
      </c>
      <c r="F30">
        <v>1035.1982028800001</v>
      </c>
      <c r="G30">
        <v>0</v>
      </c>
      <c r="H30">
        <v>0</v>
      </c>
      <c r="I30">
        <v>52.772180199999987</v>
      </c>
      <c r="J30">
        <v>458.04607524000005</v>
      </c>
      <c r="K30">
        <v>0</v>
      </c>
      <c r="L30">
        <v>4.3235999999999999</v>
      </c>
      <c r="M30">
        <v>0</v>
      </c>
      <c r="N30" s="2">
        <v>0</v>
      </c>
      <c r="O30">
        <v>61.118409600000014</v>
      </c>
      <c r="P30">
        <v>581.46720054000002</v>
      </c>
      <c r="Q30">
        <v>7.0618799999999986</v>
      </c>
      <c r="R30">
        <v>0</v>
      </c>
      <c r="S30">
        <v>1.47910356</v>
      </c>
      <c r="T30">
        <v>0</v>
      </c>
      <c r="U30">
        <v>175.70629999999997</v>
      </c>
      <c r="V30">
        <v>0</v>
      </c>
      <c r="W30">
        <v>0.19184774000000002</v>
      </c>
      <c r="X30">
        <v>0</v>
      </c>
      <c r="Y30">
        <v>1.2195434399999998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2395.7547999999997</v>
      </c>
    </row>
    <row r="31" spans="1:33" x14ac:dyDescent="0.45">
      <c r="A31" s="1" t="s">
        <v>58</v>
      </c>
      <c r="B31" t="s">
        <v>63</v>
      </c>
      <c r="C31">
        <v>17.1571812</v>
      </c>
      <c r="D31">
        <v>0</v>
      </c>
      <c r="E31">
        <v>0</v>
      </c>
      <c r="F31">
        <v>1050.87700718</v>
      </c>
      <c r="G31">
        <v>0</v>
      </c>
      <c r="H31">
        <v>0</v>
      </c>
      <c r="I31">
        <v>53.434036079999984</v>
      </c>
      <c r="J31">
        <v>464.45591972000005</v>
      </c>
      <c r="K31">
        <v>0</v>
      </c>
      <c r="L31">
        <v>3.3156799999999995</v>
      </c>
      <c r="M31">
        <v>0</v>
      </c>
      <c r="N31" s="2">
        <v>0</v>
      </c>
      <c r="O31">
        <v>61.599093119999992</v>
      </c>
      <c r="P31">
        <v>560.75121480000007</v>
      </c>
      <c r="Q31">
        <v>7.1677199999999992</v>
      </c>
      <c r="R31">
        <v>0</v>
      </c>
      <c r="S31">
        <v>2.16850348</v>
      </c>
      <c r="T31">
        <v>0</v>
      </c>
      <c r="U31">
        <v>215.88489999999996</v>
      </c>
      <c r="V31">
        <v>0</v>
      </c>
      <c r="W31">
        <v>0.19472306000000003</v>
      </c>
      <c r="X31">
        <v>0</v>
      </c>
      <c r="Y31">
        <v>1.2378213599999996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2438.2438000000002</v>
      </c>
    </row>
    <row r="32" spans="1:33" x14ac:dyDescent="0.45">
      <c r="A32" s="1" t="s">
        <v>58</v>
      </c>
      <c r="B32" t="s">
        <v>64</v>
      </c>
      <c r="C32">
        <v>17.852352</v>
      </c>
      <c r="D32">
        <v>0</v>
      </c>
      <c r="E32">
        <v>0</v>
      </c>
      <c r="F32">
        <v>1038.56856894</v>
      </c>
      <c r="G32">
        <v>0</v>
      </c>
      <c r="H32">
        <v>0</v>
      </c>
      <c r="I32">
        <v>51.35275292</v>
      </c>
      <c r="J32">
        <v>390.07896746000006</v>
      </c>
      <c r="K32">
        <v>0</v>
      </c>
      <c r="L32">
        <v>8.0416000000000007</v>
      </c>
      <c r="M32">
        <v>0</v>
      </c>
      <c r="N32" s="2">
        <v>0</v>
      </c>
      <c r="O32">
        <v>55.192717439999996</v>
      </c>
      <c r="P32">
        <v>674.57449122000014</v>
      </c>
      <c r="Q32">
        <v>7.6897799999999998</v>
      </c>
      <c r="R32">
        <v>0</v>
      </c>
      <c r="S32">
        <v>0.17193946000000002</v>
      </c>
      <c r="T32">
        <v>0</v>
      </c>
      <c r="U32">
        <v>251.02356999999995</v>
      </c>
      <c r="V32">
        <v>0</v>
      </c>
      <c r="W32">
        <v>3.6128395799999997</v>
      </c>
      <c r="X32">
        <v>6.8567204999999989</v>
      </c>
      <c r="Y32">
        <v>1.7012004799999998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2506.7174999999997</v>
      </c>
    </row>
    <row r="33" spans="1:33" x14ac:dyDescent="0.45">
      <c r="A33" s="1" t="s">
        <v>58</v>
      </c>
      <c r="B33" t="s">
        <v>65</v>
      </c>
      <c r="C33">
        <v>17.893999200000003</v>
      </c>
      <c r="D33">
        <v>0</v>
      </c>
      <c r="E33">
        <v>0</v>
      </c>
      <c r="F33">
        <v>1033.5299781000001</v>
      </c>
      <c r="G33">
        <v>0</v>
      </c>
      <c r="H33">
        <v>0</v>
      </c>
      <c r="I33">
        <v>49.044568919999996</v>
      </c>
      <c r="J33">
        <v>316.57493087999995</v>
      </c>
      <c r="K33">
        <v>0</v>
      </c>
      <c r="L33">
        <v>9.3165200000000024</v>
      </c>
      <c r="M33">
        <v>0</v>
      </c>
      <c r="N33" s="2">
        <v>0</v>
      </c>
      <c r="O33">
        <v>47.430089279999997</v>
      </c>
      <c r="P33">
        <v>689.78022390000001</v>
      </c>
      <c r="Q33">
        <v>8.3220600000000005</v>
      </c>
      <c r="R33">
        <v>0</v>
      </c>
      <c r="S33">
        <v>0.53716542</v>
      </c>
      <c r="T33">
        <v>0</v>
      </c>
      <c r="U33">
        <v>415.10853999999995</v>
      </c>
      <c r="V33">
        <v>0</v>
      </c>
      <c r="W33">
        <v>7.3156926500000008</v>
      </c>
      <c r="X33">
        <v>13.650926250000001</v>
      </c>
      <c r="Y33">
        <v>2.2145054000000002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2610.7192</v>
      </c>
    </row>
    <row r="34" spans="1:33" x14ac:dyDescent="0.45">
      <c r="A34" s="1" t="s">
        <v>58</v>
      </c>
      <c r="B34" t="s">
        <v>66</v>
      </c>
      <c r="C34">
        <v>17.593888500000002</v>
      </c>
      <c r="D34">
        <v>0</v>
      </c>
      <c r="E34">
        <v>0</v>
      </c>
      <c r="F34">
        <v>1008.8473248000001</v>
      </c>
      <c r="G34">
        <v>0</v>
      </c>
      <c r="H34">
        <v>0</v>
      </c>
      <c r="I34">
        <v>46.102269600000007</v>
      </c>
      <c r="J34">
        <v>248.56115310000004</v>
      </c>
      <c r="K34">
        <v>0</v>
      </c>
      <c r="L34">
        <v>10.195199999999998</v>
      </c>
      <c r="M34">
        <v>0</v>
      </c>
      <c r="N34" s="2">
        <v>0</v>
      </c>
      <c r="O34">
        <v>34.844644799999998</v>
      </c>
      <c r="P34">
        <v>688.79663280000022</v>
      </c>
      <c r="Q34">
        <v>8.7614999999999981</v>
      </c>
      <c r="R34">
        <v>0</v>
      </c>
      <c r="S34">
        <v>0.72662040000000017</v>
      </c>
      <c r="T34">
        <v>0</v>
      </c>
      <c r="U34">
        <v>545.84145000000001</v>
      </c>
      <c r="V34">
        <v>0</v>
      </c>
      <c r="W34">
        <v>10.39068765</v>
      </c>
      <c r="X34">
        <v>19.38880125</v>
      </c>
      <c r="Y34">
        <v>2.4713270999999999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2642.5215000000003</v>
      </c>
    </row>
    <row r="35" spans="1:33" x14ac:dyDescent="0.45">
      <c r="A35" s="1" t="s">
        <v>58</v>
      </c>
      <c r="B35" t="s">
        <v>67</v>
      </c>
      <c r="C35">
        <v>16.0673943</v>
      </c>
      <c r="D35">
        <v>0</v>
      </c>
      <c r="E35">
        <v>0</v>
      </c>
      <c r="F35">
        <v>926.55736746000002</v>
      </c>
      <c r="G35">
        <v>0</v>
      </c>
      <c r="H35">
        <v>0</v>
      </c>
      <c r="I35">
        <v>42.127852039999993</v>
      </c>
      <c r="J35">
        <v>227.15941117999998</v>
      </c>
      <c r="K35">
        <v>0</v>
      </c>
      <c r="L35">
        <v>8.689960000000001</v>
      </c>
      <c r="M35">
        <v>0</v>
      </c>
      <c r="N35" s="2">
        <v>0</v>
      </c>
      <c r="O35">
        <v>36.394724160000003</v>
      </c>
      <c r="P35">
        <v>613.40069633999985</v>
      </c>
      <c r="Q35">
        <v>8.2017600000000002</v>
      </c>
      <c r="R35">
        <v>0</v>
      </c>
      <c r="S35">
        <v>1.00207932</v>
      </c>
      <c r="T35">
        <v>0</v>
      </c>
      <c r="U35">
        <v>524.91264000000001</v>
      </c>
      <c r="V35">
        <v>0</v>
      </c>
      <c r="W35">
        <v>9.5531708299999973</v>
      </c>
      <c r="X35">
        <v>17.82601275</v>
      </c>
      <c r="Y35">
        <v>2.2721316199999997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2434.1651999999999</v>
      </c>
    </row>
    <row r="36" spans="1:33" x14ac:dyDescent="0.45">
      <c r="A36" s="1" t="s">
        <v>58</v>
      </c>
      <c r="B36" t="s">
        <v>68</v>
      </c>
      <c r="C36">
        <v>17.032450500000003</v>
      </c>
      <c r="D36">
        <v>0</v>
      </c>
      <c r="E36">
        <v>0</v>
      </c>
      <c r="F36">
        <v>1111.40911394</v>
      </c>
      <c r="G36">
        <v>0</v>
      </c>
      <c r="H36">
        <v>0</v>
      </c>
      <c r="I36">
        <v>45.130026500000007</v>
      </c>
      <c r="J36">
        <v>242.74975803000001</v>
      </c>
      <c r="K36">
        <v>0</v>
      </c>
      <c r="L36">
        <v>87.083600000000004</v>
      </c>
      <c r="M36">
        <v>0</v>
      </c>
      <c r="N36" s="2">
        <v>0</v>
      </c>
      <c r="O36">
        <v>38.63993760000001</v>
      </c>
      <c r="P36">
        <v>637.21438689000013</v>
      </c>
      <c r="Q36">
        <v>8.8132799999999989</v>
      </c>
      <c r="R36">
        <v>0</v>
      </c>
      <c r="S36">
        <v>1.6151909400000002</v>
      </c>
      <c r="T36">
        <v>0</v>
      </c>
      <c r="U36">
        <v>590.30615</v>
      </c>
      <c r="V36">
        <v>0</v>
      </c>
      <c r="W36">
        <v>10.26545149</v>
      </c>
      <c r="X36">
        <v>19.155113249999999</v>
      </c>
      <c r="Y36">
        <v>2.4415408599999999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2811.8560000000002</v>
      </c>
    </row>
    <row r="37" spans="1:33" x14ac:dyDescent="0.45">
      <c r="A37" s="1" t="s">
        <v>58</v>
      </c>
      <c r="B37" t="s">
        <v>69</v>
      </c>
      <c r="C37">
        <v>17.367570600000001</v>
      </c>
      <c r="D37">
        <v>0</v>
      </c>
      <c r="E37">
        <v>0</v>
      </c>
      <c r="F37">
        <v>1023.2339809200001</v>
      </c>
      <c r="G37">
        <v>0</v>
      </c>
      <c r="H37">
        <v>0</v>
      </c>
      <c r="I37">
        <v>46.145362759999998</v>
      </c>
      <c r="J37">
        <v>248.37596653999998</v>
      </c>
      <c r="K37">
        <v>0</v>
      </c>
      <c r="L37">
        <v>7.9044400000000001</v>
      </c>
      <c r="M37">
        <v>0</v>
      </c>
      <c r="N37" s="2">
        <v>0</v>
      </c>
      <c r="O37">
        <v>39.152315519999995</v>
      </c>
      <c r="P37">
        <v>624.94278431999999</v>
      </c>
      <c r="Q37">
        <v>9.0955199999999987</v>
      </c>
      <c r="R37">
        <v>0</v>
      </c>
      <c r="S37">
        <v>2.2225552799999999</v>
      </c>
      <c r="T37">
        <v>0</v>
      </c>
      <c r="U37">
        <v>648.05579999999998</v>
      </c>
      <c r="V37">
        <v>0</v>
      </c>
      <c r="W37">
        <v>10.59419641</v>
      </c>
      <c r="X37">
        <v>19.768544250000001</v>
      </c>
      <c r="Y37">
        <v>2.2906633999999997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2699.1497000000004</v>
      </c>
    </row>
    <row r="38" spans="1:33" x14ac:dyDescent="0.45">
      <c r="A38" s="1" t="s">
        <v>58</v>
      </c>
      <c r="B38" t="s">
        <v>70</v>
      </c>
      <c r="C38">
        <v>17.6723544</v>
      </c>
      <c r="D38">
        <v>0</v>
      </c>
      <c r="E38">
        <v>0</v>
      </c>
      <c r="F38">
        <v>1051.6756213200003</v>
      </c>
      <c r="G38">
        <v>0</v>
      </c>
      <c r="H38">
        <v>0</v>
      </c>
      <c r="I38">
        <v>47.485062399999997</v>
      </c>
      <c r="J38">
        <v>255.09121950000005</v>
      </c>
      <c r="K38">
        <v>0</v>
      </c>
      <c r="L38">
        <v>7.1756800000000007</v>
      </c>
      <c r="M38">
        <v>0</v>
      </c>
      <c r="N38" s="2">
        <v>0</v>
      </c>
      <c r="O38">
        <v>39.790042560000003</v>
      </c>
      <c r="P38">
        <v>613.4688405600001</v>
      </c>
      <c r="Q38">
        <v>9.4180799999999998</v>
      </c>
      <c r="R38">
        <v>0</v>
      </c>
      <c r="S38">
        <v>3.0685001600000006</v>
      </c>
      <c r="T38">
        <v>0</v>
      </c>
      <c r="U38">
        <v>710.67261999999994</v>
      </c>
      <c r="V38">
        <v>0</v>
      </c>
      <c r="W38">
        <v>11.193780500000001</v>
      </c>
      <c r="X38">
        <v>0</v>
      </c>
      <c r="Y38">
        <v>2.3718986000000002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2769.0837000000001</v>
      </c>
    </row>
    <row r="39" spans="1:33" x14ac:dyDescent="0.45">
      <c r="A39" s="1" t="s">
        <v>58</v>
      </c>
      <c r="B39" t="s">
        <v>71</v>
      </c>
      <c r="C39">
        <v>17.404744500000003</v>
      </c>
      <c r="D39">
        <v>0</v>
      </c>
      <c r="E39">
        <v>0</v>
      </c>
      <c r="F39">
        <v>966.05125649999979</v>
      </c>
      <c r="G39">
        <v>0</v>
      </c>
      <c r="H39">
        <v>0</v>
      </c>
      <c r="I39">
        <v>33.560254199999996</v>
      </c>
      <c r="J39">
        <v>185.36763959999996</v>
      </c>
      <c r="K39">
        <v>0</v>
      </c>
      <c r="L39">
        <v>129.47880000000004</v>
      </c>
      <c r="M39">
        <v>0</v>
      </c>
      <c r="N39" s="2">
        <v>0</v>
      </c>
      <c r="O39">
        <v>31.804660800000004</v>
      </c>
      <c r="P39">
        <v>639.55279080000003</v>
      </c>
      <c r="Q39">
        <v>6.0587999999999997</v>
      </c>
      <c r="R39">
        <v>0</v>
      </c>
      <c r="S39">
        <v>0</v>
      </c>
      <c r="T39">
        <v>0</v>
      </c>
      <c r="U39">
        <v>106.02899999999998</v>
      </c>
      <c r="V39">
        <v>0</v>
      </c>
      <c r="W39">
        <v>0</v>
      </c>
      <c r="X39">
        <v>0</v>
      </c>
      <c r="Y39">
        <v>16.140418799999999</v>
      </c>
      <c r="Z39">
        <v>0</v>
      </c>
      <c r="AA39">
        <v>674.11263480000002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2805.5609999999992</v>
      </c>
    </row>
    <row r="40" spans="1:33" x14ac:dyDescent="0.45">
      <c r="A40" s="1" t="s">
        <v>58</v>
      </c>
      <c r="B40" t="s">
        <v>72</v>
      </c>
      <c r="C40">
        <v>17.402624400000001</v>
      </c>
      <c r="D40">
        <v>0</v>
      </c>
      <c r="E40">
        <v>0</v>
      </c>
      <c r="F40">
        <v>1005.24795777</v>
      </c>
      <c r="G40">
        <v>0</v>
      </c>
      <c r="H40">
        <v>0</v>
      </c>
      <c r="I40">
        <v>33.855077059999999</v>
      </c>
      <c r="J40">
        <v>186.91208990999996</v>
      </c>
      <c r="K40">
        <v>0</v>
      </c>
      <c r="L40">
        <v>133.55804000000001</v>
      </c>
      <c r="M40">
        <v>0</v>
      </c>
      <c r="N40" s="2">
        <v>0</v>
      </c>
      <c r="O40">
        <v>30.783654719999998</v>
      </c>
      <c r="P40">
        <v>558.88867755000001</v>
      </c>
      <c r="Q40">
        <v>6.3655199999999992</v>
      </c>
      <c r="R40">
        <v>0</v>
      </c>
      <c r="S40">
        <v>2.21797114</v>
      </c>
      <c r="T40">
        <v>0</v>
      </c>
      <c r="U40">
        <v>239.70898</v>
      </c>
      <c r="V40">
        <v>0</v>
      </c>
      <c r="W40">
        <v>0.23537689000000001</v>
      </c>
      <c r="X40">
        <v>0</v>
      </c>
      <c r="Y40">
        <v>16.957509519999999</v>
      </c>
      <c r="Z40">
        <v>0</v>
      </c>
      <c r="AA40">
        <v>714.57182103999992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2946.7052999999996</v>
      </c>
    </row>
    <row r="41" spans="1:33" x14ac:dyDescent="0.45">
      <c r="A41" s="1" t="s">
        <v>58</v>
      </c>
      <c r="B41" t="s">
        <v>73</v>
      </c>
      <c r="C41">
        <v>17.699682599999999</v>
      </c>
      <c r="D41">
        <v>0</v>
      </c>
      <c r="E41">
        <v>0</v>
      </c>
      <c r="F41">
        <v>1265.9378574299999</v>
      </c>
      <c r="G41">
        <v>0</v>
      </c>
      <c r="H41">
        <v>0</v>
      </c>
      <c r="I41">
        <v>34.044443440000002</v>
      </c>
      <c r="J41">
        <v>197.98968111000002</v>
      </c>
      <c r="K41">
        <v>163.58974132</v>
      </c>
      <c r="L41">
        <v>6.6932400000000003</v>
      </c>
      <c r="M41">
        <v>0</v>
      </c>
      <c r="N41" s="2">
        <v>0</v>
      </c>
      <c r="O41">
        <v>27.242274239999993</v>
      </c>
      <c r="P41">
        <v>710.5850685600002</v>
      </c>
      <c r="Q41">
        <v>24.016920000000002</v>
      </c>
      <c r="R41">
        <v>0</v>
      </c>
      <c r="S41">
        <v>2.2448602000000002</v>
      </c>
      <c r="T41">
        <v>0</v>
      </c>
      <c r="U41">
        <v>797.41423999999995</v>
      </c>
      <c r="V41">
        <v>0</v>
      </c>
      <c r="W41">
        <v>0</v>
      </c>
      <c r="X41">
        <v>0</v>
      </c>
      <c r="Y41">
        <v>1.3881911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3248.8462</v>
      </c>
    </row>
    <row r="42" spans="1:33" x14ac:dyDescent="0.45">
      <c r="A42" s="1" t="s">
        <v>58</v>
      </c>
      <c r="B42" t="s">
        <v>74</v>
      </c>
      <c r="C42">
        <v>17.418608400000004</v>
      </c>
      <c r="D42">
        <v>0</v>
      </c>
      <c r="E42">
        <v>0</v>
      </c>
      <c r="F42">
        <v>1307.6445235599999</v>
      </c>
      <c r="G42">
        <v>0</v>
      </c>
      <c r="H42">
        <v>0</v>
      </c>
      <c r="I42">
        <v>34.239474399999999</v>
      </c>
      <c r="J42">
        <v>198.10425596000002</v>
      </c>
      <c r="K42">
        <v>170.91143600000001</v>
      </c>
      <c r="L42">
        <v>3.4039999999999999</v>
      </c>
      <c r="M42">
        <v>0</v>
      </c>
      <c r="N42" s="2">
        <v>0</v>
      </c>
      <c r="O42">
        <v>30.99873024</v>
      </c>
      <c r="P42">
        <v>626.59167444000002</v>
      </c>
      <c r="Q42">
        <v>25.121519999999997</v>
      </c>
      <c r="R42">
        <v>0</v>
      </c>
      <c r="S42">
        <v>4.6580335999999996</v>
      </c>
      <c r="T42">
        <v>0</v>
      </c>
      <c r="U42">
        <v>961.69808</v>
      </c>
      <c r="V42">
        <v>0</v>
      </c>
      <c r="W42">
        <v>0.27187748</v>
      </c>
      <c r="X42">
        <v>0</v>
      </c>
      <c r="Y42">
        <v>1.15218592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3382.2144000000008</v>
      </c>
    </row>
    <row r="43" spans="1:33" x14ac:dyDescent="0.45">
      <c r="A43" s="1" t="s">
        <v>75</v>
      </c>
      <c r="B43" t="s">
        <v>76</v>
      </c>
      <c r="C43">
        <v>17.482499999999998</v>
      </c>
      <c r="D43">
        <v>0</v>
      </c>
      <c r="E43">
        <v>0</v>
      </c>
      <c r="F43">
        <v>1085.0932740000001</v>
      </c>
      <c r="G43">
        <v>1.2463920000000002</v>
      </c>
      <c r="H43">
        <v>34.610399999999998</v>
      </c>
      <c r="I43">
        <v>25.372024399999997</v>
      </c>
      <c r="J43">
        <v>651.24251400000003</v>
      </c>
      <c r="K43">
        <v>3.4054800000000003E-2</v>
      </c>
      <c r="L43">
        <v>2.8488000000000002</v>
      </c>
      <c r="M43">
        <v>0.73799999999999988</v>
      </c>
      <c r="N43" s="2">
        <v>0</v>
      </c>
      <c r="O43">
        <v>12.3349248</v>
      </c>
      <c r="P43">
        <v>348.66411600000004</v>
      </c>
      <c r="Q43">
        <v>0.73319999999999996</v>
      </c>
      <c r="R43">
        <v>0</v>
      </c>
      <c r="S43">
        <v>0</v>
      </c>
      <c r="T43">
        <v>0</v>
      </c>
      <c r="U43">
        <v>21.219799999999996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2201.6200000000003</v>
      </c>
    </row>
    <row r="44" spans="1:33" x14ac:dyDescent="0.45">
      <c r="A44" s="1" t="s">
        <v>75</v>
      </c>
      <c r="B44" t="s">
        <v>77</v>
      </c>
      <c r="C44">
        <v>17.482499999999998</v>
      </c>
      <c r="D44">
        <v>0</v>
      </c>
      <c r="E44">
        <v>0</v>
      </c>
      <c r="F44">
        <v>1088.5805028750001</v>
      </c>
      <c r="G44">
        <v>1.3565641500000001</v>
      </c>
      <c r="H44">
        <v>37.26315000000001</v>
      </c>
      <c r="I44">
        <v>28.852564700000002</v>
      </c>
      <c r="J44">
        <v>654.29508202499994</v>
      </c>
      <c r="K44">
        <v>3.4054800000000003E-2</v>
      </c>
      <c r="L44">
        <v>3.1404000000000001</v>
      </c>
      <c r="M44">
        <v>0.73799999999999988</v>
      </c>
      <c r="N44" s="2">
        <v>0</v>
      </c>
      <c r="O44">
        <v>12.509690399999998</v>
      </c>
      <c r="P44">
        <v>336.52351605000001</v>
      </c>
      <c r="Q44">
        <v>0.73319999999999996</v>
      </c>
      <c r="R44">
        <v>0</v>
      </c>
      <c r="S44">
        <v>0</v>
      </c>
      <c r="T44">
        <v>0</v>
      </c>
      <c r="U44">
        <v>20.043274999999998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2201.5524999999998</v>
      </c>
    </row>
    <row r="45" spans="1:33" x14ac:dyDescent="0.45">
      <c r="A45" s="1" t="s">
        <v>75</v>
      </c>
      <c r="B45" t="s">
        <v>78</v>
      </c>
      <c r="C45">
        <v>17.482499999999998</v>
      </c>
      <c r="D45">
        <v>0</v>
      </c>
      <c r="E45">
        <v>0</v>
      </c>
      <c r="F45">
        <v>1092.0677317499999</v>
      </c>
      <c r="G45">
        <v>1.4667363</v>
      </c>
      <c r="H45">
        <v>39.915900000000001</v>
      </c>
      <c r="I45">
        <v>32.333105000000003</v>
      </c>
      <c r="J45">
        <v>657.34765004999997</v>
      </c>
      <c r="K45">
        <v>3.4054800000000003E-2</v>
      </c>
      <c r="L45">
        <v>3.4320000000000004</v>
      </c>
      <c r="M45">
        <v>0.73799999999999988</v>
      </c>
      <c r="N45" s="2">
        <v>0</v>
      </c>
      <c r="O45">
        <v>12.684455999999999</v>
      </c>
      <c r="P45">
        <v>324.38291610000005</v>
      </c>
      <c r="Q45">
        <v>0.73319999999999996</v>
      </c>
      <c r="R45">
        <v>0</v>
      </c>
      <c r="S45">
        <v>0</v>
      </c>
      <c r="T45">
        <v>0</v>
      </c>
      <c r="U45">
        <v>18.866749999999996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2201.4850000000001</v>
      </c>
    </row>
    <row r="46" spans="1:33" x14ac:dyDescent="0.45">
      <c r="A46" s="1" t="s">
        <v>75</v>
      </c>
      <c r="B46" t="s">
        <v>79</v>
      </c>
      <c r="C46">
        <v>17.482499999999998</v>
      </c>
      <c r="D46">
        <v>0</v>
      </c>
      <c r="E46">
        <v>0</v>
      </c>
      <c r="F46">
        <v>1095.5549606249999</v>
      </c>
      <c r="G46">
        <v>1.5769084499999997</v>
      </c>
      <c r="H46">
        <v>42.568649999999998</v>
      </c>
      <c r="I46">
        <v>35.813645299999997</v>
      </c>
      <c r="J46">
        <v>660.400218075</v>
      </c>
      <c r="K46">
        <v>3.4054800000000003E-2</v>
      </c>
      <c r="L46">
        <v>3.7236000000000002</v>
      </c>
      <c r="M46">
        <v>0.73799999999999988</v>
      </c>
      <c r="N46" s="2">
        <v>0</v>
      </c>
      <c r="O46">
        <v>12.859221600000001</v>
      </c>
      <c r="P46">
        <v>312.24231614999997</v>
      </c>
      <c r="Q46">
        <v>0.73319999999999996</v>
      </c>
      <c r="R46">
        <v>0</v>
      </c>
      <c r="S46">
        <v>0</v>
      </c>
      <c r="T46">
        <v>0</v>
      </c>
      <c r="U46">
        <v>17.690224999999998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2201.4174999999996</v>
      </c>
    </row>
    <row r="47" spans="1:33" x14ac:dyDescent="0.45">
      <c r="A47" s="1" t="s">
        <v>75</v>
      </c>
      <c r="B47" t="s">
        <v>80</v>
      </c>
      <c r="C47">
        <v>17.482499999999998</v>
      </c>
      <c r="D47">
        <v>0</v>
      </c>
      <c r="E47">
        <v>0</v>
      </c>
      <c r="F47">
        <v>1099.0421894999999</v>
      </c>
      <c r="G47">
        <v>1.6870806</v>
      </c>
      <c r="H47">
        <v>45.221400000000003</v>
      </c>
      <c r="I47">
        <v>39.294185599999999</v>
      </c>
      <c r="J47">
        <v>663.45278609999991</v>
      </c>
      <c r="K47">
        <v>3.4054799999999996E-2</v>
      </c>
      <c r="L47">
        <v>4.0152000000000001</v>
      </c>
      <c r="M47">
        <v>0.73799999999999988</v>
      </c>
      <c r="N47" s="2">
        <v>0</v>
      </c>
      <c r="O47">
        <v>13.0339872</v>
      </c>
      <c r="P47">
        <v>300.1017162</v>
      </c>
      <c r="Q47">
        <v>0.73319999999999996</v>
      </c>
      <c r="R47">
        <v>0</v>
      </c>
      <c r="S47">
        <v>0</v>
      </c>
      <c r="T47">
        <v>0</v>
      </c>
      <c r="U47">
        <v>16.513699999999996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2201.35</v>
      </c>
    </row>
    <row r="48" spans="1:33" x14ac:dyDescent="0.45">
      <c r="A48" s="1" t="s">
        <v>75</v>
      </c>
      <c r="B48" t="s">
        <v>81</v>
      </c>
      <c r="C48">
        <v>17.482499999999998</v>
      </c>
      <c r="D48">
        <v>0</v>
      </c>
      <c r="E48">
        <v>0</v>
      </c>
      <c r="F48">
        <v>1099.2678781700001</v>
      </c>
      <c r="G48">
        <v>1.4061972599999999</v>
      </c>
      <c r="H48">
        <v>49.950059999999993</v>
      </c>
      <c r="I48">
        <v>28.569229819999997</v>
      </c>
      <c r="J48">
        <v>587.3993541000001</v>
      </c>
      <c r="K48">
        <v>0.77072998000000004</v>
      </c>
      <c r="L48">
        <v>2.6766000000000001</v>
      </c>
      <c r="M48">
        <v>0.55349999999999999</v>
      </c>
      <c r="N48" s="2">
        <v>0</v>
      </c>
      <c r="O48">
        <v>11.415519359999999</v>
      </c>
      <c r="P48">
        <v>429.90266930999991</v>
      </c>
      <c r="Q48">
        <v>0.98902200000000007</v>
      </c>
      <c r="R48">
        <v>0</v>
      </c>
      <c r="S48">
        <v>0</v>
      </c>
      <c r="T48">
        <v>0</v>
      </c>
      <c r="U48">
        <v>116.32341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2346.70667</v>
      </c>
    </row>
    <row r="49" spans="1:33" x14ac:dyDescent="0.45">
      <c r="A49" s="1" t="s">
        <v>75</v>
      </c>
      <c r="B49" t="s">
        <v>82</v>
      </c>
      <c r="C49">
        <v>17.482499999999998</v>
      </c>
      <c r="D49">
        <v>0</v>
      </c>
      <c r="E49">
        <v>0</v>
      </c>
      <c r="F49">
        <v>1102.7551070449999</v>
      </c>
      <c r="G49">
        <v>1.51636941</v>
      </c>
      <c r="H49">
        <v>52.602809999999998</v>
      </c>
      <c r="I49">
        <v>32.049770119999998</v>
      </c>
      <c r="J49">
        <v>590.4519221249999</v>
      </c>
      <c r="K49">
        <v>0.77072998000000015</v>
      </c>
      <c r="L49">
        <v>2.9682000000000004</v>
      </c>
      <c r="M49">
        <v>0.55349999999999999</v>
      </c>
      <c r="N49" s="2">
        <v>0</v>
      </c>
      <c r="O49">
        <v>11.590284959999998</v>
      </c>
      <c r="P49">
        <v>417.76206935999994</v>
      </c>
      <c r="Q49">
        <v>0.98902200000000007</v>
      </c>
      <c r="R49">
        <v>0</v>
      </c>
      <c r="S49">
        <v>0</v>
      </c>
      <c r="T49">
        <v>0</v>
      </c>
      <c r="U49">
        <v>115.14688499999998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2346.6391699999999</v>
      </c>
    </row>
    <row r="50" spans="1:33" x14ac:dyDescent="0.45">
      <c r="A50" s="1" t="s">
        <v>75</v>
      </c>
      <c r="B50" t="s">
        <v>83</v>
      </c>
      <c r="C50">
        <v>17.482499999999998</v>
      </c>
      <c r="D50">
        <v>0</v>
      </c>
      <c r="E50">
        <v>0</v>
      </c>
      <c r="F50">
        <v>1106.2423359200002</v>
      </c>
      <c r="G50">
        <v>1.6265415599999999</v>
      </c>
      <c r="H50">
        <v>55.255559999999996</v>
      </c>
      <c r="I50">
        <v>35.530310419999999</v>
      </c>
      <c r="J50">
        <v>593.50449015000015</v>
      </c>
      <c r="K50">
        <v>0.77072998000000004</v>
      </c>
      <c r="L50">
        <v>3.2598000000000003</v>
      </c>
      <c r="M50">
        <v>0.55349999999999999</v>
      </c>
      <c r="N50" s="2">
        <v>0</v>
      </c>
      <c r="O50">
        <v>11.765050560000001</v>
      </c>
      <c r="P50">
        <v>405.62146940999997</v>
      </c>
      <c r="Q50">
        <v>0.98902200000000007</v>
      </c>
      <c r="R50">
        <v>0</v>
      </c>
      <c r="S50">
        <v>0</v>
      </c>
      <c r="T50">
        <v>0</v>
      </c>
      <c r="U50">
        <v>113.97035999999999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2346.5716700000003</v>
      </c>
    </row>
    <row r="51" spans="1:33" x14ac:dyDescent="0.45">
      <c r="A51" s="1" t="s">
        <v>75</v>
      </c>
      <c r="B51" t="s">
        <v>84</v>
      </c>
      <c r="C51">
        <v>17.482499999999998</v>
      </c>
      <c r="D51">
        <v>0</v>
      </c>
      <c r="E51">
        <v>0</v>
      </c>
      <c r="F51">
        <v>1109.729564795</v>
      </c>
      <c r="G51">
        <v>1.7367137099999999</v>
      </c>
      <c r="H51">
        <v>57.908309999999993</v>
      </c>
      <c r="I51">
        <v>39.010850719999993</v>
      </c>
      <c r="J51">
        <v>596.55705817500007</v>
      </c>
      <c r="K51">
        <v>0.77072998000000004</v>
      </c>
      <c r="L51">
        <v>3.5514000000000001</v>
      </c>
      <c r="M51">
        <v>0.55349999999999999</v>
      </c>
      <c r="N51" s="2">
        <v>0</v>
      </c>
      <c r="O51">
        <v>11.939816160000001</v>
      </c>
      <c r="P51">
        <v>393.48086945999995</v>
      </c>
      <c r="Q51">
        <v>0.98902200000000007</v>
      </c>
      <c r="R51">
        <v>0</v>
      </c>
      <c r="S51">
        <v>0</v>
      </c>
      <c r="T51">
        <v>0</v>
      </c>
      <c r="U51">
        <v>112.79383499999999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2346.5041700000002</v>
      </c>
    </row>
    <row r="52" spans="1:33" x14ac:dyDescent="0.45">
      <c r="A52" s="1" t="s">
        <v>75</v>
      </c>
      <c r="B52" t="s">
        <v>85</v>
      </c>
      <c r="C52">
        <v>17.482499999999998</v>
      </c>
      <c r="D52">
        <v>0</v>
      </c>
      <c r="E52">
        <v>0</v>
      </c>
      <c r="F52">
        <v>1113.21679367</v>
      </c>
      <c r="G52">
        <v>1.84688586</v>
      </c>
      <c r="H52">
        <v>60.561059999999998</v>
      </c>
      <c r="I52">
        <v>42.491391020000002</v>
      </c>
      <c r="J52">
        <v>599.60962619999998</v>
      </c>
      <c r="K52">
        <v>0.77072998000000004</v>
      </c>
      <c r="L52">
        <v>3.8430000000000009</v>
      </c>
      <c r="M52">
        <v>0.55349999999999999</v>
      </c>
      <c r="N52" s="2">
        <v>0</v>
      </c>
      <c r="O52">
        <v>12.114581760000002</v>
      </c>
      <c r="P52">
        <v>381.34026950999998</v>
      </c>
      <c r="Q52">
        <v>0.98902200000000007</v>
      </c>
      <c r="R52">
        <v>0</v>
      </c>
      <c r="S52">
        <v>0</v>
      </c>
      <c r="T52">
        <v>0</v>
      </c>
      <c r="U52">
        <v>111.61730999999999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2346.4366700000005</v>
      </c>
    </row>
    <row r="53" spans="1:33" x14ac:dyDescent="0.45">
      <c r="A53" s="1" t="s">
        <v>75</v>
      </c>
      <c r="B53" t="s">
        <v>86</v>
      </c>
      <c r="C53">
        <v>17.482499999999998</v>
      </c>
      <c r="D53">
        <v>0</v>
      </c>
      <c r="E53">
        <v>0</v>
      </c>
      <c r="F53">
        <v>1113.44248234</v>
      </c>
      <c r="G53">
        <v>1.5660025200000001</v>
      </c>
      <c r="H53">
        <v>65.289719999999988</v>
      </c>
      <c r="I53">
        <v>31.76643524</v>
      </c>
      <c r="J53">
        <v>523.55619420000005</v>
      </c>
      <c r="K53">
        <v>1.5074051600000002</v>
      </c>
      <c r="L53">
        <v>2.5044</v>
      </c>
      <c r="M53">
        <v>0.36899999999999999</v>
      </c>
      <c r="N53" s="2">
        <v>0</v>
      </c>
      <c r="O53">
        <v>10.496113920000001</v>
      </c>
      <c r="P53">
        <v>511.14122261999995</v>
      </c>
      <c r="Q53">
        <v>1.2448440000000001</v>
      </c>
      <c r="R53">
        <v>0</v>
      </c>
      <c r="S53">
        <v>0</v>
      </c>
      <c r="T53">
        <v>0</v>
      </c>
      <c r="U53">
        <v>211.42701999999997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2491.7933399999997</v>
      </c>
    </row>
    <row r="54" spans="1:33" x14ac:dyDescent="0.45">
      <c r="A54" s="1" t="s">
        <v>75</v>
      </c>
      <c r="B54" t="s">
        <v>87</v>
      </c>
      <c r="C54">
        <v>17.482499999999998</v>
      </c>
      <c r="D54">
        <v>0</v>
      </c>
      <c r="E54">
        <v>0</v>
      </c>
      <c r="F54">
        <v>1116.929711215</v>
      </c>
      <c r="G54">
        <v>1.67617467</v>
      </c>
      <c r="H54">
        <v>67.94247</v>
      </c>
      <c r="I54">
        <v>35.246975540000001</v>
      </c>
      <c r="J54">
        <v>526.60876222499996</v>
      </c>
      <c r="K54">
        <v>1.50740516</v>
      </c>
      <c r="L54">
        <v>2.7960000000000007</v>
      </c>
      <c r="M54">
        <v>0.36899999999999994</v>
      </c>
      <c r="N54" s="2">
        <v>0</v>
      </c>
      <c r="O54">
        <v>10.67087952</v>
      </c>
      <c r="P54">
        <v>499.00062266999993</v>
      </c>
      <c r="Q54">
        <v>1.2448440000000001</v>
      </c>
      <c r="R54">
        <v>0</v>
      </c>
      <c r="S54">
        <v>0</v>
      </c>
      <c r="T54">
        <v>0</v>
      </c>
      <c r="U54">
        <v>210.25049499999994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2491.7258399999992</v>
      </c>
    </row>
    <row r="55" spans="1:33" x14ac:dyDescent="0.45">
      <c r="A55" s="1" t="s">
        <v>75</v>
      </c>
      <c r="B55" t="s">
        <v>88</v>
      </c>
      <c r="C55">
        <v>17.482499999999998</v>
      </c>
      <c r="D55">
        <v>0</v>
      </c>
      <c r="E55">
        <v>0</v>
      </c>
      <c r="F55">
        <v>1120.41694009</v>
      </c>
      <c r="G55">
        <v>1.7863468199999999</v>
      </c>
      <c r="H55">
        <v>70.595219999999998</v>
      </c>
      <c r="I55">
        <v>38.727515840000002</v>
      </c>
      <c r="J55">
        <v>529.66133024999999</v>
      </c>
      <c r="K55">
        <v>1.50740516</v>
      </c>
      <c r="L55">
        <v>3.0875999999999997</v>
      </c>
      <c r="M55">
        <v>0.36899999999999994</v>
      </c>
      <c r="N55" s="2">
        <v>0</v>
      </c>
      <c r="O55">
        <v>10.845645119999999</v>
      </c>
      <c r="P55">
        <v>486.86002272000002</v>
      </c>
      <c r="Q55">
        <v>1.2448439999999998</v>
      </c>
      <c r="R55">
        <v>0</v>
      </c>
      <c r="S55">
        <v>0</v>
      </c>
      <c r="T55">
        <v>0</v>
      </c>
      <c r="U55">
        <v>209.07396999999997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2491.6583399999995</v>
      </c>
    </row>
    <row r="56" spans="1:33" x14ac:dyDescent="0.45">
      <c r="A56" s="1" t="s">
        <v>75</v>
      </c>
      <c r="B56" t="s">
        <v>89</v>
      </c>
      <c r="C56">
        <v>17.482499999999998</v>
      </c>
      <c r="D56">
        <v>0</v>
      </c>
      <c r="E56">
        <v>0</v>
      </c>
      <c r="F56">
        <v>1123.9041689649998</v>
      </c>
      <c r="G56">
        <v>1.89651897</v>
      </c>
      <c r="H56">
        <v>73.247969999999995</v>
      </c>
      <c r="I56">
        <v>42.208056139999997</v>
      </c>
      <c r="J56">
        <v>532.71389827500002</v>
      </c>
      <c r="K56">
        <v>1.50740516</v>
      </c>
      <c r="L56">
        <v>3.3792</v>
      </c>
      <c r="M56">
        <v>0.36899999999999994</v>
      </c>
      <c r="N56" s="2">
        <v>0</v>
      </c>
      <c r="O56">
        <v>11.020410720000001</v>
      </c>
      <c r="P56">
        <v>474.71942276999994</v>
      </c>
      <c r="Q56">
        <v>1.2448440000000003</v>
      </c>
      <c r="R56">
        <v>0</v>
      </c>
      <c r="S56">
        <v>0</v>
      </c>
      <c r="T56">
        <v>0</v>
      </c>
      <c r="U56">
        <v>207.89744499999998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2491.5908399999994</v>
      </c>
    </row>
    <row r="57" spans="1:33" x14ac:dyDescent="0.45">
      <c r="A57" s="1" t="s">
        <v>75</v>
      </c>
      <c r="B57" t="s">
        <v>90</v>
      </c>
      <c r="C57">
        <v>17.482499999999998</v>
      </c>
      <c r="D57">
        <v>0</v>
      </c>
      <c r="E57">
        <v>0</v>
      </c>
      <c r="F57">
        <v>1127.3913978399999</v>
      </c>
      <c r="G57">
        <v>2.0066911200000002</v>
      </c>
      <c r="H57">
        <v>75.900720000000007</v>
      </c>
      <c r="I57">
        <v>45.688596439999998</v>
      </c>
      <c r="J57">
        <v>535.76646629999993</v>
      </c>
      <c r="K57">
        <v>1.50740516</v>
      </c>
      <c r="L57">
        <v>3.6708000000000007</v>
      </c>
      <c r="M57">
        <v>0.36899999999999994</v>
      </c>
      <c r="N57" s="2">
        <v>0</v>
      </c>
      <c r="O57">
        <v>11.19517632</v>
      </c>
      <c r="P57">
        <v>462.57882282000003</v>
      </c>
      <c r="Q57">
        <v>1.2448440000000001</v>
      </c>
      <c r="R57">
        <v>0</v>
      </c>
      <c r="S57">
        <v>0</v>
      </c>
      <c r="T57">
        <v>0</v>
      </c>
      <c r="U57">
        <v>206.72091999999998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2491.5233399999997</v>
      </c>
    </row>
    <row r="58" spans="1:33" x14ac:dyDescent="0.45">
      <c r="A58" s="1" t="s">
        <v>75</v>
      </c>
      <c r="B58" t="s">
        <v>91</v>
      </c>
      <c r="C58">
        <v>17.482499999999998</v>
      </c>
      <c r="D58">
        <v>0</v>
      </c>
      <c r="E58">
        <v>0</v>
      </c>
      <c r="F58">
        <v>1127.61708651</v>
      </c>
      <c r="G58">
        <v>1.7258077800000002</v>
      </c>
      <c r="H58">
        <v>80.629379999999998</v>
      </c>
      <c r="I58">
        <v>34.963640659999996</v>
      </c>
      <c r="J58">
        <v>459.7130343</v>
      </c>
      <c r="K58">
        <v>2.2440803399999996</v>
      </c>
      <c r="L58">
        <v>2.3322000000000003</v>
      </c>
      <c r="M58">
        <v>0.18449999999999997</v>
      </c>
      <c r="N58" s="2">
        <v>0</v>
      </c>
      <c r="O58">
        <v>9.5767084800000006</v>
      </c>
      <c r="P58">
        <v>592.37977592999994</v>
      </c>
      <c r="Q58">
        <v>1.5006660000000001</v>
      </c>
      <c r="R58">
        <v>0</v>
      </c>
      <c r="S58">
        <v>0</v>
      </c>
      <c r="T58">
        <v>0</v>
      </c>
      <c r="U58">
        <v>306.53062999999997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2636.8800099999999</v>
      </c>
    </row>
    <row r="59" spans="1:33" x14ac:dyDescent="0.45">
      <c r="A59" s="1" t="s">
        <v>75</v>
      </c>
      <c r="B59" t="s">
        <v>92</v>
      </c>
      <c r="C59">
        <v>17.482499999999998</v>
      </c>
      <c r="D59">
        <v>0</v>
      </c>
      <c r="E59">
        <v>0</v>
      </c>
      <c r="F59">
        <v>1131.1043153850001</v>
      </c>
      <c r="G59">
        <v>1.8359799300000001</v>
      </c>
      <c r="H59">
        <v>83.282129999999995</v>
      </c>
      <c r="I59">
        <v>38.444180959999997</v>
      </c>
      <c r="J59">
        <v>462.76560232499997</v>
      </c>
      <c r="K59">
        <v>2.2440803399999996</v>
      </c>
      <c r="L59">
        <v>2.6238000000000001</v>
      </c>
      <c r="M59">
        <v>0.18449999999999997</v>
      </c>
      <c r="N59" s="2">
        <v>0</v>
      </c>
      <c r="O59">
        <v>9.7514740799999995</v>
      </c>
      <c r="P59">
        <v>580.23917597999991</v>
      </c>
      <c r="Q59">
        <v>1.5006660000000003</v>
      </c>
      <c r="R59">
        <v>0</v>
      </c>
      <c r="S59">
        <v>0</v>
      </c>
      <c r="T59">
        <v>0</v>
      </c>
      <c r="U59">
        <v>305.35410499999995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2636.8125099999997</v>
      </c>
    </row>
    <row r="60" spans="1:33" x14ac:dyDescent="0.45">
      <c r="A60" s="1" t="s">
        <v>75</v>
      </c>
      <c r="B60" t="s">
        <v>93</v>
      </c>
      <c r="C60">
        <v>17.482499999999998</v>
      </c>
      <c r="D60">
        <v>0</v>
      </c>
      <c r="E60">
        <v>0</v>
      </c>
      <c r="F60">
        <v>1134.5915442600001</v>
      </c>
      <c r="G60">
        <v>1.9461520800000001</v>
      </c>
      <c r="H60">
        <v>85.934879999999993</v>
      </c>
      <c r="I60">
        <v>41.924721260000005</v>
      </c>
      <c r="J60">
        <v>465.81817034999995</v>
      </c>
      <c r="K60">
        <v>2.2440803399999996</v>
      </c>
      <c r="L60">
        <v>2.9154</v>
      </c>
      <c r="M60">
        <v>0.18449999999999997</v>
      </c>
      <c r="N60" s="2">
        <v>0</v>
      </c>
      <c r="O60">
        <v>9.9262396800000001</v>
      </c>
      <c r="P60">
        <v>568.09857603</v>
      </c>
      <c r="Q60">
        <v>1.5006660000000001</v>
      </c>
      <c r="R60">
        <v>0</v>
      </c>
      <c r="S60">
        <v>0</v>
      </c>
      <c r="T60">
        <v>0</v>
      </c>
      <c r="U60">
        <v>304.17757999999998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2636.7450100000001</v>
      </c>
    </row>
    <row r="61" spans="1:33" x14ac:dyDescent="0.45">
      <c r="A61" s="1" t="s">
        <v>75</v>
      </c>
      <c r="B61" t="s">
        <v>94</v>
      </c>
      <c r="C61">
        <v>17.482499999999998</v>
      </c>
      <c r="D61">
        <v>0</v>
      </c>
      <c r="E61">
        <v>0</v>
      </c>
      <c r="F61">
        <v>1138.0787731349999</v>
      </c>
      <c r="G61">
        <v>2.05632423</v>
      </c>
      <c r="H61">
        <v>88.58762999999999</v>
      </c>
      <c r="I61">
        <v>45.40526156</v>
      </c>
      <c r="J61">
        <v>468.87073837500003</v>
      </c>
      <c r="K61">
        <v>2.2440803399999996</v>
      </c>
      <c r="L61">
        <v>3.2070000000000003</v>
      </c>
      <c r="M61">
        <v>0.18449999999999997</v>
      </c>
      <c r="N61" s="2">
        <v>0</v>
      </c>
      <c r="O61">
        <v>10.101005280000003</v>
      </c>
      <c r="P61">
        <v>555.95797607999998</v>
      </c>
      <c r="Q61">
        <v>1.5006660000000001</v>
      </c>
      <c r="R61">
        <v>0</v>
      </c>
      <c r="S61">
        <v>0</v>
      </c>
      <c r="T61">
        <v>0</v>
      </c>
      <c r="U61">
        <v>303.00105499999995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2636.6775099999995</v>
      </c>
    </row>
    <row r="62" spans="1:33" x14ac:dyDescent="0.45">
      <c r="A62" s="1" t="s">
        <v>75</v>
      </c>
      <c r="B62" t="s">
        <v>95</v>
      </c>
      <c r="C62">
        <v>17.482499999999998</v>
      </c>
      <c r="D62">
        <v>0</v>
      </c>
      <c r="E62">
        <v>0</v>
      </c>
      <c r="F62">
        <v>1141.5660020099999</v>
      </c>
      <c r="G62">
        <v>2.1664963799999999</v>
      </c>
      <c r="H62">
        <v>91.240379999999973</v>
      </c>
      <c r="I62">
        <v>48.885801860000001</v>
      </c>
      <c r="J62">
        <v>471.9233064</v>
      </c>
      <c r="K62">
        <v>2.2440803399999996</v>
      </c>
      <c r="L62">
        <v>3.498600000000001</v>
      </c>
      <c r="M62">
        <v>0.18449999999999997</v>
      </c>
      <c r="N62" s="2">
        <v>0</v>
      </c>
      <c r="O62">
        <v>10.275770880000001</v>
      </c>
      <c r="P62">
        <v>543.81737612999996</v>
      </c>
      <c r="Q62">
        <v>1.5006660000000001</v>
      </c>
      <c r="R62">
        <v>0</v>
      </c>
      <c r="S62">
        <v>0</v>
      </c>
      <c r="T62">
        <v>0</v>
      </c>
      <c r="U62">
        <v>301.82452999999992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2636.6100099999994</v>
      </c>
    </row>
    <row r="63" spans="1:33" x14ac:dyDescent="0.45">
      <c r="A63" s="1" t="s">
        <v>75</v>
      </c>
      <c r="B63" t="s">
        <v>96</v>
      </c>
      <c r="C63">
        <v>17.482499999999998</v>
      </c>
      <c r="D63">
        <v>0</v>
      </c>
      <c r="E63">
        <v>0</v>
      </c>
      <c r="F63">
        <v>1141.7916906799999</v>
      </c>
      <c r="G63">
        <v>1.8856130400000002</v>
      </c>
      <c r="H63">
        <v>95.969039999999993</v>
      </c>
      <c r="I63">
        <v>38.160846079999999</v>
      </c>
      <c r="J63">
        <v>395.86987440000001</v>
      </c>
      <c r="K63">
        <v>2.9807555199999998</v>
      </c>
      <c r="L63">
        <v>2.16</v>
      </c>
      <c r="M63">
        <v>0</v>
      </c>
      <c r="N63" s="2">
        <v>0</v>
      </c>
      <c r="O63">
        <v>8.6573030400000004</v>
      </c>
      <c r="P63">
        <v>673.61832923999987</v>
      </c>
      <c r="Q63">
        <v>1.7564879999999996</v>
      </c>
      <c r="R63">
        <v>0</v>
      </c>
      <c r="S63">
        <v>0</v>
      </c>
      <c r="T63">
        <v>0</v>
      </c>
      <c r="U63">
        <v>401.63423999999998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2781.96668</v>
      </c>
    </row>
    <row r="64" spans="1:33" x14ac:dyDescent="0.45">
      <c r="A64" s="1" t="s">
        <v>75</v>
      </c>
      <c r="B64" t="s">
        <v>97</v>
      </c>
      <c r="C64">
        <v>17.482499999999998</v>
      </c>
      <c r="D64">
        <v>0</v>
      </c>
      <c r="E64">
        <v>0</v>
      </c>
      <c r="F64">
        <v>1145.2789195549999</v>
      </c>
      <c r="G64">
        <v>1.9957851899999999</v>
      </c>
      <c r="H64">
        <v>98.621790000000004</v>
      </c>
      <c r="I64">
        <v>41.64138638</v>
      </c>
      <c r="J64">
        <v>398.92244242499999</v>
      </c>
      <c r="K64">
        <v>2.9807555199999993</v>
      </c>
      <c r="L64">
        <v>2.4516</v>
      </c>
      <c r="M64">
        <v>0</v>
      </c>
      <c r="N64" s="2">
        <v>0</v>
      </c>
      <c r="O64">
        <v>8.832068640000001</v>
      </c>
      <c r="P64">
        <v>661.47772928999984</v>
      </c>
      <c r="Q64">
        <v>1.7564879999999998</v>
      </c>
      <c r="R64">
        <v>0</v>
      </c>
      <c r="S64">
        <v>0</v>
      </c>
      <c r="T64">
        <v>0</v>
      </c>
      <c r="U64">
        <v>400.45771500000001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2781.8991799999999</v>
      </c>
    </row>
    <row r="65" spans="1:33" x14ac:dyDescent="0.45">
      <c r="A65" s="1" t="s">
        <v>75</v>
      </c>
      <c r="B65" t="s">
        <v>98</v>
      </c>
      <c r="C65">
        <v>17.482499999999998</v>
      </c>
      <c r="D65">
        <v>0</v>
      </c>
      <c r="E65">
        <v>0</v>
      </c>
      <c r="F65">
        <v>1148.7661484299999</v>
      </c>
      <c r="G65">
        <v>2.1059573399999998</v>
      </c>
      <c r="H65">
        <v>101.27454</v>
      </c>
      <c r="I65">
        <v>45.121926679999994</v>
      </c>
      <c r="J65">
        <v>401.97501044999996</v>
      </c>
      <c r="K65">
        <v>2.9807555199999998</v>
      </c>
      <c r="L65">
        <v>2.7432000000000003</v>
      </c>
      <c r="M65">
        <v>0</v>
      </c>
      <c r="N65" s="2">
        <v>0</v>
      </c>
      <c r="O65">
        <v>9.0068342400000017</v>
      </c>
      <c r="P65">
        <v>649.33712933999993</v>
      </c>
      <c r="Q65">
        <v>1.7564879999999998</v>
      </c>
      <c r="R65">
        <v>0</v>
      </c>
      <c r="S65">
        <v>0</v>
      </c>
      <c r="T65">
        <v>0</v>
      </c>
      <c r="U65">
        <v>399.28118999999992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2781.8316799999998</v>
      </c>
    </row>
    <row r="66" spans="1:33" x14ac:dyDescent="0.45">
      <c r="A66" s="1" t="s">
        <v>75</v>
      </c>
      <c r="B66" t="s">
        <v>99</v>
      </c>
      <c r="C66">
        <v>17.482499999999998</v>
      </c>
      <c r="D66">
        <v>0</v>
      </c>
      <c r="E66">
        <v>0</v>
      </c>
      <c r="F66">
        <v>1152.253377305</v>
      </c>
      <c r="G66">
        <v>2.2161294899999997</v>
      </c>
      <c r="H66">
        <v>103.92728999999999</v>
      </c>
      <c r="I66">
        <v>48.602466980000003</v>
      </c>
      <c r="J66">
        <v>405.02757847500004</v>
      </c>
      <c r="K66">
        <v>2.9807555199999993</v>
      </c>
      <c r="L66">
        <v>3.0348000000000002</v>
      </c>
      <c r="M66">
        <v>0</v>
      </c>
      <c r="N66" s="2">
        <v>0</v>
      </c>
      <c r="O66">
        <v>9.1815998400000005</v>
      </c>
      <c r="P66">
        <v>637.19652938999991</v>
      </c>
      <c r="Q66">
        <v>1.7564879999999998</v>
      </c>
      <c r="R66">
        <v>0</v>
      </c>
      <c r="S66">
        <v>0</v>
      </c>
      <c r="T66">
        <v>0</v>
      </c>
      <c r="U66">
        <v>398.10466499999995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2781.7641799999997</v>
      </c>
    </row>
    <row r="67" spans="1:33" x14ac:dyDescent="0.45">
      <c r="A67" s="1" t="s">
        <v>75</v>
      </c>
      <c r="B67" t="s">
        <v>100</v>
      </c>
      <c r="C67">
        <v>17.482499999999998</v>
      </c>
      <c r="D67">
        <v>0</v>
      </c>
      <c r="E67">
        <v>0</v>
      </c>
      <c r="F67">
        <v>1155.74060618</v>
      </c>
      <c r="G67">
        <v>2.3263016400000001</v>
      </c>
      <c r="H67">
        <v>106.58004</v>
      </c>
      <c r="I67">
        <v>52.083007280000004</v>
      </c>
      <c r="J67">
        <v>408.08014649999996</v>
      </c>
      <c r="K67">
        <v>2.9807555200000002</v>
      </c>
      <c r="L67">
        <v>3.3264000000000005</v>
      </c>
      <c r="M67">
        <v>0</v>
      </c>
      <c r="N67" s="2">
        <v>0</v>
      </c>
      <c r="O67">
        <v>9.3563654400000011</v>
      </c>
      <c r="P67">
        <v>625.05592943999989</v>
      </c>
      <c r="Q67">
        <v>1.7564879999999996</v>
      </c>
      <c r="R67">
        <v>0</v>
      </c>
      <c r="S67">
        <v>0</v>
      </c>
      <c r="T67">
        <v>0</v>
      </c>
      <c r="U67">
        <v>396.92813999999993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2781.69668</v>
      </c>
    </row>
    <row r="68" spans="1:33" x14ac:dyDescent="0.45">
      <c r="A68" t="s">
        <v>52</v>
      </c>
      <c r="B68" t="s">
        <v>53</v>
      </c>
      <c r="C68">
        <v>35.822268437050084</v>
      </c>
      <c r="D68">
        <v>54.607762757958731</v>
      </c>
      <c r="E68">
        <v>0</v>
      </c>
      <c r="F68">
        <v>1315.1700727883542</v>
      </c>
      <c r="G68">
        <v>0.31794912813949777</v>
      </c>
      <c r="H68">
        <v>469.90231562949936</v>
      </c>
      <c r="I68">
        <v>21.964985602303635</v>
      </c>
      <c r="J68">
        <v>433.76209806430973</v>
      </c>
      <c r="K68">
        <v>0.31794912813949777</v>
      </c>
      <c r="L68">
        <v>3.4444488881778916</v>
      </c>
      <c r="M68">
        <v>0.5299152135658296</v>
      </c>
      <c r="N68" s="2">
        <v>0</v>
      </c>
      <c r="O68">
        <v>1.0863261878099506</v>
      </c>
      <c r="P68">
        <v>175.95834666453374</v>
      </c>
      <c r="Q68">
        <v>0.60940249560070392</v>
      </c>
      <c r="R68">
        <v>0.2649576067829148</v>
      </c>
      <c r="S68">
        <v>4.7957326827707574</v>
      </c>
      <c r="T68">
        <v>0.87436010238361872</v>
      </c>
      <c r="U68">
        <v>124.71554551271797</v>
      </c>
      <c r="V68">
        <v>5.8555631099024161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2650</v>
      </c>
    </row>
    <row r="69" spans="1:33" x14ac:dyDescent="0.45">
      <c r="A69" t="s">
        <v>52</v>
      </c>
      <c r="B69" t="s">
        <v>54</v>
      </c>
      <c r="C69" s="2">
        <v>29.766976697669765</v>
      </c>
      <c r="D69" s="2">
        <v>45.448544854485448</v>
      </c>
      <c r="E69" s="2">
        <v>0</v>
      </c>
      <c r="F69" s="2">
        <v>1314.8434843484351</v>
      </c>
      <c r="G69" s="2">
        <v>2.0162016201620165</v>
      </c>
      <c r="H69" s="2">
        <v>377.22572257225733</v>
      </c>
      <c r="I69" s="2">
        <v>23.830383038303829</v>
      </c>
      <c r="J69" s="2">
        <v>360.17201720172022</v>
      </c>
      <c r="K69" s="2">
        <v>0.92409240924092428</v>
      </c>
      <c r="L69" s="2">
        <v>6.2166216621662178</v>
      </c>
      <c r="M69" s="2">
        <v>2.044204420442044</v>
      </c>
      <c r="N69" s="2">
        <v>0</v>
      </c>
      <c r="O69" s="2">
        <v>1.0361036103610362</v>
      </c>
      <c r="P69" s="2">
        <v>181.8781878187819</v>
      </c>
      <c r="Q69" s="2">
        <v>0.36403640364036405</v>
      </c>
      <c r="R69" s="2">
        <v>8.4008400840084027E-2</v>
      </c>
      <c r="S69" s="2">
        <v>3.836383638363837</v>
      </c>
      <c r="T69" s="2">
        <v>3.6963696369636971</v>
      </c>
      <c r="U69" s="2">
        <v>436.70367036703675</v>
      </c>
      <c r="V69" s="2">
        <v>4.6484648464846483</v>
      </c>
      <c r="W69" s="2">
        <v>0</v>
      </c>
      <c r="X69" s="2">
        <v>0.42004200420042009</v>
      </c>
      <c r="Y69" s="2">
        <v>2.8002800280028009E-2</v>
      </c>
      <c r="Z69" s="2">
        <v>0</v>
      </c>
      <c r="AA69" s="2">
        <v>4.8164816481648165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2800</v>
      </c>
    </row>
    <row r="70" spans="1:33" x14ac:dyDescent="0.45">
      <c r="A70" t="s">
        <v>52</v>
      </c>
      <c r="B70" t="s">
        <v>55</v>
      </c>
      <c r="C70" s="2">
        <v>29.892853927188675</v>
      </c>
      <c r="D70" s="2">
        <v>44.719229268585472</v>
      </c>
      <c r="E70" s="2">
        <v>0</v>
      </c>
      <c r="F70" s="2">
        <v>1377.9225066778706</v>
      </c>
      <c r="G70" s="2">
        <v>2.1609291995558078</v>
      </c>
      <c r="H70" s="2">
        <v>410.66658663225166</v>
      </c>
      <c r="I70" s="2">
        <v>23.410066328521253</v>
      </c>
      <c r="J70" s="2">
        <v>388.937243014496</v>
      </c>
      <c r="K70" s="2">
        <v>0.30012905549386221</v>
      </c>
      <c r="L70" s="2">
        <v>74.281941234730908</v>
      </c>
      <c r="M70" s="2">
        <v>0.8403613553828142</v>
      </c>
      <c r="N70" s="2">
        <v>0</v>
      </c>
      <c r="O70" s="2">
        <v>1.1104775053272902</v>
      </c>
      <c r="P70" s="2">
        <v>186.41015636723785</v>
      </c>
      <c r="Q70" s="2">
        <v>0.36015486659263468</v>
      </c>
      <c r="R70" s="2">
        <v>9.003871664815867E-2</v>
      </c>
      <c r="S70" s="2">
        <v>4.1717938713646854</v>
      </c>
      <c r="T70" s="2">
        <v>1.5906839941174697</v>
      </c>
      <c r="U70" s="2">
        <v>138.14940424382479</v>
      </c>
      <c r="V70" s="2">
        <v>5.1322068489450441</v>
      </c>
      <c r="W70" s="2">
        <v>0</v>
      </c>
      <c r="X70" s="2">
        <v>0</v>
      </c>
      <c r="Y70" s="2">
        <v>9.003871664815867E-2</v>
      </c>
      <c r="Z70" s="2">
        <v>0</v>
      </c>
      <c r="AA70" s="2">
        <v>309.76319817521522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3000</v>
      </c>
    </row>
    <row r="71" spans="1:33" x14ac:dyDescent="0.45">
      <c r="A71" t="s">
        <v>52</v>
      </c>
      <c r="B71" t="s">
        <v>56</v>
      </c>
      <c r="C71" s="2">
        <v>31.159985597695631</v>
      </c>
      <c r="D71" s="2">
        <v>42.259761561849899</v>
      </c>
      <c r="E71" s="2">
        <v>0</v>
      </c>
      <c r="F71" s="2">
        <v>1358.8234117458796</v>
      </c>
      <c r="G71" s="2">
        <v>4.1236597855656916</v>
      </c>
      <c r="H71" s="2">
        <v>283.91242598815819</v>
      </c>
      <c r="I71" s="2">
        <v>27.036325812129942</v>
      </c>
      <c r="J71" s="2">
        <v>288.71819491118578</v>
      </c>
      <c r="K71" s="2">
        <v>1.7672827652424392</v>
      </c>
      <c r="L71" s="2">
        <v>9.7355576892302782</v>
      </c>
      <c r="M71" s="2">
        <v>3.9066250600096026</v>
      </c>
      <c r="N71" s="2">
        <v>0</v>
      </c>
      <c r="O71" s="2">
        <v>1.0541686669867181</v>
      </c>
      <c r="P71" s="2">
        <v>196.78848615778529</v>
      </c>
      <c r="Q71" s="2">
        <v>0.37205952952472404</v>
      </c>
      <c r="R71" s="2">
        <v>6.2009921587453998E-2</v>
      </c>
      <c r="S71" s="2">
        <v>2.8524563930228841</v>
      </c>
      <c r="T71" s="2">
        <v>7.2241558649383926</v>
      </c>
      <c r="U71" s="2">
        <v>824.97999679948816</v>
      </c>
      <c r="V71" s="2">
        <v>3.4725556088974243</v>
      </c>
      <c r="W71" s="2">
        <v>0</v>
      </c>
      <c r="X71" s="2">
        <v>0.93014882381181008</v>
      </c>
      <c r="Y71" s="2">
        <v>9.301488238118101E-2</v>
      </c>
      <c r="Z71" s="2">
        <v>0</v>
      </c>
      <c r="AA71" s="2">
        <v>10.727716434629542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3100</v>
      </c>
    </row>
    <row r="72" spans="1:33" x14ac:dyDescent="0.45">
      <c r="A72" t="s">
        <v>52</v>
      </c>
      <c r="B72" t="s">
        <v>57</v>
      </c>
      <c r="C72" s="2">
        <v>28.601166945225636</v>
      </c>
      <c r="D72" s="2">
        <v>35.80099880903532</v>
      </c>
      <c r="E72" s="2">
        <v>0</v>
      </c>
      <c r="F72" s="2">
        <v>1373.7147089142206</v>
      </c>
      <c r="G72" s="2">
        <v>4.4916382269638406</v>
      </c>
      <c r="H72" s="2">
        <v>312.20188352565572</v>
      </c>
      <c r="I72" s="2">
        <v>24.043475214924086</v>
      </c>
      <c r="J72" s="2">
        <v>310.35238543220004</v>
      </c>
      <c r="K72" s="2">
        <v>0.36329426835736944</v>
      </c>
      <c r="L72" s="2">
        <v>162.59069846575727</v>
      </c>
      <c r="M72" s="2">
        <v>1.1889630600786636</v>
      </c>
      <c r="N72" s="2">
        <v>0</v>
      </c>
      <c r="O72" s="2">
        <v>1.0898828050721083</v>
      </c>
      <c r="P72" s="2">
        <v>190.33316986759274</v>
      </c>
      <c r="Q72" s="2">
        <v>0.33026751668851767</v>
      </c>
      <c r="R72" s="2">
        <v>6.6053503337703545E-2</v>
      </c>
      <c r="S72" s="2">
        <v>3.1375414085409177</v>
      </c>
      <c r="T72" s="2">
        <v>2.4439796234950304</v>
      </c>
      <c r="U72" s="2">
        <v>148.45524875148871</v>
      </c>
      <c r="V72" s="2">
        <v>3.9301834485933602</v>
      </c>
      <c r="W72" s="2">
        <v>0</v>
      </c>
      <c r="X72" s="2">
        <v>0</v>
      </c>
      <c r="Y72" s="2">
        <v>0.16513375834425884</v>
      </c>
      <c r="Z72" s="2">
        <v>0</v>
      </c>
      <c r="AA72" s="2">
        <v>696.69932645442805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3300</v>
      </c>
    </row>
    <row r="73" spans="1:33" x14ac:dyDescent="0.45">
      <c r="A73" s="1" t="s">
        <v>101</v>
      </c>
      <c r="B73" t="s">
        <v>102</v>
      </c>
      <c r="C73">
        <f>0.0373207074223646*(3590.5-1.5)</f>
        <v>133.94401893886655</v>
      </c>
      <c r="D73">
        <f>0*(3590.5-1.5)</f>
        <v>0</v>
      </c>
      <c r="E73">
        <f>0*(3590.5-1.5)</f>
        <v>0</v>
      </c>
      <c r="F73">
        <f>0.576120741122406*(3590.5-1.5)</f>
        <v>2067.6973398883151</v>
      </c>
      <c r="G73">
        <f>0.000695836234507729*(3590.5-1.5)</f>
        <v>2.4973562456482394</v>
      </c>
      <c r="H73">
        <f>0.00459573875504804*(3590.5-1.5)</f>
        <v>16.494106391867415</v>
      </c>
      <c r="I73">
        <f>0.00606743350508286*(3590.5-1.5)</f>
        <v>21.776018849742385</v>
      </c>
      <c r="J73">
        <f>0.0491372343684724*(3590.5-1.5)</f>
        <v>176.35353414844744</v>
      </c>
      <c r="K73">
        <f>0.000775901685002089*(3590.5-1.5)</f>
        <v>2.7847111474724975</v>
      </c>
      <c r="L73">
        <f>0.00105818131179501*(3590.5-1.5)</f>
        <v>3.7978127280322909</v>
      </c>
      <c r="M73">
        <f>0.000812922991226849*(3590.5-1.5)</f>
        <v>2.9175806155131609</v>
      </c>
      <c r="N73" s="2">
        <v>0</v>
      </c>
      <c r="O73">
        <f>0.00156202088845565*(3590.5-1.5)</f>
        <v>5.606092968667328</v>
      </c>
      <c r="P73">
        <f>0.0490416376549227*(3590.5-1.5)</f>
        <v>176.01043754351755</v>
      </c>
      <c r="Q73">
        <f>0.00120562818548949*(3590.5-1.5)</f>
        <v>4.3269995577217797</v>
      </c>
      <c r="R73">
        <f>0*(3590.5-1.5)</f>
        <v>0</v>
      </c>
      <c r="S73">
        <f>0*(3590.5-1.5)</f>
        <v>0</v>
      </c>
      <c r="T73">
        <f>0*(3590.5-1.5)</f>
        <v>0</v>
      </c>
      <c r="U73">
        <f>0.2570839715917*(3590.5-1.5)</f>
        <v>922.67437404261125</v>
      </c>
      <c r="V73">
        <f t="shared" ref="V73:AF73" si="0">0*(3590.5-1.5)</f>
        <v>0</v>
      </c>
      <c r="W73">
        <f t="shared" si="0"/>
        <v>0</v>
      </c>
      <c r="X73">
        <f t="shared" si="0"/>
        <v>0</v>
      </c>
      <c r="Y73">
        <f t="shared" si="0"/>
        <v>0</v>
      </c>
      <c r="Z73">
        <f t="shared" si="0"/>
        <v>0</v>
      </c>
      <c r="AA73">
        <f t="shared" si="0"/>
        <v>0</v>
      </c>
      <c r="AB73">
        <f t="shared" si="0"/>
        <v>0</v>
      </c>
      <c r="AC73">
        <f t="shared" si="0"/>
        <v>0</v>
      </c>
      <c r="AD73">
        <f t="shared" si="0"/>
        <v>0</v>
      </c>
      <c r="AE73">
        <f t="shared" si="0"/>
        <v>0</v>
      </c>
      <c r="AF73">
        <f t="shared" si="0"/>
        <v>0</v>
      </c>
      <c r="AG73">
        <f>3590.5-1.5</f>
        <v>3589</v>
      </c>
    </row>
    <row r="74" spans="1:33" x14ac:dyDescent="0.45">
      <c r="A74" s="1" t="s">
        <v>101</v>
      </c>
      <c r="B74" t="s">
        <v>103</v>
      </c>
      <c r="C74">
        <f>0.0372999304105776*(3592.5-1.5)</f>
        <v>133.94405010438416</v>
      </c>
      <c r="D74">
        <f>0*(3592.5-1.5)</f>
        <v>0</v>
      </c>
      <c r="E74">
        <f>0*(3592.5-1.5)</f>
        <v>0</v>
      </c>
      <c r="F74">
        <f>0.575546860542798*(3592.5-1.5)</f>
        <v>2066.7887762091877</v>
      </c>
      <c r="G74">
        <f>0.000693263743910926*(3592.5-1.5)</f>
        <v>2.4895101043841352</v>
      </c>
      <c r="H74">
        <f>0.00456562282533055*(3592.5-1.5)</f>
        <v>16.395151565762003</v>
      </c>
      <c r="I74">
        <f>0.00601407376478775*(3592.5-1.5)</f>
        <v>21.596538889352807</v>
      </c>
      <c r="J74">
        <f>0.0489415949895616*(3592.5-1.5)</f>
        <v>175.74926760751569</v>
      </c>
      <c r="K74">
        <f>0.000774795407098121*(3592.5-1.5)</f>
        <v>2.7822903068893527</v>
      </c>
      <c r="L74">
        <f>0.0010433959638135*(3592.5-1.5)</f>
        <v>3.7468349060542789</v>
      </c>
      <c r="M74">
        <f>0.000812528879610299*(3592.5-1.5)</f>
        <v>2.9177912066805836</v>
      </c>
      <c r="N74" s="2">
        <v>0</v>
      </c>
      <c r="O74">
        <f>0.00154845066109951*(3592.5-1.5)</f>
        <v>5.5604863240083402</v>
      </c>
      <c r="P74">
        <f>0.0481451635351427*(3592.5-1.5)</f>
        <v>172.88928225469743</v>
      </c>
      <c r="Q74">
        <f>0.00306732693110647*(3592.5-1.5)</f>
        <v>11.014771009603335</v>
      </c>
      <c r="R74">
        <f>0*(3592.5-1.5)</f>
        <v>0</v>
      </c>
      <c r="S74">
        <f>0*(3592.5-1.5)</f>
        <v>0</v>
      </c>
      <c r="T74">
        <f>0*(3592.5-1.5)</f>
        <v>0</v>
      </c>
      <c r="U74">
        <f>0.257072754349339*(3592.5-1.5)</f>
        <v>923.14826086847643</v>
      </c>
      <c r="V74">
        <f t="shared" ref="V74:AF74" si="1">0*(3592.5-1.5)</f>
        <v>0</v>
      </c>
      <c r="W74">
        <f t="shared" si="1"/>
        <v>0</v>
      </c>
      <c r="X74">
        <f t="shared" si="1"/>
        <v>0</v>
      </c>
      <c r="Y74">
        <f t="shared" si="1"/>
        <v>0</v>
      </c>
      <c r="Z74">
        <f t="shared" si="1"/>
        <v>0</v>
      </c>
      <c r="AA74">
        <f t="shared" si="1"/>
        <v>0</v>
      </c>
      <c r="AB74">
        <f t="shared" si="1"/>
        <v>0</v>
      </c>
      <c r="AC74">
        <f t="shared" si="1"/>
        <v>0</v>
      </c>
      <c r="AD74">
        <f t="shared" si="1"/>
        <v>0</v>
      </c>
      <c r="AE74">
        <f t="shared" si="1"/>
        <v>0</v>
      </c>
      <c r="AF74">
        <f t="shared" si="1"/>
        <v>0</v>
      </c>
      <c r="AG74">
        <f>3592.5-1.5</f>
        <v>3591</v>
      </c>
    </row>
    <row r="75" spans="1:33" x14ac:dyDescent="0.45">
      <c r="A75" s="1" t="s">
        <v>101</v>
      </c>
      <c r="B75" t="s">
        <v>104</v>
      </c>
      <c r="C75">
        <f>0.0372480889506602*(3600.5-1.5)</f>
        <v>134.05587213342608</v>
      </c>
      <c r="D75">
        <f>0*(3600.5-1.5)</f>
        <v>0</v>
      </c>
      <c r="E75">
        <f>0*(3600.5-1.5)</f>
        <v>0</v>
      </c>
      <c r="F75">
        <f>0.575004290201529*(3600.5-1.5)</f>
        <v>2069.4404404353027</v>
      </c>
      <c r="G75">
        <f>0.000690910354412787*(3600.5-1.5)</f>
        <v>2.4865863655316205</v>
      </c>
      <c r="H75">
        <f>0.0045363446838082*(3600.5-1.5)</f>
        <v>16.326304517025712</v>
      </c>
      <c r="I75">
        <f>0.00596053926337735*(3600.5-1.5)</f>
        <v>21.451980808895083</v>
      </c>
      <c r="J75">
        <f>0.0487468019457957*(3600.5-1.5)</f>
        <v>175.43974020291873</v>
      </c>
      <c r="K75">
        <f>0.000777085476025017*(3600.5-1.5)</f>
        <v>2.7967306282140361</v>
      </c>
      <c r="L75">
        <f>0.00102818624044475*(3600.5-1.5)</f>
        <v>3.7004422793606553</v>
      </c>
      <c r="M75">
        <f>0.000812792216817234*(3600.5-1.5)</f>
        <v>2.9252391883252251</v>
      </c>
      <c r="N75" s="2">
        <v>0</v>
      </c>
      <c r="O75">
        <f>0.00153791772063933*(3600.5-1.5)</f>
        <v>5.5349658765809489</v>
      </c>
      <c r="P75">
        <f>0.0472165392633773*(3600.5-1.5)</f>
        <v>169.93232480889492</v>
      </c>
      <c r="Q75">
        <f>0.00492835913829048*(3600.5-1.5)</f>
        <v>17.737164538707436</v>
      </c>
      <c r="R75">
        <f t="shared" ref="R75:T76" si="2">0*(3600.5-1.5)</f>
        <v>0</v>
      </c>
      <c r="S75">
        <f t="shared" si="2"/>
        <v>0</v>
      </c>
      <c r="T75">
        <f t="shared" si="2"/>
        <v>0</v>
      </c>
      <c r="U75">
        <f>0.257100692147325*(3600.5-1.5)</f>
        <v>925.30539103822264</v>
      </c>
      <c r="V75">
        <f t="shared" ref="V75:AF76" si="3">0*(3600.5-1.5)</f>
        <v>0</v>
      </c>
      <c r="W75">
        <f t="shared" si="3"/>
        <v>0</v>
      </c>
      <c r="X75">
        <f t="shared" si="3"/>
        <v>0</v>
      </c>
      <c r="Y75">
        <f t="shared" si="3"/>
        <v>0</v>
      </c>
      <c r="Z75">
        <f t="shared" si="3"/>
        <v>0</v>
      </c>
      <c r="AA75">
        <f t="shared" si="3"/>
        <v>0</v>
      </c>
      <c r="AB75">
        <f t="shared" si="3"/>
        <v>0</v>
      </c>
      <c r="AC75">
        <f t="shared" si="3"/>
        <v>0</v>
      </c>
      <c r="AD75">
        <f t="shared" si="3"/>
        <v>0</v>
      </c>
      <c r="AE75">
        <f t="shared" si="3"/>
        <v>0</v>
      </c>
      <c r="AF75">
        <f t="shared" si="3"/>
        <v>0</v>
      </c>
      <c r="AG75">
        <f>3600.5-1.5</f>
        <v>3599</v>
      </c>
    </row>
    <row r="76" spans="1:33" x14ac:dyDescent="0.45">
      <c r="A76" s="1" t="s">
        <v>101</v>
      </c>
      <c r="B76" t="s">
        <v>105</v>
      </c>
      <c r="C76">
        <f>0.0372170531870574*(3600.5-1.5)</f>
        <v>133.94417442021958</v>
      </c>
      <c r="D76">
        <f>0*(3600.5-1.5)</f>
        <v>0</v>
      </c>
      <c r="E76">
        <f>0*(3600.5-1.5)</f>
        <v>0</v>
      </c>
      <c r="F76">
        <f>0.574440540758228*(3600.5-1.5)</f>
        <v>2067.4115061888629</v>
      </c>
      <c r="G76">
        <f>0.000688376614359117*(3600.5-1.5)</f>
        <v>2.477467435078462</v>
      </c>
      <c r="H76">
        <f>0.00450631856686571*(3600.5-1.5)</f>
        <v>16.218240522149692</v>
      </c>
      <c r="I76">
        <f>0.00590703513400917*(3600.5-1.5)</f>
        <v>21.259419447299003</v>
      </c>
      <c r="J76">
        <f>0.0485519316761561*(3600.5-1.5)</f>
        <v>174.73840210248582</v>
      </c>
      <c r="K76">
        <f>0.000776437994722955*(3600.5-1.5)</f>
        <v>2.794400343007915</v>
      </c>
      <c r="L76">
        <f>0.00101328982085821*(3600.5-1.5)</f>
        <v>3.646830065268698</v>
      </c>
      <c r="M76">
        <f>0.000812506596306069*(3600.5-1.5)</f>
        <v>2.9242112401055422</v>
      </c>
      <c r="N76" s="2">
        <v>0</v>
      </c>
      <c r="O76">
        <f>0.00152470823496737*(3600.5-1.5)</f>
        <v>5.4874249376475648</v>
      </c>
      <c r="P76">
        <f>0.0463119011248438*(3600.5-1.5)</f>
        <v>166.67653214831282</v>
      </c>
      <c r="Q76">
        <f>0.00678343452298292*(3600.5-1.5)</f>
        <v>24.413580848215528</v>
      </c>
      <c r="R76">
        <f t="shared" si="2"/>
        <v>0</v>
      </c>
      <c r="S76">
        <f t="shared" si="2"/>
        <v>0</v>
      </c>
      <c r="T76">
        <f t="shared" si="2"/>
        <v>0</v>
      </c>
      <c r="U76">
        <f>0.257104738230801*(3600.5-1.5)</f>
        <v>925.31995289265274</v>
      </c>
      <c r="V76">
        <f t="shared" si="3"/>
        <v>0</v>
      </c>
      <c r="W76">
        <f t="shared" si="3"/>
        <v>0</v>
      </c>
      <c r="X76">
        <f t="shared" si="3"/>
        <v>0</v>
      </c>
      <c r="Y76">
        <f t="shared" si="3"/>
        <v>0</v>
      </c>
      <c r="Z76">
        <f t="shared" si="3"/>
        <v>0</v>
      </c>
      <c r="AA76">
        <f t="shared" si="3"/>
        <v>0</v>
      </c>
      <c r="AB76">
        <f t="shared" si="3"/>
        <v>0</v>
      </c>
      <c r="AC76">
        <f t="shared" si="3"/>
        <v>0</v>
      </c>
      <c r="AD76">
        <f t="shared" si="3"/>
        <v>0</v>
      </c>
      <c r="AE76">
        <f t="shared" si="3"/>
        <v>0</v>
      </c>
      <c r="AF76">
        <f t="shared" si="3"/>
        <v>0</v>
      </c>
      <c r="AG76">
        <f>3600.5-1.5</f>
        <v>3599</v>
      </c>
    </row>
    <row r="77" spans="1:33" x14ac:dyDescent="0.45">
      <c r="A77" s="1" t="s">
        <v>101</v>
      </c>
      <c r="B77" t="s">
        <v>106</v>
      </c>
      <c r="C77">
        <v>0</v>
      </c>
      <c r="D77">
        <v>107.32880698351117</v>
      </c>
      <c r="E77">
        <v>0</v>
      </c>
      <c r="F77">
        <v>945.35596508244441</v>
      </c>
      <c r="G77">
        <v>5.7497575169738111</v>
      </c>
      <c r="H77">
        <v>307.61202715809895</v>
      </c>
      <c r="I77">
        <v>47.675072744907872</v>
      </c>
      <c r="J77">
        <v>0.95829291949563555</v>
      </c>
      <c r="K77">
        <v>0</v>
      </c>
      <c r="L77">
        <v>0</v>
      </c>
      <c r="M77">
        <v>407.51406401551895</v>
      </c>
      <c r="N77" s="2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5.9893307468477213</v>
      </c>
      <c r="U77">
        <v>473.87584869059174</v>
      </c>
      <c r="V77">
        <v>60.61202715809894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107.32880698351117</v>
      </c>
      <c r="AD77">
        <v>0</v>
      </c>
      <c r="AE77">
        <v>0</v>
      </c>
      <c r="AF77">
        <v>0</v>
      </c>
      <c r="AG77">
        <v>2470</v>
      </c>
    </row>
    <row r="78" spans="1:33" x14ac:dyDescent="0.45">
      <c r="A78" s="1" t="s">
        <v>101</v>
      </c>
      <c r="B78" t="s">
        <v>107</v>
      </c>
      <c r="C78">
        <v>0</v>
      </c>
      <c r="D78">
        <v>92.936469210500604</v>
      </c>
      <c r="E78">
        <v>0</v>
      </c>
      <c r="F78">
        <v>909.76090563091634</v>
      </c>
      <c r="G78">
        <v>5.8085293256562878</v>
      </c>
      <c r="H78">
        <v>309.78823070166874</v>
      </c>
      <c r="I78">
        <v>45.742168439543278</v>
      </c>
      <c r="J78">
        <v>0.72606616570703597</v>
      </c>
      <c r="K78">
        <v>0</v>
      </c>
      <c r="L78">
        <v>0</v>
      </c>
      <c r="M78">
        <v>410.71142773494677</v>
      </c>
      <c r="N78" s="2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0.48404411047135742</v>
      </c>
      <c r="U78">
        <v>434.67161120327899</v>
      </c>
      <c r="V78">
        <v>52.518785986142284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216.85176149116813</v>
      </c>
      <c r="AD78">
        <v>0</v>
      </c>
      <c r="AE78">
        <v>0</v>
      </c>
      <c r="AF78">
        <v>0</v>
      </c>
      <c r="AG78">
        <v>2480</v>
      </c>
    </row>
    <row r="79" spans="1:33" x14ac:dyDescent="0.45">
      <c r="A79" s="1" t="s">
        <v>101</v>
      </c>
      <c r="B79" t="s">
        <v>108</v>
      </c>
      <c r="C79">
        <v>0</v>
      </c>
      <c r="D79">
        <v>78.377584010972853</v>
      </c>
      <c r="E79">
        <v>0</v>
      </c>
      <c r="F79">
        <v>874.64485157245019</v>
      </c>
      <c r="G79">
        <v>5.8783188008229637</v>
      </c>
      <c r="H79">
        <v>312.53061624375431</v>
      </c>
      <c r="I79">
        <v>43.597531106103652</v>
      </c>
      <c r="J79">
        <v>0.73478985010287046</v>
      </c>
      <c r="K79">
        <v>0</v>
      </c>
      <c r="L79">
        <v>0</v>
      </c>
      <c r="M79">
        <v>414.66640540805332</v>
      </c>
      <c r="N79" s="2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0.48985990006858038</v>
      </c>
      <c r="U79">
        <v>395.31693935534435</v>
      </c>
      <c r="V79">
        <v>44.332320956206537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329.4307827961203</v>
      </c>
      <c r="AD79">
        <v>0</v>
      </c>
      <c r="AE79">
        <v>0</v>
      </c>
      <c r="AF79">
        <v>0</v>
      </c>
      <c r="AG79">
        <v>2500</v>
      </c>
    </row>
    <row r="80" spans="1:33" x14ac:dyDescent="0.45">
      <c r="A80" s="1" t="s">
        <v>101</v>
      </c>
      <c r="B80" t="s">
        <v>109</v>
      </c>
      <c r="C80">
        <v>0</v>
      </c>
      <c r="D80">
        <v>63.225425563317927</v>
      </c>
      <c r="E80">
        <v>0</v>
      </c>
      <c r="F80">
        <v>835.51411984650201</v>
      </c>
      <c r="G80">
        <v>5.9273836465610552</v>
      </c>
      <c r="H80">
        <v>313.90435894912918</v>
      </c>
      <c r="I80">
        <v>41.491685525927394</v>
      </c>
      <c r="J80">
        <v>0.4939486372134213</v>
      </c>
      <c r="K80">
        <v>0</v>
      </c>
      <c r="L80">
        <v>0</v>
      </c>
      <c r="M80">
        <v>417.1396241267343</v>
      </c>
      <c r="N80" s="2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0.24697431860671065</v>
      </c>
      <c r="U80">
        <v>353.42024992620298</v>
      </c>
      <c r="V80">
        <v>35.811276197973044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442.82495326183221</v>
      </c>
      <c r="AD80">
        <v>0</v>
      </c>
      <c r="AE80">
        <v>0</v>
      </c>
      <c r="AF80">
        <v>0</v>
      </c>
      <c r="AG80">
        <v>2510</v>
      </c>
    </row>
    <row r="81" spans="1:33" x14ac:dyDescent="0.45">
      <c r="A81" s="1" t="s">
        <v>101</v>
      </c>
      <c r="B81" t="s">
        <v>110</v>
      </c>
      <c r="C81">
        <v>0</v>
      </c>
      <c r="D81">
        <v>48.16724738675957</v>
      </c>
      <c r="E81">
        <v>0</v>
      </c>
      <c r="F81">
        <v>801.03135888501731</v>
      </c>
      <c r="G81">
        <v>6.0209059233449462</v>
      </c>
      <c r="H81">
        <v>317.85365853658533</v>
      </c>
      <c r="I81">
        <v>39.386759581881527</v>
      </c>
      <c r="J81">
        <v>0.50174216027874563</v>
      </c>
      <c r="K81">
        <v>0</v>
      </c>
      <c r="L81">
        <v>0</v>
      </c>
      <c r="M81">
        <v>422.71777003484317</v>
      </c>
      <c r="N81" s="2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0.25087108013937282</v>
      </c>
      <c r="U81">
        <v>313.33797909407662</v>
      </c>
      <c r="V81">
        <v>27.094076655052262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543.63763066202091</v>
      </c>
      <c r="AD81">
        <v>0</v>
      </c>
      <c r="AE81">
        <v>0</v>
      </c>
      <c r="AF81">
        <v>0</v>
      </c>
      <c r="AG81">
        <v>2520</v>
      </c>
    </row>
    <row r="82" spans="1:33" x14ac:dyDescent="0.45">
      <c r="A82" s="1" t="s">
        <v>111</v>
      </c>
      <c r="B82" t="s">
        <v>112</v>
      </c>
      <c r="C82">
        <v>117.02543094275379</v>
      </c>
      <c r="D82">
        <v>0</v>
      </c>
      <c r="E82">
        <v>0</v>
      </c>
      <c r="F82">
        <v>1297.3125875718235</v>
      </c>
      <c r="G82">
        <v>4.2904167908065549</v>
      </c>
      <c r="H82">
        <v>31.30083443285805</v>
      </c>
      <c r="I82">
        <v>36.386974249840392</v>
      </c>
      <c r="J82">
        <v>452.03488565652265</v>
      </c>
      <c r="K82">
        <v>9.2467556927005756E-2</v>
      </c>
      <c r="L82">
        <v>1.0627106831240687</v>
      </c>
      <c r="M82">
        <v>0</v>
      </c>
      <c r="N82" s="2">
        <v>0</v>
      </c>
      <c r="O82">
        <v>16.332069142370717</v>
      </c>
      <c r="P82">
        <v>254.7365165992764</v>
      </c>
      <c r="Q82">
        <v>0.11634174292402638</v>
      </c>
      <c r="R82">
        <v>0</v>
      </c>
      <c r="S82">
        <v>0</v>
      </c>
      <c r="T82">
        <v>0</v>
      </c>
      <c r="U82">
        <v>10.506338582677161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2345</v>
      </c>
    </row>
    <row r="83" spans="1:33" x14ac:dyDescent="0.45">
      <c r="A83" s="1" t="s">
        <v>111</v>
      </c>
      <c r="B83" t="s">
        <v>113</v>
      </c>
      <c r="C83">
        <v>117.25</v>
      </c>
      <c r="D83">
        <v>0</v>
      </c>
      <c r="E83">
        <v>0</v>
      </c>
      <c r="F83">
        <v>1251.36545</v>
      </c>
      <c r="G83">
        <v>4.1939500000000001</v>
      </c>
      <c r="H83">
        <v>38.121850000000002</v>
      </c>
      <c r="I83">
        <v>34.925149999999995</v>
      </c>
      <c r="J83">
        <v>430.90993000000003</v>
      </c>
      <c r="K83">
        <v>0.56499499999999991</v>
      </c>
      <c r="L83">
        <v>0.92600000000000005</v>
      </c>
      <c r="M83">
        <v>0</v>
      </c>
      <c r="N83" s="2">
        <v>0</v>
      </c>
      <c r="O83">
        <v>14.443859999999999</v>
      </c>
      <c r="P83">
        <v>277.25225</v>
      </c>
      <c r="Q83">
        <v>2.0562149999999999</v>
      </c>
      <c r="R83">
        <v>0</v>
      </c>
      <c r="S83">
        <v>0</v>
      </c>
      <c r="T83">
        <v>0.40199999999999997</v>
      </c>
      <c r="U83">
        <v>48.398349999999994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2345</v>
      </c>
    </row>
    <row r="84" spans="1:33" x14ac:dyDescent="0.45">
      <c r="A84" s="1" t="s">
        <v>111</v>
      </c>
      <c r="B84" t="s">
        <v>114</v>
      </c>
      <c r="C84">
        <v>117.25</v>
      </c>
      <c r="D84">
        <v>0</v>
      </c>
      <c r="E84">
        <v>0</v>
      </c>
      <c r="F84">
        <v>1251.36545</v>
      </c>
      <c r="G84">
        <v>4.1939500000000001</v>
      </c>
      <c r="H84">
        <v>38.121850000000002</v>
      </c>
      <c r="I84">
        <v>34.925149999999995</v>
      </c>
      <c r="J84">
        <v>430.90993000000003</v>
      </c>
      <c r="K84">
        <v>0.56499499999999991</v>
      </c>
      <c r="L84">
        <v>0.92600000000000005</v>
      </c>
      <c r="M84">
        <v>0</v>
      </c>
      <c r="N84" s="2">
        <v>0</v>
      </c>
      <c r="O84">
        <v>14.443859999999999</v>
      </c>
      <c r="P84">
        <v>277.25225</v>
      </c>
      <c r="Q84">
        <v>2.0562149999999999</v>
      </c>
      <c r="R84">
        <v>0</v>
      </c>
      <c r="S84">
        <v>0</v>
      </c>
      <c r="T84">
        <v>0.40199999999999997</v>
      </c>
      <c r="U84">
        <v>48.398349999999994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2345</v>
      </c>
    </row>
    <row r="85" spans="1:33" x14ac:dyDescent="0.45">
      <c r="A85" s="1" t="s">
        <v>111</v>
      </c>
      <c r="B85" t="s">
        <v>115</v>
      </c>
      <c r="C85">
        <v>117.25</v>
      </c>
      <c r="D85">
        <v>0</v>
      </c>
      <c r="E85">
        <v>0</v>
      </c>
      <c r="F85">
        <v>1202.9287999999999</v>
      </c>
      <c r="G85">
        <v>4.0892500000000007</v>
      </c>
      <c r="H85">
        <v>44.882800000000003</v>
      </c>
      <c r="I85">
        <v>33.39350000000001</v>
      </c>
      <c r="J85">
        <v>408.91753</v>
      </c>
      <c r="K85">
        <v>1.037345</v>
      </c>
      <c r="L85">
        <v>0.78725000000000012</v>
      </c>
      <c r="M85">
        <v>0</v>
      </c>
      <c r="N85" s="2">
        <v>0</v>
      </c>
      <c r="O85">
        <v>12.52431</v>
      </c>
      <c r="P85">
        <v>299.27915000000007</v>
      </c>
      <c r="Q85">
        <v>3.9958650000000011</v>
      </c>
      <c r="R85">
        <v>0</v>
      </c>
      <c r="S85">
        <v>0</v>
      </c>
      <c r="T85">
        <v>0.80399999999999994</v>
      </c>
      <c r="U85">
        <v>86.270199999999988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2345</v>
      </c>
    </row>
    <row r="86" spans="1:33" x14ac:dyDescent="0.45">
      <c r="A86" s="1" t="s">
        <v>111</v>
      </c>
      <c r="B86" t="s">
        <v>116</v>
      </c>
      <c r="C86">
        <v>117.25</v>
      </c>
      <c r="D86">
        <v>0</v>
      </c>
      <c r="E86">
        <v>0</v>
      </c>
      <c r="F86">
        <v>1154.49215</v>
      </c>
      <c r="G86">
        <v>3.98455</v>
      </c>
      <c r="H86">
        <v>51.643750000000011</v>
      </c>
      <c r="I86">
        <v>31.861850000000008</v>
      </c>
      <c r="J86">
        <v>386.92512999999997</v>
      </c>
      <c r="K86">
        <v>1.5096950000000002</v>
      </c>
      <c r="L86">
        <v>0.64849999999999997</v>
      </c>
      <c r="M86">
        <v>0</v>
      </c>
      <c r="N86" s="2">
        <v>0</v>
      </c>
      <c r="O86">
        <v>10.604760000000001</v>
      </c>
      <c r="P86">
        <v>321.30605000000003</v>
      </c>
      <c r="Q86">
        <v>5.9355150000000005</v>
      </c>
      <c r="R86">
        <v>0</v>
      </c>
      <c r="S86">
        <v>0</v>
      </c>
      <c r="T86">
        <v>1.206</v>
      </c>
      <c r="U86">
        <v>124.14204999999998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2345</v>
      </c>
    </row>
    <row r="87" spans="1:33" x14ac:dyDescent="0.45">
      <c r="A87" s="1" t="s">
        <v>111</v>
      </c>
      <c r="B87" t="s">
        <v>117</v>
      </c>
      <c r="C87">
        <v>117.25</v>
      </c>
      <c r="D87">
        <v>0</v>
      </c>
      <c r="E87">
        <v>0</v>
      </c>
      <c r="F87">
        <v>1251.3654499999998</v>
      </c>
      <c r="G87">
        <v>4.1939500000000001</v>
      </c>
      <c r="H87">
        <v>38.121850000000002</v>
      </c>
      <c r="I87">
        <v>34.925150000000002</v>
      </c>
      <c r="J87">
        <v>509.40993000000003</v>
      </c>
      <c r="K87">
        <v>0.56499500000000002</v>
      </c>
      <c r="L87">
        <v>0.92599999999999993</v>
      </c>
      <c r="M87">
        <v>0</v>
      </c>
      <c r="N87" s="2">
        <v>0</v>
      </c>
      <c r="O87">
        <v>14.443860000000001</v>
      </c>
      <c r="P87">
        <v>277.25225</v>
      </c>
      <c r="Q87">
        <v>2.0562149999999999</v>
      </c>
      <c r="R87">
        <v>0</v>
      </c>
      <c r="S87">
        <v>0</v>
      </c>
      <c r="T87">
        <v>0.40200000000000002</v>
      </c>
      <c r="U87">
        <v>48.398349999999994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2423.5</v>
      </c>
    </row>
    <row r="88" spans="1:33" x14ac:dyDescent="0.45">
      <c r="A88" s="1" t="s">
        <v>111</v>
      </c>
      <c r="B88" t="s">
        <v>118</v>
      </c>
      <c r="C88">
        <v>117.25</v>
      </c>
      <c r="D88">
        <v>0</v>
      </c>
      <c r="E88">
        <v>0</v>
      </c>
      <c r="F88">
        <v>1202.9287999999997</v>
      </c>
      <c r="G88">
        <v>4.0892500000000007</v>
      </c>
      <c r="H88">
        <v>44.882799999999996</v>
      </c>
      <c r="I88">
        <v>33.393500000000003</v>
      </c>
      <c r="J88">
        <v>487.41753</v>
      </c>
      <c r="K88">
        <v>1.037345</v>
      </c>
      <c r="L88">
        <v>0.78724999999999978</v>
      </c>
      <c r="M88">
        <v>0</v>
      </c>
      <c r="N88" s="2">
        <v>0</v>
      </c>
      <c r="O88">
        <v>12.52431</v>
      </c>
      <c r="P88">
        <v>299.27915000000002</v>
      </c>
      <c r="Q88">
        <v>3.9958650000000007</v>
      </c>
      <c r="R88">
        <v>0</v>
      </c>
      <c r="S88">
        <v>0</v>
      </c>
      <c r="T88">
        <v>0.80400000000000005</v>
      </c>
      <c r="U88">
        <v>86.270199999999988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2423.5</v>
      </c>
    </row>
    <row r="89" spans="1:33" x14ac:dyDescent="0.45">
      <c r="A89" s="1" t="s">
        <v>111</v>
      </c>
      <c r="B89" t="s">
        <v>119</v>
      </c>
      <c r="C89">
        <v>117.25</v>
      </c>
      <c r="D89">
        <v>0</v>
      </c>
      <c r="E89">
        <v>0</v>
      </c>
      <c r="F89">
        <v>1154.4921499999998</v>
      </c>
      <c r="G89">
        <v>3.9845499999999996</v>
      </c>
      <c r="H89">
        <v>51.643749999999997</v>
      </c>
      <c r="I89">
        <v>31.861850000000008</v>
      </c>
      <c r="J89">
        <v>465.42512999999997</v>
      </c>
      <c r="K89">
        <v>1.5096949999999998</v>
      </c>
      <c r="L89">
        <v>0.64850000000000008</v>
      </c>
      <c r="M89">
        <v>0</v>
      </c>
      <c r="N89" s="2">
        <v>0</v>
      </c>
      <c r="O89">
        <v>10.604760000000001</v>
      </c>
      <c r="P89">
        <v>321.30604999999997</v>
      </c>
      <c r="Q89">
        <v>5.9355149999999997</v>
      </c>
      <c r="R89">
        <v>0</v>
      </c>
      <c r="S89">
        <v>0</v>
      </c>
      <c r="T89">
        <v>1.206</v>
      </c>
      <c r="U89">
        <v>124.14204999999998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2423.5</v>
      </c>
    </row>
    <row r="90" spans="1:33" x14ac:dyDescent="0.45">
      <c r="A90" s="1" t="s">
        <v>111</v>
      </c>
      <c r="B90" t="s">
        <v>120</v>
      </c>
      <c r="C90">
        <v>133.99999999999997</v>
      </c>
      <c r="D90">
        <v>0</v>
      </c>
      <c r="E90">
        <v>0</v>
      </c>
      <c r="F90">
        <v>1308.0521000000001</v>
      </c>
      <c r="G90">
        <v>4.2986500000000003</v>
      </c>
      <c r="H90">
        <v>31.360900000000004</v>
      </c>
      <c r="I90">
        <v>36.456800000000001</v>
      </c>
      <c r="J90">
        <v>452.90233000000012</v>
      </c>
      <c r="K90">
        <v>9.2645000000000005E-2</v>
      </c>
      <c r="L90">
        <v>1.0647500000000001</v>
      </c>
      <c r="M90">
        <v>0</v>
      </c>
      <c r="N90" s="2">
        <v>0</v>
      </c>
      <c r="O90">
        <v>16.363409999999998</v>
      </c>
      <c r="P90">
        <v>255.22535000000002</v>
      </c>
      <c r="Q90">
        <v>0.11656499999999999</v>
      </c>
      <c r="R90">
        <v>0</v>
      </c>
      <c r="S90">
        <v>0</v>
      </c>
      <c r="T90">
        <v>0</v>
      </c>
      <c r="U90">
        <v>10.5265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2370</v>
      </c>
    </row>
    <row r="91" spans="1:33" x14ac:dyDescent="0.45">
      <c r="A91" s="1" t="s">
        <v>111</v>
      </c>
      <c r="B91" t="s">
        <v>121</v>
      </c>
      <c r="C91">
        <v>133.99999999999997</v>
      </c>
      <c r="D91">
        <v>0</v>
      </c>
      <c r="E91">
        <v>0</v>
      </c>
      <c r="F91">
        <v>1259.6154500000002</v>
      </c>
      <c r="G91">
        <v>4.193950000000001</v>
      </c>
      <c r="H91">
        <v>38.121850000000002</v>
      </c>
      <c r="I91">
        <v>34.925150000000002</v>
      </c>
      <c r="J91">
        <v>430.90992999999997</v>
      </c>
      <c r="K91">
        <v>0.56499500000000014</v>
      </c>
      <c r="L91">
        <v>0.92599999999999993</v>
      </c>
      <c r="M91">
        <v>0</v>
      </c>
      <c r="N91" s="2">
        <v>0</v>
      </c>
      <c r="O91">
        <v>14.443859999999999</v>
      </c>
      <c r="P91">
        <v>277.25225</v>
      </c>
      <c r="Q91">
        <v>2.0562150000000003</v>
      </c>
      <c r="R91">
        <v>0</v>
      </c>
      <c r="S91">
        <v>0</v>
      </c>
      <c r="T91">
        <v>0.40200000000000002</v>
      </c>
      <c r="U91">
        <v>48.398349999999994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2370</v>
      </c>
    </row>
    <row r="92" spans="1:33" x14ac:dyDescent="0.45">
      <c r="A92" s="1" t="s">
        <v>111</v>
      </c>
      <c r="B92" t="s">
        <v>115</v>
      </c>
      <c r="C92">
        <v>133.99999999999997</v>
      </c>
      <c r="D92">
        <v>0</v>
      </c>
      <c r="E92">
        <v>0</v>
      </c>
      <c r="F92">
        <v>1162.74215</v>
      </c>
      <c r="G92">
        <v>3.98455</v>
      </c>
      <c r="H92">
        <v>51.643749999999997</v>
      </c>
      <c r="I92">
        <v>31.86185</v>
      </c>
      <c r="J92">
        <v>386.92512999999997</v>
      </c>
      <c r="K92">
        <v>1.5096950000000002</v>
      </c>
      <c r="L92">
        <v>0.64850000000000008</v>
      </c>
      <c r="M92">
        <v>0</v>
      </c>
      <c r="N92" s="2">
        <v>0</v>
      </c>
      <c r="O92">
        <v>10.604759999999999</v>
      </c>
      <c r="P92">
        <v>321.30605000000008</v>
      </c>
      <c r="Q92">
        <v>5.9355150000000014</v>
      </c>
      <c r="R92">
        <v>0</v>
      </c>
      <c r="S92">
        <v>0</v>
      </c>
      <c r="T92">
        <v>1.206</v>
      </c>
      <c r="U92">
        <v>124.14204999999998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2370</v>
      </c>
    </row>
    <row r="93" spans="1:33" x14ac:dyDescent="0.45">
      <c r="A93" s="1" t="s">
        <v>111</v>
      </c>
      <c r="B93" t="s">
        <v>116</v>
      </c>
      <c r="C93">
        <v>133.99999999999997</v>
      </c>
      <c r="D93">
        <v>0</v>
      </c>
      <c r="E93">
        <v>0</v>
      </c>
      <c r="F93">
        <v>1259.6154500000002</v>
      </c>
      <c r="G93">
        <v>4.193950000000001</v>
      </c>
      <c r="H93">
        <v>38.121850000000002</v>
      </c>
      <c r="I93">
        <v>34.925150000000002</v>
      </c>
      <c r="J93">
        <v>509.40993000000009</v>
      </c>
      <c r="K93">
        <v>0.56499499999999991</v>
      </c>
      <c r="L93">
        <v>0.92600000000000005</v>
      </c>
      <c r="M93">
        <v>0</v>
      </c>
      <c r="N93" s="2">
        <v>0</v>
      </c>
      <c r="O93">
        <v>14.443859999999999</v>
      </c>
      <c r="P93">
        <v>277.25225</v>
      </c>
      <c r="Q93">
        <v>2.0562149999999999</v>
      </c>
      <c r="R93">
        <v>0</v>
      </c>
      <c r="S93">
        <v>0</v>
      </c>
      <c r="T93">
        <v>0.40199999999999997</v>
      </c>
      <c r="U93">
        <v>48.398350000000001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2448.5</v>
      </c>
    </row>
    <row r="94" spans="1:33" x14ac:dyDescent="0.45">
      <c r="A94" s="1" t="s">
        <v>111</v>
      </c>
      <c r="B94" t="s">
        <v>117</v>
      </c>
      <c r="C94">
        <v>133.99999999999997</v>
      </c>
      <c r="D94">
        <v>0</v>
      </c>
      <c r="E94">
        <v>0</v>
      </c>
      <c r="F94">
        <v>1211.1788000000001</v>
      </c>
      <c r="G94">
        <v>4.0892500000000007</v>
      </c>
      <c r="H94">
        <v>44.882800000000003</v>
      </c>
      <c r="I94">
        <v>33.393500000000003</v>
      </c>
      <c r="J94">
        <v>487.41753</v>
      </c>
      <c r="K94">
        <v>1.0373450000000004</v>
      </c>
      <c r="L94">
        <v>0.78724999999999989</v>
      </c>
      <c r="M94">
        <v>0</v>
      </c>
      <c r="N94" s="2">
        <v>0</v>
      </c>
      <c r="O94">
        <v>12.524310000000002</v>
      </c>
      <c r="P94">
        <v>299.27914999999996</v>
      </c>
      <c r="Q94">
        <v>3.9958649999999998</v>
      </c>
      <c r="R94">
        <v>0</v>
      </c>
      <c r="S94">
        <v>0</v>
      </c>
      <c r="T94">
        <v>0.80399999999999994</v>
      </c>
      <c r="U94">
        <v>86.270199999999988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2448.5</v>
      </c>
    </row>
    <row r="95" spans="1:33" x14ac:dyDescent="0.45">
      <c r="A95" s="1" t="s">
        <v>111</v>
      </c>
      <c r="B95" t="s">
        <v>122</v>
      </c>
      <c r="C95">
        <v>133.99999999999997</v>
      </c>
      <c r="D95">
        <v>0</v>
      </c>
      <c r="E95">
        <v>0</v>
      </c>
      <c r="F95">
        <v>1162.7421500000003</v>
      </c>
      <c r="G95">
        <v>3.98455</v>
      </c>
      <c r="H95">
        <v>51.643750000000011</v>
      </c>
      <c r="I95">
        <v>31.861850000000004</v>
      </c>
      <c r="J95">
        <v>465.42512999999997</v>
      </c>
      <c r="K95">
        <v>1.5096950000000002</v>
      </c>
      <c r="L95">
        <v>0.64849999999999997</v>
      </c>
      <c r="M95">
        <v>0</v>
      </c>
      <c r="N95" s="2">
        <v>0</v>
      </c>
      <c r="O95">
        <v>10.604759999999999</v>
      </c>
      <c r="P95">
        <v>321.30604999999997</v>
      </c>
      <c r="Q95">
        <v>5.9355150000000005</v>
      </c>
      <c r="R95">
        <v>0</v>
      </c>
      <c r="S95">
        <v>0</v>
      </c>
      <c r="T95">
        <v>1.206</v>
      </c>
      <c r="U95">
        <v>124.14204999999997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2448.5</v>
      </c>
    </row>
    <row r="96" spans="1:33" x14ac:dyDescent="0.45">
      <c r="A96" s="1" t="s">
        <v>111</v>
      </c>
      <c r="B96" t="s">
        <v>123</v>
      </c>
      <c r="C96">
        <v>20.860480000000003</v>
      </c>
      <c r="D96">
        <v>0</v>
      </c>
      <c r="E96">
        <v>0</v>
      </c>
      <c r="F96">
        <v>1190.8227199999999</v>
      </c>
      <c r="G96">
        <v>10.208320000000001</v>
      </c>
      <c r="H96">
        <v>2.6630400000000005</v>
      </c>
      <c r="I96">
        <v>29.29344</v>
      </c>
      <c r="J96">
        <v>815.33408000000009</v>
      </c>
      <c r="K96">
        <v>0</v>
      </c>
      <c r="L96">
        <v>1.77536</v>
      </c>
      <c r="M96">
        <v>0</v>
      </c>
      <c r="N96" s="2">
        <v>0</v>
      </c>
      <c r="O96">
        <v>6.8795200000000003</v>
      </c>
      <c r="P96">
        <v>125.3848</v>
      </c>
      <c r="Q96">
        <v>0</v>
      </c>
      <c r="R96">
        <v>0</v>
      </c>
      <c r="S96">
        <v>0</v>
      </c>
      <c r="T96">
        <v>0</v>
      </c>
      <c r="U96">
        <v>13.980960000000001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520.76301999999998</v>
      </c>
      <c r="AE96">
        <v>0</v>
      </c>
      <c r="AF96">
        <v>0</v>
      </c>
      <c r="AG96">
        <v>2774</v>
      </c>
    </row>
    <row r="97" spans="1:33" x14ac:dyDescent="0.45">
      <c r="A97" s="1" t="s">
        <v>111</v>
      </c>
      <c r="B97" t="s">
        <v>124</v>
      </c>
      <c r="C97">
        <v>20.100960000000001</v>
      </c>
      <c r="D97">
        <v>0</v>
      </c>
      <c r="E97">
        <v>0</v>
      </c>
      <c r="F97">
        <v>1147.4654399999999</v>
      </c>
      <c r="G97">
        <v>9.8366399999999992</v>
      </c>
      <c r="H97">
        <v>2.5660799999999999</v>
      </c>
      <c r="I97">
        <v>28.226880000000001</v>
      </c>
      <c r="J97">
        <v>785.64815999999985</v>
      </c>
      <c r="K97">
        <v>0</v>
      </c>
      <c r="L97">
        <v>1.7107200000000002</v>
      </c>
      <c r="M97">
        <v>0</v>
      </c>
      <c r="N97" s="2">
        <v>0</v>
      </c>
      <c r="O97">
        <v>6.6290399999999998</v>
      </c>
      <c r="P97">
        <v>120.81959999999999</v>
      </c>
      <c r="Q97">
        <v>0</v>
      </c>
      <c r="R97">
        <v>0</v>
      </c>
      <c r="S97">
        <v>0</v>
      </c>
      <c r="T97">
        <v>0</v>
      </c>
      <c r="U97">
        <v>13.471920000000001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401.43114000000003</v>
      </c>
      <c r="AE97">
        <v>83.718360000000018</v>
      </c>
      <c r="AF97">
        <v>0</v>
      </c>
      <c r="AG97">
        <v>2673</v>
      </c>
    </row>
    <row r="98" spans="1:33" x14ac:dyDescent="0.45">
      <c r="A98" s="1" t="s">
        <v>111</v>
      </c>
      <c r="B98" t="s">
        <v>125</v>
      </c>
      <c r="C98">
        <v>19.409120000000001</v>
      </c>
      <c r="D98">
        <v>0</v>
      </c>
      <c r="E98">
        <v>0</v>
      </c>
      <c r="F98">
        <v>1107.9716799999999</v>
      </c>
      <c r="G98">
        <v>9.4980799999999999</v>
      </c>
      <c r="H98">
        <v>2.47776</v>
      </c>
      <c r="I98">
        <v>27.25536</v>
      </c>
      <c r="J98">
        <v>758.60751999999991</v>
      </c>
      <c r="K98">
        <v>0</v>
      </c>
      <c r="L98">
        <v>1.6518399999999998</v>
      </c>
      <c r="M98">
        <v>0</v>
      </c>
      <c r="N98" s="2">
        <v>0</v>
      </c>
      <c r="O98">
        <v>6.4008799999999999</v>
      </c>
      <c r="P98">
        <v>116.66119999999999</v>
      </c>
      <c r="Q98">
        <v>0</v>
      </c>
      <c r="R98">
        <v>0</v>
      </c>
      <c r="S98">
        <v>0</v>
      </c>
      <c r="T98">
        <v>0</v>
      </c>
      <c r="U98">
        <v>13.008240000000001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290.72384</v>
      </c>
      <c r="AE98">
        <v>161.69964999999999</v>
      </c>
      <c r="AF98">
        <v>0</v>
      </c>
      <c r="AG98">
        <v>2581</v>
      </c>
    </row>
    <row r="99" spans="1:33" x14ac:dyDescent="0.45">
      <c r="A99" s="1" t="s">
        <v>111</v>
      </c>
      <c r="B99" t="s">
        <v>126</v>
      </c>
      <c r="C99">
        <v>18.80752</v>
      </c>
      <c r="D99">
        <v>0</v>
      </c>
      <c r="E99">
        <v>0</v>
      </c>
      <c r="F99">
        <v>1073.6292800000001</v>
      </c>
      <c r="G99">
        <v>9.2036799999999985</v>
      </c>
      <c r="H99">
        <v>2.40096</v>
      </c>
      <c r="I99">
        <v>26.41056</v>
      </c>
      <c r="J99">
        <v>735.09391999999991</v>
      </c>
      <c r="K99">
        <v>0</v>
      </c>
      <c r="L99">
        <v>1.6006399999999998</v>
      </c>
      <c r="M99">
        <v>0</v>
      </c>
      <c r="N99" s="2">
        <v>0</v>
      </c>
      <c r="O99">
        <v>6.2024800000000004</v>
      </c>
      <c r="P99">
        <v>113.04519999999998</v>
      </c>
      <c r="Q99">
        <v>0</v>
      </c>
      <c r="R99">
        <v>0</v>
      </c>
      <c r="S99">
        <v>0</v>
      </c>
      <c r="T99">
        <v>0</v>
      </c>
      <c r="U99">
        <v>12.605039999999999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187.80009000000001</v>
      </c>
      <c r="AE99">
        <v>235.04397999999998</v>
      </c>
      <c r="AF99">
        <v>0</v>
      </c>
      <c r="AG99">
        <v>2501</v>
      </c>
    </row>
    <row r="100" spans="1:33" x14ac:dyDescent="0.45">
      <c r="A100" s="1" t="s">
        <v>111</v>
      </c>
      <c r="B100" t="s">
        <v>127</v>
      </c>
      <c r="C100">
        <v>18.205920000000003</v>
      </c>
      <c r="D100">
        <v>0</v>
      </c>
      <c r="E100">
        <v>0</v>
      </c>
      <c r="F100">
        <v>1039.2868799999999</v>
      </c>
      <c r="G100">
        <v>8.9092800000000008</v>
      </c>
      <c r="H100">
        <v>2.32416</v>
      </c>
      <c r="I100">
        <v>25.565760000000001</v>
      </c>
      <c r="J100">
        <v>711.58031999999992</v>
      </c>
      <c r="K100">
        <v>0</v>
      </c>
      <c r="L100">
        <v>1.5494400000000002</v>
      </c>
      <c r="M100">
        <v>0</v>
      </c>
      <c r="N100" s="2">
        <v>0</v>
      </c>
      <c r="O100">
        <v>6.0040800000000001</v>
      </c>
      <c r="P100">
        <v>109.42919999999998</v>
      </c>
      <c r="Q100">
        <v>0</v>
      </c>
      <c r="R100">
        <v>0</v>
      </c>
      <c r="S100">
        <v>0</v>
      </c>
      <c r="T100">
        <v>0</v>
      </c>
      <c r="U100">
        <v>12.201839999999999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90.884339999999995</v>
      </c>
      <c r="AE100">
        <v>303.39972000000006</v>
      </c>
      <c r="AF100">
        <v>0</v>
      </c>
      <c r="AG100">
        <v>2421</v>
      </c>
    </row>
    <row r="101" spans="1:33" x14ac:dyDescent="0.45">
      <c r="A101" s="1" t="s">
        <v>111</v>
      </c>
      <c r="B101" t="s">
        <v>128</v>
      </c>
      <c r="C101">
        <v>17.295999999999999</v>
      </c>
      <c r="D101">
        <v>0</v>
      </c>
      <c r="E101">
        <v>0</v>
      </c>
      <c r="F101">
        <v>987.34399999999994</v>
      </c>
      <c r="G101">
        <v>8.4640000000000004</v>
      </c>
      <c r="H101">
        <v>2.2080000000000002</v>
      </c>
      <c r="I101">
        <v>24.288</v>
      </c>
      <c r="J101">
        <v>676.01600000000008</v>
      </c>
      <c r="K101">
        <v>0</v>
      </c>
      <c r="L101">
        <v>1.4720000000000002</v>
      </c>
      <c r="M101">
        <v>0</v>
      </c>
      <c r="N101" s="2">
        <v>0</v>
      </c>
      <c r="O101">
        <v>5.7039999999999997</v>
      </c>
      <c r="P101">
        <v>103.95999999999998</v>
      </c>
      <c r="Q101">
        <v>0</v>
      </c>
      <c r="R101">
        <v>0</v>
      </c>
      <c r="S101">
        <v>0</v>
      </c>
      <c r="T101">
        <v>0</v>
      </c>
      <c r="U101">
        <v>11.592000000000001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360.27199999999999</v>
      </c>
      <c r="AF101">
        <v>0</v>
      </c>
      <c r="AG101">
        <v>2300</v>
      </c>
    </row>
    <row r="102" spans="1:33" x14ac:dyDescent="0.45">
      <c r="A102" s="1" t="s">
        <v>111</v>
      </c>
      <c r="B102" t="s">
        <v>129</v>
      </c>
      <c r="C102">
        <v>22.005399999999998</v>
      </c>
      <c r="D102">
        <v>0</v>
      </c>
      <c r="E102">
        <v>0</v>
      </c>
      <c r="F102">
        <v>1256.1805999999999</v>
      </c>
      <c r="G102">
        <v>10.768600000000001</v>
      </c>
      <c r="H102">
        <v>2.8092000000000001</v>
      </c>
      <c r="I102">
        <v>30.901200000000003</v>
      </c>
      <c r="J102">
        <v>860.0834000000001</v>
      </c>
      <c r="K102">
        <v>0</v>
      </c>
      <c r="L102">
        <v>1.8728</v>
      </c>
      <c r="M102">
        <v>0</v>
      </c>
      <c r="N102" s="2">
        <v>0</v>
      </c>
      <c r="O102">
        <v>7.2571000000000003</v>
      </c>
      <c r="P102">
        <v>132.26650000000001</v>
      </c>
      <c r="Q102">
        <v>0</v>
      </c>
      <c r="R102">
        <v>0</v>
      </c>
      <c r="S102">
        <v>0</v>
      </c>
      <c r="T102">
        <v>0</v>
      </c>
      <c r="U102">
        <v>14.748299999999999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2341</v>
      </c>
    </row>
    <row r="103" spans="1:33" x14ac:dyDescent="0.45">
      <c r="A103" s="1" t="s">
        <v>130</v>
      </c>
      <c r="B103" t="s">
        <v>131</v>
      </c>
      <c r="C103" s="4">
        <v>15.04</v>
      </c>
      <c r="D103" s="4">
        <v>0</v>
      </c>
      <c r="E103" s="4">
        <v>0</v>
      </c>
      <c r="F103" s="4">
        <v>1167.7149999999999</v>
      </c>
      <c r="G103" s="4">
        <v>40.42</v>
      </c>
      <c r="H103" s="4">
        <v>6.11</v>
      </c>
      <c r="I103" s="4">
        <v>107.63</v>
      </c>
      <c r="J103" s="4">
        <v>716.51499999999999</v>
      </c>
      <c r="K103" s="4">
        <v>0</v>
      </c>
      <c r="L103" s="4">
        <v>4.7</v>
      </c>
      <c r="M103" s="4">
        <v>0</v>
      </c>
      <c r="N103" s="2">
        <v>0</v>
      </c>
      <c r="O103" s="4">
        <v>44.65</v>
      </c>
      <c r="P103" s="4">
        <v>211.26499999999999</v>
      </c>
      <c r="Q103" s="4">
        <v>0</v>
      </c>
      <c r="R103" s="4">
        <v>0</v>
      </c>
      <c r="S103" s="4">
        <v>0</v>
      </c>
      <c r="T103" s="4">
        <v>0</v>
      </c>
      <c r="U103" s="4">
        <v>28.434999999999999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2350</v>
      </c>
    </row>
    <row r="104" spans="1:33" x14ac:dyDescent="0.45">
      <c r="A104" s="1" t="s">
        <v>130</v>
      </c>
      <c r="B104" t="s">
        <v>132</v>
      </c>
      <c r="C104" s="4">
        <v>15.296000000000001</v>
      </c>
      <c r="D104" s="4">
        <v>0</v>
      </c>
      <c r="E104" s="4">
        <v>0</v>
      </c>
      <c r="F104" s="4">
        <v>1187.5909999999999</v>
      </c>
      <c r="G104" s="4">
        <v>41.347000000000001</v>
      </c>
      <c r="H104" s="4">
        <v>6.2139999999999995</v>
      </c>
      <c r="I104" s="4">
        <v>108.98399999999998</v>
      </c>
      <c r="J104" s="4">
        <v>731.57899999999995</v>
      </c>
      <c r="K104" s="4">
        <v>0</v>
      </c>
      <c r="L104" s="4">
        <v>4.5410000000000004</v>
      </c>
      <c r="M104" s="4">
        <v>0</v>
      </c>
      <c r="N104" s="2">
        <v>0</v>
      </c>
      <c r="O104" s="4">
        <v>45.41</v>
      </c>
      <c r="P104" s="4">
        <v>210.798</v>
      </c>
      <c r="Q104" s="4">
        <v>0</v>
      </c>
      <c r="R104" s="4">
        <v>0</v>
      </c>
      <c r="S104" s="4">
        <v>0</v>
      </c>
      <c r="T104" s="4">
        <v>0</v>
      </c>
      <c r="U104" s="4">
        <v>28.440999999999999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2390</v>
      </c>
    </row>
    <row r="105" spans="1:33" x14ac:dyDescent="0.45">
      <c r="A105" s="1" t="s">
        <v>130</v>
      </c>
      <c r="B105" t="s">
        <v>133</v>
      </c>
      <c r="C105" s="4">
        <v>15.616000000000001</v>
      </c>
      <c r="D105" s="4">
        <v>0</v>
      </c>
      <c r="E105" s="4">
        <v>0</v>
      </c>
      <c r="F105" s="4">
        <v>1212.4359999999999</v>
      </c>
      <c r="G105" s="4">
        <v>41.968000000000004</v>
      </c>
      <c r="H105" s="4">
        <v>6.1000000000000005</v>
      </c>
      <c r="I105" s="4">
        <v>131.27199999999999</v>
      </c>
      <c r="J105" s="4">
        <v>747.6160000000001</v>
      </c>
      <c r="K105" s="4">
        <v>0</v>
      </c>
      <c r="L105" s="4">
        <v>4.3919999999999995</v>
      </c>
      <c r="M105" s="4">
        <v>0</v>
      </c>
      <c r="N105" s="2">
        <v>0</v>
      </c>
      <c r="O105" s="4">
        <v>46.847999999999999</v>
      </c>
      <c r="P105" s="4">
        <v>211.304</v>
      </c>
      <c r="Q105" s="4">
        <v>0</v>
      </c>
      <c r="R105" s="4">
        <v>0</v>
      </c>
      <c r="S105" s="4">
        <v>0</v>
      </c>
      <c r="T105" s="4">
        <v>0</v>
      </c>
      <c r="U105" s="4">
        <v>28.547999999999998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2440</v>
      </c>
    </row>
    <row r="106" spans="1:33" x14ac:dyDescent="0.45">
      <c r="A106" s="1" t="s">
        <v>130</v>
      </c>
      <c r="B106" t="s">
        <v>134</v>
      </c>
      <c r="C106" s="4">
        <v>16.704000000000001</v>
      </c>
      <c r="D106" s="4">
        <v>0</v>
      </c>
      <c r="E106" s="4">
        <v>0</v>
      </c>
      <c r="F106" s="4">
        <v>1296.9089999999999</v>
      </c>
      <c r="G106" s="4">
        <v>44.892000000000003</v>
      </c>
      <c r="H106" s="4">
        <v>6.7860000000000005</v>
      </c>
      <c r="I106" s="4">
        <v>119.01599999999999</v>
      </c>
      <c r="J106" s="4">
        <v>797.61599999999976</v>
      </c>
      <c r="K106" s="4">
        <v>0</v>
      </c>
      <c r="L106" s="4">
        <v>4.9590000000000005</v>
      </c>
      <c r="M106" s="4">
        <v>0</v>
      </c>
      <c r="N106" s="2">
        <v>0</v>
      </c>
      <c r="O106" s="4">
        <v>49.850999999999985</v>
      </c>
      <c r="P106" s="4">
        <v>231.76800000000006</v>
      </c>
      <c r="Q106" s="4">
        <v>0</v>
      </c>
      <c r="R106" s="4">
        <v>0</v>
      </c>
      <c r="S106" s="4">
        <v>0</v>
      </c>
      <c r="T106" s="4">
        <v>0</v>
      </c>
      <c r="U106" s="4">
        <v>31.32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2610</v>
      </c>
    </row>
    <row r="107" spans="1:33" x14ac:dyDescent="0.45">
      <c r="A107" s="1" t="s">
        <v>130</v>
      </c>
      <c r="B107" t="s">
        <v>135</v>
      </c>
      <c r="C107" s="4">
        <v>15.167999999999999</v>
      </c>
      <c r="D107" s="4">
        <v>0</v>
      </c>
      <c r="E107" s="4">
        <v>0</v>
      </c>
      <c r="F107" s="4">
        <v>1177.6529999999998</v>
      </c>
      <c r="G107" s="4">
        <v>40.764000000000003</v>
      </c>
      <c r="H107" s="4">
        <v>5.9249999999999998</v>
      </c>
      <c r="I107" s="4">
        <v>107.83499999999999</v>
      </c>
      <c r="J107" s="4">
        <v>727.35300000000007</v>
      </c>
      <c r="K107" s="4">
        <v>0</v>
      </c>
      <c r="L107" s="4">
        <v>4.5030000000000001</v>
      </c>
      <c r="M107" s="4">
        <v>0</v>
      </c>
      <c r="N107" s="2">
        <v>0</v>
      </c>
      <c r="O107" s="4">
        <v>45.266999999999996</v>
      </c>
      <c r="P107" s="4">
        <v>206.42700000000002</v>
      </c>
      <c r="Q107" s="4">
        <v>0</v>
      </c>
      <c r="R107" s="4">
        <v>0</v>
      </c>
      <c r="S107" s="4">
        <v>0</v>
      </c>
      <c r="T107" s="4">
        <v>0</v>
      </c>
      <c r="U107" s="4">
        <v>27.966000000000001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2370</v>
      </c>
    </row>
    <row r="108" spans="1:33" x14ac:dyDescent="0.45">
      <c r="A108" s="1" t="s">
        <v>130</v>
      </c>
      <c r="B108" t="s">
        <v>136</v>
      </c>
      <c r="C108" s="4">
        <v>15.232000000000001</v>
      </c>
      <c r="D108" s="4">
        <v>0</v>
      </c>
      <c r="E108" s="4">
        <v>0</v>
      </c>
      <c r="F108" s="4">
        <v>1182.6220000000001</v>
      </c>
      <c r="G108" s="4">
        <v>40.936</v>
      </c>
      <c r="H108" s="4">
        <v>5.95</v>
      </c>
      <c r="I108" s="4">
        <v>109.71800000000002</v>
      </c>
      <c r="J108" s="4">
        <v>732.08800000000008</v>
      </c>
      <c r="K108" s="4">
        <v>0</v>
      </c>
      <c r="L108" s="4">
        <v>4.2839999999999998</v>
      </c>
      <c r="M108" s="4">
        <v>0</v>
      </c>
      <c r="N108" s="2">
        <v>0</v>
      </c>
      <c r="O108" s="4">
        <v>45.695999999999998</v>
      </c>
      <c r="P108" s="4">
        <v>202.06200000000001</v>
      </c>
      <c r="Q108" s="4">
        <v>0</v>
      </c>
      <c r="R108" s="4">
        <v>0</v>
      </c>
      <c r="S108" s="4">
        <v>0</v>
      </c>
      <c r="T108" s="4">
        <v>0</v>
      </c>
      <c r="U108" s="4">
        <v>27.37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2380</v>
      </c>
    </row>
    <row r="109" spans="1:33" x14ac:dyDescent="0.45">
      <c r="A109" s="1" t="s">
        <v>137</v>
      </c>
      <c r="B109" t="s">
        <v>138</v>
      </c>
      <c r="C109">
        <v>74.838999999999999</v>
      </c>
      <c r="D109">
        <v>0</v>
      </c>
      <c r="E109">
        <v>0</v>
      </c>
      <c r="F109">
        <v>1572.0538379999994</v>
      </c>
      <c r="G109">
        <v>1.1907000000000001</v>
      </c>
      <c r="H109">
        <v>62.086499999999994</v>
      </c>
      <c r="I109">
        <v>56.570400000000014</v>
      </c>
      <c r="J109">
        <v>165.17536199999998</v>
      </c>
      <c r="K109">
        <v>6.6207779999999987</v>
      </c>
      <c r="L109">
        <v>4.8842999999999988</v>
      </c>
      <c r="M109">
        <v>0</v>
      </c>
      <c r="N109" s="2">
        <v>0</v>
      </c>
      <c r="O109">
        <v>3.3213240000000002</v>
      </c>
      <c r="P109">
        <v>470.18069999999989</v>
      </c>
      <c r="Q109">
        <v>5.5126979999999994</v>
      </c>
      <c r="R109">
        <v>0</v>
      </c>
      <c r="S109">
        <v>0</v>
      </c>
      <c r="T109">
        <v>47.316960000000002</v>
      </c>
      <c r="U109">
        <v>309.21264000000002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3027.7</v>
      </c>
    </row>
    <row r="110" spans="1:33" x14ac:dyDescent="0.45">
      <c r="A110" s="1" t="s">
        <v>137</v>
      </c>
      <c r="B110" t="s">
        <v>139</v>
      </c>
      <c r="C110">
        <v>75.241</v>
      </c>
      <c r="D110">
        <v>0</v>
      </c>
      <c r="E110">
        <v>0</v>
      </c>
      <c r="F110">
        <v>1577.8470150599999</v>
      </c>
      <c r="G110">
        <v>1.1916768599999998</v>
      </c>
      <c r="H110">
        <v>62.092198349999997</v>
      </c>
      <c r="I110">
        <v>56.580331409999999</v>
      </c>
      <c r="J110">
        <v>166.76715537000001</v>
      </c>
      <c r="K110">
        <v>6.6214292399999994</v>
      </c>
      <c r="L110">
        <v>4.8842999999999988</v>
      </c>
      <c r="M110">
        <v>0</v>
      </c>
      <c r="N110" s="2">
        <v>0</v>
      </c>
      <c r="O110">
        <v>3.3265339200000001</v>
      </c>
      <c r="P110">
        <v>470.18509587000005</v>
      </c>
      <c r="Q110">
        <v>5.5128608099999994</v>
      </c>
      <c r="R110">
        <v>0</v>
      </c>
      <c r="S110">
        <v>0</v>
      </c>
      <c r="T110">
        <v>47.316960000000009</v>
      </c>
      <c r="U110">
        <v>309.21443091000003</v>
      </c>
      <c r="V110">
        <v>0</v>
      </c>
      <c r="W110">
        <v>0</v>
      </c>
      <c r="X110">
        <v>9.7392942000000016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3045.31</v>
      </c>
    </row>
    <row r="111" spans="1:33" x14ac:dyDescent="0.45">
      <c r="A111" s="1" t="s">
        <v>137</v>
      </c>
      <c r="B111" t="s">
        <v>140</v>
      </c>
      <c r="C111">
        <v>75.575999999999993</v>
      </c>
      <c r="D111">
        <v>0</v>
      </c>
      <c r="E111">
        <v>0</v>
      </c>
      <c r="F111">
        <v>1578.8102263200001</v>
      </c>
      <c r="G111">
        <v>1.1926537200000003</v>
      </c>
      <c r="H111">
        <v>62.097896699999993</v>
      </c>
      <c r="I111">
        <v>56.59026282</v>
      </c>
      <c r="J111">
        <v>168.35894874000002</v>
      </c>
      <c r="K111">
        <v>6.622080480000001</v>
      </c>
      <c r="L111">
        <v>4.8842999999999988</v>
      </c>
      <c r="M111">
        <v>0</v>
      </c>
      <c r="N111" s="2">
        <v>0</v>
      </c>
      <c r="O111">
        <v>3.3317438399999997</v>
      </c>
      <c r="P111">
        <v>470.18949174000005</v>
      </c>
      <c r="Q111">
        <v>5.5130236200000002</v>
      </c>
      <c r="R111">
        <v>0</v>
      </c>
      <c r="S111">
        <v>0</v>
      </c>
      <c r="T111">
        <v>47.316959999999995</v>
      </c>
      <c r="U111">
        <v>309.21622181999999</v>
      </c>
      <c r="V111">
        <v>0</v>
      </c>
      <c r="W111">
        <v>0</v>
      </c>
      <c r="X111">
        <v>9.7392942000000016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3048.2400000000002</v>
      </c>
    </row>
    <row r="112" spans="1:33" x14ac:dyDescent="0.45">
      <c r="A112" s="1" t="s">
        <v>137</v>
      </c>
      <c r="B112" t="s">
        <v>141</v>
      </c>
      <c r="C112">
        <v>75.978000000000009</v>
      </c>
      <c r="D112">
        <v>0</v>
      </c>
      <c r="E112">
        <v>0</v>
      </c>
      <c r="F112">
        <v>1579.8064375799997</v>
      </c>
      <c r="G112">
        <v>1.19363058</v>
      </c>
      <c r="H112">
        <v>62.103595049999996</v>
      </c>
      <c r="I112">
        <v>56.600194229999993</v>
      </c>
      <c r="J112">
        <v>169.95074210999999</v>
      </c>
      <c r="K112">
        <v>6.62273172</v>
      </c>
      <c r="L112">
        <v>4.8842999999999988</v>
      </c>
      <c r="M112">
        <v>0</v>
      </c>
      <c r="N112" s="2">
        <v>0</v>
      </c>
      <c r="O112">
        <v>3.3369537599999997</v>
      </c>
      <c r="P112">
        <v>470.19388760999993</v>
      </c>
      <c r="Q112">
        <v>5.5131864300000002</v>
      </c>
      <c r="R112">
        <v>0</v>
      </c>
      <c r="S112">
        <v>0</v>
      </c>
      <c r="T112">
        <v>47.316960000000002</v>
      </c>
      <c r="U112">
        <v>309.21801273</v>
      </c>
      <c r="V112">
        <v>0</v>
      </c>
      <c r="W112">
        <v>0</v>
      </c>
      <c r="X112">
        <v>9.7392941999999998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3051.27</v>
      </c>
    </row>
    <row r="113" spans="1:33" x14ac:dyDescent="0.45">
      <c r="A113" s="1" t="s">
        <v>137</v>
      </c>
      <c r="B113" t="s">
        <v>142</v>
      </c>
      <c r="C113">
        <v>76.38000000000001</v>
      </c>
      <c r="D113">
        <v>0</v>
      </c>
      <c r="E113">
        <v>0</v>
      </c>
      <c r="F113">
        <v>1580.8026488399998</v>
      </c>
      <c r="G113">
        <v>1.19460744</v>
      </c>
      <c r="H113">
        <v>62.109293400000006</v>
      </c>
      <c r="I113">
        <v>56.610125639999993</v>
      </c>
      <c r="J113">
        <v>171.54253548000003</v>
      </c>
      <c r="K113">
        <v>6.6233829599999989</v>
      </c>
      <c r="L113">
        <v>4.8842999999999988</v>
      </c>
      <c r="M113">
        <v>0</v>
      </c>
      <c r="N113" s="2">
        <v>0</v>
      </c>
      <c r="O113">
        <v>3.3421636800000001</v>
      </c>
      <c r="P113">
        <v>470.19828348000004</v>
      </c>
      <c r="Q113">
        <v>5.5133492399999993</v>
      </c>
      <c r="R113">
        <v>0</v>
      </c>
      <c r="S113">
        <v>0</v>
      </c>
      <c r="T113">
        <v>47.316960000000002</v>
      </c>
      <c r="U113">
        <v>309.21980364000001</v>
      </c>
      <c r="V113">
        <v>0</v>
      </c>
      <c r="W113">
        <v>0</v>
      </c>
      <c r="X113">
        <v>9.7392942000000016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3054.2999999999997</v>
      </c>
    </row>
    <row r="114" spans="1:33" x14ac:dyDescent="0.45">
      <c r="A114" s="1" t="s">
        <v>137</v>
      </c>
      <c r="B114" t="s">
        <v>143</v>
      </c>
      <c r="C114">
        <v>76.714999999999989</v>
      </c>
      <c r="D114">
        <v>0</v>
      </c>
      <c r="E114">
        <v>0</v>
      </c>
      <c r="F114">
        <v>1581.7658600999996</v>
      </c>
      <c r="G114">
        <v>1.1955842999999999</v>
      </c>
      <c r="H114">
        <v>62.114991750000002</v>
      </c>
      <c r="I114">
        <v>56.620057050000007</v>
      </c>
      <c r="J114">
        <v>173.13432885</v>
      </c>
      <c r="K114">
        <v>6.6240342000000005</v>
      </c>
      <c r="L114">
        <v>4.8842999999999988</v>
      </c>
      <c r="M114">
        <v>0</v>
      </c>
      <c r="N114" s="2">
        <v>0</v>
      </c>
      <c r="O114">
        <v>3.3473736000000005</v>
      </c>
      <c r="P114">
        <v>470.20267934999998</v>
      </c>
      <c r="Q114">
        <v>5.5135120500000001</v>
      </c>
      <c r="R114">
        <v>0</v>
      </c>
      <c r="S114">
        <v>0</v>
      </c>
      <c r="T114">
        <v>47.316960000000002</v>
      </c>
      <c r="U114">
        <v>309.22159455000002</v>
      </c>
      <c r="V114">
        <v>0</v>
      </c>
      <c r="W114">
        <v>0</v>
      </c>
      <c r="X114">
        <v>9.7392942000000016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3057.23</v>
      </c>
    </row>
    <row r="115" spans="1:33" x14ac:dyDescent="0.45">
      <c r="A115" s="1" t="s">
        <v>144</v>
      </c>
      <c r="B115" t="s">
        <v>145</v>
      </c>
      <c r="C115">
        <v>65.492500000000007</v>
      </c>
      <c r="D115">
        <v>0</v>
      </c>
      <c r="E115">
        <v>0</v>
      </c>
      <c r="F115">
        <v>1600.552596</v>
      </c>
      <c r="G115">
        <v>1.2121500000000003</v>
      </c>
      <c r="H115">
        <v>65.795649999999995</v>
      </c>
      <c r="I115">
        <v>57.449120000000001</v>
      </c>
      <c r="J115">
        <v>168.83067299999999</v>
      </c>
      <c r="K115">
        <v>7.1030550000000003</v>
      </c>
      <c r="L115">
        <v>4.2712499999999993</v>
      </c>
      <c r="M115">
        <v>0</v>
      </c>
      <c r="N115" s="2">
        <v>0</v>
      </c>
      <c r="O115">
        <v>2.9047179999999999</v>
      </c>
      <c r="P115">
        <v>475.16759999999999</v>
      </c>
      <c r="Q115">
        <v>5.7697679999999991</v>
      </c>
      <c r="R115">
        <v>0</v>
      </c>
      <c r="S115">
        <v>0</v>
      </c>
      <c r="T115">
        <v>49.96752</v>
      </c>
      <c r="U115">
        <v>317.11860000000007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3074.75</v>
      </c>
    </row>
    <row r="116" spans="1:33" x14ac:dyDescent="0.45">
      <c r="A116" s="1" t="s">
        <v>144</v>
      </c>
      <c r="B116" t="s">
        <v>146</v>
      </c>
      <c r="C116">
        <v>81.056600000000003</v>
      </c>
      <c r="D116">
        <v>0</v>
      </c>
      <c r="E116">
        <v>0</v>
      </c>
      <c r="F116">
        <v>1559.7113689999996</v>
      </c>
      <c r="G116">
        <v>1.1576000000000002</v>
      </c>
      <c r="H116">
        <v>61.647849999999998</v>
      </c>
      <c r="I116">
        <v>55.606360000000002</v>
      </c>
      <c r="J116">
        <v>164.940765</v>
      </c>
      <c r="K116">
        <v>6.6290999999999993</v>
      </c>
      <c r="L116">
        <v>5.2862999999999989</v>
      </c>
      <c r="M116">
        <v>0</v>
      </c>
      <c r="N116" s="2">
        <v>0</v>
      </c>
      <c r="O116">
        <v>3.5242</v>
      </c>
      <c r="P116">
        <v>476.77170000000001</v>
      </c>
      <c r="Q116">
        <v>5.443956</v>
      </c>
      <c r="R116">
        <v>0</v>
      </c>
      <c r="S116">
        <v>0</v>
      </c>
      <c r="T116">
        <v>46.39228</v>
      </c>
      <c r="U116">
        <v>296.29991999999999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3014.98</v>
      </c>
    </row>
    <row r="117" spans="1:33" x14ac:dyDescent="0.45">
      <c r="A117" s="1" t="s">
        <v>144</v>
      </c>
      <c r="B117" t="s">
        <v>147</v>
      </c>
      <c r="C117">
        <v>74.892600000000002</v>
      </c>
      <c r="D117">
        <v>0</v>
      </c>
      <c r="E117">
        <v>0</v>
      </c>
      <c r="F117">
        <v>1572.0802379999998</v>
      </c>
      <c r="G117">
        <v>1.1907000000000001</v>
      </c>
      <c r="H117">
        <v>62.086499999999994</v>
      </c>
      <c r="I117">
        <v>56.570400000000006</v>
      </c>
      <c r="J117">
        <v>165.17536200000001</v>
      </c>
      <c r="K117">
        <v>6.6207780000000005</v>
      </c>
      <c r="L117">
        <v>4.8843000000000005</v>
      </c>
      <c r="M117">
        <v>0</v>
      </c>
      <c r="N117" s="2">
        <v>0</v>
      </c>
      <c r="O117">
        <v>3.3213240000000006</v>
      </c>
      <c r="P117">
        <v>470.1807</v>
      </c>
      <c r="Q117">
        <v>5.5126980000000003</v>
      </c>
      <c r="R117">
        <v>0</v>
      </c>
      <c r="S117">
        <v>0</v>
      </c>
      <c r="T117">
        <v>47.316959999999995</v>
      </c>
      <c r="U117">
        <v>309.21263999999996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3027.78</v>
      </c>
    </row>
    <row r="118" spans="1:33" x14ac:dyDescent="0.45">
      <c r="A118" s="1" t="s">
        <v>144</v>
      </c>
      <c r="B118" t="s">
        <v>148</v>
      </c>
      <c r="C118">
        <v>69.499100000000013</v>
      </c>
      <c r="D118">
        <v>0</v>
      </c>
      <c r="E118">
        <v>0</v>
      </c>
      <c r="F118">
        <v>1582.2037439999999</v>
      </c>
      <c r="G118">
        <v>1.21885</v>
      </c>
      <c r="H118">
        <v>62.454600000000006</v>
      </c>
      <c r="I118">
        <v>57.381960000000007</v>
      </c>
      <c r="J118">
        <v>165.32274000000001</v>
      </c>
      <c r="K118">
        <v>6.6128549999999988</v>
      </c>
      <c r="L118">
        <v>4.5325499999999987</v>
      </c>
      <c r="M118">
        <v>0</v>
      </c>
      <c r="N118" s="2">
        <v>0</v>
      </c>
      <c r="O118">
        <v>3.14297</v>
      </c>
      <c r="P118">
        <v>464.31144999999992</v>
      </c>
      <c r="Q118">
        <v>5.5707809999999993</v>
      </c>
      <c r="R118">
        <v>0</v>
      </c>
      <c r="S118">
        <v>0</v>
      </c>
      <c r="T118">
        <v>48.106279999999998</v>
      </c>
      <c r="U118">
        <v>320.25912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3037.73</v>
      </c>
    </row>
    <row r="119" spans="1:33" x14ac:dyDescent="0.45">
      <c r="A119" s="1" t="s">
        <v>144</v>
      </c>
      <c r="B119" t="s">
        <v>149</v>
      </c>
      <c r="C119">
        <v>74.584400000000016</v>
      </c>
      <c r="D119">
        <v>0</v>
      </c>
      <c r="E119">
        <v>0</v>
      </c>
      <c r="F119">
        <v>1567.5076789999998</v>
      </c>
      <c r="G119">
        <v>1.2091000000000001</v>
      </c>
      <c r="H119">
        <v>60.391350000000003</v>
      </c>
      <c r="I119">
        <v>56.965399999999995</v>
      </c>
      <c r="J119">
        <v>163.339539</v>
      </c>
      <c r="K119">
        <v>6.340110000000001</v>
      </c>
      <c r="L119">
        <v>4.8642000000000003</v>
      </c>
      <c r="M119">
        <v>0</v>
      </c>
      <c r="N119" s="2">
        <v>0</v>
      </c>
      <c r="O119">
        <v>3.3722439999999998</v>
      </c>
      <c r="P119">
        <v>461.36660000000001</v>
      </c>
      <c r="Q119">
        <v>5.4306179999999999</v>
      </c>
      <c r="R119">
        <v>0</v>
      </c>
      <c r="S119">
        <v>0</v>
      </c>
      <c r="T119">
        <v>46.667479999999991</v>
      </c>
      <c r="U119">
        <v>316.62888000000004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3013.32</v>
      </c>
    </row>
    <row r="120" spans="1:33" x14ac:dyDescent="0.45">
      <c r="A120" s="1" t="s">
        <v>144</v>
      </c>
      <c r="B120" t="s">
        <v>150</v>
      </c>
      <c r="C120">
        <v>80.286100000000005</v>
      </c>
      <c r="D120">
        <v>0</v>
      </c>
      <c r="E120">
        <v>0</v>
      </c>
      <c r="F120">
        <v>1549.4081459999998</v>
      </c>
      <c r="G120">
        <v>1.1971500000000002</v>
      </c>
      <c r="H120">
        <v>57.980649999999997</v>
      </c>
      <c r="I120">
        <v>56.446400000000011</v>
      </c>
      <c r="J120">
        <v>160.92770100000001</v>
      </c>
      <c r="K120">
        <v>6.0223349999999991</v>
      </c>
      <c r="L120">
        <v>5.2360499999999988</v>
      </c>
      <c r="M120">
        <v>0</v>
      </c>
      <c r="N120" s="2">
        <v>0</v>
      </c>
      <c r="O120">
        <v>3.6299259999999998</v>
      </c>
      <c r="P120">
        <v>457.53390000000002</v>
      </c>
      <c r="Q120">
        <v>5.2660019999999994</v>
      </c>
      <c r="R120">
        <v>0</v>
      </c>
      <c r="S120">
        <v>0</v>
      </c>
      <c r="T120">
        <v>44.987519999999996</v>
      </c>
      <c r="U120">
        <v>312.30251999999996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2982.83</v>
      </c>
    </row>
    <row r="121" spans="1:33" x14ac:dyDescent="0.45">
      <c r="A121" s="1" t="s">
        <v>144</v>
      </c>
      <c r="B121" t="s">
        <v>151</v>
      </c>
      <c r="C121">
        <v>74.122100000000003</v>
      </c>
      <c r="D121">
        <v>0</v>
      </c>
      <c r="E121">
        <v>0</v>
      </c>
      <c r="F121">
        <v>1562.3441670000002</v>
      </c>
      <c r="G121">
        <v>1.22705</v>
      </c>
      <c r="H121">
        <v>58.703199999999995</v>
      </c>
      <c r="I121">
        <v>57.337400000000009</v>
      </c>
      <c r="J121">
        <v>161.44946400000001</v>
      </c>
      <c r="K121">
        <v>6.0612089999999998</v>
      </c>
      <c r="L121">
        <v>4.8340499999999995</v>
      </c>
      <c r="M121">
        <v>0</v>
      </c>
      <c r="N121" s="2">
        <v>0</v>
      </c>
      <c r="O121">
        <v>3.4163299999999999</v>
      </c>
      <c r="P121">
        <v>452.33480000000003</v>
      </c>
      <c r="Q121">
        <v>5.3483099999999997</v>
      </c>
      <c r="R121">
        <v>0</v>
      </c>
      <c r="S121">
        <v>0</v>
      </c>
      <c r="T121">
        <v>46.021239999999999</v>
      </c>
      <c r="U121">
        <v>323.95548000000002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2997.63</v>
      </c>
    </row>
    <row r="122" spans="1:33" x14ac:dyDescent="0.45">
      <c r="A122" s="1" t="s">
        <v>152</v>
      </c>
      <c r="B122" t="s">
        <v>153</v>
      </c>
      <c r="C122">
        <v>113.79949999999999</v>
      </c>
      <c r="D122">
        <v>0</v>
      </c>
      <c r="E122">
        <v>0</v>
      </c>
      <c r="F122">
        <v>1547.5710550000001</v>
      </c>
      <c r="G122">
        <v>6.3445609999999997</v>
      </c>
      <c r="H122">
        <v>7.8371779999999989</v>
      </c>
      <c r="I122">
        <v>36.247590000000002</v>
      </c>
      <c r="J122">
        <v>376.04053000000005</v>
      </c>
      <c r="K122">
        <v>0</v>
      </c>
      <c r="L122">
        <v>1.87625</v>
      </c>
      <c r="M122">
        <v>0</v>
      </c>
      <c r="N122" s="2">
        <v>0</v>
      </c>
      <c r="O122">
        <v>5.6923200000000005</v>
      </c>
      <c r="P122">
        <v>146.61731499999999</v>
      </c>
      <c r="Q122">
        <v>0.31264500000000001</v>
      </c>
      <c r="R122">
        <v>0</v>
      </c>
      <c r="S122">
        <v>25.231000000000002</v>
      </c>
      <c r="T122">
        <v>0</v>
      </c>
      <c r="U122">
        <v>20.934526000000005</v>
      </c>
      <c r="V122">
        <v>1.6455000000000002</v>
      </c>
      <c r="W122">
        <v>0</v>
      </c>
      <c r="X122">
        <v>0</v>
      </c>
      <c r="Y122">
        <v>0</v>
      </c>
      <c r="Z122">
        <v>0</v>
      </c>
      <c r="AA122">
        <v>1115.9245300000002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3450.85</v>
      </c>
    </row>
    <row r="123" spans="1:33" x14ac:dyDescent="0.45">
      <c r="A123" s="1" t="s">
        <v>152</v>
      </c>
      <c r="B123" t="s">
        <v>154</v>
      </c>
      <c r="C123">
        <v>113.79949999999999</v>
      </c>
      <c r="D123">
        <v>0</v>
      </c>
      <c r="E123">
        <v>0</v>
      </c>
      <c r="F123">
        <v>1578.6773499999999</v>
      </c>
      <c r="G123">
        <v>4.911632</v>
      </c>
      <c r="H123">
        <v>15.017024000000001</v>
      </c>
      <c r="I123">
        <v>27.499096000000002</v>
      </c>
      <c r="J123">
        <v>368.47457800000001</v>
      </c>
      <c r="K123">
        <v>0</v>
      </c>
      <c r="L123">
        <v>1.87625</v>
      </c>
      <c r="M123">
        <v>0</v>
      </c>
      <c r="N123" s="2">
        <v>0</v>
      </c>
      <c r="O123">
        <v>9.610748000000001</v>
      </c>
      <c r="P123">
        <v>165.71163199999998</v>
      </c>
      <c r="Q123">
        <v>0.32205</v>
      </c>
      <c r="R123">
        <v>0</v>
      </c>
      <c r="S123">
        <v>25.99</v>
      </c>
      <c r="T123">
        <v>0</v>
      </c>
      <c r="U123">
        <v>1155.3406400000003</v>
      </c>
      <c r="V123">
        <v>1.6949999999999998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3538.85</v>
      </c>
    </row>
    <row r="124" spans="1:33" x14ac:dyDescent="0.45">
      <c r="A124" s="1" t="s">
        <v>155</v>
      </c>
      <c r="B124" t="s">
        <v>156</v>
      </c>
      <c r="C124">
        <v>0</v>
      </c>
      <c r="D124">
        <v>16.473800000000001</v>
      </c>
      <c r="E124">
        <v>0</v>
      </c>
      <c r="F124">
        <v>633.06459999999993</v>
      </c>
      <c r="G124">
        <v>0</v>
      </c>
      <c r="H124">
        <v>0</v>
      </c>
      <c r="I124">
        <v>8.4049999999999994</v>
      </c>
      <c r="J124">
        <v>0</v>
      </c>
      <c r="K124">
        <v>0</v>
      </c>
      <c r="L124">
        <v>0</v>
      </c>
      <c r="M124">
        <v>0</v>
      </c>
      <c r="N124" s="2">
        <v>0</v>
      </c>
      <c r="O124">
        <v>0</v>
      </c>
      <c r="P124">
        <v>52.783400000000007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2189.6705999999999</v>
      </c>
      <c r="AB124">
        <v>0</v>
      </c>
      <c r="AC124">
        <v>0</v>
      </c>
      <c r="AD124">
        <v>0</v>
      </c>
      <c r="AE124">
        <v>0</v>
      </c>
      <c r="AF124">
        <v>461.6026</v>
      </c>
      <c r="AG124">
        <v>3362</v>
      </c>
    </row>
    <row r="125" spans="1:33" x14ac:dyDescent="0.45">
      <c r="A125" s="1" t="s">
        <v>155</v>
      </c>
      <c r="B125" t="s">
        <v>157</v>
      </c>
      <c r="C125">
        <v>0</v>
      </c>
      <c r="D125">
        <v>20.190000000000001</v>
      </c>
      <c r="E125">
        <v>0</v>
      </c>
      <c r="F125">
        <v>605.02700000000004</v>
      </c>
      <c r="G125">
        <v>0</v>
      </c>
      <c r="H125">
        <v>0</v>
      </c>
      <c r="I125">
        <v>8.4124999999999979</v>
      </c>
      <c r="J125">
        <v>0</v>
      </c>
      <c r="K125">
        <v>0</v>
      </c>
      <c r="L125">
        <v>0</v>
      </c>
      <c r="M125">
        <v>0</v>
      </c>
      <c r="N125" s="2">
        <v>0</v>
      </c>
      <c r="O125">
        <v>0</v>
      </c>
      <c r="P125">
        <v>26.247000000000003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2232.3409999999999</v>
      </c>
      <c r="AB125">
        <v>0</v>
      </c>
      <c r="AC125">
        <v>0</v>
      </c>
      <c r="AD125">
        <v>0</v>
      </c>
      <c r="AE125">
        <v>0</v>
      </c>
      <c r="AF125">
        <v>473.11900000000003</v>
      </c>
      <c r="AG125">
        <v>3365</v>
      </c>
    </row>
    <row r="126" spans="1:33" x14ac:dyDescent="0.45">
      <c r="A126" s="1" t="s">
        <v>155</v>
      </c>
      <c r="B126" t="s">
        <v>158</v>
      </c>
      <c r="C126">
        <v>0</v>
      </c>
      <c r="D126">
        <v>115.17940000000002</v>
      </c>
      <c r="E126">
        <v>0</v>
      </c>
      <c r="F126">
        <v>710.88860000000011</v>
      </c>
      <c r="G126">
        <v>0</v>
      </c>
      <c r="H126">
        <v>0</v>
      </c>
      <c r="I126">
        <v>15.446800000000003</v>
      </c>
      <c r="J126">
        <v>0</v>
      </c>
      <c r="K126">
        <v>0</v>
      </c>
      <c r="L126">
        <v>0</v>
      </c>
      <c r="M126">
        <v>0</v>
      </c>
      <c r="N126" s="2">
        <v>0</v>
      </c>
      <c r="O126">
        <v>0</v>
      </c>
      <c r="P126">
        <v>72.196999999999989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2018.4938</v>
      </c>
      <c r="AB126">
        <v>0</v>
      </c>
      <c r="AC126">
        <v>0</v>
      </c>
      <c r="AD126">
        <v>0</v>
      </c>
      <c r="AE126">
        <v>0</v>
      </c>
      <c r="AF126">
        <v>425.7944</v>
      </c>
      <c r="AG126">
        <v>3358</v>
      </c>
    </row>
    <row r="127" spans="1:33" x14ac:dyDescent="0.45">
      <c r="A127" s="1" t="s">
        <v>159</v>
      </c>
      <c r="B127" t="s">
        <v>160</v>
      </c>
      <c r="C127">
        <v>126.18524871355058</v>
      </c>
      <c r="D127">
        <v>0</v>
      </c>
      <c r="E127">
        <v>0</v>
      </c>
      <c r="F127">
        <v>1337.6589658662094</v>
      </c>
      <c r="G127">
        <v>0.87199656946826754</v>
      </c>
      <c r="H127">
        <v>33.761145797598623</v>
      </c>
      <c r="I127">
        <v>22.399618524871357</v>
      </c>
      <c r="J127">
        <v>473.82760528301895</v>
      </c>
      <c r="K127">
        <v>3.256332761578045E-2</v>
      </c>
      <c r="L127">
        <v>2.3824528301886794</v>
      </c>
      <c r="M127">
        <v>0</v>
      </c>
      <c r="N127" s="2">
        <v>0</v>
      </c>
      <c r="O127">
        <v>11.375459965694684</v>
      </c>
      <c r="P127">
        <v>187.06241166380789</v>
      </c>
      <c r="Q127">
        <v>0.27386593481989707</v>
      </c>
      <c r="R127">
        <v>0</v>
      </c>
      <c r="S127">
        <v>16.845626072041167</v>
      </c>
      <c r="T127">
        <v>0</v>
      </c>
      <c r="U127">
        <v>17.8241372212693</v>
      </c>
      <c r="V127">
        <v>1.0986277873070325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2440</v>
      </c>
    </row>
    <row r="128" spans="1:33" x14ac:dyDescent="0.45">
      <c r="A128" s="1" t="s">
        <v>159</v>
      </c>
      <c r="B128" t="s">
        <v>161</v>
      </c>
      <c r="C128">
        <v>125.72771872444808</v>
      </c>
      <c r="D128">
        <v>0</v>
      </c>
      <c r="E128">
        <v>0</v>
      </c>
      <c r="F128">
        <v>1248.5582311017988</v>
      </c>
      <c r="G128">
        <v>1.565116189697465</v>
      </c>
      <c r="H128">
        <v>34.643426369582997</v>
      </c>
      <c r="I128">
        <v>25.974579394930498</v>
      </c>
      <c r="J128">
        <v>485.29137675797222</v>
      </c>
      <c r="K128">
        <v>0.92719866107931304</v>
      </c>
      <c r="L128">
        <v>3.3159340964840558</v>
      </c>
      <c r="M128">
        <v>0</v>
      </c>
      <c r="N128" s="2">
        <v>0</v>
      </c>
      <c r="O128">
        <v>9.2266683360588715</v>
      </c>
      <c r="P128">
        <v>249.0656204006541</v>
      </c>
      <c r="Q128">
        <v>0.36167465249386754</v>
      </c>
      <c r="R128">
        <v>3.9254987735077677E-2</v>
      </c>
      <c r="S128">
        <v>12.90244955028618</v>
      </c>
      <c r="T128">
        <v>4.1217737121831561</v>
      </c>
      <c r="U128">
        <v>154.98216107931316</v>
      </c>
      <c r="V128">
        <v>0.82098323793949302</v>
      </c>
      <c r="W128">
        <v>0</v>
      </c>
      <c r="X128">
        <v>3.729223834832379</v>
      </c>
      <c r="Y128">
        <v>0</v>
      </c>
      <c r="Z128">
        <v>0</v>
      </c>
      <c r="AA128">
        <v>7.8509975470155355E-2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2550</v>
      </c>
    </row>
    <row r="129" spans="1:33" x14ac:dyDescent="0.45">
      <c r="A129" s="1" t="s">
        <v>159</v>
      </c>
      <c r="B129" t="s">
        <v>162</v>
      </c>
      <c r="C129">
        <v>126.30246189917935</v>
      </c>
      <c r="D129">
        <v>0</v>
      </c>
      <c r="E129">
        <v>0</v>
      </c>
      <c r="F129">
        <v>1169.3021881828836</v>
      </c>
      <c r="G129">
        <v>2.2702616178194606</v>
      </c>
      <c r="H129">
        <v>35.795853051973424</v>
      </c>
      <c r="I129">
        <v>29.753860601797584</v>
      </c>
      <c r="J129">
        <v>500.5287327549824</v>
      </c>
      <c r="K129">
        <v>1.8286669480265734</v>
      </c>
      <c r="L129">
        <v>4.2758347479484176</v>
      </c>
      <c r="M129">
        <v>0</v>
      </c>
      <c r="N129" s="2">
        <v>0</v>
      </c>
      <c r="O129">
        <v>7.1515260648690893</v>
      </c>
      <c r="P129">
        <v>313.0283462289957</v>
      </c>
      <c r="Q129">
        <v>0.45225497459945296</v>
      </c>
      <c r="R129">
        <v>7.8798702618210231E-2</v>
      </c>
      <c r="S129">
        <v>9.0610265885111385</v>
      </c>
      <c r="T129">
        <v>8.2738637749120763</v>
      </c>
      <c r="U129">
        <v>293.28937647518563</v>
      </c>
      <c r="V129">
        <v>0.54982415005861662</v>
      </c>
      <c r="W129">
        <v>0</v>
      </c>
      <c r="X129">
        <v>7.4858767487299716</v>
      </c>
      <c r="Y129">
        <v>0</v>
      </c>
      <c r="Z129">
        <v>0</v>
      </c>
      <c r="AA129">
        <v>0.15759740523642046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2680</v>
      </c>
    </row>
    <row r="130" spans="1:33" x14ac:dyDescent="0.45">
      <c r="A130" s="1" t="s">
        <v>159</v>
      </c>
      <c r="B130" t="s">
        <v>163</v>
      </c>
      <c r="C130">
        <v>126.32996632996634</v>
      </c>
      <c r="D130">
        <v>0</v>
      </c>
      <c r="E130">
        <v>0</v>
      </c>
      <c r="F130">
        <v>1084.9026835016834</v>
      </c>
      <c r="G130">
        <v>2.9703726150392815</v>
      </c>
      <c r="H130">
        <v>36.813154508043397</v>
      </c>
      <c r="I130">
        <v>33.434032173587731</v>
      </c>
      <c r="J130">
        <v>513.88267699214373</v>
      </c>
      <c r="K130">
        <v>2.7281045267489712</v>
      </c>
      <c r="L130">
        <v>5.2233984287317625</v>
      </c>
      <c r="M130">
        <v>0</v>
      </c>
      <c r="N130" s="2">
        <v>0</v>
      </c>
      <c r="O130">
        <v>5.0354422745978304</v>
      </c>
      <c r="P130">
        <v>376.0782341937898</v>
      </c>
      <c r="Q130">
        <v>0.54158054620276852</v>
      </c>
      <c r="R130">
        <v>0.11825888514777405</v>
      </c>
      <c r="S130">
        <v>5.1623075196408523</v>
      </c>
      <c r="T130">
        <v>12.417182940516279</v>
      </c>
      <c r="U130">
        <v>431.23320613542842</v>
      </c>
      <c r="V130">
        <v>0.27497194163860827</v>
      </c>
      <c r="W130">
        <v>0</v>
      </c>
      <c r="X130">
        <v>11.234594089038533</v>
      </c>
      <c r="Y130">
        <v>0</v>
      </c>
      <c r="Z130">
        <v>0</v>
      </c>
      <c r="AA130">
        <v>0.2365177702955481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2800</v>
      </c>
    </row>
    <row r="131" spans="1:33" x14ac:dyDescent="0.45">
      <c r="A131" s="1" t="s">
        <v>164</v>
      </c>
      <c r="B131" t="s">
        <v>165</v>
      </c>
      <c r="C131">
        <v>127.24140231248147</v>
      </c>
      <c r="D131">
        <v>0</v>
      </c>
      <c r="E131">
        <v>0</v>
      </c>
      <c r="F131">
        <v>1419.7836527256889</v>
      </c>
      <c r="G131">
        <v>0.83862196116216992</v>
      </c>
      <c r="H131">
        <v>48.01124610880521</v>
      </c>
      <c r="I131">
        <v>30.247766602431071</v>
      </c>
      <c r="J131">
        <v>358.51961486806994</v>
      </c>
      <c r="K131">
        <v>3.741291961903348</v>
      </c>
      <c r="L131">
        <v>5.3438642343611003</v>
      </c>
      <c r="M131">
        <v>0.70502779424844331</v>
      </c>
      <c r="N131" s="2">
        <v>0</v>
      </c>
      <c r="O131">
        <v>9.1812046138452406</v>
      </c>
      <c r="P131">
        <v>394.94242995849379</v>
      </c>
      <c r="Q131">
        <v>0.34554421694337373</v>
      </c>
      <c r="R131">
        <v>0</v>
      </c>
      <c r="S131">
        <v>5.0279795434331441E-3</v>
      </c>
      <c r="T131">
        <v>9.5295701526830694</v>
      </c>
      <c r="U131">
        <v>227.19243855618137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2700</v>
      </c>
    </row>
    <row r="132" spans="1:33" x14ac:dyDescent="0.45">
      <c r="A132" s="1" t="s">
        <v>164</v>
      </c>
      <c r="B132" t="s">
        <v>166</v>
      </c>
      <c r="C132">
        <v>127.20840280093365</v>
      </c>
      <c r="D132">
        <v>0</v>
      </c>
      <c r="E132">
        <v>0</v>
      </c>
      <c r="F132">
        <v>1417.7442736745579</v>
      </c>
      <c r="G132">
        <v>0.85097115705235071</v>
      </c>
      <c r="H132">
        <v>47.828802934311419</v>
      </c>
      <c r="I132">
        <v>30.383462820940306</v>
      </c>
      <c r="J132">
        <v>361.16688796265407</v>
      </c>
      <c r="K132">
        <v>3.7277495831943965</v>
      </c>
      <c r="L132">
        <v>5.3592914304768247</v>
      </c>
      <c r="M132">
        <v>0.70178392797599187</v>
      </c>
      <c r="N132" s="2">
        <v>0</v>
      </c>
      <c r="O132">
        <v>9.1792792597532511</v>
      </c>
      <c r="P132">
        <v>394.22468072690896</v>
      </c>
      <c r="Q132">
        <v>0.34972382460820267</v>
      </c>
      <c r="R132">
        <v>0</v>
      </c>
      <c r="S132">
        <v>5.5293431143714558E-3</v>
      </c>
      <c r="T132">
        <v>9.4893956318772901</v>
      </c>
      <c r="U132">
        <v>227.3012720906969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2700</v>
      </c>
    </row>
    <row r="133" spans="1:33" x14ac:dyDescent="0.45">
      <c r="A133" s="1" t="s">
        <v>164</v>
      </c>
      <c r="B133" t="s">
        <v>167</v>
      </c>
      <c r="C133">
        <v>127.65589716995109</v>
      </c>
      <c r="D133">
        <v>0</v>
      </c>
      <c r="E133">
        <v>0</v>
      </c>
      <c r="F133">
        <v>1420.9349926581717</v>
      </c>
      <c r="G133">
        <v>0.86657560379315446</v>
      </c>
      <c r="H133">
        <v>47.821240628241227</v>
      </c>
      <c r="I133">
        <v>30.633138909468073</v>
      </c>
      <c r="J133">
        <v>365.15289676989181</v>
      </c>
      <c r="K133">
        <v>3.7277718402726316</v>
      </c>
      <c r="L133">
        <v>5.3949639205808255</v>
      </c>
      <c r="M133">
        <v>0.70109053193065629</v>
      </c>
      <c r="N133" s="2">
        <v>0</v>
      </c>
      <c r="O133">
        <v>9.2115365461549867</v>
      </c>
      <c r="P133">
        <v>394.97303367165506</v>
      </c>
      <c r="Q133">
        <v>0.35520113350125937</v>
      </c>
      <c r="R133">
        <v>0</v>
      </c>
      <c r="S133">
        <v>6.0532301081641718E-3</v>
      </c>
      <c r="T133">
        <v>9.4837251074233198</v>
      </c>
      <c r="U133">
        <v>228.2571082382575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2710</v>
      </c>
    </row>
    <row r="134" spans="1:33" x14ac:dyDescent="0.45">
      <c r="A134" s="1" t="s">
        <v>164</v>
      </c>
      <c r="B134" t="s">
        <v>168</v>
      </c>
      <c r="C134">
        <v>128.09373773284449</v>
      </c>
      <c r="D134">
        <v>0</v>
      </c>
      <c r="E134">
        <v>0</v>
      </c>
      <c r="F134">
        <v>1424.1257912735623</v>
      </c>
      <c r="G134">
        <v>0.88220197755804919</v>
      </c>
      <c r="H134">
        <v>47.814085546050435</v>
      </c>
      <c r="I134">
        <v>30.882745828241305</v>
      </c>
      <c r="J134">
        <v>369.16464140428843</v>
      </c>
      <c r="K134">
        <v>3.7278979491167643</v>
      </c>
      <c r="L134">
        <v>5.4303979557826887</v>
      </c>
      <c r="M134">
        <v>0.70041284301744267</v>
      </c>
      <c r="N134" s="2">
        <v>0</v>
      </c>
      <c r="O134">
        <v>9.2435896574454688</v>
      </c>
      <c r="P134">
        <v>395.70812680072578</v>
      </c>
      <c r="Q134">
        <v>0.36071835573825128</v>
      </c>
      <c r="R134">
        <v>0</v>
      </c>
      <c r="S134">
        <v>6.5801577602488618E-3</v>
      </c>
      <c r="T134">
        <v>9.4782873902899674</v>
      </c>
      <c r="U134">
        <v>229.20891829796685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2720</v>
      </c>
    </row>
    <row r="135" spans="1:33" x14ac:dyDescent="0.45">
      <c r="A135" s="1" t="s">
        <v>164</v>
      </c>
      <c r="B135" t="s">
        <v>169</v>
      </c>
      <c r="C135">
        <v>121.6895777178796</v>
      </c>
      <c r="D135">
        <v>0</v>
      </c>
      <c r="E135">
        <v>0</v>
      </c>
      <c r="F135">
        <v>1710.2044964882029</v>
      </c>
      <c r="G135">
        <v>0.80203102499723078</v>
      </c>
      <c r="H135">
        <v>52.107253064653094</v>
      </c>
      <c r="I135">
        <v>29.539449395069475</v>
      </c>
      <c r="J135">
        <v>120.7815809136728</v>
      </c>
      <c r="K135">
        <v>3.5780510957057921</v>
      </c>
      <c r="L135">
        <v>4.7173778292655912</v>
      </c>
      <c r="M135">
        <v>0</v>
      </c>
      <c r="N135" s="2">
        <v>0</v>
      </c>
      <c r="O135">
        <v>5.1163478935125353</v>
      </c>
      <c r="P135">
        <v>376.39914326637864</v>
      </c>
      <c r="Q135">
        <v>203.13281879407742</v>
      </c>
      <c r="R135">
        <v>0</v>
      </c>
      <c r="S135">
        <v>4.8085976442786985E-3</v>
      </c>
      <c r="T135">
        <v>21.423969868552231</v>
      </c>
      <c r="U135">
        <v>399.43086857069005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3110</v>
      </c>
    </row>
    <row r="136" spans="1:33" x14ac:dyDescent="0.45">
      <c r="A136" s="1" t="s">
        <v>164</v>
      </c>
      <c r="B136" t="s">
        <v>170</v>
      </c>
      <c r="C136">
        <v>121.75551382304047</v>
      </c>
      <c r="D136">
        <v>0</v>
      </c>
      <c r="E136">
        <v>0</v>
      </c>
      <c r="F136">
        <v>1707.9593657250168</v>
      </c>
      <c r="G136">
        <v>0.81449360414999084</v>
      </c>
      <c r="H136">
        <v>51.945559633027514</v>
      </c>
      <c r="I136">
        <v>29.689854076103689</v>
      </c>
      <c r="J136">
        <v>124.43422723416045</v>
      </c>
      <c r="K136">
        <v>3.5679566436795751</v>
      </c>
      <c r="L136">
        <v>4.7377353380333718</v>
      </c>
      <c r="M136">
        <v>0</v>
      </c>
      <c r="N136" s="2">
        <v>0</v>
      </c>
      <c r="O136">
        <v>5.1354782187057442</v>
      </c>
      <c r="P136">
        <v>376.01984136598725</v>
      </c>
      <c r="Q136">
        <v>202.35591039806661</v>
      </c>
      <c r="R136">
        <v>0</v>
      </c>
      <c r="S136">
        <v>5.292323440674835E-3</v>
      </c>
      <c r="T136">
        <v>21.345404382427187</v>
      </c>
      <c r="U136">
        <v>399.00741325965146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3110</v>
      </c>
    </row>
    <row r="137" spans="1:33" x14ac:dyDescent="0.45">
      <c r="A137" s="1" t="s">
        <v>164</v>
      </c>
      <c r="B137" t="s">
        <v>171</v>
      </c>
      <c r="C137">
        <v>122.21473632331197</v>
      </c>
      <c r="D137">
        <v>0</v>
      </c>
      <c r="E137">
        <v>0</v>
      </c>
      <c r="F137">
        <v>1711.2049859438139</v>
      </c>
      <c r="G137">
        <v>0.82963898472153763</v>
      </c>
      <c r="H137">
        <v>51.946193198619994</v>
      </c>
      <c r="I137">
        <v>29.936649876786593</v>
      </c>
      <c r="J137">
        <v>128.50210104484964</v>
      </c>
      <c r="K137">
        <v>3.5688805815672731</v>
      </c>
      <c r="L137">
        <v>4.7734731394775736</v>
      </c>
      <c r="M137">
        <v>0</v>
      </c>
      <c r="N137" s="2">
        <v>0</v>
      </c>
      <c r="O137">
        <v>5.1712673730901919</v>
      </c>
      <c r="P137">
        <v>376.83271389847209</v>
      </c>
      <c r="Q137">
        <v>202.23798289797926</v>
      </c>
      <c r="R137">
        <v>0</v>
      </c>
      <c r="S137">
        <v>5.7952193198620005E-3</v>
      </c>
      <c r="T137">
        <v>21.334789502217838</v>
      </c>
      <c r="U137">
        <v>399.86715377033011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3120</v>
      </c>
    </row>
    <row r="138" spans="1:33" x14ac:dyDescent="0.45">
      <c r="A138" s="1" t="s">
        <v>164</v>
      </c>
      <c r="B138" t="s">
        <v>172</v>
      </c>
      <c r="C138">
        <v>122.67068758282737</v>
      </c>
      <c r="D138">
        <v>0</v>
      </c>
      <c r="E138">
        <v>0</v>
      </c>
      <c r="F138">
        <v>1714.4318834286685</v>
      </c>
      <c r="G138">
        <v>0.8448525672635373</v>
      </c>
      <c r="H138">
        <v>51.948937112830144</v>
      </c>
      <c r="I138">
        <v>30.18405520695288</v>
      </c>
      <c r="J138">
        <v>132.59626437451843</v>
      </c>
      <c r="K138">
        <v>3.5700715175516984</v>
      </c>
      <c r="L138">
        <v>4.8092169769162014</v>
      </c>
      <c r="M138">
        <v>0</v>
      </c>
      <c r="N138" s="2">
        <v>0</v>
      </c>
      <c r="O138">
        <v>5.2070410669707519</v>
      </c>
      <c r="P138">
        <v>377.6509448716368</v>
      </c>
      <c r="Q138">
        <v>202.10804397170767</v>
      </c>
      <c r="R138">
        <v>0</v>
      </c>
      <c r="S138">
        <v>6.3015764169260628E-3</v>
      </c>
      <c r="T138">
        <v>21.324090373532218</v>
      </c>
      <c r="U138">
        <v>400.7226425339785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3130</v>
      </c>
    </row>
    <row r="139" spans="1:33" x14ac:dyDescent="0.45">
      <c r="A139" s="1" t="s">
        <v>164</v>
      </c>
      <c r="B139" t="s">
        <v>173</v>
      </c>
      <c r="C139">
        <v>122.14040693862991</v>
      </c>
      <c r="D139">
        <v>0</v>
      </c>
      <c r="E139">
        <v>0</v>
      </c>
      <c r="F139">
        <v>1601.1130433781757</v>
      </c>
      <c r="G139">
        <v>0.80500234784013946</v>
      </c>
      <c r="H139">
        <v>72.363430971975305</v>
      </c>
      <c r="I139">
        <v>38.291627864288742</v>
      </c>
      <c r="J139">
        <v>110.83999491067536</v>
      </c>
      <c r="K139">
        <v>3.591306873378235</v>
      </c>
      <c r="L139">
        <v>4.7348545253856393</v>
      </c>
      <c r="M139">
        <v>0</v>
      </c>
      <c r="N139" s="2">
        <v>0</v>
      </c>
      <c r="O139">
        <v>5.1353026731837019</v>
      </c>
      <c r="P139">
        <v>377.79360724293434</v>
      </c>
      <c r="Q139">
        <v>63.158895241354898</v>
      </c>
      <c r="R139">
        <v>0</v>
      </c>
      <c r="S139">
        <v>4.8264122868267884E-3</v>
      </c>
      <c r="T139">
        <v>13.759443693000081</v>
      </c>
      <c r="U139">
        <v>559.11388052237908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3150</v>
      </c>
    </row>
    <row r="140" spans="1:33" x14ac:dyDescent="0.45">
      <c r="A140" s="1" t="s">
        <v>164</v>
      </c>
      <c r="B140" t="s">
        <v>170</v>
      </c>
      <c r="C140">
        <v>122.59768438715584</v>
      </c>
      <c r="D140">
        <v>0</v>
      </c>
      <c r="E140">
        <v>0</v>
      </c>
      <c r="F140">
        <v>1604.4388103137821</v>
      </c>
      <c r="G140">
        <v>0.82012737396079627</v>
      </c>
      <c r="H140">
        <v>72.355270292121105</v>
      </c>
      <c r="I140">
        <v>38.532565192586375</v>
      </c>
      <c r="J140">
        <v>114.91283133979101</v>
      </c>
      <c r="K140">
        <v>3.5926358386088002</v>
      </c>
      <c r="L140">
        <v>4.7705057737777432</v>
      </c>
      <c r="M140">
        <v>0</v>
      </c>
      <c r="N140" s="2">
        <v>0</v>
      </c>
      <c r="O140">
        <v>5.1709998016932337</v>
      </c>
      <c r="P140">
        <v>378.62073254519095</v>
      </c>
      <c r="Q140">
        <v>63.123931755014866</v>
      </c>
      <c r="R140">
        <v>0</v>
      </c>
      <c r="S140">
        <v>5.3289299061856452E-3</v>
      </c>
      <c r="T140">
        <v>13.754395173518418</v>
      </c>
      <c r="U140">
        <v>559.87314340629996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3160</v>
      </c>
    </row>
    <row r="141" spans="1:33" x14ac:dyDescent="0.45">
      <c r="A141" s="1" t="s">
        <v>164</v>
      </c>
      <c r="B141" t="s">
        <v>171</v>
      </c>
      <c r="C141">
        <v>122.67066365467976</v>
      </c>
      <c r="D141">
        <v>0</v>
      </c>
      <c r="E141">
        <v>0</v>
      </c>
      <c r="F141">
        <v>1602.6781230624579</v>
      </c>
      <c r="G141">
        <v>0.83273398864399539</v>
      </c>
      <c r="H141">
        <v>72.114329324134559</v>
      </c>
      <c r="I141">
        <v>38.652852213199829</v>
      </c>
      <c r="J141">
        <v>118.63851715977776</v>
      </c>
      <c r="K141">
        <v>3.582194444105256</v>
      </c>
      <c r="L141">
        <v>4.791280786372794</v>
      </c>
      <c r="M141">
        <v>0</v>
      </c>
      <c r="N141" s="2">
        <v>0</v>
      </c>
      <c r="O141">
        <v>5.1905590084864768</v>
      </c>
      <c r="P141">
        <v>378.23850454850725</v>
      </c>
      <c r="Q141">
        <v>62.890388875999761</v>
      </c>
      <c r="R141">
        <v>0</v>
      </c>
      <c r="S141">
        <v>5.8168386348372916E-3</v>
      </c>
      <c r="T141">
        <v>13.704851895720129</v>
      </c>
      <c r="U141">
        <v>558.86289101898774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3160</v>
      </c>
    </row>
    <row r="142" spans="1:33" x14ac:dyDescent="0.45">
      <c r="A142" s="1" t="s">
        <v>164</v>
      </c>
      <c r="B142" t="s">
        <v>172</v>
      </c>
      <c r="C142">
        <v>123.13027887229299</v>
      </c>
      <c r="D142">
        <v>0</v>
      </c>
      <c r="E142">
        <v>0</v>
      </c>
      <c r="F142">
        <v>1605.9809948822503</v>
      </c>
      <c r="G142">
        <v>0.84801784568862804</v>
      </c>
      <c r="H142">
        <v>72.103440804545031</v>
      </c>
      <c r="I142">
        <v>38.895218342038547</v>
      </c>
      <c r="J142">
        <v>122.75670261706223</v>
      </c>
      <c r="K142">
        <v>3.5834469522587731</v>
      </c>
      <c r="L142">
        <v>4.8272349262347651</v>
      </c>
      <c r="M142">
        <v>0</v>
      </c>
      <c r="N142" s="2">
        <v>0</v>
      </c>
      <c r="O142">
        <v>5.2265494822688527</v>
      </c>
      <c r="P142">
        <v>379.06583124866364</v>
      </c>
      <c r="Q142">
        <v>62.85155630440758</v>
      </c>
      <c r="R142">
        <v>0</v>
      </c>
      <c r="S142">
        <v>6.3251855585082003E-3</v>
      </c>
      <c r="T142">
        <v>13.699256328843273</v>
      </c>
      <c r="U142">
        <v>559.60686235682215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3170</v>
      </c>
    </row>
    <row r="143" spans="1:33" x14ac:dyDescent="0.45">
      <c r="A143" s="1" t="s">
        <v>174</v>
      </c>
      <c r="B143" t="s">
        <v>175</v>
      </c>
      <c r="C143">
        <v>107.19999999999999</v>
      </c>
      <c r="D143">
        <v>0</v>
      </c>
      <c r="E143">
        <v>0</v>
      </c>
      <c r="F143">
        <v>936.01385249999987</v>
      </c>
      <c r="G143">
        <v>0.84</v>
      </c>
      <c r="H143">
        <v>19.704500000000003</v>
      </c>
      <c r="I143">
        <v>11.383759999999999</v>
      </c>
      <c r="J143">
        <v>316.28637600000002</v>
      </c>
      <c r="K143">
        <v>4.7851499999999998E-2</v>
      </c>
      <c r="L143">
        <v>4.9427020000000006</v>
      </c>
      <c r="M143">
        <v>0.36332799999999998</v>
      </c>
      <c r="N143" s="2">
        <v>0</v>
      </c>
      <c r="O143">
        <v>0.77385000000000004</v>
      </c>
      <c r="P143">
        <v>450.13894000000005</v>
      </c>
      <c r="Q143">
        <v>0</v>
      </c>
      <c r="R143">
        <v>0</v>
      </c>
      <c r="S143">
        <v>0</v>
      </c>
      <c r="T143">
        <v>0</v>
      </c>
      <c r="U143">
        <v>11.653839999999999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2320</v>
      </c>
    </row>
    <row r="144" spans="1:33" x14ac:dyDescent="0.45">
      <c r="A144" s="1" t="s">
        <v>174</v>
      </c>
      <c r="B144" t="s">
        <v>176</v>
      </c>
      <c r="C144">
        <v>107.19999999999999</v>
      </c>
      <c r="D144">
        <v>0.11291175000000002</v>
      </c>
      <c r="E144">
        <v>0</v>
      </c>
      <c r="F144">
        <v>1007.0369590499998</v>
      </c>
      <c r="G144">
        <v>0.84</v>
      </c>
      <c r="H144">
        <v>16.941419999999997</v>
      </c>
      <c r="I144">
        <v>12.353806099999998</v>
      </c>
      <c r="J144">
        <v>319.66145410000007</v>
      </c>
      <c r="K144">
        <v>4.7851499999999991E-2</v>
      </c>
      <c r="L144">
        <v>4.5185692199999998</v>
      </c>
      <c r="M144">
        <v>0.33155257999999999</v>
      </c>
      <c r="N144" s="2">
        <v>0</v>
      </c>
      <c r="O144">
        <v>0.77384999999999993</v>
      </c>
      <c r="P144">
        <v>383.60001389999996</v>
      </c>
      <c r="Q144">
        <v>0.11542089999999999</v>
      </c>
      <c r="R144">
        <v>0</v>
      </c>
      <c r="S144">
        <v>0</v>
      </c>
      <c r="T144">
        <v>4.5164700000000002E-2</v>
      </c>
      <c r="U144">
        <v>220.99156120000001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2488.3000000000002</v>
      </c>
    </row>
    <row r="145" spans="1:33" x14ac:dyDescent="0.45">
      <c r="A145" s="1" t="s">
        <v>174</v>
      </c>
      <c r="B145" t="s">
        <v>177</v>
      </c>
      <c r="C145">
        <v>107.20000000000002</v>
      </c>
      <c r="D145">
        <v>0</v>
      </c>
      <c r="E145">
        <v>0</v>
      </c>
      <c r="F145">
        <v>1094.0984025</v>
      </c>
      <c r="G145">
        <v>0.84</v>
      </c>
      <c r="H145">
        <v>27.414500000000004</v>
      </c>
      <c r="I145">
        <v>20.37368</v>
      </c>
      <c r="J145">
        <v>664.53189600000019</v>
      </c>
      <c r="K145">
        <v>0.51673349999999996</v>
      </c>
      <c r="L145">
        <v>4.4490460000000001</v>
      </c>
      <c r="M145">
        <v>0.32634399999999997</v>
      </c>
      <c r="N145" s="2">
        <v>0</v>
      </c>
      <c r="O145">
        <v>0.96680999999999995</v>
      </c>
      <c r="P145">
        <v>441.34762000000001</v>
      </c>
      <c r="Q145">
        <v>0.62380799999999992</v>
      </c>
      <c r="R145">
        <v>0</v>
      </c>
      <c r="S145">
        <v>0</v>
      </c>
      <c r="T145">
        <v>2.6352000000000007</v>
      </c>
      <c r="U145">
        <v>51.467919999999999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2440</v>
      </c>
    </row>
    <row r="146" spans="1:33" x14ac:dyDescent="0.45">
      <c r="A146" s="1" t="s">
        <v>178</v>
      </c>
      <c r="B146" t="s">
        <v>179</v>
      </c>
      <c r="C146">
        <v>144.72</v>
      </c>
      <c r="D146">
        <v>0</v>
      </c>
      <c r="E146">
        <v>0</v>
      </c>
      <c r="F146">
        <v>1036.5903065</v>
      </c>
      <c r="G146">
        <v>6.3474564999999989</v>
      </c>
      <c r="H146">
        <v>21.547427500000001</v>
      </c>
      <c r="I146">
        <v>46.133942000000012</v>
      </c>
      <c r="J146">
        <v>677.58706999999993</v>
      </c>
      <c r="K146">
        <v>0</v>
      </c>
      <c r="L146">
        <v>11.238119000000001</v>
      </c>
      <c r="M146">
        <v>0.4124855</v>
      </c>
      <c r="N146" s="2">
        <v>0</v>
      </c>
      <c r="O146">
        <v>11.349163500000001</v>
      </c>
      <c r="P146">
        <v>315.5481529999999</v>
      </c>
      <c r="Q146">
        <v>0</v>
      </c>
      <c r="R146">
        <v>0</v>
      </c>
      <c r="S146">
        <v>0</v>
      </c>
      <c r="T146">
        <v>5.8926500000000007E-2</v>
      </c>
      <c r="U146">
        <v>171.45999999999998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2452.5</v>
      </c>
    </row>
    <row r="147" spans="1:33" x14ac:dyDescent="0.45">
      <c r="A147" s="1" t="s">
        <v>178</v>
      </c>
      <c r="B147" t="s">
        <v>180</v>
      </c>
      <c r="C147">
        <v>144.72</v>
      </c>
      <c r="D147">
        <v>0</v>
      </c>
      <c r="E147">
        <v>0</v>
      </c>
      <c r="F147">
        <v>1243.7360288</v>
      </c>
      <c r="G147">
        <v>6.4253841999999999</v>
      </c>
      <c r="H147">
        <v>25.960737599999998</v>
      </c>
      <c r="I147">
        <v>56.120091000000009</v>
      </c>
      <c r="J147">
        <v>625.26157079999996</v>
      </c>
      <c r="K147">
        <v>7.5887550000000026</v>
      </c>
      <c r="L147">
        <v>11.360635199999997</v>
      </c>
      <c r="M147">
        <v>0.80946720000000005</v>
      </c>
      <c r="N147" s="2">
        <v>0</v>
      </c>
      <c r="O147">
        <v>8.1760502000000006</v>
      </c>
      <c r="P147">
        <v>317.1023922</v>
      </c>
      <c r="Q147">
        <v>1.1130174000000002</v>
      </c>
      <c r="R147">
        <v>0</v>
      </c>
      <c r="S147">
        <v>0</v>
      </c>
      <c r="T147">
        <v>0</v>
      </c>
      <c r="U147">
        <v>622.33323040000005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3083.2</v>
      </c>
    </row>
    <row r="148" spans="1:33" x14ac:dyDescent="0.45">
      <c r="A148" s="1" t="s">
        <v>178</v>
      </c>
      <c r="B148" t="s">
        <v>181</v>
      </c>
      <c r="C148">
        <v>144.72</v>
      </c>
      <c r="D148">
        <v>0</v>
      </c>
      <c r="E148">
        <v>0</v>
      </c>
      <c r="F148">
        <v>1207.3697945000001</v>
      </c>
      <c r="G148">
        <v>5.3975305000000002</v>
      </c>
      <c r="H148">
        <v>24.948079499999999</v>
      </c>
      <c r="I148">
        <v>56.368594000000009</v>
      </c>
      <c r="J148">
        <v>183.03695500000001</v>
      </c>
      <c r="K148">
        <v>0</v>
      </c>
      <c r="L148">
        <v>8.5274999999999999</v>
      </c>
      <c r="M148">
        <v>0.19168700000000002</v>
      </c>
      <c r="N148" s="2">
        <v>0</v>
      </c>
      <c r="O148">
        <v>11.706240000000003</v>
      </c>
      <c r="P148">
        <v>312.1750715</v>
      </c>
      <c r="Q148">
        <v>0.28753050000000002</v>
      </c>
      <c r="R148">
        <v>0</v>
      </c>
      <c r="S148">
        <v>0</v>
      </c>
      <c r="T148">
        <v>1.7251830000000001</v>
      </c>
      <c r="U148">
        <v>1004.0524845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3003.5</v>
      </c>
    </row>
    <row r="149" spans="1:33" x14ac:dyDescent="0.45">
      <c r="A149" s="1" t="s">
        <v>178</v>
      </c>
      <c r="B149" t="s">
        <v>182</v>
      </c>
      <c r="C149">
        <v>144.72</v>
      </c>
      <c r="D149">
        <v>0</v>
      </c>
      <c r="E149">
        <v>0</v>
      </c>
      <c r="F149">
        <v>1214.2198916</v>
      </c>
      <c r="G149">
        <v>5.1099999999999994</v>
      </c>
      <c r="H149">
        <v>20.434524</v>
      </c>
      <c r="I149">
        <v>79.806292800000008</v>
      </c>
      <c r="J149">
        <v>189.03311999999997</v>
      </c>
      <c r="K149">
        <v>0</v>
      </c>
      <c r="L149">
        <v>8.5274999999999999</v>
      </c>
      <c r="M149">
        <v>0</v>
      </c>
      <c r="N149" s="2">
        <v>0</v>
      </c>
      <c r="O149">
        <v>7.8725000000000014</v>
      </c>
      <c r="P149">
        <v>305.54404799999998</v>
      </c>
      <c r="Q149">
        <v>211.17413759999999</v>
      </c>
      <c r="R149">
        <v>0</v>
      </c>
      <c r="S149">
        <v>0</v>
      </c>
      <c r="T149">
        <v>0</v>
      </c>
      <c r="U149">
        <v>793.87298199999998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0.94952400000000015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2990.2</v>
      </c>
    </row>
    <row r="150" spans="1:33" x14ac:dyDescent="0.45">
      <c r="A150" s="1" t="s">
        <v>178</v>
      </c>
      <c r="B150" t="s">
        <v>183</v>
      </c>
      <c r="C150">
        <v>144.72</v>
      </c>
      <c r="D150">
        <v>0</v>
      </c>
      <c r="E150">
        <v>0</v>
      </c>
      <c r="F150">
        <v>1194.7158125000001</v>
      </c>
      <c r="G150">
        <v>10.4761975</v>
      </c>
      <c r="H150">
        <v>21.667859999999997</v>
      </c>
      <c r="I150">
        <v>53.033535000000008</v>
      </c>
      <c r="J150">
        <v>132.35312999999999</v>
      </c>
      <c r="K150">
        <v>0.45476249999999996</v>
      </c>
      <c r="L150">
        <v>236.54541750000001</v>
      </c>
      <c r="M150">
        <v>0.72761999999999993</v>
      </c>
      <c r="N150" s="2">
        <v>0</v>
      </c>
      <c r="O150">
        <v>9.1458349999999999</v>
      </c>
      <c r="P150">
        <v>318.92501999999996</v>
      </c>
      <c r="Q150">
        <v>0</v>
      </c>
      <c r="R150">
        <v>0</v>
      </c>
      <c r="S150">
        <v>0</v>
      </c>
      <c r="T150">
        <v>0</v>
      </c>
      <c r="U150">
        <v>233.39865249999994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565.99740749999989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2930.5</v>
      </c>
    </row>
    <row r="151" spans="1:33" x14ac:dyDescent="0.45">
      <c r="A151" s="1" t="s">
        <v>178</v>
      </c>
      <c r="B151" t="s">
        <v>184</v>
      </c>
      <c r="C151">
        <v>144.72</v>
      </c>
      <c r="D151">
        <v>0</v>
      </c>
      <c r="E151">
        <v>0</v>
      </c>
      <c r="F151">
        <v>1036.5903065</v>
      </c>
      <c r="G151">
        <v>6.3474565000000007</v>
      </c>
      <c r="H151">
        <v>21.547427500000005</v>
      </c>
      <c r="I151">
        <v>46.133942000000005</v>
      </c>
      <c r="J151">
        <v>677.58707000000015</v>
      </c>
      <c r="K151">
        <v>0</v>
      </c>
      <c r="L151">
        <v>11.238118999999999</v>
      </c>
      <c r="M151">
        <v>0.4124855</v>
      </c>
      <c r="N151" s="2">
        <v>0</v>
      </c>
      <c r="O151">
        <v>11.3491635</v>
      </c>
      <c r="P151">
        <v>315.5481529999999</v>
      </c>
      <c r="Q151">
        <v>0</v>
      </c>
      <c r="R151">
        <v>0</v>
      </c>
      <c r="S151">
        <v>0</v>
      </c>
      <c r="T151">
        <v>5.89265E-2</v>
      </c>
      <c r="U151">
        <v>14.46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66.79999999999994</v>
      </c>
      <c r="AG151">
        <v>2362.3000000000002</v>
      </c>
    </row>
    <row r="152" spans="1:33" x14ac:dyDescent="0.45">
      <c r="A152" s="1" t="s">
        <v>178</v>
      </c>
      <c r="B152" t="s">
        <v>185</v>
      </c>
      <c r="C152">
        <v>144.72</v>
      </c>
      <c r="D152">
        <v>0</v>
      </c>
      <c r="E152">
        <v>0</v>
      </c>
      <c r="F152">
        <v>1243.7360288</v>
      </c>
      <c r="G152">
        <v>6.4253842000000025</v>
      </c>
      <c r="H152">
        <v>25.960737599999998</v>
      </c>
      <c r="I152">
        <v>56.120091000000002</v>
      </c>
      <c r="J152">
        <v>625.26157079999996</v>
      </c>
      <c r="K152">
        <v>7.5887550000000008</v>
      </c>
      <c r="L152">
        <v>11.360635200000003</v>
      </c>
      <c r="M152">
        <v>0.80946720000000016</v>
      </c>
      <c r="N152" s="2">
        <v>0</v>
      </c>
      <c r="O152">
        <v>8.1760502000000006</v>
      </c>
      <c r="P152">
        <v>317.10239219999994</v>
      </c>
      <c r="Q152">
        <v>1.1130173999999999</v>
      </c>
      <c r="R152">
        <v>0</v>
      </c>
      <c r="S152">
        <v>0</v>
      </c>
      <c r="T152">
        <v>0</v>
      </c>
      <c r="U152">
        <v>465.33323040000005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66.8</v>
      </c>
      <c r="AG152">
        <v>2993</v>
      </c>
    </row>
    <row r="153" spans="1:33" x14ac:dyDescent="0.45">
      <c r="A153" s="1" t="s">
        <v>178</v>
      </c>
      <c r="B153" t="s">
        <v>186</v>
      </c>
      <c r="C153">
        <v>144.72</v>
      </c>
      <c r="D153">
        <v>0</v>
      </c>
      <c r="E153">
        <v>0</v>
      </c>
      <c r="F153">
        <v>1207.3697944999999</v>
      </c>
      <c r="G153">
        <v>5.3975304999999993</v>
      </c>
      <c r="H153">
        <v>24.948079499999999</v>
      </c>
      <c r="I153">
        <v>56.368594000000002</v>
      </c>
      <c r="J153">
        <v>183.03695500000003</v>
      </c>
      <c r="K153">
        <v>0</v>
      </c>
      <c r="L153">
        <v>8.5274999999999999</v>
      </c>
      <c r="M153">
        <v>0.191687</v>
      </c>
      <c r="N153" s="2">
        <v>0</v>
      </c>
      <c r="O153">
        <v>11.706240000000003</v>
      </c>
      <c r="P153">
        <v>312.17507149999994</v>
      </c>
      <c r="Q153">
        <v>0.28753049999999997</v>
      </c>
      <c r="R153">
        <v>0</v>
      </c>
      <c r="S153">
        <v>0</v>
      </c>
      <c r="T153">
        <v>1.7251829999999999</v>
      </c>
      <c r="U153">
        <v>847.05248449999999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66.8</v>
      </c>
      <c r="AG153">
        <v>2913.3</v>
      </c>
    </row>
    <row r="154" spans="1:33" x14ac:dyDescent="0.45">
      <c r="A154" s="1" t="s">
        <v>178</v>
      </c>
      <c r="B154" t="s">
        <v>187</v>
      </c>
      <c r="C154">
        <v>144.71999999999997</v>
      </c>
      <c r="D154">
        <v>0</v>
      </c>
      <c r="E154">
        <v>0</v>
      </c>
      <c r="F154">
        <v>1214.2198916000002</v>
      </c>
      <c r="G154">
        <v>5.1099999999999994</v>
      </c>
      <c r="H154">
        <v>20.434524</v>
      </c>
      <c r="I154">
        <v>79.806292800000023</v>
      </c>
      <c r="J154">
        <v>189.03312</v>
      </c>
      <c r="K154">
        <v>0</v>
      </c>
      <c r="L154">
        <v>8.5275000000000016</v>
      </c>
      <c r="M154">
        <v>0</v>
      </c>
      <c r="N154" s="2">
        <v>0</v>
      </c>
      <c r="O154">
        <v>7.8725000000000014</v>
      </c>
      <c r="P154">
        <v>305.54404800000009</v>
      </c>
      <c r="Q154">
        <v>211.17413759999999</v>
      </c>
      <c r="R154">
        <v>0</v>
      </c>
      <c r="S154">
        <v>0</v>
      </c>
      <c r="T154">
        <v>0</v>
      </c>
      <c r="U154">
        <v>636.87298199999918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0.94952399999999992</v>
      </c>
      <c r="AB154">
        <v>0</v>
      </c>
      <c r="AC154">
        <v>0</v>
      </c>
      <c r="AD154">
        <v>0</v>
      </c>
      <c r="AE154">
        <v>0</v>
      </c>
      <c r="AF154">
        <v>66.799999999999983</v>
      </c>
      <c r="AG154">
        <v>2900</v>
      </c>
    </row>
    <row r="155" spans="1:33" x14ac:dyDescent="0.45">
      <c r="A155" s="1" t="s">
        <v>178</v>
      </c>
      <c r="B155" t="s">
        <v>188</v>
      </c>
      <c r="C155">
        <v>144.72000000000003</v>
      </c>
      <c r="D155">
        <v>0</v>
      </c>
      <c r="E155">
        <v>0</v>
      </c>
      <c r="F155">
        <v>1194.7158125000001</v>
      </c>
      <c r="G155">
        <v>10.4761975</v>
      </c>
      <c r="H155">
        <v>21.667860000000001</v>
      </c>
      <c r="I155">
        <v>53.033535000000001</v>
      </c>
      <c r="J155">
        <v>132.35312999999999</v>
      </c>
      <c r="K155">
        <v>0.45476250000000001</v>
      </c>
      <c r="L155">
        <v>236.54541749999999</v>
      </c>
      <c r="M155">
        <v>0.72762000000000004</v>
      </c>
      <c r="N155" s="2">
        <v>0</v>
      </c>
      <c r="O155">
        <v>9.1458349999999999</v>
      </c>
      <c r="P155">
        <v>318.92502000000002</v>
      </c>
      <c r="Q155">
        <v>0</v>
      </c>
      <c r="R155">
        <v>0</v>
      </c>
      <c r="S155">
        <v>0</v>
      </c>
      <c r="T155">
        <v>0</v>
      </c>
      <c r="U155">
        <v>76.398652499999997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565.99740750000001</v>
      </c>
      <c r="AB155">
        <v>0</v>
      </c>
      <c r="AC155">
        <v>0</v>
      </c>
      <c r="AD155">
        <v>0</v>
      </c>
      <c r="AE155">
        <v>0</v>
      </c>
      <c r="AF155">
        <v>66.8</v>
      </c>
      <c r="AG155">
        <v>2840.3</v>
      </c>
    </row>
    <row r="156" spans="1:33" x14ac:dyDescent="0.45">
      <c r="A156" s="1" t="s">
        <v>178</v>
      </c>
      <c r="B156" t="s">
        <v>189</v>
      </c>
      <c r="C156">
        <v>144.72</v>
      </c>
      <c r="D156">
        <v>0</v>
      </c>
      <c r="E156">
        <v>0</v>
      </c>
      <c r="F156">
        <v>1036.5903065</v>
      </c>
      <c r="G156">
        <v>6.3474564999999998</v>
      </c>
      <c r="H156">
        <v>21.547427500000005</v>
      </c>
      <c r="I156">
        <v>46.133941999999998</v>
      </c>
      <c r="J156">
        <v>677.58707000000004</v>
      </c>
      <c r="K156">
        <v>0</v>
      </c>
      <c r="L156">
        <v>11.238119000000001</v>
      </c>
      <c r="M156">
        <v>0.4124855</v>
      </c>
      <c r="N156" s="2">
        <v>0</v>
      </c>
      <c r="O156">
        <v>11.349163500000001</v>
      </c>
      <c r="P156">
        <v>315.54815299999996</v>
      </c>
      <c r="Q156">
        <v>0</v>
      </c>
      <c r="R156">
        <v>0</v>
      </c>
      <c r="S156">
        <v>0</v>
      </c>
      <c r="T156">
        <v>5.89265E-2</v>
      </c>
      <c r="U156">
        <v>14.46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53.399999999999991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2348.9</v>
      </c>
    </row>
    <row r="157" spans="1:33" x14ac:dyDescent="0.45">
      <c r="A157" s="1" t="s">
        <v>178</v>
      </c>
      <c r="B157" t="s">
        <v>190</v>
      </c>
      <c r="C157">
        <v>144.71999999999997</v>
      </c>
      <c r="D157">
        <v>0</v>
      </c>
      <c r="E157">
        <v>0</v>
      </c>
      <c r="F157">
        <v>1243.7360288000002</v>
      </c>
      <c r="G157">
        <v>6.4253842000000008</v>
      </c>
      <c r="H157">
        <v>25.960737600000002</v>
      </c>
      <c r="I157">
        <v>56.120091000000009</v>
      </c>
      <c r="J157">
        <v>625.26157080000007</v>
      </c>
      <c r="K157">
        <v>7.5887550000000008</v>
      </c>
      <c r="L157">
        <v>11.360635199999999</v>
      </c>
      <c r="M157">
        <v>0.80946720000000005</v>
      </c>
      <c r="N157" s="2">
        <v>0</v>
      </c>
      <c r="O157">
        <v>8.1760502000000006</v>
      </c>
      <c r="P157">
        <v>317.1023922</v>
      </c>
      <c r="Q157">
        <v>1.1130173999999999</v>
      </c>
      <c r="R157">
        <v>0</v>
      </c>
      <c r="S157">
        <v>0</v>
      </c>
      <c r="T157">
        <v>0</v>
      </c>
      <c r="U157">
        <v>465.3332304000001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53.4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2979.6</v>
      </c>
    </row>
    <row r="158" spans="1:33" x14ac:dyDescent="0.45">
      <c r="A158" s="1" t="s">
        <v>178</v>
      </c>
      <c r="B158" t="s">
        <v>191</v>
      </c>
      <c r="C158">
        <v>144.72000000000003</v>
      </c>
      <c r="D158">
        <v>0</v>
      </c>
      <c r="E158">
        <v>0</v>
      </c>
      <c r="F158">
        <v>1207.3697945000001</v>
      </c>
      <c r="G158">
        <v>5.3975305000000011</v>
      </c>
      <c r="H158">
        <v>24.948079499999999</v>
      </c>
      <c r="I158">
        <v>56.368594000000002</v>
      </c>
      <c r="J158">
        <v>183.03695500000001</v>
      </c>
      <c r="K158">
        <v>0</v>
      </c>
      <c r="L158">
        <v>8.5274999999999999</v>
      </c>
      <c r="M158">
        <v>0.19168700000000002</v>
      </c>
      <c r="N158" s="2">
        <v>0</v>
      </c>
      <c r="O158">
        <v>11.706240000000001</v>
      </c>
      <c r="P158">
        <v>312.17507149999989</v>
      </c>
      <c r="Q158">
        <v>0.28753049999999997</v>
      </c>
      <c r="R158">
        <v>0</v>
      </c>
      <c r="S158">
        <v>0</v>
      </c>
      <c r="T158">
        <v>1.7251829999999995</v>
      </c>
      <c r="U158">
        <v>847.05248450000011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53.400000000000006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2899.9</v>
      </c>
    </row>
    <row r="159" spans="1:33" x14ac:dyDescent="0.45">
      <c r="A159" s="1" t="s">
        <v>178</v>
      </c>
      <c r="B159" t="s">
        <v>192</v>
      </c>
      <c r="C159">
        <v>144.72</v>
      </c>
      <c r="D159">
        <v>0</v>
      </c>
      <c r="E159">
        <v>0</v>
      </c>
      <c r="F159">
        <v>1214.2198916000002</v>
      </c>
      <c r="G159">
        <v>5.1100000000000003</v>
      </c>
      <c r="H159">
        <v>20.434524000000007</v>
      </c>
      <c r="I159">
        <v>79.806292800000008</v>
      </c>
      <c r="J159">
        <v>189.03312000000005</v>
      </c>
      <c r="K159">
        <v>0</v>
      </c>
      <c r="L159">
        <v>8.5274999999999999</v>
      </c>
      <c r="M159">
        <v>0</v>
      </c>
      <c r="N159" s="2">
        <v>0</v>
      </c>
      <c r="O159">
        <v>7.8725000000000023</v>
      </c>
      <c r="P159">
        <v>305.54404799999998</v>
      </c>
      <c r="Q159">
        <v>211.17413760000002</v>
      </c>
      <c r="R159">
        <v>0</v>
      </c>
      <c r="S159">
        <v>0</v>
      </c>
      <c r="T159">
        <v>0</v>
      </c>
      <c r="U159">
        <v>636.87298200000009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54.349524000000002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2886.6</v>
      </c>
    </row>
    <row r="160" spans="1:33" x14ac:dyDescent="0.45">
      <c r="A160" s="1" t="s">
        <v>178</v>
      </c>
      <c r="B160" t="s">
        <v>193</v>
      </c>
      <c r="C160">
        <v>144.71999999999983</v>
      </c>
      <c r="D160">
        <v>0</v>
      </c>
      <c r="E160">
        <v>0</v>
      </c>
      <c r="F160">
        <v>1194.7158124999999</v>
      </c>
      <c r="G160">
        <v>10.476197499999998</v>
      </c>
      <c r="H160">
        <v>21.667860000000005</v>
      </c>
      <c r="I160">
        <v>53.033535000000008</v>
      </c>
      <c r="J160">
        <v>132.35313000000002</v>
      </c>
      <c r="K160">
        <v>0.45476249999999996</v>
      </c>
      <c r="L160">
        <v>236.54541749999999</v>
      </c>
      <c r="M160">
        <v>0.72761999999999993</v>
      </c>
      <c r="N160" s="2">
        <v>0</v>
      </c>
      <c r="O160">
        <v>9.1458349999999999</v>
      </c>
      <c r="P160">
        <v>318.92502000000002</v>
      </c>
      <c r="Q160">
        <v>0</v>
      </c>
      <c r="R160">
        <v>0</v>
      </c>
      <c r="S160">
        <v>0</v>
      </c>
      <c r="T160">
        <v>0</v>
      </c>
      <c r="U160">
        <v>76.398652500000011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619.39740749999987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2826.9</v>
      </c>
    </row>
    <row r="161" spans="1:33" x14ac:dyDescent="0.45">
      <c r="A161" s="1" t="s">
        <v>194</v>
      </c>
      <c r="B161" t="s">
        <v>195</v>
      </c>
      <c r="C161">
        <v>16.181999999999999</v>
      </c>
      <c r="D161">
        <v>0</v>
      </c>
      <c r="E161">
        <v>0</v>
      </c>
      <c r="F161">
        <v>1360.1249999999998</v>
      </c>
      <c r="G161">
        <v>0</v>
      </c>
      <c r="H161">
        <v>0</v>
      </c>
      <c r="I161">
        <v>1306.8360000000002</v>
      </c>
      <c r="J161">
        <v>29.574000000000002</v>
      </c>
      <c r="K161">
        <v>0</v>
      </c>
      <c r="L161">
        <v>0</v>
      </c>
      <c r="M161">
        <v>0</v>
      </c>
      <c r="N161" s="2">
        <v>0</v>
      </c>
      <c r="O161">
        <v>0</v>
      </c>
      <c r="P161">
        <v>71.702999999999989</v>
      </c>
      <c r="Q161">
        <v>0</v>
      </c>
      <c r="R161">
        <v>0</v>
      </c>
      <c r="S161">
        <v>0</v>
      </c>
      <c r="T161">
        <v>0</v>
      </c>
      <c r="U161">
        <v>5.58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2790</v>
      </c>
    </row>
    <row r="162" spans="1:33" x14ac:dyDescent="0.45">
      <c r="A162" s="1" t="s">
        <v>194</v>
      </c>
      <c r="B162" t="s">
        <v>196</v>
      </c>
      <c r="C162">
        <v>15.776</v>
      </c>
      <c r="D162">
        <v>0</v>
      </c>
      <c r="E162">
        <v>0</v>
      </c>
      <c r="F162">
        <v>1325.7280000000001</v>
      </c>
      <c r="G162">
        <v>0</v>
      </c>
      <c r="H162">
        <v>0</v>
      </c>
      <c r="I162">
        <v>1263.9839999999999</v>
      </c>
      <c r="J162">
        <v>24.207999999999995</v>
      </c>
      <c r="K162">
        <v>0</v>
      </c>
      <c r="L162">
        <v>0</v>
      </c>
      <c r="M162">
        <v>0</v>
      </c>
      <c r="N162" s="2">
        <v>0</v>
      </c>
      <c r="O162">
        <v>0</v>
      </c>
      <c r="P162">
        <v>43.248000000000005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32.095999999999997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2720</v>
      </c>
    </row>
    <row r="163" spans="1:33" x14ac:dyDescent="0.45">
      <c r="A163" s="1" t="s">
        <v>194</v>
      </c>
      <c r="B163" t="s">
        <v>197</v>
      </c>
      <c r="C163">
        <v>15.311999999999999</v>
      </c>
      <c r="D163">
        <v>0</v>
      </c>
      <c r="E163">
        <v>0</v>
      </c>
      <c r="F163">
        <v>1272.48</v>
      </c>
      <c r="G163">
        <v>0</v>
      </c>
      <c r="H163">
        <v>0</v>
      </c>
      <c r="I163">
        <v>1221.7919999999999</v>
      </c>
      <c r="J163">
        <v>23.495999999999995</v>
      </c>
      <c r="K163">
        <v>0</v>
      </c>
      <c r="L163">
        <v>0</v>
      </c>
      <c r="M163">
        <v>0</v>
      </c>
      <c r="N163" s="2">
        <v>0</v>
      </c>
      <c r="O163">
        <v>0</v>
      </c>
      <c r="P163">
        <v>61.247999999999998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27.456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2640</v>
      </c>
    </row>
    <row r="164" spans="1:33" x14ac:dyDescent="0.45">
      <c r="A164" s="1" t="s">
        <v>194</v>
      </c>
      <c r="B164" t="s">
        <v>198</v>
      </c>
      <c r="C164">
        <v>0</v>
      </c>
      <c r="D164">
        <v>0</v>
      </c>
      <c r="E164">
        <v>0</v>
      </c>
      <c r="F164">
        <v>1298.1869999999999</v>
      </c>
      <c r="G164">
        <v>0</v>
      </c>
      <c r="H164">
        <v>0</v>
      </c>
      <c r="I164">
        <v>1378.5390000000002</v>
      </c>
      <c r="J164">
        <v>31.248000000000005</v>
      </c>
      <c r="K164">
        <v>0</v>
      </c>
      <c r="L164">
        <v>0</v>
      </c>
      <c r="M164">
        <v>0</v>
      </c>
      <c r="N164" s="2">
        <v>0</v>
      </c>
      <c r="O164">
        <v>0</v>
      </c>
      <c r="P164">
        <v>75.888000000000005</v>
      </c>
      <c r="Q164">
        <v>0</v>
      </c>
      <c r="R164">
        <v>0</v>
      </c>
      <c r="S164">
        <v>0</v>
      </c>
      <c r="T164">
        <v>0</v>
      </c>
      <c r="U164">
        <v>6.1380000000000008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2790</v>
      </c>
    </row>
    <row r="165" spans="1:33" x14ac:dyDescent="0.45">
      <c r="A165" s="1" t="s">
        <v>194</v>
      </c>
      <c r="B165" t="s">
        <v>199</v>
      </c>
      <c r="C165">
        <v>0</v>
      </c>
      <c r="D165">
        <v>0</v>
      </c>
      <c r="E165">
        <v>0</v>
      </c>
      <c r="F165">
        <v>1259.3599999999999</v>
      </c>
      <c r="G165">
        <v>0</v>
      </c>
      <c r="H165">
        <v>0</v>
      </c>
      <c r="I165">
        <v>1333.3440000000001</v>
      </c>
      <c r="J165">
        <v>19.584</v>
      </c>
      <c r="K165">
        <v>0</v>
      </c>
      <c r="L165">
        <v>0</v>
      </c>
      <c r="M165">
        <v>0</v>
      </c>
      <c r="N165" s="2">
        <v>0</v>
      </c>
      <c r="O165">
        <v>0</v>
      </c>
      <c r="P165">
        <v>58.208000000000006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33.728000000000002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2720</v>
      </c>
    </row>
    <row r="166" spans="1:33" x14ac:dyDescent="0.45">
      <c r="A166" s="1" t="s">
        <v>194</v>
      </c>
      <c r="B166" t="s">
        <v>200</v>
      </c>
      <c r="C166">
        <v>0</v>
      </c>
      <c r="D166">
        <v>0</v>
      </c>
      <c r="E166">
        <v>0</v>
      </c>
      <c r="F166">
        <v>1219.68</v>
      </c>
      <c r="G166">
        <v>0</v>
      </c>
      <c r="H166">
        <v>0</v>
      </c>
      <c r="I166">
        <v>1288.8480000000002</v>
      </c>
      <c r="J166">
        <v>19.007999999999999</v>
      </c>
      <c r="K166">
        <v>0</v>
      </c>
      <c r="L166">
        <v>0</v>
      </c>
      <c r="M166">
        <v>0</v>
      </c>
      <c r="N166" s="2">
        <v>0</v>
      </c>
      <c r="O166">
        <v>0</v>
      </c>
      <c r="P166">
        <v>64.415999999999997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28.776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2640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SAXENA</dc:creator>
  <cp:lastModifiedBy>SANCHIT SAXENA</cp:lastModifiedBy>
  <dcterms:created xsi:type="dcterms:W3CDTF">2024-09-17T11:18:19Z</dcterms:created>
  <dcterms:modified xsi:type="dcterms:W3CDTF">2024-09-17T11:18:30Z</dcterms:modified>
</cp:coreProperties>
</file>