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vani Sajekar\Downloads\"/>
    </mc:Choice>
  </mc:AlternateContent>
  <xr:revisionPtr revIDLastSave="0" documentId="13_ncr:1_{9DA2AFA3-1BD3-449E-87F0-FC51C148E05D}" xr6:coauthVersionLast="47" xr6:coauthVersionMax="47" xr10:uidLastSave="{00000000-0000-0000-0000-000000000000}"/>
  <bookViews>
    <workbookView xWindow="-110" yWindow="-110" windowWidth="19420" windowHeight="10300" tabRatio="832" activeTab="13" xr2:uid="{7230312B-870F-4CEF-81D5-8639D0946F93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2023" sheetId="14" r:id="rId13"/>
    <sheet name="Budget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E30" i="14" s="1"/>
  <c r="D31" i="14"/>
  <c r="D32" i="14"/>
  <c r="D33" i="14"/>
  <c r="E33" i="14" s="1"/>
  <c r="D14" i="14"/>
  <c r="C15" i="14"/>
  <c r="C16" i="14"/>
  <c r="C17" i="14"/>
  <c r="E17" i="14" s="1"/>
  <c r="C18" i="14"/>
  <c r="C19" i="14"/>
  <c r="E19" i="14" s="1"/>
  <c r="C20" i="14"/>
  <c r="E20" i="14" s="1"/>
  <c r="C21" i="14"/>
  <c r="E21" i="14" s="1"/>
  <c r="C22" i="14"/>
  <c r="C23" i="14"/>
  <c r="C24" i="14"/>
  <c r="C25" i="14"/>
  <c r="C26" i="14"/>
  <c r="C27" i="14"/>
  <c r="C28" i="14"/>
  <c r="E28" i="14" s="1"/>
  <c r="C29" i="14"/>
  <c r="E29" i="14" s="1"/>
  <c r="C30" i="14"/>
  <c r="C31" i="14"/>
  <c r="C32" i="14"/>
  <c r="C33" i="14"/>
  <c r="C14" i="14"/>
  <c r="E5" i="14"/>
  <c r="E6" i="14"/>
  <c r="E4" i="14"/>
  <c r="D5" i="14"/>
  <c r="D6" i="14"/>
  <c r="D4" i="14"/>
  <c r="E32" i="14"/>
  <c r="E31" i="14"/>
  <c r="E27" i="14"/>
  <c r="E26" i="14"/>
  <c r="E25" i="14"/>
  <c r="E24" i="14"/>
  <c r="E23" i="14"/>
  <c r="E18" i="14"/>
  <c r="E16" i="14"/>
  <c r="E15" i="14"/>
  <c r="D34" i="12"/>
  <c r="F33" i="12" s="1"/>
  <c r="C34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F34" i="12" s="1"/>
  <c r="E15" i="12"/>
  <c r="F14" i="12"/>
  <c r="E14" i="12"/>
  <c r="E34" i="12" s="1"/>
  <c r="E7" i="12"/>
  <c r="D7" i="12"/>
  <c r="F6" i="12"/>
  <c r="F5" i="12"/>
  <c r="F4" i="12"/>
  <c r="D34" i="11"/>
  <c r="F32" i="11" s="1"/>
  <c r="C34" i="11"/>
  <c r="F33" i="11"/>
  <c r="E33" i="11"/>
  <c r="E32" i="11"/>
  <c r="E31" i="11"/>
  <c r="F30" i="11"/>
  <c r="E30" i="11"/>
  <c r="F29" i="11"/>
  <c r="E29" i="11"/>
  <c r="E28" i="11"/>
  <c r="E27" i="11"/>
  <c r="F26" i="11"/>
  <c r="E26" i="11"/>
  <c r="F25" i="11"/>
  <c r="E25" i="11"/>
  <c r="E24" i="11"/>
  <c r="E23" i="11"/>
  <c r="F22" i="11"/>
  <c r="E22" i="11"/>
  <c r="F21" i="11"/>
  <c r="E21" i="11"/>
  <c r="E20" i="11"/>
  <c r="E19" i="11"/>
  <c r="F18" i="11"/>
  <c r="E18" i="11"/>
  <c r="F17" i="11"/>
  <c r="E17" i="11"/>
  <c r="F16" i="11"/>
  <c r="E16" i="11"/>
  <c r="E15" i="11"/>
  <c r="F14" i="11"/>
  <c r="E14" i="11"/>
  <c r="E34" i="11" s="1"/>
  <c r="E7" i="11"/>
  <c r="D7" i="11"/>
  <c r="F6" i="11"/>
  <c r="F7" i="11" s="1"/>
  <c r="F5" i="11"/>
  <c r="F4" i="11"/>
  <c r="D34" i="10"/>
  <c r="C34" i="10"/>
  <c r="F33" i="10"/>
  <c r="E33" i="10"/>
  <c r="F32" i="10"/>
  <c r="E32" i="10"/>
  <c r="F31" i="10"/>
  <c r="E31" i="10"/>
  <c r="F30" i="10"/>
  <c r="E30" i="10"/>
  <c r="F29" i="10"/>
  <c r="E29" i="10"/>
  <c r="F28" i="10"/>
  <c r="E28" i="10"/>
  <c r="F27" i="10"/>
  <c r="E27" i="10"/>
  <c r="F26" i="10"/>
  <c r="E26" i="10"/>
  <c r="F25" i="10"/>
  <c r="E25" i="10"/>
  <c r="F24" i="10"/>
  <c r="E24" i="10"/>
  <c r="F23" i="10"/>
  <c r="E23" i="10"/>
  <c r="F22" i="10"/>
  <c r="E22" i="10"/>
  <c r="F21" i="10"/>
  <c r="E21" i="10"/>
  <c r="F20" i="10"/>
  <c r="E20" i="10"/>
  <c r="F19" i="10"/>
  <c r="E19" i="10"/>
  <c r="F18" i="10"/>
  <c r="E18" i="10"/>
  <c r="F17" i="10"/>
  <c r="E17" i="10"/>
  <c r="F16" i="10"/>
  <c r="E16" i="10"/>
  <c r="F15" i="10"/>
  <c r="F34" i="10" s="1"/>
  <c r="E15" i="10"/>
  <c r="F14" i="10"/>
  <c r="E14" i="10"/>
  <c r="F7" i="10"/>
  <c r="E7" i="10"/>
  <c r="D7" i="10"/>
  <c r="F6" i="10"/>
  <c r="F5" i="10"/>
  <c r="F4" i="10"/>
  <c r="D34" i="9"/>
  <c r="C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F34" i="9" s="1"/>
  <c r="E14" i="9"/>
  <c r="E34" i="9" s="1"/>
  <c r="H9" i="9" s="1"/>
  <c r="F7" i="9"/>
  <c r="E7" i="9"/>
  <c r="D7" i="9"/>
  <c r="F6" i="9"/>
  <c r="F5" i="9"/>
  <c r="F4" i="9"/>
  <c r="D34" i="8"/>
  <c r="F33" i="8" s="1"/>
  <c r="C34" i="8"/>
  <c r="E33" i="8"/>
  <c r="F32" i="8"/>
  <c r="E32" i="8"/>
  <c r="F31" i="8"/>
  <c r="E31" i="8"/>
  <c r="F30" i="8"/>
  <c r="E30" i="8"/>
  <c r="E29" i="8"/>
  <c r="F28" i="8"/>
  <c r="E28" i="8"/>
  <c r="F27" i="8"/>
  <c r="E27" i="8"/>
  <c r="F26" i="8"/>
  <c r="E26" i="8"/>
  <c r="E25" i="8"/>
  <c r="F24" i="8"/>
  <c r="E24" i="8"/>
  <c r="F23" i="8"/>
  <c r="E23" i="8"/>
  <c r="F22" i="8"/>
  <c r="E22" i="8"/>
  <c r="E21" i="8"/>
  <c r="F20" i="8"/>
  <c r="E20" i="8"/>
  <c r="F19" i="8"/>
  <c r="E19" i="8"/>
  <c r="F18" i="8"/>
  <c r="E18" i="8"/>
  <c r="E17" i="8"/>
  <c r="F16" i="8"/>
  <c r="E16" i="8"/>
  <c r="F15" i="8"/>
  <c r="E15" i="8"/>
  <c r="E34" i="8" s="1"/>
  <c r="F14" i="8"/>
  <c r="E14" i="8"/>
  <c r="F7" i="8"/>
  <c r="E7" i="8"/>
  <c r="D7" i="8"/>
  <c r="F6" i="8"/>
  <c r="F5" i="8"/>
  <c r="F4" i="8"/>
  <c r="E34" i="7"/>
  <c r="D34" i="7"/>
  <c r="F33" i="7" s="1"/>
  <c r="C34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E7" i="7"/>
  <c r="D7" i="7"/>
  <c r="F6" i="7"/>
  <c r="F5" i="7"/>
  <c r="F7" i="7" s="1"/>
  <c r="H9" i="7" s="1"/>
  <c r="F4" i="7"/>
  <c r="D34" i="6"/>
  <c r="F32" i="6" s="1"/>
  <c r="C34" i="6"/>
  <c r="F33" i="6"/>
  <c r="E33" i="6"/>
  <c r="E32" i="6"/>
  <c r="F31" i="6"/>
  <c r="E31" i="6"/>
  <c r="F30" i="6"/>
  <c r="E30" i="6"/>
  <c r="F29" i="6"/>
  <c r="E29" i="6"/>
  <c r="E28" i="6"/>
  <c r="F27" i="6"/>
  <c r="E27" i="6"/>
  <c r="F26" i="6"/>
  <c r="E26" i="6"/>
  <c r="F25" i="6"/>
  <c r="E25" i="6"/>
  <c r="E24" i="6"/>
  <c r="F23" i="6"/>
  <c r="E23" i="6"/>
  <c r="F22" i="6"/>
  <c r="E22" i="6"/>
  <c r="F21" i="6"/>
  <c r="E21" i="6"/>
  <c r="E20" i="6"/>
  <c r="F19" i="6"/>
  <c r="E19" i="6"/>
  <c r="F18" i="6"/>
  <c r="E18" i="6"/>
  <c r="F17" i="6"/>
  <c r="E17" i="6"/>
  <c r="E16" i="6"/>
  <c r="F15" i="6"/>
  <c r="E15" i="6"/>
  <c r="F14" i="6"/>
  <c r="E14" i="6"/>
  <c r="F7" i="6"/>
  <c r="E7" i="6"/>
  <c r="D7" i="6"/>
  <c r="F6" i="6"/>
  <c r="F5" i="6"/>
  <c r="F4" i="6"/>
  <c r="D34" i="5"/>
  <c r="F31" i="5" s="1"/>
  <c r="C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F7" i="5"/>
  <c r="E7" i="5"/>
  <c r="D7" i="5"/>
  <c r="F6" i="5"/>
  <c r="F5" i="5"/>
  <c r="F4" i="5"/>
  <c r="D34" i="4"/>
  <c r="C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F34" i="4" s="1"/>
  <c r="E14" i="4"/>
  <c r="E34" i="4" s="1"/>
  <c r="E7" i="4"/>
  <c r="D7" i="4"/>
  <c r="F6" i="4"/>
  <c r="F5" i="4"/>
  <c r="F7" i="4" s="1"/>
  <c r="F4" i="4"/>
  <c r="D34" i="3"/>
  <c r="C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E34" i="3" s="1"/>
  <c r="F14" i="3"/>
  <c r="E14" i="3"/>
  <c r="E7" i="3"/>
  <c r="D7" i="3"/>
  <c r="F6" i="3"/>
  <c r="F5" i="3"/>
  <c r="F7" i="3" s="1"/>
  <c r="F4" i="3"/>
  <c r="D34" i="2"/>
  <c r="F33" i="2" s="1"/>
  <c r="C34" i="2"/>
  <c r="E33" i="2"/>
  <c r="E32" i="2"/>
  <c r="E31" i="2"/>
  <c r="E30" i="2"/>
  <c r="E29" i="2"/>
  <c r="E28" i="2"/>
  <c r="E27" i="2"/>
  <c r="E26" i="2"/>
  <c r="E25" i="2"/>
  <c r="E24" i="2"/>
  <c r="E23" i="2"/>
  <c r="F22" i="2"/>
  <c r="E22" i="2"/>
  <c r="E21" i="2"/>
  <c r="E20" i="2"/>
  <c r="E19" i="2"/>
  <c r="F18" i="2"/>
  <c r="E18" i="2"/>
  <c r="E17" i="2"/>
  <c r="E16" i="2"/>
  <c r="E15" i="2"/>
  <c r="E34" i="2" s="1"/>
  <c r="F14" i="2"/>
  <c r="E14" i="2"/>
  <c r="E7" i="2"/>
  <c r="D7" i="2"/>
  <c r="F6" i="2"/>
  <c r="F7" i="2" s="1"/>
  <c r="F5" i="2"/>
  <c r="F4" i="2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H9" i="1"/>
  <c r="D34" i="1"/>
  <c r="C34" i="1"/>
  <c r="E7" i="1"/>
  <c r="D7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4" i="1" s="1"/>
  <c r="E28" i="1"/>
  <c r="E29" i="1"/>
  <c r="E30" i="1"/>
  <c r="E31" i="1"/>
  <c r="E32" i="1"/>
  <c r="E33" i="1"/>
  <c r="E14" i="1"/>
  <c r="F5" i="1"/>
  <c r="F6" i="1"/>
  <c r="F7" i="1" s="1"/>
  <c r="F4" i="1"/>
  <c r="F16" i="6" l="1"/>
  <c r="F34" i="6" s="1"/>
  <c r="F20" i="6"/>
  <c r="F24" i="6"/>
  <c r="F28" i="6"/>
  <c r="E34" i="6"/>
  <c r="H9" i="6" s="1"/>
  <c r="E34" i="10"/>
  <c r="H9" i="10" s="1"/>
  <c r="E22" i="14"/>
  <c r="F34" i="3"/>
  <c r="E34" i="5"/>
  <c r="H9" i="5" s="1"/>
  <c r="F34" i="11"/>
  <c r="F15" i="11"/>
  <c r="F19" i="11"/>
  <c r="F23" i="11"/>
  <c r="F27" i="11"/>
  <c r="F31" i="11"/>
  <c r="H9" i="11"/>
  <c r="F20" i="11"/>
  <c r="F24" i="11"/>
  <c r="F28" i="11"/>
  <c r="F17" i="5"/>
  <c r="F34" i="5" s="1"/>
  <c r="F21" i="5"/>
  <c r="F25" i="5"/>
  <c r="F30" i="5"/>
  <c r="F29" i="5"/>
  <c r="F14" i="5"/>
  <c r="F18" i="5"/>
  <c r="F26" i="5"/>
  <c r="F19" i="5"/>
  <c r="F23" i="5"/>
  <c r="F28" i="5"/>
  <c r="F22" i="5"/>
  <c r="F15" i="5"/>
  <c r="F32" i="5"/>
  <c r="F16" i="5"/>
  <c r="F20" i="5"/>
  <c r="F24" i="5"/>
  <c r="H9" i="8"/>
  <c r="F7" i="12"/>
  <c r="D34" i="14"/>
  <c r="F14" i="14" s="1"/>
  <c r="F18" i="14"/>
  <c r="C34" i="14"/>
  <c r="E14" i="14"/>
  <c r="E34" i="14" s="1"/>
  <c r="F5" i="14"/>
  <c r="F6" i="14"/>
  <c r="E7" i="14"/>
  <c r="D7" i="14"/>
  <c r="F4" i="14"/>
  <c r="F27" i="14"/>
  <c r="H9" i="12"/>
  <c r="F34" i="8"/>
  <c r="F17" i="8"/>
  <c r="F21" i="8"/>
  <c r="F25" i="8"/>
  <c r="F29" i="8"/>
  <c r="F34" i="7"/>
  <c r="F33" i="5"/>
  <c r="F27" i="5"/>
  <c r="H9" i="4"/>
  <c r="H9" i="3"/>
  <c r="H9" i="2"/>
  <c r="F26" i="2"/>
  <c r="F15" i="2"/>
  <c r="F34" i="2" s="1"/>
  <c r="F23" i="2"/>
  <c r="F31" i="2"/>
  <c r="F16" i="2"/>
  <c r="F20" i="2"/>
  <c r="F24" i="2"/>
  <c r="F28" i="2"/>
  <c r="F32" i="2"/>
  <c r="F30" i="2"/>
  <c r="F19" i="2"/>
  <c r="F27" i="2"/>
  <c r="F17" i="2"/>
  <c r="F21" i="2"/>
  <c r="F25" i="2"/>
  <c r="F29" i="2"/>
  <c r="F22" i="14" l="1"/>
  <c r="F23" i="14"/>
  <c r="F28" i="14"/>
  <c r="F25" i="14"/>
  <c r="F21" i="14"/>
  <c r="F17" i="14"/>
  <c r="F29" i="14"/>
  <c r="F33" i="14"/>
  <c r="F24" i="14"/>
  <c r="F31" i="14"/>
  <c r="F19" i="14"/>
  <c r="F30" i="14"/>
  <c r="F16" i="14"/>
  <c r="F15" i="14"/>
  <c r="F34" i="14" s="1"/>
  <c r="F20" i="14"/>
  <c r="F26" i="14"/>
  <c r="F32" i="14"/>
  <c r="F7" i="14"/>
  <c r="H9" i="14" s="1"/>
</calcChain>
</file>

<file path=xl/sharedStrings.xml><?xml version="1.0" encoding="utf-8"?>
<sst xmlns="http://schemas.openxmlformats.org/spreadsheetml/2006/main" count="494" uniqueCount="33">
  <si>
    <t>Smith Family Budget</t>
  </si>
  <si>
    <t>Income</t>
  </si>
  <si>
    <t>Expenses</t>
  </si>
  <si>
    <t>Source</t>
  </si>
  <si>
    <t>Mr. Smith Paycheck</t>
  </si>
  <si>
    <t>Door Dash</t>
  </si>
  <si>
    <t>Planned</t>
  </si>
  <si>
    <t>Actual</t>
  </si>
  <si>
    <t>Difference</t>
  </si>
  <si>
    <t>Expense</t>
  </si>
  <si>
    <t>Housing</t>
  </si>
  <si>
    <t>Groceries</t>
  </si>
  <si>
    <t>Telephone</t>
  </si>
  <si>
    <t>Electric/Gas</t>
  </si>
  <si>
    <t>Water/Sewer/Trash</t>
  </si>
  <si>
    <t>Cable TV</t>
  </si>
  <si>
    <t>Tuition</t>
  </si>
  <si>
    <t>Internet</t>
  </si>
  <si>
    <t>Maintenance/Repairs</t>
  </si>
  <si>
    <t>Dining Out</t>
  </si>
  <si>
    <t>Pets</t>
  </si>
  <si>
    <t>Transportation</t>
  </si>
  <si>
    <t>Personal Care</t>
  </si>
  <si>
    <t>Insurance</t>
  </si>
  <si>
    <t>Credit Cards</t>
  </si>
  <si>
    <t>Loans</t>
  </si>
  <si>
    <t>Taxes</t>
  </si>
  <si>
    <t>Gifts/Charity</t>
  </si>
  <si>
    <t>Savings</t>
  </si>
  <si>
    <t>Other</t>
  </si>
  <si>
    <t>Total</t>
  </si>
  <si>
    <t>Grand 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</si>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</sst>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/>
    <xf numFmtId="0" fontId="0" fillId="3" borderId="1" xfId="0" applyFill="1" applyBorder="1"/>
    <xf numFmtId="0" fontId="1" fillId="0" borderId="0" xfId="0" applyFont="1" applyAlignment="1">
      <alignment vertical="center"/>
    </xf>
    <xf numFmtId="10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Smith</a:t>
            </a:r>
            <a:r>
              <a:rPr lang="en-US" baseline="0"/>
              <a:t> Family Monthly Budget 2023</a:t>
            </a:r>
          </a:p>
        </c:rich>
      </c:tx>
      <c:layout>
        <c:manualLayout>
          <c:xMode val="edge"/>
          <c:yMode val="edge"/>
          <c:x val="0.30345082632913839"/>
          <c:y val="2.637993546263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5A-4FCE-BB86-2A116039774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5A-4FCE-BB86-2A11603977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5A-4FCE-BB86-2A116039774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5A-4FCE-BB86-2A116039774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5A-4FCE-BB86-2A11603977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5A-4FCE-BB86-2A116039774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5A-4FCE-BB86-2A11603977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5A-4FCE-BB86-2A11603977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5A-4FCE-BB86-2A11603977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5A-4FCE-BB86-2A11603977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15A-4FCE-BB86-2A116039774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15A-4FCE-BB86-2A116039774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15A-4FCE-BB86-2A116039774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15A-4FCE-BB86-2A116039774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15A-4FCE-BB86-2A116039774E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15A-4FCE-BB86-2A116039774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15A-4FCE-BB86-2A116039774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15A-4FCE-BB86-2A116039774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15A-4FCE-BB86-2A116039774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15A-4FCE-BB86-2A11603977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January!$B$14:$B$33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</c:v>
                </c:pt>
              </c:strCache>
            </c:strRef>
          </c:cat>
          <c:val>
            <c:numRef>
              <c:f>January!$F$14:$F$33</c:f>
              <c:numCache>
                <c:formatCode>0.00%</c:formatCode>
                <c:ptCount val="20"/>
                <c:pt idx="0">
                  <c:v>0.29310344827586204</c:v>
                </c:pt>
                <c:pt idx="1">
                  <c:v>6.2413793103448273E-2</c:v>
                </c:pt>
                <c:pt idx="2">
                  <c:v>4.7413793103448273E-2</c:v>
                </c:pt>
                <c:pt idx="3">
                  <c:v>1.3448275862068966E-2</c:v>
                </c:pt>
                <c:pt idx="4">
                  <c:v>9.3103448275862061E-3</c:v>
                </c:pt>
                <c:pt idx="5">
                  <c:v>1.9827586206896553E-2</c:v>
                </c:pt>
                <c:pt idx="6">
                  <c:v>8.1896551724137928E-2</c:v>
                </c:pt>
                <c:pt idx="7">
                  <c:v>1.0344827586206896E-2</c:v>
                </c:pt>
                <c:pt idx="8">
                  <c:v>4.3103448275862068E-3</c:v>
                </c:pt>
                <c:pt idx="9">
                  <c:v>3.6206896551724141E-2</c:v>
                </c:pt>
                <c:pt idx="10">
                  <c:v>1.3793103448275862E-2</c:v>
                </c:pt>
                <c:pt idx="11">
                  <c:v>4.4827586206896551E-2</c:v>
                </c:pt>
                <c:pt idx="12">
                  <c:v>1.1206896551724138E-2</c:v>
                </c:pt>
                <c:pt idx="13">
                  <c:v>4.3965517241379308E-2</c:v>
                </c:pt>
                <c:pt idx="14">
                  <c:v>9.9137931034482762E-2</c:v>
                </c:pt>
                <c:pt idx="15">
                  <c:v>0</c:v>
                </c:pt>
                <c:pt idx="16">
                  <c:v>6.0344827586206899E-2</c:v>
                </c:pt>
                <c:pt idx="17">
                  <c:v>2.1551724137931036E-2</c:v>
                </c:pt>
                <c:pt idx="18">
                  <c:v>0.12689655172413794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15A-4FCE-BB86-2A116039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3"/>
        <c:axId val="468994128"/>
        <c:axId val="468994480"/>
      </c:barChart>
      <c:catAx>
        <c:axId val="4689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4480"/>
        <c:crosses val="autoZero"/>
        <c:auto val="1"/>
        <c:lblAlgn val="ctr"/>
        <c:lblOffset val="100"/>
        <c:noMultiLvlLbl val="0"/>
      </c:catAx>
      <c:valAx>
        <c:axId val="4689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Smith</a:t>
            </a:r>
            <a:r>
              <a:rPr lang="en-IN" baseline="0"/>
              <a:t> Family Yearly Budget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0-4047-BBE1-81C6E6C2F0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0-4047-BBE1-81C6E6C2F0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00-4047-BBE1-81C6E6C2F0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00-4047-BBE1-81C6E6C2F0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00-4047-BBE1-81C6E6C2F0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00-4047-BBE1-81C6E6C2F0C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00-4047-BBE1-81C6E6C2F0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200-4047-BBE1-81C6E6C2F0C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200-4047-BBE1-81C6E6C2F0C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200-4047-BBE1-81C6E6C2F0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200-4047-BBE1-81C6E6C2F0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200-4047-BBE1-81C6E6C2F0C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200-4047-BBE1-81C6E6C2F0C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200-4047-BBE1-81C6E6C2F0C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200-4047-BBE1-81C6E6C2F0C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200-4047-BBE1-81C6E6C2F0C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200-4047-BBE1-81C6E6C2F0C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200-4047-BBE1-81C6E6C2F0C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200-4047-BBE1-81C6E6C2F0C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200-4047-BBE1-81C6E6C2F0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'2023'!$B$14:$B$33</c:f>
              <c:strCache>
                <c:ptCount val="20"/>
                <c:pt idx="0">
                  <c:v>Housing</c:v>
                </c:pt>
                <c:pt idx="1">
                  <c:v>Groceries</c:v>
                </c:pt>
                <c:pt idx="2">
                  <c:v>Telephone</c:v>
                </c:pt>
                <c:pt idx="3">
                  <c:v>Electric/Gas</c:v>
                </c:pt>
                <c:pt idx="4">
                  <c:v>Water/Sewer/Trash</c:v>
                </c:pt>
                <c:pt idx="5">
                  <c:v>Cable TV</c:v>
                </c:pt>
                <c:pt idx="6">
                  <c:v>Tuition</c:v>
                </c:pt>
                <c:pt idx="7">
                  <c:v>Internet</c:v>
                </c:pt>
                <c:pt idx="8">
                  <c:v>Maintenance/Repairs</c:v>
                </c:pt>
                <c:pt idx="9">
                  <c:v>Dining Out</c:v>
                </c:pt>
                <c:pt idx="10">
                  <c:v>Pets</c:v>
                </c:pt>
                <c:pt idx="11">
                  <c:v>Transportation</c:v>
                </c:pt>
                <c:pt idx="12">
                  <c:v>Personal Care</c:v>
                </c:pt>
                <c:pt idx="13">
                  <c:v>Insurance</c:v>
                </c:pt>
                <c:pt idx="14">
                  <c:v>Credit Cards</c:v>
                </c:pt>
                <c:pt idx="15">
                  <c:v>Loans</c:v>
                </c:pt>
                <c:pt idx="16">
                  <c:v>Taxes</c:v>
                </c:pt>
                <c:pt idx="17">
                  <c:v>Gifts/Charity</c:v>
                </c:pt>
                <c:pt idx="18">
                  <c:v>Savings</c:v>
                </c:pt>
                <c:pt idx="19">
                  <c:v>Other</c:v>
                </c:pt>
              </c:strCache>
            </c:strRef>
          </c:cat>
          <c:val>
            <c:numRef>
              <c:f>'2023'!$F$14:$F$33</c:f>
              <c:numCache>
                <c:formatCode>0.00%</c:formatCode>
                <c:ptCount val="20"/>
                <c:pt idx="0">
                  <c:v>0.28559002609452017</c:v>
                </c:pt>
                <c:pt idx="1">
                  <c:v>6.2974775297187591E-2</c:v>
                </c:pt>
                <c:pt idx="2">
                  <c:v>4.7839953609741956E-2</c:v>
                </c:pt>
                <c:pt idx="3">
                  <c:v>1.3569150478399536E-2</c:v>
                </c:pt>
                <c:pt idx="4">
                  <c:v>9.3940272542766025E-3</c:v>
                </c:pt>
                <c:pt idx="5">
                  <c:v>2.0005798782255727E-2</c:v>
                </c:pt>
                <c:pt idx="6">
                  <c:v>8.2632647144099736E-2</c:v>
                </c:pt>
                <c:pt idx="7">
                  <c:v>1.0437808060307335E-2</c:v>
                </c:pt>
                <c:pt idx="8">
                  <c:v>4.2041171354015661E-3</c:v>
                </c:pt>
                <c:pt idx="9">
                  <c:v>3.6532328211075674E-2</c:v>
                </c:pt>
                <c:pt idx="10">
                  <c:v>1.3917077413743114E-2</c:v>
                </c:pt>
                <c:pt idx="11">
                  <c:v>4.5665410263844596E-2</c:v>
                </c:pt>
                <c:pt idx="12">
                  <c:v>1.1307625398666281E-2</c:v>
                </c:pt>
                <c:pt idx="13">
                  <c:v>4.4360684256306175E-2</c:v>
                </c:pt>
                <c:pt idx="14">
                  <c:v>0.10002899391127863</c:v>
                </c:pt>
                <c:pt idx="15">
                  <c:v>0</c:v>
                </c:pt>
                <c:pt idx="16">
                  <c:v>6.0887213685126125E-2</c:v>
                </c:pt>
                <c:pt idx="17">
                  <c:v>2.2615250797332561E-2</c:v>
                </c:pt>
                <c:pt idx="18">
                  <c:v>0.12803711220643665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00-4047-BBE1-81C6E6C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96592"/>
        <c:axId val="468995184"/>
      </c:barChart>
      <c:catAx>
        <c:axId val="4689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5184"/>
        <c:crosses val="autoZero"/>
        <c:auto val="1"/>
        <c:lblAlgn val="ctr"/>
        <c:lblOffset val="100"/>
        <c:noMultiLvlLbl val="0"/>
      </c:catAx>
      <c:valAx>
        <c:axId val="4689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43188</xdr:colOff>
      <xdr:row>2</xdr:row>
      <xdr:rowOff>59161</xdr:rowOff>
    </xdr:from>
    <xdr:to>
      <xdr:col>13</xdr:col>
      <xdr:colOff>51775</xdr:colOff>
      <xdr:row>27</xdr:row>
      <xdr:rowOff>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C7AE5-921C-4568-AA7D-D7F94887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422153</xdr:colOff>
      <xdr:row>1</xdr:row>
      <xdr:rowOff>154216</xdr:rowOff>
    </xdr:from>
    <xdr:to>
      <xdr:col>26</xdr:col>
      <xdr:colOff>232538</xdr:colOff>
      <xdr:row>26</xdr:row>
      <xdr:rowOff>143153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7B07C6-B104-4591-9798-F95408256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2CF-949B-4AA4-BCBF-CA0922EB437C}">
  <dimension ref="A1:H39"/>
  <sheetViews>
    <sheetView topLeftCell="A4" zoomScaleNormal="100" workbookViewId="0">
      <selection activeCell="M6" sqref="M6"/>
    </sheetView>
  </sheetViews>
  <sheetFormatPr defaultRowHeight="14.5" x14ac:dyDescent="0.35"/>
  <cols>
    <col min="2" max="2" width="18.90625" bestFit="1" customWidth="1"/>
    <col min="5" max="6" width="9.453125" bestFit="1" customWidth="1"/>
    <col min="7" max="7" width="10.6328125" bestFit="1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</row>
    <row r="2" spans="1:8" x14ac:dyDescent="0.35">
      <c r="A2" s="1"/>
      <c r="B2" s="1"/>
      <c r="C2" s="1"/>
      <c r="D2" s="1"/>
      <c r="E2" s="1"/>
      <c r="F2" s="1"/>
      <c r="G2" s="1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5" t="s">
        <v>4</v>
      </c>
      <c r="C4" s="15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5" t="s">
        <v>4</v>
      </c>
      <c r="C5" s="15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8" t="s">
        <v>5</v>
      </c>
      <c r="C6" s="8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7" t="s">
        <v>31</v>
      </c>
      <c r="H9" s="16">
        <f>F7+E34</f>
        <v>-225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5800</v>
      </c>
      <c r="E34" s="7">
        <f t="shared" si="3"/>
        <v>-300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B3:C3"/>
    <mergeCell ref="A1:G2"/>
    <mergeCell ref="A3:A9"/>
    <mergeCell ref="A13:A39"/>
    <mergeCell ref="B4:C4"/>
    <mergeCell ref="B5:C5"/>
    <mergeCell ref="B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5F52-7AA5-4261-B1B6-7CA53800D61D}">
  <dimension ref="A1:H39"/>
  <sheetViews>
    <sheetView workbookViewId="0">
      <selection activeCell="C14" sqref="C1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-15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1650</v>
      </c>
      <c r="D14" s="7">
        <v>1700</v>
      </c>
      <c r="E14" s="7">
        <f>C14-D14</f>
        <v>-50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155</v>
      </c>
      <c r="D19" s="7">
        <v>115</v>
      </c>
      <c r="E19" s="7">
        <f t="shared" si="2"/>
        <v>40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40</v>
      </c>
      <c r="D22" s="7">
        <v>25</v>
      </c>
      <c r="E22" s="7">
        <f t="shared" si="2"/>
        <v>15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100</v>
      </c>
      <c r="D29" s="7">
        <v>0</v>
      </c>
      <c r="E29" s="7">
        <f t="shared" si="2"/>
        <v>100</v>
      </c>
      <c r="F29" s="13">
        <f>D29/D34</f>
        <v>0</v>
      </c>
    </row>
    <row r="30" spans="1:6" x14ac:dyDescent="0.35">
      <c r="A30" s="1"/>
      <c r="B30" s="7" t="s">
        <v>26</v>
      </c>
      <c r="C30" s="7">
        <v>80</v>
      </c>
      <c r="D30" s="7">
        <v>350</v>
      </c>
      <c r="E30" s="7">
        <f t="shared" si="2"/>
        <v>-270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5710</v>
      </c>
      <c r="D34" s="7">
        <f t="shared" ref="D34:E34" si="3">SUM(D14:D33)</f>
        <v>5800</v>
      </c>
      <c r="E34" s="7">
        <f t="shared" si="3"/>
        <v>-90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3B4B-B1C8-431E-865A-AAD0F20C4141}">
  <dimension ref="A1:H39"/>
  <sheetViews>
    <sheetView topLeftCell="A11" workbookViewId="0">
      <selection activeCell="C14" sqref="C1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5" t="s">
        <v>4</v>
      </c>
      <c r="C4" s="15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5" t="s">
        <v>4</v>
      </c>
      <c r="C5" s="15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8" t="s">
        <v>5</v>
      </c>
      <c r="C6" s="8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-955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1000</v>
      </c>
      <c r="D14" s="7">
        <v>1700</v>
      </c>
      <c r="E14" s="7">
        <f>C14-D14</f>
        <v>-700</v>
      </c>
      <c r="F14" s="13">
        <f>D14/D34</f>
        <v>0.29159519725557459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6.2092624356775303E-2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4.716981132075472E-2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1.3379073756432247E-2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9.2624356775300176E-3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1.9725557461406518E-2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8.147512864493997E-2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1.0291595197255575E-2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4.2881646655231562E-3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3.6020583190394515E-2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1.3722126929674099E-2</v>
      </c>
    </row>
    <row r="25" spans="1:6" x14ac:dyDescent="0.35">
      <c r="A25" s="1"/>
      <c r="B25" s="7" t="s">
        <v>21</v>
      </c>
      <c r="C25" s="7">
        <v>300</v>
      </c>
      <c r="D25" s="7">
        <v>290</v>
      </c>
      <c r="E25" s="7">
        <f t="shared" si="2"/>
        <v>10</v>
      </c>
      <c r="F25" s="13">
        <f>D25/D34</f>
        <v>4.974271012006861E-2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1.1149228130360206E-2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4.3739279588336191E-2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9.8627787307032588E-2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6.0034305317324184E-2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2.1440823327615779E-2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0.12624356775300172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4800</v>
      </c>
      <c r="D34" s="7">
        <f t="shared" ref="D34:E34" si="3">SUM(D14:D33)</f>
        <v>5830</v>
      </c>
      <c r="E34" s="7">
        <f t="shared" si="3"/>
        <v>-1030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71F9-128A-466B-A69E-E4168EA1C94A}">
  <dimension ref="A1:H39"/>
  <sheetViews>
    <sheetView workbookViewId="0">
      <selection activeCell="E6" sqref="E6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1200</v>
      </c>
      <c r="F5" s="7">
        <f t="shared" ref="F5:F6" si="0">E5-D5</f>
        <v>-200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5375</v>
      </c>
      <c r="F7" s="7">
        <f t="shared" si="1"/>
        <v>-125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-425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5800</v>
      </c>
      <c r="E34" s="7">
        <f t="shared" si="3"/>
        <v>-300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A2DA-A6A4-4F13-8B32-5270E32937DE}">
  <dimension ref="A1:H39"/>
  <sheetViews>
    <sheetView topLeftCell="J7" zoomScaleNormal="100" workbookViewId="0">
      <selection activeCell="Z22" sqref="Z22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5" t="s">
        <v>4</v>
      </c>
      <c r="C4" s="5"/>
      <c r="D4" s="6">
        <f>December!D4+November!D4+October!D4+September!D4+August!D4+July!D4+June!D4+May!D4+April!D4+March!D4+February!D4+January!D4</f>
        <v>45600</v>
      </c>
      <c r="E4" s="6">
        <f>December!E4+November!E4+October!E4+September!E4+August!E4+July!E4+June!E4+May!E4+April!E4+March!E4+February!E4+January!E4</f>
        <v>45600</v>
      </c>
      <c r="F4" s="7">
        <f>E4-D4</f>
        <v>0</v>
      </c>
    </row>
    <row r="5" spans="1:8" x14ac:dyDescent="0.35">
      <c r="A5" s="12"/>
      <c r="B5" s="5" t="s">
        <v>4</v>
      </c>
      <c r="C5" s="5"/>
      <c r="D5" s="6">
        <f>December!D5+November!D5+October!D5+September!D5+August!D5+July!D5+June!D5+May!D5+April!D5+March!D5+February!D5+January!D5</f>
        <v>17200</v>
      </c>
      <c r="E5" s="6">
        <f>December!E5+November!E5+October!E5+September!E5+August!E5+July!E5+June!E5+May!E5+April!E5+March!E5+February!E5+January!E5</f>
        <v>16600</v>
      </c>
      <c r="F5" s="7">
        <f t="shared" ref="F5:F6" si="0">E5-D5</f>
        <v>-600</v>
      </c>
    </row>
    <row r="6" spans="1:8" x14ac:dyDescent="0.35">
      <c r="A6" s="12"/>
      <c r="B6" s="8" t="s">
        <v>5</v>
      </c>
      <c r="C6" s="8"/>
      <c r="D6" s="6">
        <f>December!D6+November!D6+October!D6+September!D6+August!D6+July!D6+June!D6+May!D6+April!D6+March!D6+February!D6+January!D6</f>
        <v>3600</v>
      </c>
      <c r="E6" s="6">
        <f>December!E6+November!E6+October!E6+September!E6+August!E6+July!E6+June!E6+May!E6+April!E6+March!E6+February!E6+January!E6</f>
        <v>4500</v>
      </c>
      <c r="F6" s="7">
        <f t="shared" si="0"/>
        <v>900</v>
      </c>
    </row>
    <row r="7" spans="1:8" x14ac:dyDescent="0.35">
      <c r="A7" s="12"/>
      <c r="B7" s="9"/>
      <c r="C7" s="11" t="s">
        <v>30</v>
      </c>
      <c r="D7" s="7">
        <f>D6+D5+D4</f>
        <v>66400</v>
      </c>
      <c r="E7" s="7">
        <f t="shared" ref="E7:F7" si="1">E6+E5+E4</f>
        <v>66700</v>
      </c>
      <c r="F7" s="7">
        <f t="shared" si="1"/>
        <v>300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-3911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f>December!C14+November!C14+October!C14+September!C14+August!C14+July!C14+June!C14+May!C14+April!C14+March!C14+February!C14+January!C14</f>
        <v>18590</v>
      </c>
      <c r="D14" s="7">
        <f>December!D14+November!D14+October!D14+September!D14+August!D14+July!D14+June!D14+May!D14+April!D14+March!D14+February!D14+January!D14</f>
        <v>19700</v>
      </c>
      <c r="E14" s="7">
        <f>C14-D14</f>
        <v>-1110</v>
      </c>
      <c r="F14" s="13">
        <f>D14/D34</f>
        <v>0.28559002609452017</v>
      </c>
    </row>
    <row r="15" spans="1:8" x14ac:dyDescent="0.35">
      <c r="A15" s="1"/>
      <c r="B15" s="7" t="s">
        <v>11</v>
      </c>
      <c r="C15" s="7">
        <f>December!C15+November!C15+October!C15+September!C15+August!C15+July!C15+June!C15+May!C15+April!C15+March!C15+February!C15+January!C15</f>
        <v>4200</v>
      </c>
      <c r="D15" s="7">
        <f>December!D15+November!D15+October!D15+September!D15+August!D15+July!D15+June!D15+May!D15+April!D15+March!D15+February!D15+January!D15</f>
        <v>4344</v>
      </c>
      <c r="E15" s="7">
        <f t="shared" ref="E15:E33" si="2">C15-D15</f>
        <v>-144</v>
      </c>
      <c r="F15" s="13">
        <f>D15/D34</f>
        <v>6.2974775297187591E-2</v>
      </c>
    </row>
    <row r="16" spans="1:8" x14ac:dyDescent="0.35">
      <c r="A16" s="1"/>
      <c r="B16" s="7" t="s">
        <v>12</v>
      </c>
      <c r="C16" s="7">
        <f>December!C16+November!C16+October!C16+September!C16+August!C16+July!C16+June!C16+May!C16+April!C16+March!C16+February!C16+January!C16</f>
        <v>3300</v>
      </c>
      <c r="D16" s="7">
        <f>December!D16+November!D16+October!D16+September!D16+August!D16+July!D16+June!D16+May!D16+April!D16+March!D16+February!D16+January!D16</f>
        <v>3300</v>
      </c>
      <c r="E16" s="7">
        <f t="shared" si="2"/>
        <v>0</v>
      </c>
      <c r="F16" s="13">
        <f>D16/D34</f>
        <v>4.7839953609741956E-2</v>
      </c>
    </row>
    <row r="17" spans="1:6" x14ac:dyDescent="0.35">
      <c r="A17" s="1"/>
      <c r="B17" s="7" t="s">
        <v>13</v>
      </c>
      <c r="C17" s="7">
        <f>December!C17+November!C17+October!C17+September!C17+August!C17+July!C17+June!C17+May!C17+April!C17+March!C17+February!C17+January!C17</f>
        <v>2094</v>
      </c>
      <c r="D17" s="7">
        <f>December!D17+November!D17+October!D17+September!D17+August!D17+July!D17+June!D17+May!D17+April!D17+March!D17+February!D17+January!D17</f>
        <v>936</v>
      </c>
      <c r="E17" s="7">
        <f t="shared" si="2"/>
        <v>1158</v>
      </c>
      <c r="F17" s="13">
        <f>D17/D34</f>
        <v>1.3569150478399536E-2</v>
      </c>
    </row>
    <row r="18" spans="1:6" x14ac:dyDescent="0.35">
      <c r="A18" s="1"/>
      <c r="B18" s="7" t="s">
        <v>14</v>
      </c>
      <c r="C18" s="7">
        <f>December!C18+November!C18+October!C18+September!C18+August!C18+July!C18+June!C18+May!C18+April!C18+March!C18+February!C18+January!C18</f>
        <v>624</v>
      </c>
      <c r="D18" s="7">
        <f>December!D18+November!D18+October!D18+September!D18+August!D18+July!D18+June!D18+May!D18+April!D18+March!D18+February!D18+January!D18</f>
        <v>648</v>
      </c>
      <c r="E18" s="7">
        <f t="shared" si="2"/>
        <v>-24</v>
      </c>
      <c r="F18" s="13">
        <f>D18/D34</f>
        <v>9.3940272542766025E-3</v>
      </c>
    </row>
    <row r="19" spans="1:6" x14ac:dyDescent="0.35">
      <c r="A19" s="1"/>
      <c r="B19" s="7" t="s">
        <v>15</v>
      </c>
      <c r="C19" s="7">
        <f>December!C19+November!C19+October!C19+September!C19+August!C19+July!C19+June!C19+May!C19+April!C19+March!C19+February!C19+January!C19</f>
        <v>1420</v>
      </c>
      <c r="D19" s="7">
        <f>December!D19+November!D19+October!D19+September!D19+August!D19+July!D19+June!D19+May!D19+April!D19+March!D19+February!D19+January!D19</f>
        <v>1380</v>
      </c>
      <c r="E19" s="7">
        <f t="shared" si="2"/>
        <v>40</v>
      </c>
      <c r="F19" s="13">
        <f>D19/D34</f>
        <v>2.0005798782255727E-2</v>
      </c>
    </row>
    <row r="20" spans="1:6" x14ac:dyDescent="0.35">
      <c r="A20" s="1"/>
      <c r="B20" s="7" t="s">
        <v>16</v>
      </c>
      <c r="C20" s="7">
        <f>December!C20+November!C20+October!C20+September!C20+August!C20+July!C20+June!C20+May!C20+April!C20+March!C20+February!C20+January!C20</f>
        <v>6000</v>
      </c>
      <c r="D20" s="7">
        <f>December!D20+November!D20+October!D20+September!D20+August!D20+July!D20+June!D20+May!D20+April!D20+March!D20+February!D20+January!D20</f>
        <v>5700</v>
      </c>
      <c r="E20" s="7">
        <f t="shared" si="2"/>
        <v>300</v>
      </c>
      <c r="F20" s="13">
        <f>D20/D34</f>
        <v>8.2632647144099736E-2</v>
      </c>
    </row>
    <row r="21" spans="1:6" x14ac:dyDescent="0.35">
      <c r="A21" s="1"/>
      <c r="B21" s="7" t="s">
        <v>17</v>
      </c>
      <c r="C21" s="7">
        <f>December!C21+November!C21+October!C21+September!C21+August!C21+July!C21+June!C21+May!C21+April!C21+March!C21+February!C21+January!C21</f>
        <v>820</v>
      </c>
      <c r="D21" s="7">
        <f>December!D21+November!D21+October!D21+September!D21+August!D21+July!D21+June!D21+May!D21+April!D21+March!D21+February!D21+January!D21</f>
        <v>720</v>
      </c>
      <c r="E21" s="7">
        <f t="shared" si="2"/>
        <v>100</v>
      </c>
      <c r="F21" s="13">
        <f>D21/D34</f>
        <v>1.0437808060307335E-2</v>
      </c>
    </row>
    <row r="22" spans="1:6" x14ac:dyDescent="0.35">
      <c r="A22" s="1"/>
      <c r="B22" s="7" t="s">
        <v>18</v>
      </c>
      <c r="C22" s="7">
        <f>December!C22+November!C22+October!C22+September!C22+August!C22+July!C22+June!C22+May!C22+April!C22+March!C22+February!C22+January!C22</f>
        <v>130</v>
      </c>
      <c r="D22" s="7">
        <f>December!D22+November!D22+October!D22+September!D22+August!D22+July!D22+June!D22+May!D22+April!D22+March!D22+February!D22+January!D22</f>
        <v>290</v>
      </c>
      <c r="E22" s="7">
        <f t="shared" si="2"/>
        <v>-160</v>
      </c>
      <c r="F22" s="13">
        <f>D22/D34</f>
        <v>4.2041171354015661E-3</v>
      </c>
    </row>
    <row r="23" spans="1:6" x14ac:dyDescent="0.35">
      <c r="A23" s="1"/>
      <c r="B23" s="7" t="s">
        <v>19</v>
      </c>
      <c r="C23" s="7">
        <f>December!C23+November!C23+October!C23+September!C23+August!C23+July!C23+June!C23+May!C23+April!C23+March!C23+February!C23+January!C23</f>
        <v>2400</v>
      </c>
      <c r="D23" s="7">
        <f>December!D23+November!D23+October!D23+September!D23+August!D23+July!D23+June!D23+May!D23+April!D23+March!D23+February!D23+January!D23</f>
        <v>2520</v>
      </c>
      <c r="E23" s="7">
        <f t="shared" si="2"/>
        <v>-120</v>
      </c>
      <c r="F23" s="13">
        <f>D23/D34</f>
        <v>3.6532328211075674E-2</v>
      </c>
    </row>
    <row r="24" spans="1:6" x14ac:dyDescent="0.35">
      <c r="A24" s="1"/>
      <c r="B24" s="7" t="s">
        <v>20</v>
      </c>
      <c r="C24" s="7">
        <f>December!C24+November!C24+October!C24+September!C24+August!C24+July!C24+June!C24+May!C24+April!C24+March!C24+February!C24+January!C24</f>
        <v>600</v>
      </c>
      <c r="D24" s="7">
        <f>December!D24+November!D24+October!D24+September!D24+August!D24+July!D24+June!D24+May!D24+April!D24+March!D24+February!D24+January!D24</f>
        <v>960</v>
      </c>
      <c r="E24" s="7">
        <f t="shared" si="2"/>
        <v>-360</v>
      </c>
      <c r="F24" s="13">
        <f>D24/D34</f>
        <v>1.3917077413743114E-2</v>
      </c>
    </row>
    <row r="25" spans="1:6" x14ac:dyDescent="0.35">
      <c r="A25" s="1"/>
      <c r="B25" s="7" t="s">
        <v>21</v>
      </c>
      <c r="C25" s="7">
        <f>December!C25+November!C25+October!C25+September!C25+August!C25+July!C25+June!C25+May!C25+April!C25+March!C25+February!C25+January!C25</f>
        <v>3600</v>
      </c>
      <c r="D25" s="7">
        <f>December!D25+November!D25+October!D25+September!D25+August!D25+July!D25+June!D25+May!D25+April!D25+March!D25+February!D25+January!D25</f>
        <v>3150</v>
      </c>
      <c r="E25" s="7">
        <f t="shared" si="2"/>
        <v>450</v>
      </c>
      <c r="F25" s="13">
        <f>D25/D34</f>
        <v>4.5665410263844596E-2</v>
      </c>
    </row>
    <row r="26" spans="1:6" x14ac:dyDescent="0.35">
      <c r="A26" s="1"/>
      <c r="B26" s="7" t="s">
        <v>22</v>
      </c>
      <c r="C26" s="7">
        <f>December!C26+November!C26+October!C26+September!C26+August!C26+July!C26+June!C26+May!C26+April!C26+March!C26+February!C26+January!C26</f>
        <v>960</v>
      </c>
      <c r="D26" s="7">
        <f>December!D26+November!D26+October!D26+September!D26+August!D26+July!D26+June!D26+May!D26+April!D26+March!D26+February!D26+January!D26</f>
        <v>780</v>
      </c>
      <c r="E26" s="7">
        <f t="shared" si="2"/>
        <v>180</v>
      </c>
      <c r="F26" s="13">
        <f>D26/D34</f>
        <v>1.1307625398666281E-2</v>
      </c>
    </row>
    <row r="27" spans="1:6" x14ac:dyDescent="0.35">
      <c r="A27" s="1"/>
      <c r="B27" s="7" t="s">
        <v>23</v>
      </c>
      <c r="C27" s="7">
        <f>December!C27+November!C27+October!C27+September!C27+August!C27+July!C27+June!C27+May!C27+April!C27+March!C27+February!C27+January!C27</f>
        <v>2100</v>
      </c>
      <c r="D27" s="7">
        <f>December!D27+November!D27+October!D27+September!D27+August!D27+July!D27+June!D27+May!D27+April!D27+March!D27+February!D27+January!D27</f>
        <v>3060</v>
      </c>
      <c r="E27" s="7">
        <f t="shared" si="2"/>
        <v>-960</v>
      </c>
      <c r="F27" s="13">
        <f>D27/D34</f>
        <v>4.4360684256306175E-2</v>
      </c>
    </row>
    <row r="28" spans="1:6" x14ac:dyDescent="0.35">
      <c r="A28" s="1"/>
      <c r="B28" s="7" t="s">
        <v>24</v>
      </c>
      <c r="C28" s="7">
        <f>December!C28+November!C28+October!C28+September!C28+August!C28+July!C28+June!C28+May!C28+April!C28+March!C28+February!C28+January!C28</f>
        <v>5095</v>
      </c>
      <c r="D28" s="7">
        <f>December!D28+November!D28+October!D28+September!D28+August!D28+July!D28+June!D28+May!D28+April!D28+March!D28+February!D28+January!D28</f>
        <v>6900</v>
      </c>
      <c r="E28" s="7">
        <f t="shared" si="2"/>
        <v>-1805</v>
      </c>
      <c r="F28" s="13">
        <f>D28/D34</f>
        <v>0.10002899391127863</v>
      </c>
    </row>
    <row r="29" spans="1:6" x14ac:dyDescent="0.35">
      <c r="A29" s="1"/>
      <c r="B29" s="7" t="s">
        <v>25</v>
      </c>
      <c r="C29" s="7">
        <f>December!C29+November!C29+October!C29+September!C29+August!C29+July!C29+June!C29+May!C29+April!C29+March!C29+February!C29+January!C29</f>
        <v>240</v>
      </c>
      <c r="D29" s="7">
        <f>December!D29+November!D29+October!D29+September!D29+August!D29+July!D29+June!D29+May!D29+April!D29+March!D29+February!D29+January!D29</f>
        <v>0</v>
      </c>
      <c r="E29" s="7">
        <f t="shared" si="2"/>
        <v>240</v>
      </c>
      <c r="F29" s="13">
        <f>D29/D34</f>
        <v>0</v>
      </c>
    </row>
    <row r="30" spans="1:6" x14ac:dyDescent="0.35">
      <c r="A30" s="1"/>
      <c r="B30" s="7" t="s">
        <v>26</v>
      </c>
      <c r="C30" s="7">
        <f>December!C30+November!C30+October!C30+September!C30+August!C30+July!C30+June!C30+May!C30+April!C30+March!C30+February!C30+January!C30</f>
        <v>80</v>
      </c>
      <c r="D30" s="7">
        <f>December!D30+November!D30+October!D30+September!D30+August!D30+July!D30+June!D30+May!D30+April!D30+March!D30+February!D30+January!D30</f>
        <v>4200</v>
      </c>
      <c r="E30" s="7">
        <f t="shared" si="2"/>
        <v>-4120</v>
      </c>
      <c r="F30" s="13">
        <f>D30/D34</f>
        <v>6.0887213685126125E-2</v>
      </c>
    </row>
    <row r="31" spans="1:6" x14ac:dyDescent="0.35">
      <c r="A31" s="1"/>
      <c r="B31" s="7" t="s">
        <v>27</v>
      </c>
      <c r="C31" s="7">
        <f>December!C31+November!C31+October!C31+September!C31+August!C31+July!C31+June!C31+May!C31+April!C31+March!C31+February!C31+January!C31</f>
        <v>900</v>
      </c>
      <c r="D31" s="7">
        <f>December!D31+November!D31+October!D31+September!D31+August!D31+July!D31+June!D31+May!D31+April!D31+March!D31+February!D31+January!D31</f>
        <v>1560</v>
      </c>
      <c r="E31" s="7">
        <f t="shared" si="2"/>
        <v>-660</v>
      </c>
      <c r="F31" s="13">
        <f>D31/D34</f>
        <v>2.2615250797332561E-2</v>
      </c>
    </row>
    <row r="32" spans="1:6" x14ac:dyDescent="0.35">
      <c r="A32" s="1"/>
      <c r="B32" s="7" t="s">
        <v>28</v>
      </c>
      <c r="C32" s="7">
        <f>December!C32+November!C32+October!C32+September!C32+August!C32+July!C32+June!C32+May!C32+April!C32+March!C32+February!C32+January!C32</f>
        <v>11400</v>
      </c>
      <c r="D32" s="7">
        <f>December!D32+November!D32+October!D32+September!D32+August!D32+July!D32+June!D32+May!D32+April!D32+March!D32+February!D32+January!D32</f>
        <v>8832</v>
      </c>
      <c r="E32" s="7">
        <f t="shared" si="2"/>
        <v>2568</v>
      </c>
      <c r="F32" s="13">
        <f>D32/D34</f>
        <v>0.12803711220643665</v>
      </c>
    </row>
    <row r="33" spans="1:6" x14ac:dyDescent="0.35">
      <c r="A33" s="1"/>
      <c r="B33" s="7" t="s">
        <v>29</v>
      </c>
      <c r="C33" s="7">
        <f>December!C33+November!C33+October!C33+September!C33+August!C33+July!C33+June!C33+May!C33+April!C33+March!C33+February!C33+January!C33</f>
        <v>216</v>
      </c>
      <c r="D33" s="7">
        <f>December!D33+November!D33+October!D33+September!D33+August!D33+July!D33+June!D33+May!D33+April!D33+March!D33+February!D33+January!D33</f>
        <v>0</v>
      </c>
      <c r="E33" s="7">
        <f t="shared" si="2"/>
        <v>216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64769</v>
      </c>
      <c r="D34" s="7">
        <f t="shared" ref="D34:E34" si="3">SUM(D14:D33)</f>
        <v>68980</v>
      </c>
      <c r="E34" s="7">
        <f t="shared" si="3"/>
        <v>-4211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67F6-1BDD-4BA5-A014-7FBB464FD500}">
  <dimension ref="A1"/>
  <sheetViews>
    <sheetView tabSelected="1" zoomScale="70" zoomScaleNormal="70" workbookViewId="0">
      <selection activeCell="U29" sqref="U2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D37F-F24E-4E29-B83B-6DA6FE2024A0}">
  <dimension ref="A1:H39"/>
  <sheetViews>
    <sheetView workbookViewId="0">
      <selection activeCell="E12" sqref="E12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</row>
    <row r="2" spans="1:8" x14ac:dyDescent="0.35">
      <c r="A2" s="1"/>
      <c r="B2" s="1"/>
      <c r="C2" s="1"/>
      <c r="D2" s="1"/>
      <c r="E2" s="1"/>
      <c r="F2" s="1"/>
      <c r="G2" s="1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-225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5800</v>
      </c>
      <c r="E34" s="7">
        <f t="shared" si="3"/>
        <v>-300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7602-EEFA-4113-8F3C-10DCE4C45853}">
  <dimension ref="A1:H39"/>
  <sheetViews>
    <sheetView workbookViewId="0">
      <selection activeCell="D31" sqref="D31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-285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0.29010238907849828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6.1774744027303756E-2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4.6928327645051192E-2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1.3310580204778157E-2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9.2150170648464171E-3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1.9624573378839591E-2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8.1058020477815698E-2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1.0238907849829351E-2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4.2662116040955633E-3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3.5836177474402729E-2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1.3651877133105802E-2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4.4368600682593858E-2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1.1092150170648464E-2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4.3515358361774746E-2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9.8122866894197955E-2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5.9726962457337884E-2</v>
      </c>
    </row>
    <row r="31" spans="1:6" x14ac:dyDescent="0.35">
      <c r="A31" s="1"/>
      <c r="B31" s="7" t="s">
        <v>27</v>
      </c>
      <c r="C31" s="7">
        <v>75</v>
      </c>
      <c r="D31" s="7">
        <v>185</v>
      </c>
      <c r="E31" s="7">
        <f t="shared" si="2"/>
        <v>-110</v>
      </c>
      <c r="F31" s="13">
        <f>D31/D34</f>
        <v>3.1569965870307165E-2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0.12559726962457338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5860</v>
      </c>
      <c r="E34" s="7">
        <f t="shared" si="3"/>
        <v>-360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0C27-B3B5-4465-BBDC-E6D7800BC835}">
  <dimension ref="A1:H39"/>
  <sheetViews>
    <sheetView topLeftCell="A21" workbookViewId="0">
      <selection activeCell="C22" sqref="C22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1800</v>
      </c>
      <c r="E5" s="7">
        <v>1400</v>
      </c>
      <c r="F5" s="7">
        <f t="shared" ref="F5:F6" si="0">E5-D5</f>
        <v>-400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5900</v>
      </c>
      <c r="E7" s="7">
        <f t="shared" ref="E7:F7" si="1">E6+E5+E4</f>
        <v>5575</v>
      </c>
      <c r="F7" s="7">
        <f t="shared" si="1"/>
        <v>-325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-535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90</v>
      </c>
      <c r="D22" s="7">
        <v>25</v>
      </c>
      <c r="E22" s="7">
        <f t="shared" si="2"/>
        <v>65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5590</v>
      </c>
      <c r="D34" s="7">
        <f t="shared" ref="D34:E34" si="3">SUM(D14:D33)</f>
        <v>5800</v>
      </c>
      <c r="E34" s="7">
        <f t="shared" si="3"/>
        <v>-210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259C-2769-4DEE-BF27-F7156532EED2}">
  <dimension ref="A1:H39"/>
  <sheetViews>
    <sheetView topLeftCell="A3" workbookViewId="0">
      <selection activeCell="C14" sqref="C1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20" t="s">
        <v>3</v>
      </c>
      <c r="C3" s="20"/>
      <c r="D3" s="21" t="s">
        <v>6</v>
      </c>
      <c r="E3" s="21" t="s">
        <v>7</v>
      </c>
      <c r="F3" s="21" t="s">
        <v>8</v>
      </c>
    </row>
    <row r="4" spans="1:8" x14ac:dyDescent="0.35">
      <c r="A4" s="12"/>
      <c r="B4" s="15" t="s">
        <v>4</v>
      </c>
      <c r="C4" s="15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5" t="s">
        <v>4</v>
      </c>
      <c r="C5" s="15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8" t="s">
        <v>5</v>
      </c>
      <c r="C6" s="8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-475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1340</v>
      </c>
      <c r="D14" s="7">
        <v>1700</v>
      </c>
      <c r="E14" s="7">
        <f>C14-D14</f>
        <v>-360</v>
      </c>
      <c r="F14" s="13">
        <f>D14/D34</f>
        <v>0.29360967184801384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6.2521588946459414E-2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4.7495682210708115E-2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1.3471502590673576E-2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9.3264248704663204E-3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1.9861830742659757E-2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8.2037996545768571E-2</v>
      </c>
    </row>
    <row r="21" spans="1:6" x14ac:dyDescent="0.35">
      <c r="A21" s="1"/>
      <c r="B21" s="7" t="s">
        <v>17</v>
      </c>
      <c r="C21" s="7">
        <v>160</v>
      </c>
      <c r="D21" s="7">
        <v>60</v>
      </c>
      <c r="E21" s="7">
        <f t="shared" si="2"/>
        <v>100</v>
      </c>
      <c r="F21" s="13">
        <f>D21/D34</f>
        <v>1.0362694300518135E-2</v>
      </c>
    </row>
    <row r="22" spans="1:6" x14ac:dyDescent="0.35">
      <c r="A22" s="1"/>
      <c r="B22" s="7" t="s">
        <v>18</v>
      </c>
      <c r="C22" s="7">
        <v>0</v>
      </c>
      <c r="D22" s="7">
        <v>15</v>
      </c>
      <c r="E22" s="7">
        <f t="shared" si="2"/>
        <v>-15</v>
      </c>
      <c r="F22" s="13">
        <f>D22/D34</f>
        <v>2.5906735751295338E-3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3.6269430051813469E-2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1.3816925734024179E-2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4.4905008635578586E-2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1.1226252158894647E-2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4.4041450777202069E-2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9.9309153713298792E-2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6.0449050086355788E-2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2.158894645941278E-2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0.12711571675302244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5240</v>
      </c>
      <c r="D34" s="7">
        <f t="shared" ref="D34:E34" si="3">SUM(D14:D33)</f>
        <v>5790</v>
      </c>
      <c r="E34" s="7">
        <f t="shared" si="3"/>
        <v>-550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4422-2AEE-4CF5-BA6E-FE380096F0D6}">
  <dimension ref="A1:H39"/>
  <sheetViews>
    <sheetView workbookViewId="0">
      <selection activeCell="C14" sqref="C1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345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1500</v>
      </c>
      <c r="D14" s="7">
        <v>1000</v>
      </c>
      <c r="E14" s="7">
        <f>C14-D14</f>
        <v>500</v>
      </c>
      <c r="F14" s="13">
        <f>D14/D34</f>
        <v>0.19607843137254902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7.0980392156862748E-2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5.3921568627450983E-2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1.5294117647058824E-2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1.0588235294117647E-2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2.2549019607843137E-2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9.3137254901960786E-2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1.1764705882352941E-2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4.9019607843137254E-3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4.1176470588235294E-2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1.5686274509803921E-2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5.0980392156862744E-2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1.2745098039215686E-2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0.05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0.11274509803921569</v>
      </c>
    </row>
    <row r="29" spans="1:6" x14ac:dyDescent="0.35">
      <c r="A29" s="1"/>
      <c r="B29" s="7" t="s">
        <v>25</v>
      </c>
      <c r="C29" s="7">
        <v>70</v>
      </c>
      <c r="D29" s="7">
        <v>0</v>
      </c>
      <c r="E29" s="7">
        <f t="shared" si="2"/>
        <v>70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6.8627450980392163E-2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2.4509803921568627E-2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0.14431372549019608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5370</v>
      </c>
      <c r="D34" s="7">
        <f t="shared" ref="D34:E34" si="3">SUM(D14:D33)</f>
        <v>5100</v>
      </c>
      <c r="E34" s="7">
        <f t="shared" si="3"/>
        <v>270</v>
      </c>
      <c r="F34" s="13">
        <f>SUM(F14:F33)</f>
        <v>1.0000000000000002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A09B-794E-4AE7-898F-1DC4D1F715D6}">
  <dimension ref="A1:H39"/>
  <sheetViews>
    <sheetView workbookViewId="0">
      <selection activeCell="G9" sqref="G9:H9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11">
        <f>F7+E34</f>
        <v>-225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5800</v>
      </c>
      <c r="E34" s="7">
        <f t="shared" si="3"/>
        <v>-300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9D83-2804-4D55-A907-746A1E9D0F95}">
  <dimension ref="A1:H39"/>
  <sheetViews>
    <sheetView workbookViewId="0">
      <selection activeCell="C14" sqref="C1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-666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1200</v>
      </c>
      <c r="D14" s="7">
        <v>1700</v>
      </c>
      <c r="E14" s="7">
        <f>C14-D14</f>
        <v>-500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169</v>
      </c>
      <c r="D17" s="7">
        <v>78</v>
      </c>
      <c r="E17" s="7">
        <f t="shared" si="2"/>
        <v>91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420</v>
      </c>
      <c r="D28" s="7">
        <v>575</v>
      </c>
      <c r="E28" s="7">
        <f t="shared" si="2"/>
        <v>-155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70</v>
      </c>
      <c r="D29" s="7">
        <v>0</v>
      </c>
      <c r="E29" s="7">
        <f t="shared" si="2"/>
        <v>70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5059</v>
      </c>
      <c r="D34" s="7">
        <f t="shared" ref="D34:E34" si="3">SUM(D14:D33)</f>
        <v>5800</v>
      </c>
      <c r="E34" s="7">
        <f t="shared" si="3"/>
        <v>-741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4A03-89EF-4B5F-99B8-7D9E5740D684}">
  <dimension ref="A1:H39"/>
  <sheetViews>
    <sheetView workbookViewId="0">
      <selection activeCell="B34" sqref="B34"/>
    </sheetView>
  </sheetViews>
  <sheetFormatPr defaultRowHeight="14.5" x14ac:dyDescent="0.35"/>
  <cols>
    <col min="2" max="2" width="18.90625" bestFit="1" customWidth="1"/>
    <col min="5" max="5" width="9.453125" bestFit="1" customWidth="1"/>
    <col min="6" max="6" width="10" bestFit="1" customWidth="1"/>
    <col min="7" max="7" width="10.6328125" bestFit="1" customWidth="1"/>
  </cols>
  <sheetData>
    <row r="1" spans="1:8" x14ac:dyDescent="0.35">
      <c r="A1" s="2" t="s">
        <v>0</v>
      </c>
      <c r="B1" s="2"/>
      <c r="C1" s="2"/>
      <c r="D1" s="2"/>
      <c r="E1" s="2"/>
      <c r="F1" s="2"/>
      <c r="G1" s="2"/>
    </row>
    <row r="2" spans="1:8" x14ac:dyDescent="0.35">
      <c r="A2" s="2"/>
      <c r="B2" s="2"/>
      <c r="C2" s="2"/>
      <c r="D2" s="2"/>
      <c r="E2" s="2"/>
      <c r="F2" s="2"/>
      <c r="G2" s="2"/>
    </row>
    <row r="3" spans="1:8" x14ac:dyDescent="0.35">
      <c r="A3" s="12" t="s">
        <v>1</v>
      </c>
      <c r="B3" s="3" t="s">
        <v>3</v>
      </c>
      <c r="C3" s="3"/>
      <c r="D3" s="4" t="s">
        <v>6</v>
      </c>
      <c r="E3" s="4" t="s">
        <v>7</v>
      </c>
      <c r="F3" s="4" t="s">
        <v>8</v>
      </c>
    </row>
    <row r="4" spans="1:8" x14ac:dyDescent="0.35">
      <c r="A4" s="12"/>
      <c r="B4" s="18" t="s">
        <v>4</v>
      </c>
      <c r="C4" s="18"/>
      <c r="D4" s="6">
        <v>3800</v>
      </c>
      <c r="E4" s="7">
        <v>3800</v>
      </c>
      <c r="F4" s="7">
        <f>E4-D4</f>
        <v>0</v>
      </c>
    </row>
    <row r="5" spans="1:8" x14ac:dyDescent="0.35">
      <c r="A5" s="12"/>
      <c r="B5" s="18" t="s">
        <v>4</v>
      </c>
      <c r="C5" s="18"/>
      <c r="D5" s="6">
        <v>1400</v>
      </c>
      <c r="E5" s="7">
        <v>1400</v>
      </c>
      <c r="F5" s="7">
        <f t="shared" ref="F5:F6" si="0">E5-D5</f>
        <v>0</v>
      </c>
    </row>
    <row r="6" spans="1:8" x14ac:dyDescent="0.35">
      <c r="A6" s="12"/>
      <c r="B6" s="19" t="s">
        <v>5</v>
      </c>
      <c r="C6" s="19"/>
      <c r="D6" s="14">
        <v>300</v>
      </c>
      <c r="E6" s="7">
        <v>375</v>
      </c>
      <c r="F6" s="7">
        <f t="shared" si="0"/>
        <v>75</v>
      </c>
    </row>
    <row r="7" spans="1:8" x14ac:dyDescent="0.35">
      <c r="A7" s="12"/>
      <c r="B7" s="9"/>
      <c r="C7" s="11" t="s">
        <v>30</v>
      </c>
      <c r="D7" s="7">
        <f>D6+D5+D4</f>
        <v>5500</v>
      </c>
      <c r="E7" s="7">
        <f t="shared" ref="E7:F7" si="1">E6+E5+E4</f>
        <v>5575</v>
      </c>
      <c r="F7" s="7">
        <f t="shared" si="1"/>
        <v>75</v>
      </c>
    </row>
    <row r="8" spans="1:8" x14ac:dyDescent="0.35">
      <c r="A8" s="12"/>
    </row>
    <row r="9" spans="1:8" x14ac:dyDescent="0.35">
      <c r="A9" s="12"/>
      <c r="G9" s="11" t="s">
        <v>31</v>
      </c>
      <c r="H9" s="7">
        <f>F7+E34</f>
        <v>-225</v>
      </c>
    </row>
    <row r="13" spans="1:8" x14ac:dyDescent="0.35">
      <c r="A13" s="1" t="s">
        <v>2</v>
      </c>
      <c r="B13" s="4" t="s">
        <v>9</v>
      </c>
      <c r="C13" s="4" t="s">
        <v>6</v>
      </c>
      <c r="D13" s="4" t="s">
        <v>7</v>
      </c>
      <c r="E13" s="10" t="s">
        <v>8</v>
      </c>
      <c r="F13" s="10" t="s">
        <v>32</v>
      </c>
    </row>
    <row r="14" spans="1:8" x14ac:dyDescent="0.35">
      <c r="A14" s="1"/>
      <c r="B14" s="7" t="s">
        <v>10</v>
      </c>
      <c r="C14" s="7">
        <v>1700</v>
      </c>
      <c r="D14" s="7">
        <v>1700</v>
      </c>
      <c r="E14" s="7">
        <f>C14-D14</f>
        <v>0</v>
      </c>
      <c r="F14" s="13">
        <f>D14/D34</f>
        <v>0.29310344827586204</v>
      </c>
    </row>
    <row r="15" spans="1:8" x14ac:dyDescent="0.35">
      <c r="A15" s="1"/>
      <c r="B15" s="7" t="s">
        <v>11</v>
      </c>
      <c r="C15" s="7">
        <v>350</v>
      </c>
      <c r="D15" s="7">
        <v>362</v>
      </c>
      <c r="E15" s="7">
        <f t="shared" ref="E15:E33" si="2">C15-D15</f>
        <v>-12</v>
      </c>
      <c r="F15" s="13">
        <f>D15/D34</f>
        <v>6.2413793103448273E-2</v>
      </c>
    </row>
    <row r="16" spans="1:8" x14ac:dyDescent="0.35">
      <c r="A16" s="1"/>
      <c r="B16" s="7" t="s">
        <v>12</v>
      </c>
      <c r="C16" s="7">
        <v>275</v>
      </c>
      <c r="D16" s="7">
        <v>275</v>
      </c>
      <c r="E16" s="7">
        <f t="shared" si="2"/>
        <v>0</v>
      </c>
      <c r="F16" s="13">
        <f>D16/D34</f>
        <v>4.7413793103448273E-2</v>
      </c>
    </row>
    <row r="17" spans="1:6" x14ac:dyDescent="0.35">
      <c r="A17" s="1"/>
      <c r="B17" s="7" t="s">
        <v>13</v>
      </c>
      <c r="C17" s="7">
        <v>175</v>
      </c>
      <c r="D17" s="7">
        <v>78</v>
      </c>
      <c r="E17" s="7">
        <f t="shared" si="2"/>
        <v>97</v>
      </c>
      <c r="F17" s="13">
        <f>D17/D34</f>
        <v>1.3448275862068966E-2</v>
      </c>
    </row>
    <row r="18" spans="1:6" x14ac:dyDescent="0.35">
      <c r="A18" s="1"/>
      <c r="B18" s="7" t="s">
        <v>14</v>
      </c>
      <c r="C18" s="7">
        <v>52</v>
      </c>
      <c r="D18" s="7">
        <v>54</v>
      </c>
      <c r="E18" s="7">
        <f t="shared" si="2"/>
        <v>-2</v>
      </c>
      <c r="F18" s="13">
        <f>D18/D34</f>
        <v>9.3103448275862061E-3</v>
      </c>
    </row>
    <row r="19" spans="1:6" x14ac:dyDescent="0.35">
      <c r="A19" s="1"/>
      <c r="B19" s="7" t="s">
        <v>15</v>
      </c>
      <c r="C19" s="7">
        <v>115</v>
      </c>
      <c r="D19" s="7">
        <v>115</v>
      </c>
      <c r="E19" s="7">
        <f t="shared" si="2"/>
        <v>0</v>
      </c>
      <c r="F19" s="13">
        <f>D19/D34</f>
        <v>1.9827586206896553E-2</v>
      </c>
    </row>
    <row r="20" spans="1:6" x14ac:dyDescent="0.35">
      <c r="A20" s="1"/>
      <c r="B20" s="7" t="s">
        <v>16</v>
      </c>
      <c r="C20" s="7">
        <v>500</v>
      </c>
      <c r="D20" s="7">
        <v>475</v>
      </c>
      <c r="E20" s="7">
        <f t="shared" si="2"/>
        <v>25</v>
      </c>
      <c r="F20" s="13">
        <f>D20/D34</f>
        <v>8.1896551724137928E-2</v>
      </c>
    </row>
    <row r="21" spans="1:6" x14ac:dyDescent="0.35">
      <c r="A21" s="1"/>
      <c r="B21" s="7" t="s">
        <v>17</v>
      </c>
      <c r="C21" s="7">
        <v>60</v>
      </c>
      <c r="D21" s="7">
        <v>60</v>
      </c>
      <c r="E21" s="7">
        <f t="shared" si="2"/>
        <v>0</v>
      </c>
      <c r="F21" s="13">
        <f>D21/D34</f>
        <v>1.0344827586206896E-2</v>
      </c>
    </row>
    <row r="22" spans="1:6" x14ac:dyDescent="0.35">
      <c r="A22" s="1"/>
      <c r="B22" s="7" t="s">
        <v>18</v>
      </c>
      <c r="C22" s="7">
        <v>0</v>
      </c>
      <c r="D22" s="7">
        <v>25</v>
      </c>
      <c r="E22" s="7">
        <f t="shared" si="2"/>
        <v>-25</v>
      </c>
      <c r="F22" s="13">
        <f>D22/D34</f>
        <v>4.3103448275862068E-3</v>
      </c>
    </row>
    <row r="23" spans="1:6" x14ac:dyDescent="0.35">
      <c r="A23" s="1"/>
      <c r="B23" s="7" t="s">
        <v>19</v>
      </c>
      <c r="C23" s="7">
        <v>200</v>
      </c>
      <c r="D23" s="7">
        <v>210</v>
      </c>
      <c r="E23" s="7">
        <f t="shared" si="2"/>
        <v>-10</v>
      </c>
      <c r="F23" s="13">
        <f>D23/D34</f>
        <v>3.6206896551724141E-2</v>
      </c>
    </row>
    <row r="24" spans="1:6" x14ac:dyDescent="0.35">
      <c r="A24" s="1"/>
      <c r="B24" s="7" t="s">
        <v>20</v>
      </c>
      <c r="C24" s="7">
        <v>50</v>
      </c>
      <c r="D24" s="7">
        <v>80</v>
      </c>
      <c r="E24" s="7">
        <f t="shared" si="2"/>
        <v>-30</v>
      </c>
      <c r="F24" s="13">
        <f>D24/D34</f>
        <v>1.3793103448275862E-2</v>
      </c>
    </row>
    <row r="25" spans="1:6" x14ac:dyDescent="0.35">
      <c r="A25" s="1"/>
      <c r="B25" s="7" t="s">
        <v>21</v>
      </c>
      <c r="C25" s="7">
        <v>300</v>
      </c>
      <c r="D25" s="7">
        <v>260</v>
      </c>
      <c r="E25" s="7">
        <f t="shared" si="2"/>
        <v>40</v>
      </c>
      <c r="F25" s="13">
        <f>D25/D34</f>
        <v>4.4827586206896551E-2</v>
      </c>
    </row>
    <row r="26" spans="1:6" x14ac:dyDescent="0.35">
      <c r="A26" s="1"/>
      <c r="B26" s="7" t="s">
        <v>22</v>
      </c>
      <c r="C26" s="7">
        <v>80</v>
      </c>
      <c r="D26" s="7">
        <v>65</v>
      </c>
      <c r="E26" s="7">
        <f t="shared" si="2"/>
        <v>15</v>
      </c>
      <c r="F26" s="13">
        <f>D26/D34</f>
        <v>1.1206896551724138E-2</v>
      </c>
    </row>
    <row r="27" spans="1:6" x14ac:dyDescent="0.35">
      <c r="A27" s="1"/>
      <c r="B27" s="7" t="s">
        <v>23</v>
      </c>
      <c r="C27" s="7">
        <v>175</v>
      </c>
      <c r="D27" s="7">
        <v>255</v>
      </c>
      <c r="E27" s="7">
        <f t="shared" si="2"/>
        <v>-80</v>
      </c>
      <c r="F27" s="13">
        <f>D27/D34</f>
        <v>4.3965517241379308E-2</v>
      </c>
    </row>
    <row r="28" spans="1:6" x14ac:dyDescent="0.35">
      <c r="A28" s="1"/>
      <c r="B28" s="7" t="s">
        <v>24</v>
      </c>
      <c r="C28" s="7">
        <v>425</v>
      </c>
      <c r="D28" s="7">
        <v>575</v>
      </c>
      <c r="E28" s="7">
        <f t="shared" si="2"/>
        <v>-150</v>
      </c>
      <c r="F28" s="13">
        <f>D28/D34</f>
        <v>9.9137931034482762E-2</v>
      </c>
    </row>
    <row r="29" spans="1:6" x14ac:dyDescent="0.35">
      <c r="A29" s="1"/>
      <c r="B29" s="7" t="s">
        <v>25</v>
      </c>
      <c r="C29" s="7">
        <v>0</v>
      </c>
      <c r="D29" s="7">
        <v>0</v>
      </c>
      <c r="E29" s="7">
        <f t="shared" si="2"/>
        <v>0</v>
      </c>
      <c r="F29" s="13">
        <f>D29/D34</f>
        <v>0</v>
      </c>
    </row>
    <row r="30" spans="1:6" x14ac:dyDescent="0.35">
      <c r="A30" s="1"/>
      <c r="B30" s="7" t="s">
        <v>26</v>
      </c>
      <c r="C30" s="7">
        <v>0</v>
      </c>
      <c r="D30" s="7">
        <v>350</v>
      </c>
      <c r="E30" s="7">
        <f t="shared" si="2"/>
        <v>-350</v>
      </c>
      <c r="F30" s="13">
        <f>D30/D34</f>
        <v>6.0344827586206899E-2</v>
      </c>
    </row>
    <row r="31" spans="1:6" x14ac:dyDescent="0.35">
      <c r="A31" s="1"/>
      <c r="B31" s="7" t="s">
        <v>27</v>
      </c>
      <c r="C31" s="7">
        <v>75</v>
      </c>
      <c r="D31" s="7">
        <v>125</v>
      </c>
      <c r="E31" s="7">
        <f t="shared" si="2"/>
        <v>-50</v>
      </c>
      <c r="F31" s="13">
        <f>D31/D34</f>
        <v>2.1551724137931036E-2</v>
      </c>
    </row>
    <row r="32" spans="1:6" x14ac:dyDescent="0.35">
      <c r="A32" s="1"/>
      <c r="B32" s="7" t="s">
        <v>28</v>
      </c>
      <c r="C32" s="7">
        <v>950</v>
      </c>
      <c r="D32" s="7">
        <v>736</v>
      </c>
      <c r="E32" s="7">
        <f t="shared" si="2"/>
        <v>214</v>
      </c>
      <c r="F32" s="13">
        <f>D32/D34</f>
        <v>0.12689655172413794</v>
      </c>
    </row>
    <row r="33" spans="1:6" x14ac:dyDescent="0.35">
      <c r="A33" s="1"/>
      <c r="B33" s="7" t="s">
        <v>29</v>
      </c>
      <c r="C33" s="7">
        <v>18</v>
      </c>
      <c r="D33" s="7">
        <v>0</v>
      </c>
      <c r="E33" s="7">
        <f t="shared" si="2"/>
        <v>18</v>
      </c>
      <c r="F33" s="13">
        <f>D33/D34</f>
        <v>0</v>
      </c>
    </row>
    <row r="34" spans="1:6" x14ac:dyDescent="0.35">
      <c r="A34" s="1"/>
      <c r="B34" s="11" t="s">
        <v>30</v>
      </c>
      <c r="C34" s="7">
        <f>SUM(C14:C33)</f>
        <v>5500</v>
      </c>
      <c r="D34" s="7">
        <f t="shared" ref="D34:E34" si="3">SUM(D14:D33)</f>
        <v>5800</v>
      </c>
      <c r="E34" s="7">
        <f t="shared" si="3"/>
        <v>-300</v>
      </c>
      <c r="F34" s="13">
        <f>SUM(F14:F33)</f>
        <v>1</v>
      </c>
    </row>
    <row r="35" spans="1:6" x14ac:dyDescent="0.35">
      <c r="A35" s="1"/>
    </row>
    <row r="36" spans="1:6" x14ac:dyDescent="0.35">
      <c r="A36" s="1"/>
    </row>
    <row r="37" spans="1:6" x14ac:dyDescent="0.35">
      <c r="A37" s="1"/>
    </row>
    <row r="38" spans="1:6" x14ac:dyDescent="0.35">
      <c r="A38" s="1"/>
    </row>
    <row r="39" spans="1:6" x14ac:dyDescent="0.35">
      <c r="A39" s="1"/>
    </row>
  </sheetData>
  <mergeCells count="7">
    <mergeCell ref="A13:A39"/>
    <mergeCell ref="A1:G2"/>
    <mergeCell ref="A3:A9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2023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Shravani Sajekar</dc:creator>
  <cp:lastModifiedBy>Shravani Sajekar</cp:lastModifiedBy>
  <dcterms:created xsi:type="dcterms:W3CDTF">2023-03-30T07:09:09Z</dcterms:created>
  <dcterms:modified xsi:type="dcterms:W3CDTF">2023-03-30T08:28:32Z</dcterms:modified>
</cp:coreProperties>
</file>