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ph\Dropbox\Modeloff\2013\Monthly Question\February\Scrubbed For Release\Asset Schedule\"/>
    </mc:Choice>
  </mc:AlternateContent>
  <bookViews>
    <workbookView xWindow="240" yWindow="135" windowWidth="21075" windowHeight="9465"/>
  </bookViews>
  <sheets>
    <sheet name="Capex Schedule" sheetId="4" r:id="rId1"/>
  </sheets>
  <calcPr calcId="152511"/>
</workbook>
</file>

<file path=xl/calcChain.xml><?xml version="1.0" encoding="utf-8"?>
<calcChain xmlns="http://schemas.openxmlformats.org/spreadsheetml/2006/main">
  <c r="E26" i="4" l="1"/>
  <c r="D29" i="4"/>
  <c r="E20" i="4"/>
  <c r="E14" i="4"/>
  <c r="D23" i="4"/>
  <c r="J32" i="4" l="1"/>
  <c r="F11" i="4"/>
  <c r="G11" i="4" s="1"/>
  <c r="H11" i="4" s="1"/>
  <c r="H6" i="4"/>
  <c r="E5" i="4"/>
  <c r="E15" i="4" s="1"/>
  <c r="E16" i="4" s="1"/>
  <c r="F8" i="4"/>
  <c r="F5" i="4" s="1"/>
  <c r="E6" i="4"/>
  <c r="F6" i="4" s="1"/>
  <c r="G6" i="4" s="1"/>
  <c r="G7" i="4"/>
  <c r="H7" i="4" s="1"/>
  <c r="J6" i="4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F9" i="4"/>
  <c r="G9" i="4" s="1"/>
  <c r="H9" i="4" s="1"/>
  <c r="F10" i="4"/>
  <c r="G10" i="4" s="1"/>
  <c r="E2" i="4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F21" i="4" l="1"/>
  <c r="F15" i="4"/>
  <c r="I7" i="4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H10" i="4"/>
  <c r="I10" i="4" s="1"/>
  <c r="F16" i="4"/>
  <c r="I11" i="4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E27" i="4"/>
  <c r="G8" i="4"/>
  <c r="E21" i="4"/>
  <c r="E22" i="4" s="1"/>
  <c r="E17" i="4"/>
  <c r="F14" i="4" s="1"/>
  <c r="J10" i="4" l="1"/>
  <c r="F17" i="4"/>
  <c r="G5" i="4"/>
  <c r="G15" i="4" s="1"/>
  <c r="H8" i="4"/>
  <c r="H5" i="4" s="1"/>
  <c r="I9" i="4"/>
  <c r="E23" i="4"/>
  <c r="F20" i="4" s="1"/>
  <c r="G16" i="4" l="1"/>
  <c r="H16" i="4"/>
  <c r="G21" i="4"/>
  <c r="F22" i="4"/>
  <c r="F23" i="4" s="1"/>
  <c r="K10" i="4"/>
  <c r="H15" i="4"/>
  <c r="I8" i="4"/>
  <c r="E29" i="4"/>
  <c r="F26" i="4" s="1"/>
  <c r="J9" i="4"/>
  <c r="G14" i="4"/>
  <c r="H21" i="4"/>
  <c r="E28" i="4" l="1"/>
  <c r="L10" i="4"/>
  <c r="J8" i="4"/>
  <c r="J5" i="4" s="1"/>
  <c r="I5" i="4"/>
  <c r="I15" i="4" s="1"/>
  <c r="G17" i="4"/>
  <c r="H14" i="4" s="1"/>
  <c r="H17" i="4" s="1"/>
  <c r="I14" i="4" s="1"/>
  <c r="K8" i="4"/>
  <c r="K5" i="4" s="1"/>
  <c r="F27" i="4"/>
  <c r="I21" i="4"/>
  <c r="M10" i="4"/>
  <c r="K9" i="4"/>
  <c r="I16" i="4" l="1"/>
  <c r="F29" i="4"/>
  <c r="G26" i="4" s="1"/>
  <c r="G20" i="4"/>
  <c r="L9" i="4"/>
  <c r="N10" i="4"/>
  <c r="I17" i="4"/>
  <c r="J14" i="4" s="1"/>
  <c r="L8" i="4"/>
  <c r="L5" i="4" s="1"/>
  <c r="J21" i="4"/>
  <c r="J15" i="4"/>
  <c r="F28" i="4" l="1"/>
  <c r="J16" i="4"/>
  <c r="J17" i="4" s="1"/>
  <c r="J33" i="4" s="1"/>
  <c r="M9" i="4"/>
  <c r="K21" i="4"/>
  <c r="K15" i="4"/>
  <c r="K16" i="4" s="1"/>
  <c r="M8" i="4"/>
  <c r="M5" i="4" s="1"/>
  <c r="G27" i="4"/>
  <c r="G22" i="4"/>
  <c r="G23" i="4" s="1"/>
  <c r="O10" i="4"/>
  <c r="L16" i="4" l="1"/>
  <c r="G29" i="4"/>
  <c r="H26" i="4" s="1"/>
  <c r="H20" i="4"/>
  <c r="N8" i="4"/>
  <c r="N5" i="4" s="1"/>
  <c r="P10" i="4"/>
  <c r="K14" i="4"/>
  <c r="L21" i="4"/>
  <c r="L15" i="4"/>
  <c r="N9" i="4"/>
  <c r="G28" i="4" l="1"/>
  <c r="O9" i="4"/>
  <c r="M15" i="4"/>
  <c r="M21" i="4"/>
  <c r="O8" i="4"/>
  <c r="O5" i="4" s="1"/>
  <c r="K17" i="4"/>
  <c r="L14" i="4" s="1"/>
  <c r="H27" i="4"/>
  <c r="H22" i="4"/>
  <c r="H23" i="4" s="1"/>
  <c r="Q10" i="4"/>
  <c r="N16" i="4" l="1"/>
  <c r="M16" i="4"/>
  <c r="L17" i="4"/>
  <c r="M14" i="4" s="1"/>
  <c r="I20" i="4"/>
  <c r="H29" i="4"/>
  <c r="I26" i="4" s="1"/>
  <c r="N15" i="4"/>
  <c r="N21" i="4"/>
  <c r="P8" i="4"/>
  <c r="P5" i="4" s="1"/>
  <c r="R10" i="4"/>
  <c r="P9" i="4"/>
  <c r="H28" i="4" l="1"/>
  <c r="M17" i="4"/>
  <c r="N14" i="4" s="1"/>
  <c r="N17" i="4" s="1"/>
  <c r="O14" i="4" s="1"/>
  <c r="Q8" i="4"/>
  <c r="Q5" i="4" s="1"/>
  <c r="O21" i="4"/>
  <c r="O15" i="4"/>
  <c r="Q9" i="4"/>
  <c r="S10" i="4"/>
  <c r="I27" i="4"/>
  <c r="J35" i="4" s="1"/>
  <c r="I22" i="4"/>
  <c r="I23" i="4" s="1"/>
  <c r="O16" i="4" l="1"/>
  <c r="O17" i="4" s="1"/>
  <c r="P14" i="4" s="1"/>
  <c r="J20" i="4"/>
  <c r="I29" i="4"/>
  <c r="J26" i="4" s="1"/>
  <c r="P21" i="4"/>
  <c r="P15" i="4"/>
  <c r="P16" i="4" s="1"/>
  <c r="T10" i="4"/>
  <c r="R9" i="4"/>
  <c r="R8" i="4"/>
  <c r="R5" i="4" s="1"/>
  <c r="I28" i="4" l="1"/>
  <c r="Q16" i="4"/>
  <c r="P17" i="4"/>
  <c r="Q14" i="4" s="1"/>
  <c r="J27" i="4"/>
  <c r="J22" i="4"/>
  <c r="J23" i="4" s="1"/>
  <c r="Q21" i="4"/>
  <c r="Q15" i="4"/>
  <c r="S8" i="4"/>
  <c r="S5" i="4" s="1"/>
  <c r="S9" i="4"/>
  <c r="U10" i="4"/>
  <c r="K20" i="4" l="1"/>
  <c r="J29" i="4"/>
  <c r="K26" i="4" s="1"/>
  <c r="Q17" i="4"/>
  <c r="R14" i="4" s="1"/>
  <c r="R21" i="4"/>
  <c r="R15" i="4"/>
  <c r="T8" i="4"/>
  <c r="T5" i="4" s="1"/>
  <c r="V10" i="4"/>
  <c r="T9" i="4"/>
  <c r="J28" i="4" l="1"/>
  <c r="R16" i="4"/>
  <c r="R17" i="4" s="1"/>
  <c r="S14" i="4" s="1"/>
  <c r="S21" i="4"/>
  <c r="S15" i="4"/>
  <c r="U9" i="4"/>
  <c r="U8" i="4"/>
  <c r="U5" i="4" s="1"/>
  <c r="K27" i="4"/>
  <c r="K22" i="4"/>
  <c r="K23" i="4" s="1"/>
  <c r="S16" i="4" l="1"/>
  <c r="T16" i="4"/>
  <c r="S17" i="4"/>
  <c r="T14" i="4" s="1"/>
  <c r="L20" i="4"/>
  <c r="K29" i="4"/>
  <c r="L26" i="4" s="1"/>
  <c r="V8" i="4"/>
  <c r="V5" i="4" s="1"/>
  <c r="T21" i="4"/>
  <c r="T15" i="4"/>
  <c r="V9" i="4"/>
  <c r="K28" i="4" l="1"/>
  <c r="V21" i="4"/>
  <c r="V15" i="4"/>
  <c r="U21" i="4"/>
  <c r="U15" i="4"/>
  <c r="T17" i="4"/>
  <c r="U14" i="4" s="1"/>
  <c r="L27" i="4"/>
  <c r="L22" i="4"/>
  <c r="L23" i="4" s="1"/>
  <c r="J34" i="4" s="1"/>
  <c r="U16" i="4" l="1"/>
  <c r="V16" i="4"/>
  <c r="U17" i="4"/>
  <c r="V14" i="4" s="1"/>
  <c r="M20" i="4"/>
  <c r="L29" i="4"/>
  <c r="M26" i="4" s="1"/>
  <c r="L28" i="4" l="1"/>
  <c r="V17" i="4"/>
  <c r="M27" i="4"/>
  <c r="M22" i="4"/>
  <c r="M23" i="4" s="1"/>
  <c r="M29" i="4" l="1"/>
  <c r="N26" i="4" s="1"/>
  <c r="N20" i="4"/>
  <c r="M28" i="4" l="1"/>
  <c r="N27" i="4"/>
  <c r="N22" i="4"/>
  <c r="N23" i="4" s="1"/>
  <c r="N29" i="4" l="1"/>
  <c r="O26" i="4" s="1"/>
  <c r="O20" i="4"/>
  <c r="N28" i="4" l="1"/>
  <c r="O27" i="4"/>
  <c r="O22" i="4"/>
  <c r="O23" i="4" s="1"/>
  <c r="O29" i="4" l="1"/>
  <c r="P20" i="4"/>
  <c r="O28" i="4" l="1"/>
  <c r="P26" i="4"/>
  <c r="P27" i="4"/>
  <c r="P22" i="4"/>
  <c r="P23" i="4" s="1"/>
  <c r="Q20" i="4" l="1"/>
  <c r="P29" i="4"/>
  <c r="P28" i="4" l="1"/>
  <c r="Q26" i="4"/>
  <c r="Q27" i="4"/>
  <c r="Q22" i="4"/>
  <c r="Q23" i="4" s="1"/>
  <c r="R20" i="4" l="1"/>
  <c r="Q29" i="4"/>
  <c r="Q28" i="4" l="1"/>
  <c r="R26" i="4"/>
  <c r="R27" i="4"/>
  <c r="R22" i="4"/>
  <c r="R23" i="4" s="1"/>
  <c r="S20" i="4" l="1"/>
  <c r="R29" i="4"/>
  <c r="R28" i="4" l="1"/>
  <c r="S26" i="4"/>
  <c r="S27" i="4"/>
  <c r="S22" i="4"/>
  <c r="S23" i="4" s="1"/>
  <c r="T20" i="4" l="1"/>
  <c r="S29" i="4"/>
  <c r="T26" i="4" s="1"/>
  <c r="S28" i="4" l="1"/>
  <c r="T27" i="4"/>
  <c r="T22" i="4"/>
  <c r="T23" i="4" s="1"/>
  <c r="U20" i="4" l="1"/>
  <c r="T29" i="4"/>
  <c r="T28" i="4" l="1"/>
  <c r="U26" i="4"/>
  <c r="U27" i="4"/>
  <c r="U22" i="4"/>
  <c r="U23" i="4" s="1"/>
  <c r="U29" i="4" l="1"/>
  <c r="V20" i="4"/>
  <c r="J36" i="4" l="1"/>
  <c r="V26" i="4"/>
  <c r="V27" i="4"/>
  <c r="V22" i="4"/>
  <c r="V23" i="4" s="1"/>
  <c r="V29" i="4" s="1"/>
  <c r="U28" i="4"/>
  <c r="V28" i="4" l="1"/>
</calcChain>
</file>

<file path=xl/sharedStrings.xml><?xml version="1.0" encoding="utf-8"?>
<sst xmlns="http://schemas.openxmlformats.org/spreadsheetml/2006/main" count="50" uniqueCount="31">
  <si>
    <t>Opening</t>
  </si>
  <si>
    <t>Additions</t>
  </si>
  <si>
    <t>Depreciation</t>
  </si>
  <si>
    <t>Closing</t>
  </si>
  <si>
    <t>Accounting</t>
  </si>
  <si>
    <t>Taxation</t>
  </si>
  <si>
    <t>Assumptions</t>
  </si>
  <si>
    <t>Capex</t>
  </si>
  <si>
    <t>Tax Rate</t>
  </si>
  <si>
    <t>years</t>
  </si>
  <si>
    <t>%</t>
  </si>
  <si>
    <t>$m</t>
  </si>
  <si>
    <t>Accounting Useful Life</t>
  </si>
  <si>
    <t>Counter</t>
  </si>
  <si>
    <t>#</t>
  </si>
  <si>
    <t>Change in Tax Rate</t>
  </si>
  <si>
    <t>Change due to Depreciation Delta</t>
  </si>
  <si>
    <t>Deferred Tax</t>
  </si>
  <si>
    <t>Inflation Rate</t>
  </si>
  <si>
    <t>$m real</t>
  </si>
  <si>
    <t>x</t>
  </si>
  <si>
    <t>$m nominal</t>
  </si>
  <si>
    <t>Inflation Index</t>
  </si>
  <si>
    <t>Diminishing Value Rate</t>
  </si>
  <si>
    <t>%p.a.</t>
  </si>
  <si>
    <t>What is the total nominal capex for 2012 through 2021 (inclusive)?</t>
  </si>
  <si>
    <t>What is the closing balance for the accounting asset schedule in 2017?</t>
  </si>
  <si>
    <t>What is the closing balance for the taxation asset schedule 2019?</t>
  </si>
  <si>
    <t>What impact does the change in taxation rate have on the opening deferred tax balance for 2016?</t>
  </si>
  <si>
    <t>What is the deferred tax balance as at 2028?</t>
  </si>
  <si>
    <t>Questions and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</si>
</sst>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9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" fontId="0" fillId="0" borderId="0" xfId="0" applyNumberFormat="1"/>
    <xf numFmtId="1" fontId="3" fillId="2" borderId="2" xfId="0" applyNumberFormat="1" applyFont="1" applyFill="1" applyBorder="1"/>
    <xf numFmtId="9" fontId="3" fillId="2" borderId="2" xfId="0" applyNumberFormat="1" applyFont="1" applyFill="1" applyBorder="1"/>
    <xf numFmtId="164" fontId="3" fillId="2" borderId="2" xfId="0" applyNumberFormat="1" applyFont="1" applyFill="1" applyBorder="1"/>
    <xf numFmtId="0" fontId="4" fillId="0" borderId="0" xfId="0" applyFont="1"/>
    <xf numFmtId="4" fontId="0" fillId="0" borderId="0" xfId="0" applyNumberFormat="1"/>
    <xf numFmtId="3" fontId="0" fillId="0" borderId="0" xfId="0" applyNumberFormat="1"/>
    <xf numFmtId="0" fontId="5" fillId="0" borderId="0" xfId="0" applyFont="1"/>
    <xf numFmtId="164" fontId="0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/>
    <xf numFmtId="165" fontId="0" fillId="0" borderId="0" xfId="0" applyNumberFormat="1" applyFont="1" applyAlignment="1">
      <alignment horizontal="left"/>
    </xf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showGridLines="0" tabSelected="1" workbookViewId="0"/>
  </sheetViews>
  <sheetFormatPr defaultRowHeight="15" x14ac:dyDescent="0.25"/>
  <cols>
    <col min="1" max="1" width="3.140625" customWidth="1"/>
    <col min="2" max="2" width="31.42578125" bestFit="1" customWidth="1"/>
  </cols>
  <sheetData>
    <row r="1" spans="2:22" ht="16.5" customHeight="1" x14ac:dyDescent="0.25"/>
    <row r="2" spans="2:22" x14ac:dyDescent="0.25">
      <c r="D2" s="10">
        <v>2011</v>
      </c>
      <c r="E2" s="1">
        <f>D2+1</f>
        <v>2012</v>
      </c>
      <c r="F2" s="1">
        <f t="shared" ref="F2:V2" si="0">E2+1</f>
        <v>2013</v>
      </c>
      <c r="G2" s="1">
        <f t="shared" si="0"/>
        <v>2014</v>
      </c>
      <c r="H2" s="1">
        <f t="shared" si="0"/>
        <v>2015</v>
      </c>
      <c r="I2" s="1">
        <f t="shared" si="0"/>
        <v>2016</v>
      </c>
      <c r="J2" s="1">
        <f t="shared" si="0"/>
        <v>2017</v>
      </c>
      <c r="K2" s="1">
        <f t="shared" si="0"/>
        <v>2018</v>
      </c>
      <c r="L2" s="1">
        <f t="shared" si="0"/>
        <v>2019</v>
      </c>
      <c r="M2" s="1">
        <f t="shared" si="0"/>
        <v>2020</v>
      </c>
      <c r="N2" s="1">
        <f t="shared" si="0"/>
        <v>2021</v>
      </c>
      <c r="O2" s="1">
        <f t="shared" si="0"/>
        <v>2022</v>
      </c>
      <c r="P2" s="1">
        <f t="shared" si="0"/>
        <v>2023</v>
      </c>
      <c r="Q2" s="1">
        <f t="shared" si="0"/>
        <v>2024</v>
      </c>
      <c r="R2" s="1">
        <f t="shared" si="0"/>
        <v>2025</v>
      </c>
      <c r="S2" s="1">
        <f t="shared" si="0"/>
        <v>2026</v>
      </c>
      <c r="T2" s="1">
        <f t="shared" si="0"/>
        <v>2027</v>
      </c>
      <c r="U2" s="1">
        <f t="shared" si="0"/>
        <v>2028</v>
      </c>
      <c r="V2" s="1">
        <f t="shared" si="0"/>
        <v>2029</v>
      </c>
    </row>
    <row r="3" spans="2:22" x14ac:dyDescent="0.25">
      <c r="B3" s="1" t="s">
        <v>6</v>
      </c>
    </row>
    <row r="4" spans="2:22" x14ac:dyDescent="0.25">
      <c r="B4" t="s">
        <v>7</v>
      </c>
      <c r="C4" s="2" t="s">
        <v>19</v>
      </c>
      <c r="D4" s="2"/>
      <c r="E4" s="7">
        <v>10</v>
      </c>
      <c r="F4" s="7">
        <v>64</v>
      </c>
      <c r="G4" s="7">
        <v>69</v>
      </c>
      <c r="H4" s="7">
        <v>99</v>
      </c>
      <c r="I4" s="7">
        <v>89</v>
      </c>
      <c r="J4" s="7">
        <v>39</v>
      </c>
      <c r="K4" s="7">
        <v>34</v>
      </c>
      <c r="L4" s="7">
        <v>23</v>
      </c>
      <c r="M4" s="7">
        <v>29</v>
      </c>
      <c r="N4" s="7">
        <v>69</v>
      </c>
      <c r="O4" s="7">
        <v>99</v>
      </c>
      <c r="P4" s="7">
        <v>89</v>
      </c>
      <c r="Q4" s="7">
        <v>39</v>
      </c>
      <c r="R4" s="7">
        <v>34</v>
      </c>
      <c r="S4" s="7">
        <v>23</v>
      </c>
      <c r="T4" s="7">
        <v>29</v>
      </c>
      <c r="U4" s="7">
        <v>69</v>
      </c>
      <c r="V4" s="7">
        <v>99</v>
      </c>
    </row>
    <row r="5" spans="2:22" x14ac:dyDescent="0.25">
      <c r="B5" t="s">
        <v>7</v>
      </c>
      <c r="C5" s="2" t="s">
        <v>21</v>
      </c>
      <c r="E5" s="12">
        <f t="shared" ref="E5:V5" si="1">E4*E8</f>
        <v>10</v>
      </c>
      <c r="F5" s="12">
        <f t="shared" si="1"/>
        <v>65.92</v>
      </c>
      <c r="G5" s="12">
        <f t="shared" si="1"/>
        <v>73.202100000000002</v>
      </c>
      <c r="H5" s="12">
        <f t="shared" si="1"/>
        <v>108.179973</v>
      </c>
      <c r="I5" s="12">
        <f t="shared" si="1"/>
        <v>100.17028409000001</v>
      </c>
      <c r="J5" s="12">
        <f t="shared" si="1"/>
        <v>45.2116888977</v>
      </c>
      <c r="K5" s="12">
        <f t="shared" si="1"/>
        <v>40.597778081986007</v>
      </c>
      <c r="L5" s="12">
        <f t="shared" si="1"/>
        <v>28.287098904772016</v>
      </c>
      <c r="M5" s="12">
        <f t="shared" si="1"/>
        <v>36.736332360240873</v>
      </c>
      <c r="N5" s="12">
        <f t="shared" si="1"/>
        <v>90.029349684217891</v>
      </c>
      <c r="O5" s="12">
        <f t="shared" si="1"/>
        <v>133.04772155506811</v>
      </c>
      <c r="P5" s="12">
        <f t="shared" si="1"/>
        <v>123.19681449447569</v>
      </c>
      <c r="Q5" s="12">
        <f t="shared" si="1"/>
        <v>55.604674587000993</v>
      </c>
      <c r="R5" s="12">
        <f t="shared" si="1"/>
        <v>49.930146257353201</v>
      </c>
      <c r="S5" s="12">
        <f t="shared" si="1"/>
        <v>34.789563671667572</v>
      </c>
      <c r="T5" s="12">
        <f t="shared" si="1"/>
        <v>45.181055081422194</v>
      </c>
      <c r="U5" s="12">
        <f t="shared" si="1"/>
        <v>110.7247442978164</v>
      </c>
      <c r="V5" s="12">
        <f t="shared" si="1"/>
        <v>163.63191559490346</v>
      </c>
    </row>
    <row r="6" spans="2:22" x14ac:dyDescent="0.25">
      <c r="B6" t="s">
        <v>8</v>
      </c>
      <c r="C6" s="2" t="s">
        <v>10</v>
      </c>
      <c r="D6" s="8">
        <v>0.3</v>
      </c>
      <c r="E6" s="3">
        <f>D6</f>
        <v>0.3</v>
      </c>
      <c r="F6" s="3">
        <f>E6</f>
        <v>0.3</v>
      </c>
      <c r="G6" s="3">
        <f>F6</f>
        <v>0.3</v>
      </c>
      <c r="H6" s="3">
        <f>G6</f>
        <v>0.3</v>
      </c>
      <c r="I6" s="8">
        <v>0.28000000000000003</v>
      </c>
      <c r="J6" s="3">
        <f>I6</f>
        <v>0.28000000000000003</v>
      </c>
      <c r="K6" s="3">
        <f t="shared" ref="K6:V6" si="2">J6</f>
        <v>0.28000000000000003</v>
      </c>
      <c r="L6" s="3">
        <f t="shared" si="2"/>
        <v>0.28000000000000003</v>
      </c>
      <c r="M6" s="3">
        <f t="shared" si="2"/>
        <v>0.28000000000000003</v>
      </c>
      <c r="N6" s="3">
        <f t="shared" si="2"/>
        <v>0.28000000000000003</v>
      </c>
      <c r="O6" s="3">
        <f t="shared" si="2"/>
        <v>0.28000000000000003</v>
      </c>
      <c r="P6" s="3">
        <f t="shared" si="2"/>
        <v>0.28000000000000003</v>
      </c>
      <c r="Q6" s="3">
        <f t="shared" si="2"/>
        <v>0.28000000000000003</v>
      </c>
      <c r="R6" s="3">
        <f t="shared" si="2"/>
        <v>0.28000000000000003</v>
      </c>
      <c r="S6" s="3">
        <f t="shared" si="2"/>
        <v>0.28000000000000003</v>
      </c>
      <c r="T6" s="3">
        <f t="shared" si="2"/>
        <v>0.28000000000000003</v>
      </c>
      <c r="U6" s="3">
        <f t="shared" si="2"/>
        <v>0.28000000000000003</v>
      </c>
      <c r="V6" s="3">
        <f t="shared" si="2"/>
        <v>0.28000000000000003</v>
      </c>
    </row>
    <row r="7" spans="2:22" x14ac:dyDescent="0.25">
      <c r="B7" t="s">
        <v>18</v>
      </c>
      <c r="C7" s="2" t="s">
        <v>10</v>
      </c>
      <c r="D7" s="2"/>
      <c r="E7" s="2"/>
      <c r="F7" s="8">
        <v>0.03</v>
      </c>
      <c r="G7" s="3">
        <f>F7</f>
        <v>0.03</v>
      </c>
      <c r="H7" s="3">
        <f>G7</f>
        <v>0.03</v>
      </c>
      <c r="I7" s="3">
        <f t="shared" ref="I7:V7" si="3">H7</f>
        <v>0.03</v>
      </c>
      <c r="J7" s="3">
        <f>I7</f>
        <v>0.03</v>
      </c>
      <c r="K7" s="3">
        <f t="shared" si="3"/>
        <v>0.03</v>
      </c>
      <c r="L7" s="3">
        <f t="shared" si="3"/>
        <v>0.03</v>
      </c>
      <c r="M7" s="3">
        <f t="shared" si="3"/>
        <v>0.03</v>
      </c>
      <c r="N7" s="3">
        <f t="shared" si="3"/>
        <v>0.03</v>
      </c>
      <c r="O7" s="3">
        <f t="shared" si="3"/>
        <v>0.03</v>
      </c>
      <c r="P7" s="3">
        <f t="shared" si="3"/>
        <v>0.03</v>
      </c>
      <c r="Q7" s="3">
        <f t="shared" si="3"/>
        <v>0.03</v>
      </c>
      <c r="R7" s="3">
        <f t="shared" si="3"/>
        <v>0.03</v>
      </c>
      <c r="S7" s="3">
        <f t="shared" si="3"/>
        <v>0.03</v>
      </c>
      <c r="T7" s="3">
        <f t="shared" si="3"/>
        <v>0.03</v>
      </c>
      <c r="U7" s="3">
        <f t="shared" si="3"/>
        <v>0.03</v>
      </c>
      <c r="V7" s="3">
        <f t="shared" si="3"/>
        <v>0.03</v>
      </c>
    </row>
    <row r="8" spans="2:22" x14ac:dyDescent="0.25">
      <c r="B8" t="s">
        <v>22</v>
      </c>
      <c r="C8" s="2" t="s">
        <v>20</v>
      </c>
      <c r="D8" s="2"/>
      <c r="E8" s="9">
        <v>1</v>
      </c>
      <c r="F8" s="11">
        <f>E8*(1+F7)</f>
        <v>1.03</v>
      </c>
      <c r="G8" s="11">
        <f>F8*(1+G7)</f>
        <v>1.0609</v>
      </c>
      <c r="H8" s="11">
        <f>G8*(1+H7)</f>
        <v>1.092727</v>
      </c>
      <c r="I8" s="11">
        <f t="shared" ref="I8:V8" si="4">H8*(1+I7)</f>
        <v>1.1255088100000001</v>
      </c>
      <c r="J8" s="11">
        <f t="shared" si="4"/>
        <v>1.1592740743000001</v>
      </c>
      <c r="K8" s="11">
        <f t="shared" si="4"/>
        <v>1.1940522965290001</v>
      </c>
      <c r="L8" s="11">
        <f t="shared" si="4"/>
        <v>1.2298738654248702</v>
      </c>
      <c r="M8" s="11">
        <f t="shared" si="4"/>
        <v>1.2667700813876164</v>
      </c>
      <c r="N8" s="11">
        <f t="shared" si="4"/>
        <v>1.3047731838292449</v>
      </c>
      <c r="O8" s="11">
        <f t="shared" si="4"/>
        <v>1.3439163793441222</v>
      </c>
      <c r="P8" s="11">
        <f t="shared" si="4"/>
        <v>1.3842338707244459</v>
      </c>
      <c r="Q8" s="11">
        <f t="shared" si="4"/>
        <v>1.4257608868461793</v>
      </c>
      <c r="R8" s="11">
        <f t="shared" si="4"/>
        <v>1.4685337134515648</v>
      </c>
      <c r="S8" s="11">
        <f t="shared" si="4"/>
        <v>1.5125897248551119</v>
      </c>
      <c r="T8" s="11">
        <f t="shared" si="4"/>
        <v>1.5579674166007653</v>
      </c>
      <c r="U8" s="11">
        <f t="shared" si="4"/>
        <v>1.6047064390987884</v>
      </c>
      <c r="V8" s="11">
        <f t="shared" si="4"/>
        <v>1.652847632271752</v>
      </c>
    </row>
    <row r="9" spans="2:22" x14ac:dyDescent="0.25">
      <c r="B9" t="s">
        <v>23</v>
      </c>
      <c r="C9" s="2" t="s">
        <v>24</v>
      </c>
      <c r="D9" s="2"/>
      <c r="E9" s="8">
        <v>0.4</v>
      </c>
      <c r="F9" s="3">
        <f t="shared" ref="F9:H10" si="5">E9</f>
        <v>0.4</v>
      </c>
      <c r="G9" s="3">
        <f t="shared" si="5"/>
        <v>0.4</v>
      </c>
      <c r="H9" s="3">
        <f t="shared" si="5"/>
        <v>0.4</v>
      </c>
      <c r="I9" s="3">
        <f t="shared" ref="I9:V10" si="6">H9</f>
        <v>0.4</v>
      </c>
      <c r="J9" s="3">
        <f t="shared" si="6"/>
        <v>0.4</v>
      </c>
      <c r="K9" s="3">
        <f t="shared" si="6"/>
        <v>0.4</v>
      </c>
      <c r="L9" s="3">
        <f t="shared" si="6"/>
        <v>0.4</v>
      </c>
      <c r="M9" s="3">
        <f t="shared" si="6"/>
        <v>0.4</v>
      </c>
      <c r="N9" s="3">
        <f t="shared" si="6"/>
        <v>0.4</v>
      </c>
      <c r="O9" s="3">
        <f t="shared" si="6"/>
        <v>0.4</v>
      </c>
      <c r="P9" s="3">
        <f t="shared" si="6"/>
        <v>0.4</v>
      </c>
      <c r="Q9" s="3">
        <f t="shared" si="6"/>
        <v>0.4</v>
      </c>
      <c r="R9" s="3">
        <f t="shared" si="6"/>
        <v>0.4</v>
      </c>
      <c r="S9" s="3">
        <f t="shared" si="6"/>
        <v>0.4</v>
      </c>
      <c r="T9" s="3">
        <f t="shared" si="6"/>
        <v>0.4</v>
      </c>
      <c r="U9" s="3">
        <f t="shared" si="6"/>
        <v>0.4</v>
      </c>
      <c r="V9" s="3">
        <f t="shared" si="6"/>
        <v>0.4</v>
      </c>
    </row>
    <row r="10" spans="2:22" x14ac:dyDescent="0.25">
      <c r="B10" t="s">
        <v>12</v>
      </c>
      <c r="C10" s="2" t="s">
        <v>9</v>
      </c>
      <c r="D10" s="2"/>
      <c r="E10" s="7">
        <v>12</v>
      </c>
      <c r="F10" s="6">
        <f t="shared" si="5"/>
        <v>12</v>
      </c>
      <c r="G10" s="6">
        <f t="shared" si="5"/>
        <v>12</v>
      </c>
      <c r="H10" s="6">
        <f t="shared" si="5"/>
        <v>12</v>
      </c>
      <c r="I10" s="6">
        <f t="shared" si="6"/>
        <v>12</v>
      </c>
      <c r="J10" s="6">
        <f t="shared" si="6"/>
        <v>12</v>
      </c>
      <c r="K10" s="6">
        <f t="shared" si="6"/>
        <v>12</v>
      </c>
      <c r="L10" s="6">
        <f t="shared" si="6"/>
        <v>12</v>
      </c>
      <c r="M10" s="6">
        <f t="shared" si="6"/>
        <v>12</v>
      </c>
      <c r="N10" s="6">
        <f t="shared" si="6"/>
        <v>12</v>
      </c>
      <c r="O10" s="6">
        <f t="shared" si="6"/>
        <v>12</v>
      </c>
      <c r="P10" s="6">
        <f t="shared" si="6"/>
        <v>12</v>
      </c>
      <c r="Q10" s="6">
        <f t="shared" si="6"/>
        <v>12</v>
      </c>
      <c r="R10" s="6">
        <f t="shared" si="6"/>
        <v>12</v>
      </c>
      <c r="S10" s="6">
        <f t="shared" si="6"/>
        <v>12</v>
      </c>
      <c r="T10" s="6">
        <f t="shared" si="6"/>
        <v>12</v>
      </c>
      <c r="U10" s="6">
        <f t="shared" si="6"/>
        <v>12</v>
      </c>
      <c r="V10" s="6">
        <f t="shared" si="6"/>
        <v>12</v>
      </c>
    </row>
    <row r="11" spans="2:22" x14ac:dyDescent="0.25">
      <c r="B11" t="s">
        <v>13</v>
      </c>
      <c r="C11" s="2" t="s">
        <v>14</v>
      </c>
      <c r="D11" s="2"/>
      <c r="E11" s="7">
        <v>1</v>
      </c>
      <c r="F11" s="6">
        <f>E11+1</f>
        <v>2</v>
      </c>
      <c r="G11">
        <f>F11+1</f>
        <v>3</v>
      </c>
      <c r="H11">
        <f>G11+1</f>
        <v>4</v>
      </c>
      <c r="I11">
        <f t="shared" ref="I11:V11" si="7">H11+1</f>
        <v>5</v>
      </c>
      <c r="J11">
        <f t="shared" si="7"/>
        <v>6</v>
      </c>
      <c r="K11">
        <f t="shared" si="7"/>
        <v>7</v>
      </c>
      <c r="L11">
        <f t="shared" si="7"/>
        <v>8</v>
      </c>
      <c r="M11">
        <f t="shared" si="7"/>
        <v>9</v>
      </c>
      <c r="N11">
        <f t="shared" si="7"/>
        <v>10</v>
      </c>
      <c r="O11">
        <f t="shared" si="7"/>
        <v>11</v>
      </c>
      <c r="P11">
        <f t="shared" si="7"/>
        <v>12</v>
      </c>
      <c r="Q11">
        <f t="shared" si="7"/>
        <v>13</v>
      </c>
      <c r="R11">
        <f t="shared" si="7"/>
        <v>14</v>
      </c>
      <c r="S11">
        <f t="shared" si="7"/>
        <v>15</v>
      </c>
      <c r="T11">
        <f t="shared" si="7"/>
        <v>16</v>
      </c>
      <c r="U11">
        <f t="shared" si="7"/>
        <v>17</v>
      </c>
      <c r="V11">
        <f t="shared" si="7"/>
        <v>18</v>
      </c>
    </row>
    <row r="12" spans="2:22" x14ac:dyDescent="0.25">
      <c r="C12" s="2"/>
      <c r="D12" s="2"/>
    </row>
    <row r="13" spans="2:22" x14ac:dyDescent="0.25">
      <c r="B13" s="1" t="s">
        <v>4</v>
      </c>
      <c r="C13" s="2"/>
      <c r="D13" s="2"/>
    </row>
    <row r="14" spans="2:22" x14ac:dyDescent="0.25">
      <c r="B14" t="s">
        <v>0</v>
      </c>
      <c r="C14" s="2" t="s">
        <v>11</v>
      </c>
      <c r="D14" s="2"/>
      <c r="E14" s="4">
        <f>D17</f>
        <v>0</v>
      </c>
      <c r="F14" s="4">
        <f ca="1">E17</f>
        <v>9.1666666666666661</v>
      </c>
      <c r="G14" s="4">
        <f t="shared" ref="G14:V14" ca="1" si="8">F17</f>
        <v>68.760000000000005</v>
      </c>
      <c r="H14" s="4">
        <f ca="1">G17</f>
        <v>129.53525833333336</v>
      </c>
      <c r="I14" s="4">
        <f t="shared" ca="1" si="8"/>
        <v>216.2733919166667</v>
      </c>
      <c r="J14" s="4">
        <f t="shared" ca="1" si="8"/>
        <v>286.65431291583337</v>
      </c>
      <c r="K14" s="4">
        <f t="shared" ca="1" si="8"/>
        <v>298.30899798122505</v>
      </c>
      <c r="L14" s="4">
        <f t="shared" ca="1" si="8"/>
        <v>301.96662405740386</v>
      </c>
      <c r="M14" s="4">
        <f t="shared" ca="1" si="8"/>
        <v>290.95631271430437</v>
      </c>
      <c r="N14" s="4">
        <f t="shared" ca="1" si="8"/>
        <v>285.33387379665368</v>
      </c>
      <c r="O14" s="4">
        <f t="shared" ca="1" si="8"/>
        <v>325.50200639596181</v>
      </c>
      <c r="P14" s="4">
        <f t="shared" ca="1" si="8"/>
        <v>397.60120073653115</v>
      </c>
      <c r="Q14" s="4">
        <f t="shared" ca="1" si="8"/>
        <v>449.58308680863513</v>
      </c>
      <c r="R14" s="4">
        <f t="shared" ca="1" si="8"/>
        <v>430.17244342434765</v>
      </c>
      <c r="S14" s="4">
        <f t="shared" ca="1" si="8"/>
        <v>406.41975952229961</v>
      </c>
      <c r="T14" s="4">
        <f t="shared" ca="1" si="8"/>
        <v>370.72753772859363</v>
      </c>
      <c r="U14" s="4">
        <f t="shared" ca="1" si="8"/>
        <v>350.67671717119043</v>
      </c>
      <c r="V14" s="4">
        <f t="shared" ca="1" si="8"/>
        <v>395.29004747953013</v>
      </c>
    </row>
    <row r="15" spans="2:22" x14ac:dyDescent="0.25">
      <c r="B15" t="s">
        <v>1</v>
      </c>
      <c r="C15" s="2" t="s">
        <v>11</v>
      </c>
      <c r="D15" s="2"/>
      <c r="E15" s="4">
        <f>E5</f>
        <v>10</v>
      </c>
      <c r="F15" s="4">
        <f>F5</f>
        <v>65.92</v>
      </c>
      <c r="G15" s="4">
        <f>G5</f>
        <v>73.202100000000002</v>
      </c>
      <c r="H15" s="4">
        <f>H5</f>
        <v>108.179973</v>
      </c>
      <c r="I15" s="4">
        <f t="shared" ref="I15:V15" si="9">I5</f>
        <v>100.17028409000001</v>
      </c>
      <c r="J15" s="4">
        <f t="shared" si="9"/>
        <v>45.2116888977</v>
      </c>
      <c r="K15" s="4">
        <f t="shared" si="9"/>
        <v>40.597778081986007</v>
      </c>
      <c r="L15" s="4">
        <f t="shared" si="9"/>
        <v>28.287098904772016</v>
      </c>
      <c r="M15" s="4">
        <f t="shared" si="9"/>
        <v>36.736332360240873</v>
      </c>
      <c r="N15" s="4">
        <f t="shared" si="9"/>
        <v>90.029349684217891</v>
      </c>
      <c r="O15" s="4">
        <f t="shared" si="9"/>
        <v>133.04772155506811</v>
      </c>
      <c r="P15" s="4">
        <f t="shared" si="9"/>
        <v>123.19681449447569</v>
      </c>
      <c r="Q15" s="4">
        <f t="shared" si="9"/>
        <v>55.604674587000993</v>
      </c>
      <c r="R15" s="4">
        <f t="shared" si="9"/>
        <v>49.930146257353201</v>
      </c>
      <c r="S15" s="4">
        <f t="shared" si="9"/>
        <v>34.789563671667572</v>
      </c>
      <c r="T15" s="4">
        <f t="shared" si="9"/>
        <v>45.181055081422194</v>
      </c>
      <c r="U15" s="4">
        <f t="shared" si="9"/>
        <v>110.7247442978164</v>
      </c>
      <c r="V15" s="4">
        <f t="shared" si="9"/>
        <v>163.63191559490346</v>
      </c>
    </row>
    <row r="16" spans="2:22" x14ac:dyDescent="0.25">
      <c r="B16" t="s">
        <v>2</v>
      </c>
      <c r="C16" s="2" t="s">
        <v>11</v>
      </c>
      <c r="D16" s="2"/>
      <c r="E16" s="4">
        <f t="shared" ref="E16:V16" ca="1" si="10">-SUM(OFFSET(E15,0,0,1,-MIN(E10,E11)))/E10</f>
        <v>-0.83333333333333337</v>
      </c>
      <c r="F16" s="4">
        <f t="shared" ca="1" si="10"/>
        <v>-6.3266666666666671</v>
      </c>
      <c r="G16" s="4">
        <f t="shared" ca="1" si="10"/>
        <v>-12.426841666666666</v>
      </c>
      <c r="H16" s="4">
        <f t="shared" ca="1" si="10"/>
        <v>-21.441839416666667</v>
      </c>
      <c r="I16" s="4">
        <f t="shared" ca="1" si="10"/>
        <v>-29.789363090833334</v>
      </c>
      <c r="J16" s="4">
        <f t="shared" ca="1" si="10"/>
        <v>-33.557003832308332</v>
      </c>
      <c r="K16" s="4">
        <f t="shared" ca="1" si="10"/>
        <v>-36.940152005807171</v>
      </c>
      <c r="L16" s="4">
        <f t="shared" ca="1" si="10"/>
        <v>-39.297410247871504</v>
      </c>
      <c r="M16" s="4">
        <f t="shared" ca="1" si="10"/>
        <v>-42.35877127789157</v>
      </c>
      <c r="N16" s="4">
        <f t="shared" ca="1" si="10"/>
        <v>-49.861217084909732</v>
      </c>
      <c r="O16" s="4">
        <f t="shared" ca="1" si="10"/>
        <v>-60.948527214498746</v>
      </c>
      <c r="P16" s="4">
        <f t="shared" ca="1" si="10"/>
        <v>-71.214928422371727</v>
      </c>
      <c r="Q16" s="4">
        <f t="shared" ca="1" si="10"/>
        <v>-75.015317971288468</v>
      </c>
      <c r="R16" s="4">
        <f t="shared" ca="1" si="10"/>
        <v>-73.682830159401234</v>
      </c>
      <c r="S16" s="4">
        <f t="shared" ca="1" si="10"/>
        <v>-70.481785465373534</v>
      </c>
      <c r="T16" s="4">
        <f t="shared" ca="1" si="10"/>
        <v>-65.231875638825372</v>
      </c>
      <c r="U16" s="4">
        <f t="shared" ca="1" si="10"/>
        <v>-66.111413989476745</v>
      </c>
      <c r="V16" s="4">
        <f t="shared" ca="1" si="10"/>
        <v>-75.979766214243696</v>
      </c>
    </row>
    <row r="17" spans="1:22" x14ac:dyDescent="0.25">
      <c r="B17" t="s">
        <v>3</v>
      </c>
      <c r="C17" s="2" t="s">
        <v>11</v>
      </c>
      <c r="D17" s="9">
        <v>0</v>
      </c>
      <c r="E17" s="5">
        <f ca="1">SUM(E14:E16)</f>
        <v>9.1666666666666661</v>
      </c>
      <c r="F17" s="5">
        <f ca="1">SUM(F14:F16)</f>
        <v>68.760000000000005</v>
      </c>
      <c r="G17" s="5">
        <f t="shared" ref="G17:V17" ca="1" si="11">SUM(G14:G16)</f>
        <v>129.53525833333336</v>
      </c>
      <c r="H17" s="5">
        <f t="shared" ca="1" si="11"/>
        <v>216.2733919166667</v>
      </c>
      <c r="I17" s="5">
        <f t="shared" ca="1" si="11"/>
        <v>286.65431291583337</v>
      </c>
      <c r="J17" s="5">
        <f t="shared" ca="1" si="11"/>
        <v>298.30899798122505</v>
      </c>
      <c r="K17" s="5">
        <f t="shared" ca="1" si="11"/>
        <v>301.96662405740386</v>
      </c>
      <c r="L17" s="5">
        <f t="shared" ca="1" si="11"/>
        <v>290.95631271430437</v>
      </c>
      <c r="M17" s="5">
        <f t="shared" ca="1" si="11"/>
        <v>285.33387379665368</v>
      </c>
      <c r="N17" s="5">
        <f t="shared" ca="1" si="11"/>
        <v>325.50200639596181</v>
      </c>
      <c r="O17" s="5">
        <f t="shared" ca="1" si="11"/>
        <v>397.60120073653115</v>
      </c>
      <c r="P17" s="5">
        <f t="shared" ca="1" si="11"/>
        <v>449.58308680863513</v>
      </c>
      <c r="Q17" s="5">
        <f t="shared" ca="1" si="11"/>
        <v>430.17244342434765</v>
      </c>
      <c r="R17" s="5">
        <f t="shared" ca="1" si="11"/>
        <v>406.41975952229961</v>
      </c>
      <c r="S17" s="5">
        <f t="shared" ca="1" si="11"/>
        <v>370.72753772859363</v>
      </c>
      <c r="T17" s="5">
        <f t="shared" ca="1" si="11"/>
        <v>350.67671717119043</v>
      </c>
      <c r="U17" s="5">
        <f t="shared" ca="1" si="11"/>
        <v>395.29004747953013</v>
      </c>
      <c r="V17" s="5">
        <f t="shared" ca="1" si="11"/>
        <v>482.94219686018994</v>
      </c>
    </row>
    <row r="18" spans="1:22" x14ac:dyDescent="0.25">
      <c r="C18" s="2"/>
      <c r="D18" s="2"/>
    </row>
    <row r="19" spans="1:22" x14ac:dyDescent="0.25">
      <c r="B19" s="1" t="s">
        <v>5</v>
      </c>
      <c r="C19" s="2"/>
      <c r="D19" s="2"/>
    </row>
    <row r="20" spans="1:22" x14ac:dyDescent="0.25">
      <c r="B20" t="s">
        <v>0</v>
      </c>
      <c r="C20" s="2" t="s">
        <v>11</v>
      </c>
      <c r="D20" s="2"/>
      <c r="E20" s="4">
        <f>D23</f>
        <v>0</v>
      </c>
      <c r="F20" s="4">
        <f>E23</f>
        <v>6</v>
      </c>
      <c r="G20" s="4">
        <f t="shared" ref="G20:V20" si="12">F23</f>
        <v>43.152000000000001</v>
      </c>
      <c r="H20" s="4">
        <f t="shared" si="12"/>
        <v>69.812460000000002</v>
      </c>
      <c r="I20" s="4">
        <f t="shared" si="12"/>
        <v>106.7954598</v>
      </c>
      <c r="J20" s="4">
        <f t="shared" si="12"/>
        <v>124.17944633399999</v>
      </c>
      <c r="K20" s="4">
        <f t="shared" si="12"/>
        <v>101.63468113901999</v>
      </c>
      <c r="L20" s="4">
        <f t="shared" si="12"/>
        <v>85.339475532603586</v>
      </c>
      <c r="M20" s="4">
        <f t="shared" si="12"/>
        <v>68.175944662425366</v>
      </c>
      <c r="N20" s="4">
        <f t="shared" si="12"/>
        <v>62.947366213599743</v>
      </c>
      <c r="O20" s="4">
        <f t="shared" si="12"/>
        <v>91.78602953869057</v>
      </c>
      <c r="P20" s="4">
        <f t="shared" si="12"/>
        <v>134.9002506562552</v>
      </c>
      <c r="Q20" s="4">
        <f t="shared" si="12"/>
        <v>154.85823909043853</v>
      </c>
      <c r="R20" s="4">
        <f t="shared" si="12"/>
        <v>126.27774820646371</v>
      </c>
      <c r="S20" s="4">
        <f t="shared" si="12"/>
        <v>105.72473667829014</v>
      </c>
      <c r="T20" s="4">
        <f t="shared" si="12"/>
        <v>84.308580209974622</v>
      </c>
      <c r="U20" s="4">
        <f t="shared" si="12"/>
        <v>77.69378117483808</v>
      </c>
      <c r="V20" s="4">
        <f t="shared" si="12"/>
        <v>113.05111528359269</v>
      </c>
    </row>
    <row r="21" spans="1:22" x14ac:dyDescent="0.25">
      <c r="B21" t="s">
        <v>1</v>
      </c>
      <c r="C21" s="2" t="s">
        <v>11</v>
      </c>
      <c r="D21" s="2"/>
      <c r="E21" s="4">
        <f>E5</f>
        <v>10</v>
      </c>
      <c r="F21" s="4">
        <f>F5</f>
        <v>65.92</v>
      </c>
      <c r="G21" s="4">
        <f t="shared" ref="G21:V21" si="13">G5</f>
        <v>73.202100000000002</v>
      </c>
      <c r="H21" s="4">
        <f t="shared" si="13"/>
        <v>108.179973</v>
      </c>
      <c r="I21" s="4">
        <f t="shared" si="13"/>
        <v>100.17028409000001</v>
      </c>
      <c r="J21" s="4">
        <f t="shared" si="13"/>
        <v>45.2116888977</v>
      </c>
      <c r="K21" s="4">
        <f t="shared" si="13"/>
        <v>40.597778081986007</v>
      </c>
      <c r="L21" s="4">
        <f t="shared" si="13"/>
        <v>28.287098904772016</v>
      </c>
      <c r="M21" s="4">
        <f t="shared" si="13"/>
        <v>36.736332360240873</v>
      </c>
      <c r="N21" s="4">
        <f t="shared" si="13"/>
        <v>90.029349684217891</v>
      </c>
      <c r="O21" s="4">
        <f t="shared" si="13"/>
        <v>133.04772155506811</v>
      </c>
      <c r="P21" s="4">
        <f t="shared" si="13"/>
        <v>123.19681449447569</v>
      </c>
      <c r="Q21" s="4">
        <f t="shared" si="13"/>
        <v>55.604674587000993</v>
      </c>
      <c r="R21" s="4">
        <f t="shared" si="13"/>
        <v>49.930146257353201</v>
      </c>
      <c r="S21" s="4">
        <f t="shared" si="13"/>
        <v>34.789563671667572</v>
      </c>
      <c r="T21" s="4">
        <f t="shared" si="13"/>
        <v>45.181055081422194</v>
      </c>
      <c r="U21" s="4">
        <f t="shared" si="13"/>
        <v>110.7247442978164</v>
      </c>
      <c r="V21" s="4">
        <f t="shared" si="13"/>
        <v>163.63191559490346</v>
      </c>
    </row>
    <row r="22" spans="1:22" x14ac:dyDescent="0.25">
      <c r="B22" t="s">
        <v>2</v>
      </c>
      <c r="C22" s="2" t="s">
        <v>11</v>
      </c>
      <c r="D22" s="2"/>
      <c r="E22" s="4">
        <f>-SUM(E20:E21)*E9</f>
        <v>-4</v>
      </c>
      <c r="F22" s="4">
        <f>-SUM(F20:F21)*F9</f>
        <v>-28.768000000000001</v>
      </c>
      <c r="G22" s="4">
        <f t="shared" ref="G22:M22" si="14">-SUM(G20:G21)*G9</f>
        <v>-46.541640000000001</v>
      </c>
      <c r="H22" s="4">
        <f t="shared" si="14"/>
        <v>-71.196973200000002</v>
      </c>
      <c r="I22" s="4">
        <f t="shared" si="14"/>
        <v>-82.786297556000008</v>
      </c>
      <c r="J22" s="4">
        <f t="shared" si="14"/>
        <v>-67.756454092680002</v>
      </c>
      <c r="K22" s="4">
        <f t="shared" si="14"/>
        <v>-56.892983688402403</v>
      </c>
      <c r="L22" s="4">
        <f t="shared" si="14"/>
        <v>-45.450629774950244</v>
      </c>
      <c r="M22" s="4">
        <f t="shared" si="14"/>
        <v>-41.964910809066502</v>
      </c>
      <c r="N22" s="4">
        <f t="shared" ref="N22:V22" si="15">-SUM(N20:N21)*N9</f>
        <v>-61.190686359127056</v>
      </c>
      <c r="O22" s="4">
        <f t="shared" si="15"/>
        <v>-89.933500437503483</v>
      </c>
      <c r="P22" s="4">
        <f t="shared" si="15"/>
        <v>-103.23882606029235</v>
      </c>
      <c r="Q22" s="4">
        <f t="shared" si="15"/>
        <v>-84.185165470975818</v>
      </c>
      <c r="R22" s="4">
        <f t="shared" si="15"/>
        <v>-70.483157785526757</v>
      </c>
      <c r="S22" s="4">
        <f t="shared" si="15"/>
        <v>-56.205720139983093</v>
      </c>
      <c r="T22" s="4">
        <f t="shared" si="15"/>
        <v>-51.795854116558729</v>
      </c>
      <c r="U22" s="4">
        <f t="shared" si="15"/>
        <v>-75.3674101890618</v>
      </c>
      <c r="V22" s="4">
        <f t="shared" si="15"/>
        <v>-110.67321235139846</v>
      </c>
    </row>
    <row r="23" spans="1:22" x14ac:dyDescent="0.25">
      <c r="B23" t="s">
        <v>3</v>
      </c>
      <c r="C23" s="2" t="s">
        <v>11</v>
      </c>
      <c r="D23" s="9">
        <f>D17</f>
        <v>0</v>
      </c>
      <c r="E23" s="5">
        <f>SUM(E20:E22)</f>
        <v>6</v>
      </c>
      <c r="F23" s="5">
        <f>SUM(F20:F22)</f>
        <v>43.152000000000001</v>
      </c>
      <c r="G23" s="5">
        <f t="shared" ref="G23:V23" si="16">SUM(G20:G22)</f>
        <v>69.812460000000002</v>
      </c>
      <c r="H23" s="5">
        <f t="shared" si="16"/>
        <v>106.7954598</v>
      </c>
      <c r="I23" s="5">
        <f t="shared" si="16"/>
        <v>124.17944633399999</v>
      </c>
      <c r="J23" s="5">
        <f t="shared" si="16"/>
        <v>101.63468113901999</v>
      </c>
      <c r="K23" s="5">
        <f t="shared" si="16"/>
        <v>85.339475532603586</v>
      </c>
      <c r="L23" s="5">
        <f t="shared" si="16"/>
        <v>68.175944662425366</v>
      </c>
      <c r="M23" s="5">
        <f t="shared" si="16"/>
        <v>62.947366213599743</v>
      </c>
      <c r="N23" s="5">
        <f t="shared" si="16"/>
        <v>91.78602953869057</v>
      </c>
      <c r="O23" s="5">
        <f t="shared" si="16"/>
        <v>134.9002506562552</v>
      </c>
      <c r="P23" s="5">
        <f t="shared" si="16"/>
        <v>154.85823909043853</v>
      </c>
      <c r="Q23" s="5">
        <f t="shared" si="16"/>
        <v>126.27774820646371</v>
      </c>
      <c r="R23" s="5">
        <f t="shared" si="16"/>
        <v>105.72473667829014</v>
      </c>
      <c r="S23" s="5">
        <f t="shared" si="16"/>
        <v>84.308580209974622</v>
      </c>
      <c r="T23" s="5">
        <f t="shared" si="16"/>
        <v>77.69378117483808</v>
      </c>
      <c r="U23" s="5">
        <f t="shared" si="16"/>
        <v>113.05111528359269</v>
      </c>
      <c r="V23" s="5">
        <f t="shared" si="16"/>
        <v>166.00981852709768</v>
      </c>
    </row>
    <row r="24" spans="1:22" x14ac:dyDescent="0.25">
      <c r="C24" s="2"/>
      <c r="D24" s="2"/>
    </row>
    <row r="25" spans="1:22" x14ac:dyDescent="0.25">
      <c r="B25" s="1" t="s">
        <v>17</v>
      </c>
      <c r="C25" s="2"/>
      <c r="D25" s="2"/>
    </row>
    <row r="26" spans="1:22" x14ac:dyDescent="0.25">
      <c r="B26" t="s">
        <v>0</v>
      </c>
      <c r="C26" s="2" t="s">
        <v>11</v>
      </c>
      <c r="D26" s="2"/>
      <c r="E26" s="4">
        <f>D29</f>
        <v>0</v>
      </c>
      <c r="F26" s="4">
        <f t="shared" ref="F26:V26" ca="1" si="17">E29</f>
        <v>-0.94999999999999973</v>
      </c>
      <c r="G26" s="4">
        <f t="shared" ca="1" si="17"/>
        <v>-7.6824000000000012</v>
      </c>
      <c r="H26" s="4">
        <f t="shared" ca="1" si="17"/>
        <v>-17.916839500000005</v>
      </c>
      <c r="I26" s="4">
        <f t="shared" ca="1" si="17"/>
        <v>-32.843379635000005</v>
      </c>
      <c r="J26" s="4">
        <f t="shared" ca="1" si="17"/>
        <v>-45.492962642913355</v>
      </c>
      <c r="K26" s="4">
        <f t="shared" ca="1" si="17"/>
        <v>-55.068808715817418</v>
      </c>
      <c r="L26" s="4">
        <f t="shared" ca="1" si="17"/>
        <v>-60.65560158694408</v>
      </c>
      <c r="M26" s="4">
        <f t="shared" ca="1" si="17"/>
        <v>-62.378503054526128</v>
      </c>
      <c r="N26" s="4">
        <f t="shared" ca="1" si="17"/>
        <v>-62.268222123255107</v>
      </c>
      <c r="O26" s="4">
        <f t="shared" ca="1" si="17"/>
        <v>-65.440473520035951</v>
      </c>
      <c r="P26" s="4">
        <f t="shared" ca="1" si="17"/>
        <v>-73.556266022477274</v>
      </c>
      <c r="Q26" s="4">
        <f t="shared" ca="1" si="17"/>
        <v>-82.522957361095052</v>
      </c>
      <c r="R26" s="4">
        <f t="shared" ca="1" si="17"/>
        <v>-85.090514661007518</v>
      </c>
      <c r="S26" s="4">
        <f t="shared" ca="1" si="17"/>
        <v>-84.194606396322669</v>
      </c>
      <c r="T26" s="4">
        <f t="shared" ca="1" si="17"/>
        <v>-80.197308105213324</v>
      </c>
      <c r="U26" s="4">
        <f t="shared" ca="1" si="17"/>
        <v>-76.435222078978668</v>
      </c>
      <c r="V26" s="4">
        <f t="shared" ca="1" si="17"/>
        <v>-79.026901014862489</v>
      </c>
    </row>
    <row r="27" spans="1:22" x14ac:dyDescent="0.25">
      <c r="B27" t="s">
        <v>15</v>
      </c>
      <c r="C27" s="2" t="s">
        <v>11</v>
      </c>
      <c r="D27" s="2"/>
      <c r="E27" s="4">
        <f t="shared" ref="E27:V27" si="18">(E26/D6*E6)-E26</f>
        <v>0</v>
      </c>
      <c r="F27" s="4">
        <f t="shared" ca="1" si="18"/>
        <v>0</v>
      </c>
      <c r="G27" s="4">
        <f t="shared" ca="1" si="18"/>
        <v>0</v>
      </c>
      <c r="H27" s="4">
        <f t="shared" ca="1" si="18"/>
        <v>0</v>
      </c>
      <c r="I27" s="4">
        <f t="shared" ca="1" si="18"/>
        <v>2.1895586423333278</v>
      </c>
      <c r="J27" s="4">
        <f t="shared" ca="1" si="18"/>
        <v>0</v>
      </c>
      <c r="K27" s="4">
        <f t="shared" ca="1" si="18"/>
        <v>0</v>
      </c>
      <c r="L27" s="4">
        <f t="shared" ca="1" si="18"/>
        <v>0</v>
      </c>
      <c r="M27" s="4">
        <f t="shared" ca="1" si="18"/>
        <v>0</v>
      </c>
      <c r="N27" s="4">
        <f t="shared" ca="1" si="18"/>
        <v>0</v>
      </c>
      <c r="O27" s="4">
        <f t="shared" ca="1" si="18"/>
        <v>0</v>
      </c>
      <c r="P27" s="4">
        <f t="shared" ca="1" si="18"/>
        <v>0</v>
      </c>
      <c r="Q27" s="4">
        <f t="shared" ca="1" si="18"/>
        <v>0</v>
      </c>
      <c r="R27" s="4">
        <f t="shared" ca="1" si="18"/>
        <v>0</v>
      </c>
      <c r="S27" s="4">
        <f t="shared" ca="1" si="18"/>
        <v>0</v>
      </c>
      <c r="T27" s="4">
        <f t="shared" ca="1" si="18"/>
        <v>0</v>
      </c>
      <c r="U27" s="4">
        <f t="shared" ca="1" si="18"/>
        <v>0</v>
      </c>
      <c r="V27" s="4">
        <f t="shared" ca="1" si="18"/>
        <v>0</v>
      </c>
    </row>
    <row r="28" spans="1:22" x14ac:dyDescent="0.25">
      <c r="B28" t="s">
        <v>16</v>
      </c>
      <c r="C28" s="2" t="s">
        <v>11</v>
      </c>
      <c r="D28" s="2"/>
      <c r="E28" s="4">
        <f ca="1">E29-E26-E27</f>
        <v>-0.94999999999999973</v>
      </c>
      <c r="F28" s="4">
        <f t="shared" ref="F28:V28" ca="1" si="19">F29-F26-F27</f>
        <v>-6.7324000000000019</v>
      </c>
      <c r="G28" s="4">
        <f t="shared" ca="1" si="19"/>
        <v>-10.234439500000004</v>
      </c>
      <c r="H28" s="4">
        <f t="shared" ca="1" si="19"/>
        <v>-14.926540135</v>
      </c>
      <c r="I28" s="4">
        <f t="shared" ca="1" si="19"/>
        <v>-14.839141650246678</v>
      </c>
      <c r="J28" s="4">
        <f t="shared" ca="1" si="19"/>
        <v>-9.5758460729040635</v>
      </c>
      <c r="K28" s="4">
        <f t="shared" ca="1" si="19"/>
        <v>-5.5867928711266615</v>
      </c>
      <c r="L28" s="4">
        <f t="shared" ca="1" si="19"/>
        <v>-1.722901467582048</v>
      </c>
      <c r="M28" s="4">
        <f t="shared" ca="1" si="19"/>
        <v>0.11028093127102068</v>
      </c>
      <c r="N28" s="4">
        <f t="shared" ca="1" si="19"/>
        <v>-3.1722513967808439</v>
      </c>
      <c r="O28" s="4">
        <f t="shared" ca="1" si="19"/>
        <v>-8.1157925024413231</v>
      </c>
      <c r="P28" s="4">
        <f t="shared" ca="1" si="19"/>
        <v>-8.9666913386177782</v>
      </c>
      <c r="Q28" s="4">
        <f t="shared" ca="1" si="19"/>
        <v>-2.5675572999124654</v>
      </c>
      <c r="R28" s="4">
        <f t="shared" ca="1" si="19"/>
        <v>0.89590826468484863</v>
      </c>
      <c r="S28" s="4">
        <f t="shared" ca="1" si="19"/>
        <v>3.9972982911093453</v>
      </c>
      <c r="T28" s="4">
        <f t="shared" ca="1" si="19"/>
        <v>3.7620860262346554</v>
      </c>
      <c r="U28" s="4">
        <f t="shared" ca="1" si="19"/>
        <v>-2.5916789358838201</v>
      </c>
      <c r="V28" s="4">
        <f t="shared" ca="1" si="19"/>
        <v>-9.7141649184033554</v>
      </c>
    </row>
    <row r="29" spans="1:22" x14ac:dyDescent="0.25">
      <c r="B29" t="s">
        <v>3</v>
      </c>
      <c r="C29" s="2" t="s">
        <v>11</v>
      </c>
      <c r="D29" s="5">
        <f t="shared" ref="D29:V29" si="20">(D23-D17)*D6</f>
        <v>0</v>
      </c>
      <c r="E29" s="5">
        <f t="shared" ca="1" si="20"/>
        <v>-0.94999999999999973</v>
      </c>
      <c r="F29" s="5">
        <f t="shared" ca="1" si="20"/>
        <v>-7.6824000000000012</v>
      </c>
      <c r="G29" s="5">
        <f t="shared" ca="1" si="20"/>
        <v>-17.916839500000005</v>
      </c>
      <c r="H29" s="5">
        <f t="shared" ca="1" si="20"/>
        <v>-32.843379635000005</v>
      </c>
      <c r="I29" s="5">
        <f t="shared" ca="1" si="20"/>
        <v>-45.492962642913355</v>
      </c>
      <c r="J29" s="5">
        <f t="shared" ca="1" si="20"/>
        <v>-55.068808715817418</v>
      </c>
      <c r="K29" s="5">
        <f t="shared" ca="1" si="20"/>
        <v>-60.65560158694408</v>
      </c>
      <c r="L29" s="5">
        <f t="shared" ca="1" si="20"/>
        <v>-62.378503054526128</v>
      </c>
      <c r="M29" s="5">
        <f t="shared" ca="1" si="20"/>
        <v>-62.268222123255107</v>
      </c>
      <c r="N29" s="5">
        <f t="shared" ca="1" si="20"/>
        <v>-65.440473520035951</v>
      </c>
      <c r="O29" s="5">
        <f t="shared" ca="1" si="20"/>
        <v>-73.556266022477274</v>
      </c>
      <c r="P29" s="5">
        <f t="shared" ca="1" si="20"/>
        <v>-82.522957361095052</v>
      </c>
      <c r="Q29" s="5">
        <f t="shared" ca="1" si="20"/>
        <v>-85.090514661007518</v>
      </c>
      <c r="R29" s="5">
        <f t="shared" ca="1" si="20"/>
        <v>-84.194606396322669</v>
      </c>
      <c r="S29" s="5">
        <f t="shared" ca="1" si="20"/>
        <v>-80.197308105213324</v>
      </c>
      <c r="T29" s="5">
        <f t="shared" ca="1" si="20"/>
        <v>-76.435222078978668</v>
      </c>
      <c r="U29" s="5">
        <f t="shared" ca="1" si="20"/>
        <v>-79.026901014862489</v>
      </c>
      <c r="V29" s="5">
        <f t="shared" ca="1" si="20"/>
        <v>-88.741065933265844</v>
      </c>
    </row>
    <row r="31" spans="1:22" x14ac:dyDescent="0.25">
      <c r="B31" s="1" t="s">
        <v>30</v>
      </c>
    </row>
    <row r="32" spans="1:22" x14ac:dyDescent="0.25">
      <c r="A32" s="13">
        <v>1</v>
      </c>
      <c r="B32" s="18" t="s">
        <v>25</v>
      </c>
      <c r="J32" s="17">
        <f>SUM(E5:N5)</f>
        <v>598.33460501891682</v>
      </c>
      <c r="K32" s="16"/>
    </row>
    <row r="33" spans="1:11" x14ac:dyDescent="0.25">
      <c r="A33" s="13">
        <v>2</v>
      </c>
      <c r="B33" s="18" t="s">
        <v>26</v>
      </c>
      <c r="J33" s="14">
        <f ca="1">J17</f>
        <v>298.30899798122505</v>
      </c>
      <c r="K33" s="15"/>
    </row>
    <row r="34" spans="1:11" x14ac:dyDescent="0.25">
      <c r="A34" s="13">
        <v>3</v>
      </c>
      <c r="B34" s="18" t="s">
        <v>27</v>
      </c>
      <c r="J34" s="14">
        <f>L23</f>
        <v>68.175944662425366</v>
      </c>
      <c r="K34" s="15"/>
    </row>
    <row r="35" spans="1:11" x14ac:dyDescent="0.25">
      <c r="A35" s="13">
        <v>4</v>
      </c>
      <c r="B35" s="18" t="s">
        <v>28</v>
      </c>
      <c r="J35" s="14">
        <f ca="1">I27</f>
        <v>2.1895586423333278</v>
      </c>
      <c r="K35" s="15"/>
    </row>
    <row r="36" spans="1:11" x14ac:dyDescent="0.25">
      <c r="A36" s="13">
        <v>5</v>
      </c>
      <c r="B36" s="18" t="s">
        <v>29</v>
      </c>
      <c r="J36" s="19" t="str">
        <f ca="1">TEXT(ABS(ROUND($U$29,1)),"0.0") &amp;" Liability"</f>
        <v>79.0 Liability</v>
      </c>
      <c r="K36" s="1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Capex Schedule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McDaid</cp:lastModifiedBy>
  <dcterms:created xsi:type="dcterms:W3CDTF">2012-10-20T06:25:29Z</dcterms:created>
  <dcterms:modified xsi:type="dcterms:W3CDTF">2013-02-03T05:29:07Z</dcterms:modified>
</cp:coreProperties>
</file>