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47" yWindow="1168" windowWidth="18584" windowHeight="10732"/>
  </bookViews>
  <sheets>
    <sheet name="OLICALC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D14" i="1"/>
  <c r="E17" i="1"/>
  <c r="E10" i="1"/>
  <c r="G10" i="1"/>
  <c r="C13" i="1"/>
  <c r="D13" i="1"/>
  <c r="E13" i="1"/>
  <c r="G13" i="1"/>
  <c r="E11" i="1"/>
  <c r="G11" i="1"/>
  <c r="E9" i="1"/>
  <c r="G9" i="1"/>
  <c r="G22" i="1"/>
  <c r="G21" i="1"/>
  <c r="G20" i="1"/>
  <c r="G23" i="1"/>
  <c r="I21" i="1"/>
  <c r="I20" i="1"/>
  <c r="J11" i="1"/>
  <c r="E6" i="1"/>
  <c r="G6" i="1"/>
  <c r="E7" i="1"/>
  <c r="G7" i="1"/>
  <c r="E8" i="1"/>
  <c r="G8" i="1"/>
  <c r="E12" i="1"/>
  <c r="G12" i="1"/>
  <c r="H11" i="1"/>
  <c r="E5" i="1"/>
  <c r="G5" i="1"/>
  <c r="G14" i="1"/>
  <c r="B14" i="1"/>
  <c r="G27" i="1"/>
</calcChain>
</file>

<file path=xl/sharedStrings.xml><?xml version="1.0" encoding="utf-8"?>
<sst xmlns="http://schemas.openxmlformats.org/spreadsheetml/2006/main" count="49" uniqueCount="37">
  <si>
    <t>Wt%</t>
  </si>
  <si>
    <t>Mol Prop</t>
  </si>
  <si>
    <t>At Prop O</t>
  </si>
  <si>
    <t>No anions</t>
  </si>
  <si>
    <t>Formula</t>
  </si>
  <si>
    <t>Si</t>
  </si>
  <si>
    <t>Ti</t>
  </si>
  <si>
    <t>Al</t>
  </si>
  <si>
    <t>Cr</t>
  </si>
  <si>
    <t>FeO</t>
  </si>
  <si>
    <t>Fe(ii)</t>
  </si>
  <si>
    <t>MnO</t>
  </si>
  <si>
    <t>Mn</t>
  </si>
  <si>
    <t>MgO</t>
  </si>
  <si>
    <t>Mg</t>
  </si>
  <si>
    <t>NiO</t>
  </si>
  <si>
    <t>Ni</t>
  </si>
  <si>
    <t>CaO</t>
  </si>
  <si>
    <t>Ca</t>
  </si>
  <si>
    <t>TOTAL</t>
  </si>
  <si>
    <t>No Oxyg</t>
  </si>
  <si>
    <t>T2</t>
  </si>
  <si>
    <t>MOLECULAR WEIGHTS</t>
  </si>
  <si>
    <t>Endmembers</t>
  </si>
  <si>
    <t>Fo</t>
  </si>
  <si>
    <t>Fa</t>
  </si>
  <si>
    <t>Tp</t>
  </si>
  <si>
    <t>Liquid Composition</t>
  </si>
  <si>
    <t>XFeO(l)/XMgO(l)</t>
  </si>
  <si>
    <r>
      <t>SiO</t>
    </r>
    <r>
      <rPr>
        <vertAlign val="subscript"/>
        <sz val="11"/>
        <rFont val="Calibri"/>
        <family val="2"/>
        <scheme val="minor"/>
      </rPr>
      <t>2</t>
    </r>
  </si>
  <si>
    <r>
      <t>TiO</t>
    </r>
    <r>
      <rPr>
        <vertAlign val="subscript"/>
        <sz val="11"/>
        <rFont val="Calibri"/>
        <family val="2"/>
        <scheme val="minor"/>
      </rPr>
      <t>2</t>
    </r>
  </si>
  <si>
    <r>
      <t>Al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</si>
  <si>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r>
      <t>Cr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O</t>
    </r>
    <r>
      <rPr>
        <vertAlign val="subscript"/>
        <sz val="11"/>
        <rFont val="Calibri"/>
        <family val="2"/>
        <scheme val="minor"/>
      </rPr>
      <t>3</t>
    </r>
  </si>
  <si>
    <t>Mg#</t>
  </si>
  <si>
    <t>Ln</t>
  </si>
  <si>
    <t>Fo Fa only</t>
  </si>
  <si>
    <t>Olivine mineral formula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</si>
</sst>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name val="MS Sans Serif"/>
    </font>
    <font>
      <u/>
      <sz val="7.5"/>
      <color indexed="12"/>
      <name val="MS Sans Serif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7"/>
      <name val="Calibri"/>
      <family val="2"/>
      <scheme val="minor"/>
    </font>
    <font>
      <u/>
      <sz val="10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6" fillId="0" borderId="0" xfId="0" applyNumberFormat="1" applyFont="1"/>
    <xf numFmtId="164" fontId="7" fillId="0" borderId="0" xfId="0" applyNumberFormat="1" applyFont="1"/>
    <xf numFmtId="164" fontId="4" fillId="0" borderId="0" xfId="0" applyNumberFormat="1" applyFont="1"/>
    <xf numFmtId="164" fontId="8" fillId="0" borderId="0" xfId="1" applyNumberFormat="1" applyFont="1" applyAlignment="1" applyProtection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F17" sqref="F17"/>
    </sheetView>
  </sheetViews>
  <sheetFormatPr defaultColWidth="9.140625" defaultRowHeight="14.3" x14ac:dyDescent="0.25"/>
  <cols>
    <col min="1" max="1" width="9.140625" style="1"/>
    <col min="2" max="2" width="14" style="1" customWidth="1"/>
    <col min="3" max="3" width="10.5703125" style="1" bestFit="1" customWidth="1"/>
    <col min="4" max="4" width="11.28515625" style="1" bestFit="1" customWidth="1"/>
    <col min="5" max="5" width="12.28515625" style="1" bestFit="1" customWidth="1"/>
    <col min="6" max="6" width="19.5703125" style="1" customWidth="1"/>
    <col min="7" max="7" width="7.5703125" style="1" bestFit="1" customWidth="1"/>
    <col min="8" max="16384" width="9.140625" style="1"/>
  </cols>
  <sheetData>
    <row r="1" spans="1:10" ht="19.05" x14ac:dyDescent="0.35">
      <c r="B1" s="2" t="s">
        <v>36</v>
      </c>
    </row>
    <row r="2" spans="1:10" x14ac:dyDescent="0.25">
      <c r="B2" s="3"/>
    </row>
    <row r="4" spans="1:1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10" ht="17" x14ac:dyDescent="0.35">
      <c r="A5" s="1" t="s">
        <v>29</v>
      </c>
      <c r="B5" s="4">
        <v>32.200000000000003</v>
      </c>
      <c r="C5" s="1">
        <f t="shared" ref="C5:C11" si="0">B5/B19</f>
        <v>0.53595206391478034</v>
      </c>
      <c r="D5" s="1">
        <f>C5*2</f>
        <v>1.0719041278295607</v>
      </c>
      <c r="E5" s="1">
        <f t="shared" ref="E5:E13" si="1">D5*$E$17</f>
        <v>2.0119223218064475</v>
      </c>
      <c r="F5" s="1" t="s">
        <v>5</v>
      </c>
      <c r="G5" s="5">
        <f>E5/2</f>
        <v>1.0059611609032237</v>
      </c>
    </row>
    <row r="6" spans="1:10" ht="17" x14ac:dyDescent="0.35">
      <c r="A6" s="1" t="s">
        <v>30</v>
      </c>
      <c r="B6" s="4">
        <v>0.08</v>
      </c>
      <c r="C6" s="1">
        <f t="shared" si="0"/>
        <v>1.0015022533800702E-3</v>
      </c>
      <c r="D6" s="1">
        <f>C6*2</f>
        <v>2.0030045067601404E-3</v>
      </c>
      <c r="E6" s="1">
        <f t="shared" si="1"/>
        <v>3.7595614880124961E-3</v>
      </c>
      <c r="F6" s="1" t="s">
        <v>6</v>
      </c>
      <c r="G6" s="5">
        <f>E6/2</f>
        <v>1.8797807440062481E-3</v>
      </c>
    </row>
    <row r="7" spans="1:10" ht="17" x14ac:dyDescent="0.35">
      <c r="A7" s="1" t="s">
        <v>31</v>
      </c>
      <c r="B7" s="4">
        <v>0.23</v>
      </c>
      <c r="C7" s="1">
        <f t="shared" si="0"/>
        <v>2.2557865829737154E-3</v>
      </c>
      <c r="D7" s="1">
        <f>C7*3</f>
        <v>6.7673597489211462E-3</v>
      </c>
      <c r="E7" s="1">
        <f t="shared" si="1"/>
        <v>1.2702070814969249E-2</v>
      </c>
      <c r="F7" s="1" t="s">
        <v>7</v>
      </c>
      <c r="G7" s="5">
        <f>E7*(2/3)</f>
        <v>8.4680472099794984E-3</v>
      </c>
    </row>
    <row r="8" spans="1:10" ht="17" x14ac:dyDescent="0.35">
      <c r="A8" s="1" t="s">
        <v>32</v>
      </c>
      <c r="B8" s="4">
        <v>0.03</v>
      </c>
      <c r="C8" s="1">
        <f t="shared" si="0"/>
        <v>1.9738140667149154E-4</v>
      </c>
      <c r="D8" s="1">
        <f>C8*3</f>
        <v>5.9214422001447459E-4</v>
      </c>
      <c r="E8" s="1">
        <f t="shared" si="1"/>
        <v>1.1114316505041217E-3</v>
      </c>
      <c r="F8" s="1" t="s">
        <v>8</v>
      </c>
      <c r="G8" s="5">
        <f>E8*(2/3)</f>
        <v>7.4095443366941445E-4</v>
      </c>
    </row>
    <row r="9" spans="1:10" x14ac:dyDescent="0.25">
      <c r="A9" s="1" t="s">
        <v>9</v>
      </c>
      <c r="B9" s="4">
        <v>54.84</v>
      </c>
      <c r="C9" s="1">
        <f t="shared" si="0"/>
        <v>0.76325678496868488</v>
      </c>
      <c r="D9" s="1">
        <f>C9</f>
        <v>0.76325678496868488</v>
      </c>
      <c r="E9" s="1">
        <f t="shared" si="1"/>
        <v>1.4326032740055767</v>
      </c>
      <c r="F9" s="1" t="s">
        <v>10</v>
      </c>
      <c r="G9" s="5">
        <f>E9</f>
        <v>1.4326032740055767</v>
      </c>
    </row>
    <row r="10" spans="1:10" x14ac:dyDescent="0.25">
      <c r="A10" s="1" t="s">
        <v>11</v>
      </c>
      <c r="B10" s="4">
        <v>1.0900000000000001</v>
      </c>
      <c r="C10" s="1">
        <f t="shared" si="0"/>
        <v>1.5365097265294617E-2</v>
      </c>
      <c r="D10" s="1">
        <f>C10</f>
        <v>1.5365097265294617E-2</v>
      </c>
      <c r="E10" s="1">
        <f t="shared" si="1"/>
        <v>2.8839689448130253E-2</v>
      </c>
      <c r="F10" s="1" t="s">
        <v>12</v>
      </c>
      <c r="G10" s="5">
        <f>E10</f>
        <v>2.8839689448130253E-2</v>
      </c>
    </row>
    <row r="11" spans="1:10" x14ac:dyDescent="0.25">
      <c r="A11" s="1" t="s">
        <v>13</v>
      </c>
      <c r="B11" s="4">
        <v>10.93</v>
      </c>
      <c r="C11" s="1">
        <f t="shared" si="0"/>
        <v>0.27121588089330029</v>
      </c>
      <c r="D11" s="1">
        <f>C11</f>
        <v>0.27121588089330029</v>
      </c>
      <c r="E11" s="1">
        <f t="shared" si="1"/>
        <v>0.50906165078636001</v>
      </c>
      <c r="F11" s="1" t="s">
        <v>14</v>
      </c>
      <c r="G11" s="5">
        <f>E11</f>
        <v>0.50906165078636001</v>
      </c>
      <c r="H11" s="1">
        <f>SUM(G6:G13)</f>
        <v>2.0016750058241226</v>
      </c>
      <c r="I11" s="1" t="s">
        <v>33</v>
      </c>
      <c r="J11" s="8">
        <f>100*G11/(G11+G9)</f>
        <v>26.21779094252885</v>
      </c>
    </row>
    <row r="12" spans="1:10" x14ac:dyDescent="0.25">
      <c r="A12" s="1" t="s">
        <v>15</v>
      </c>
      <c r="B12" s="4">
        <v>0</v>
      </c>
      <c r="C12" s="1">
        <f>B12/B26</f>
        <v>0</v>
      </c>
      <c r="D12" s="1">
        <f>C12</f>
        <v>0</v>
      </c>
      <c r="E12" s="1">
        <f t="shared" si="1"/>
        <v>0</v>
      </c>
      <c r="F12" s="1" t="s">
        <v>16</v>
      </c>
      <c r="G12" s="5">
        <f>E12</f>
        <v>0</v>
      </c>
    </row>
    <row r="13" spans="1:10" x14ac:dyDescent="0.25">
      <c r="A13" s="1" t="s">
        <v>17</v>
      </c>
      <c r="B13" s="4">
        <v>0.6</v>
      </c>
      <c r="C13" s="1">
        <f>B13/B27</f>
        <v>1.0699001426533523E-2</v>
      </c>
      <c r="D13" s="1">
        <f>C13</f>
        <v>1.0699001426533523E-2</v>
      </c>
      <c r="E13" s="1">
        <f t="shared" si="1"/>
        <v>2.0081609196400552E-2</v>
      </c>
      <c r="F13" s="1" t="s">
        <v>18</v>
      </c>
      <c r="G13" s="5">
        <f>E13</f>
        <v>2.0081609196400552E-2</v>
      </c>
    </row>
    <row r="14" spans="1:10" x14ac:dyDescent="0.25">
      <c r="A14" s="1" t="s">
        <v>19</v>
      </c>
      <c r="B14" s="1">
        <f>SUM(B5:B13)</f>
        <v>100</v>
      </c>
      <c r="D14" s="1">
        <f>SUM(D5:D12)</f>
        <v>2.131104399432536</v>
      </c>
      <c r="F14" s="1" t="s">
        <v>19</v>
      </c>
      <c r="G14" s="1">
        <f>SUM(G5:G13)</f>
        <v>3.0076361667273463</v>
      </c>
    </row>
    <row r="16" spans="1:10" x14ac:dyDescent="0.25">
      <c r="D16" s="1" t="s">
        <v>20</v>
      </c>
      <c r="E16" s="1">
        <v>4</v>
      </c>
    </row>
    <row r="17" spans="1:9" x14ac:dyDescent="0.25">
      <c r="D17" s="1" t="s">
        <v>21</v>
      </c>
      <c r="E17" s="1">
        <f>E16/D14</f>
        <v>1.8769610728902384</v>
      </c>
    </row>
    <row r="18" spans="1:9" x14ac:dyDescent="0.25">
      <c r="A18" s="1" t="s">
        <v>22</v>
      </c>
    </row>
    <row r="19" spans="1:9" ht="17" x14ac:dyDescent="0.35">
      <c r="A19" s="1" t="s">
        <v>29</v>
      </c>
      <c r="B19" s="1">
        <v>60.08</v>
      </c>
      <c r="F19" s="1" t="s">
        <v>23</v>
      </c>
      <c r="H19" s="1" t="s">
        <v>35</v>
      </c>
    </row>
    <row r="20" spans="1:9" ht="17" x14ac:dyDescent="0.35">
      <c r="A20" s="1" t="s">
        <v>30</v>
      </c>
      <c r="B20" s="1">
        <v>79.88</v>
      </c>
      <c r="F20" s="1" t="s">
        <v>24</v>
      </c>
      <c r="G20" s="8">
        <f>G11/(G13+G10+G11+G9)*100</f>
        <v>25.573453929945149</v>
      </c>
      <c r="H20" s="8" t="s">
        <v>24</v>
      </c>
      <c r="I20" s="8">
        <f>G11/(G11+G9)*100</f>
        <v>26.21779094252885</v>
      </c>
    </row>
    <row r="21" spans="1:9" ht="17" x14ac:dyDescent="0.35">
      <c r="A21" s="1" t="s">
        <v>31</v>
      </c>
      <c r="B21" s="1">
        <v>101.96</v>
      </c>
      <c r="F21" s="1" t="s">
        <v>25</v>
      </c>
      <c r="G21" s="8">
        <f>(G9)/(G13+G10+G11+G9)*100</f>
        <v>71.968913335107302</v>
      </c>
      <c r="H21" s="8" t="s">
        <v>25</v>
      </c>
      <c r="I21" s="8">
        <f>G9/(G11+G9)*100</f>
        <v>73.78220905747115</v>
      </c>
    </row>
    <row r="22" spans="1:9" ht="17" x14ac:dyDescent="0.35">
      <c r="A22" s="1" t="s">
        <v>32</v>
      </c>
      <c r="B22" s="1">
        <v>151.99</v>
      </c>
      <c r="F22" s="1" t="s">
        <v>26</v>
      </c>
      <c r="G22" s="8">
        <f>G10/(G13+G10+G11+G9)*100</f>
        <v>1.4488038301773525</v>
      </c>
      <c r="H22" s="8"/>
      <c r="I22" s="8"/>
    </row>
    <row r="23" spans="1:9" x14ac:dyDescent="0.25">
      <c r="A23" s="1" t="s">
        <v>9</v>
      </c>
      <c r="B23" s="1">
        <v>71.849999999999994</v>
      </c>
      <c r="F23" s="1" t="s">
        <v>34</v>
      </c>
      <c r="G23" s="8">
        <f>100*G13/(G13+G10+G11+G9)</f>
        <v>1.0088289047701977</v>
      </c>
      <c r="H23" s="8"/>
      <c r="I23" s="8"/>
    </row>
    <row r="24" spans="1:9" x14ac:dyDescent="0.25">
      <c r="A24" s="1" t="s">
        <v>11</v>
      </c>
      <c r="B24" s="1">
        <v>70.94</v>
      </c>
    </row>
    <row r="25" spans="1:9" x14ac:dyDescent="0.25">
      <c r="A25" s="1" t="s">
        <v>13</v>
      </c>
      <c r="B25" s="1">
        <v>40.299999999999997</v>
      </c>
      <c r="F25" s="1" t="s">
        <v>27</v>
      </c>
    </row>
    <row r="26" spans="1:9" x14ac:dyDescent="0.25">
      <c r="A26" s="1" t="s">
        <v>15</v>
      </c>
      <c r="B26" s="1">
        <v>74.69</v>
      </c>
    </row>
    <row r="27" spans="1:9" x14ac:dyDescent="0.25">
      <c r="A27" s="1" t="s">
        <v>17</v>
      </c>
      <c r="B27" s="1">
        <v>56.08</v>
      </c>
      <c r="F27" s="1" t="s">
        <v>28</v>
      </c>
      <c r="G27" s="1">
        <f>(C9/C11)/0.3</f>
        <v>9.3806796078798413</v>
      </c>
    </row>
    <row r="31" spans="1:9" x14ac:dyDescent="0.25">
      <c r="A31" s="6"/>
    </row>
    <row r="32" spans="1:9" x14ac:dyDescent="0.25">
      <c r="A32" s="6"/>
    </row>
    <row r="33" spans="1:1" x14ac:dyDescent="0.25">
      <c r="A33" s="6"/>
    </row>
    <row r="34" spans="1:1" x14ac:dyDescent="0.25">
      <c r="A34" s="7"/>
    </row>
  </sheetData>
  <phoneticPr fontId="0" type="noConversion"/>
  <printOptions gridLines="1" gridLinesSet="0"/>
  <pageMargins left="0.75" right="0.75" top="1" bottom="1" header="0.5" footer="0.5"/>
  <pageSetup paperSize="9" orientation="portrait" horizontalDpi="4294967292" verticalDpi="4294967292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wuprobe</cp:lastModifiedBy>
  <dcterms:created xsi:type="dcterms:W3CDTF">2023-06-08T18:16:54Z</dcterms:created>
  <dcterms:modified xsi:type="dcterms:W3CDTF">2024-06-18T17:33:09Z</dcterms:modified>
</cp:coreProperties>
</file>