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23BF870-3891-4B67-A1D5-2FA00E3338CE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1" l="1"/>
  <c r="H69" i="1"/>
  <c r="H70" i="1"/>
  <c r="O73" i="1"/>
  <c r="N53" i="1"/>
  <c r="O71" i="1"/>
  <c r="N57" i="1"/>
  <c r="N55" i="1"/>
  <c r="N49" i="1"/>
  <c r="N47" i="1"/>
  <c r="R105" i="1"/>
  <c r="R103" i="1"/>
  <c r="R111" i="1"/>
  <c r="R109" i="1"/>
  <c r="O67" i="1"/>
  <c r="Q91" i="1"/>
  <c r="Q89" i="1"/>
  <c r="Q95" i="1"/>
  <c r="Q97" i="1"/>
  <c r="Q83" i="1"/>
  <c r="Q81" i="1"/>
  <c r="O65" i="1"/>
  <c r="P83" i="1"/>
  <c r="P81" i="1"/>
  <c r="N59" i="1"/>
  <c r="M39" i="1"/>
  <c r="M33" i="1"/>
  <c r="M31" i="1"/>
  <c r="M29" i="1"/>
  <c r="M27" i="1"/>
  <c r="M37" i="1"/>
  <c r="L19" i="1"/>
  <c r="L21" i="1" l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R100" i="4" s="1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K63" i="4" s="1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K33" i="4" s="1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L6" i="3" l="1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S6" i="1" l="1"/>
  <c r="L99" i="1"/>
  <c r="M99" i="1"/>
  <c r="N99" i="1"/>
  <c r="O99" i="1"/>
  <c r="P99" i="1"/>
  <c r="Q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Q77" i="1"/>
  <c r="R86" i="1"/>
  <c r="M44" i="1"/>
  <c r="K47" i="1"/>
  <c r="N44" i="1"/>
  <c r="K66" i="1"/>
  <c r="H66" i="1"/>
  <c r="K65" i="1"/>
  <c r="H65" i="1"/>
  <c r="K40" i="1" l="1"/>
  <c r="H40" i="1"/>
  <c r="K39" i="1"/>
  <c r="H39" i="1"/>
  <c r="L29" i="1" l="1"/>
  <c r="K29" i="1" s="1"/>
  <c r="K37" i="1"/>
  <c r="K19" i="1"/>
  <c r="K42" i="1"/>
  <c r="H42" i="1"/>
  <c r="K41" i="1"/>
  <c r="H41" i="1"/>
  <c r="K38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<sst xmlns="http://schemas.openxmlformats.org/spreadsheetml/2006/main" count="515" uniqueCount="91">
  <si>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</si>
  <si>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</si>
  <si>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</si>
  <si>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</si>
  <si>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</si>
  <si>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</si>
  <si>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</si>
  <si>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</si>
  <si>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</si>
  <si>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</si>
  <si>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</si>
  <si>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</si>
  <si>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</si>
  <si>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</si>
  <si>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</si>
  <si>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</si>
  <si>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</si>
  <si>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</si>
  <si>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</si>
  <si>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</si>
  <si>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</si>
  <si>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</si>
  <si>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</si>
  <si>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</si>
  <si>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</si>
  <si>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</si>
  <si>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</si>
  <si>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</si>
  <si>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</si>
  <si>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</si>
  <si>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</si>
  <si>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</si>
  <si>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</si>
  <si>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</si>
  <si>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</si>
  <si>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</si>
  <si>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</si>
  <si>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</si>
  <si>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</si>
  <si>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</si>
  <si>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</si>
  <si>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</si>
  <si>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</si>
  <si>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</si>
  <si>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</si>
  <si>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</si>
  <si>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</si>
  <si>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</si>
  <si>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</si>
  <si>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</si>
  <si>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</si>
  <si>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</si>
  <si>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</si>
  <si>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</si>
  <si>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</si>
  <si>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</si>
  <si>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</si>
  <si>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</si>
  <si>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</si>
  <si>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</si>
  <si>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</si>
  <si>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</si>
  <si>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</si>
  <si>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</si>
  <si>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</si>
  <si>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</si>
  <si>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</si>
  <si>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</si>
  <si>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</si>
  <si>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</si>
  <si>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</si>
  <si>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</si>
  <si>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</si>
  <si>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</t>
  </si>
  <si>
    <t>福岡、源川</t>
  </si>
  <si>
    <t>福岡、源川、山本、上村,片岡</t>
  </si>
  <si>
    <t>福岡、源川、山本、片岡</t>
  </si>
  <si>
    <t>上村</t>
  </si>
  <si>
    <t>源川、福岡、片岡</t>
  </si>
  <si>
    <t>山本、上村</t>
  </si>
  <si>
    <t>山本</t>
  </si>
  <si>
    <t>予定</t>
  </si>
  <si>
    <t>実績</t>
  </si>
  <si>
    <t>片岡、源川、福岡</t>
  </si>
  <si>
    <t>上村、山本、源川</t>
  </si>
  <si>
    <t>片岡、福岡</t>
  </si>
  <si>
    <t>福岡、山本、上村,片岡</t>
  </si>
  <si>
    <t>源川</t>
  </si>
  <si>
    <t>上村、山本,片岡</t>
    <rPh sb="6" eb="8">
      <t>カタオカ</t>
    </rPh>
    <phoneticPr fontId="1"/>
  </si>
  <si>
    <t>上村、山本、源川</t>
    <phoneticPr fontId="1"/>
  </si>
  <si>
    <t>片岡,福岡</t>
    <rPh sb="3" eb="5">
      <t>フクオカ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</si>
</sst>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43987</v>
      </c>
      <c r="M1" s="109"/>
      <c r="N1" s="108">
        <v>43990</v>
      </c>
      <c r="O1" s="109"/>
      <c r="P1" s="108">
        <v>43991</v>
      </c>
      <c r="Q1" s="109"/>
      <c r="R1" s="108">
        <v>43992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/>
      <c r="F11" s="63"/>
      <c r="G11" s="5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/>
      <c r="F13" s="63"/>
      <c r="G13" s="5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43992</v>
      </c>
      <c r="M1" s="109"/>
      <c r="N1" s="108">
        <v>43993</v>
      </c>
      <c r="O1" s="109"/>
      <c r="P1" s="108">
        <v>43994</v>
      </c>
      <c r="Q1" s="109"/>
      <c r="R1" s="108">
        <v>43997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/>
      <c r="G11" s="5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2" t="str">
        <f>IF(E11="","","実績")</f>
        <v>実績</v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/>
      <c r="G13" s="5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2" t="str">
        <f>IF(E13="","","実績")</f>
        <v>実績</v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G21" activePane="bottomRight" state="frozen"/>
      <selection pane="topRight" activeCell="E1" sqref="E1"/>
      <selection pane="bottomLeft" activeCell="A5" sqref="A5"/>
      <selection pane="bottomRight" activeCell="I31" sqref="I3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 t="shared" ref="K5:S5" si="0">SUM(K7,K23,K43,K59,K77,K85,K99)</f>
        <v>109.25</v>
      </c>
      <c r="L5" s="27">
        <f t="shared" si="0"/>
        <v>15</v>
      </c>
      <c r="M5" s="27">
        <f t="shared" si="0"/>
        <v>17.5</v>
      </c>
      <c r="N5" s="27">
        <f t="shared" si="0"/>
        <v>15</v>
      </c>
      <c r="O5" s="27">
        <f t="shared" si="0"/>
        <v>16.75</v>
      </c>
      <c r="P5" s="27">
        <f t="shared" si="0"/>
        <v>0</v>
      </c>
      <c r="Q5" s="27">
        <f t="shared" si="0"/>
        <v>17.5</v>
      </c>
      <c r="R5" s="27">
        <f t="shared" si="0"/>
        <v>0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 t="shared" ref="K6:S6" si="1">SUM(L8,L24,L44,L60,L78,L86)</f>
        <v>6.25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6.25</v>
      </c>
      <c r="L8" s="38">
        <f t="shared" ref="L8:S8" si="3">SUMPRODUCT((MOD(ROW(L$9:L$22),2)=0)*L$9:L$22)</f>
        <v>6.25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 t="s">
        <v>67</v>
      </c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 t="s">
        <v>68</v>
      </c>
      <c r="G11" s="5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2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 t="s">
        <v>67</v>
      </c>
      <c r="G13" s="54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2" t="str">
        <f>IF(E13="","","実績")</f>
        <v>実績</v>
      </c>
      <c r="I14" s="52"/>
      <c r="J14" s="52"/>
      <c r="K14" s="10">
        <f>SUM(L14:S14)</f>
        <v>0</v>
      </c>
      <c r="L14" s="33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 t="s">
        <v>66</v>
      </c>
      <c r="F17" s="63" t="s">
        <v>68</v>
      </c>
      <c r="G17" s="54"/>
      <c r="H17" s="8" t="str">
        <f>IF(E17="","","予定")</f>
        <v>予定</v>
      </c>
      <c r="I17" s="8" t="s">
        <v>70</v>
      </c>
      <c r="J17" s="8">
        <v>5</v>
      </c>
      <c r="K17" s="9">
        <f>SUM(L17:S17)</f>
        <v>1.25</v>
      </c>
      <c r="L17" s="41"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2" t="str">
        <f>IF(E17="","","実績")</f>
        <v>実績</v>
      </c>
      <c r="I18" s="52"/>
      <c r="J18" s="52"/>
      <c r="K18" s="10">
        <f t="shared" ref="K18:K20" si="4">SUM(L18:S18)</f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 t="s">
        <v>66</v>
      </c>
      <c r="F19" s="63" t="s">
        <v>68</v>
      </c>
      <c r="G19" s="54"/>
      <c r="H19" s="8" t="str">
        <f>IF(E19="","","予定")</f>
        <v>予定</v>
      </c>
      <c r="I19" s="8" t="s">
        <v>71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2" t="str">
        <f>IF(E19="","","実績")</f>
        <v>実績</v>
      </c>
      <c r="I20" s="52"/>
      <c r="J20" s="52"/>
      <c r="K20" s="10">
        <f t="shared" si="4"/>
        <v>0</v>
      </c>
      <c r="L20" s="33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 t="s">
        <v>66</v>
      </c>
      <c r="F21" s="63" t="s">
        <v>68</v>
      </c>
      <c r="G21" s="54"/>
      <c r="H21" s="8" t="str">
        <f>IF(E21="","","予定")</f>
        <v>予定</v>
      </c>
      <c r="I21" s="8" t="s">
        <v>72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2" t="str">
        <f>IF(E21="","","実績")</f>
        <v>実績</v>
      </c>
      <c r="I22" s="52"/>
      <c r="J22" s="52"/>
      <c r="K22" s="10">
        <f>SUM(L22:S22)</f>
        <v>0</v>
      </c>
      <c r="L22" s="33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 t="shared" ref="K23:S23" si="5">SUMPRODUCT((MOD(ROW(K$25:K$42),2)=1)*K$25:K$42)</f>
        <v>22</v>
      </c>
      <c r="L23" s="34">
        <f t="shared" si="5"/>
        <v>4.5</v>
      </c>
      <c r="M23" s="35">
        <f t="shared" si="5"/>
        <v>17.5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 t="shared" ref="K24:S24" si="6">SUMPRODUCT((MOD(ROW(K$25:K$42),2)=0)*K$25:K$42)</f>
        <v>0</v>
      </c>
      <c r="L24" s="42">
        <f t="shared" si="6"/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 t="s">
        <v>66</v>
      </c>
      <c r="F27" s="63"/>
      <c r="G27" s="54"/>
      <c r="H27" s="8" t="str">
        <f>IF(E27="","","予定")</f>
        <v>予定</v>
      </c>
      <c r="I27" s="8" t="s">
        <v>88</v>
      </c>
      <c r="J27" s="8">
        <v>3</v>
      </c>
      <c r="K27" s="9">
        <f t="shared" ref="K27:K34" si="7">SUM(L27:S27)</f>
        <v>7.5</v>
      </c>
      <c r="L27" s="30">
        <f>3</f>
        <v>3</v>
      </c>
      <c r="M27" s="31">
        <f>1.5*3</f>
        <v>4.5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2" t="str">
        <f>IF(E27="","","実績")</f>
        <v>実績</v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 t="s">
        <v>66</v>
      </c>
      <c r="F29" s="63"/>
      <c r="G29" s="54"/>
      <c r="H29" s="8" t="str">
        <f>IF(E29="","","予定")</f>
        <v>予定</v>
      </c>
      <c r="I29" s="8" t="s">
        <v>74</v>
      </c>
      <c r="J29" s="8">
        <v>2</v>
      </c>
      <c r="K29" s="9">
        <f t="shared" si="7"/>
        <v>4.5</v>
      </c>
      <c r="L29" s="30">
        <f>0.75*2</f>
        <v>1.5</v>
      </c>
      <c r="M29" s="31">
        <f>1.5*2</f>
        <v>3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2" t="str">
        <f>IF(E29="","","実績")</f>
        <v>実績</v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 t="s">
        <v>66</v>
      </c>
      <c r="F31" s="63"/>
      <c r="G31" s="54"/>
      <c r="H31" s="8" t="str">
        <f>IF(E31="","","予定")</f>
        <v>予定</v>
      </c>
      <c r="I31" s="8" t="s">
        <v>90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2" t="str">
        <f>IF(E31="","","実績")</f>
        <v>実績</v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 t="s">
        <v>66</v>
      </c>
      <c r="F33" s="63"/>
      <c r="G33" s="54"/>
      <c r="H33" s="8" t="str">
        <f>IF(E33="","","予定")</f>
        <v>予定</v>
      </c>
      <c r="I33" s="8" t="s">
        <v>89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2" t="str">
        <f>IF(E33="","","実績")</f>
        <v>実績</v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 t="s">
        <v>66</v>
      </c>
      <c r="F37" s="63"/>
      <c r="G37" s="54"/>
      <c r="H37" s="8" t="str">
        <f>IF(E37="","","予定")</f>
        <v>予定</v>
      </c>
      <c r="I37" s="52" t="s">
        <v>75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2" t="str">
        <f>IF(E37="","","実績")</f>
        <v>実績</v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 t="s">
        <v>66</v>
      </c>
      <c r="F39" s="63"/>
      <c r="G39" s="54"/>
      <c r="H39" s="8" t="str">
        <f>IF(E39="","","予定")</f>
        <v>予定</v>
      </c>
      <c r="I39" s="8" t="s">
        <v>76</v>
      </c>
      <c r="J39" s="8">
        <v>4</v>
      </c>
      <c r="K39" s="9">
        <f>SUM(L39:S39)</f>
        <v>2</v>
      </c>
      <c r="L39" s="33"/>
      <c r="M39" s="31">
        <f>0.5*4</f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2" t="str">
        <f>IF(E39="","","実績")</f>
        <v>実績</v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 t="s">
        <v>66</v>
      </c>
      <c r="F41" s="63"/>
      <c r="G41" s="54"/>
      <c r="H41" s="8" t="str">
        <f>IF(E41="","","予定")</f>
        <v>予定</v>
      </c>
      <c r="I41" s="8" t="s">
        <v>77</v>
      </c>
      <c r="J41" s="8">
        <v>1</v>
      </c>
      <c r="K41" s="9">
        <f>SUM(L41:S41)</f>
        <v>0.5</v>
      </c>
      <c r="L41" s="33"/>
      <c r="M41" s="31">
        <v>0.5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2" t="str">
        <f>IF(E41="","","実績")</f>
        <v>実績</v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15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15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 t="s">
        <v>66</v>
      </c>
      <c r="F47" s="63"/>
      <c r="G47" s="54"/>
      <c r="H47" s="8" t="str">
        <f>IF(E47="","","予定")</f>
        <v>予定</v>
      </c>
      <c r="I47" s="8" t="s">
        <v>78</v>
      </c>
      <c r="J47" s="8">
        <v>3</v>
      </c>
      <c r="K47" s="9">
        <f>SUM(L47:S47)</f>
        <v>6</v>
      </c>
      <c r="L47" s="33"/>
      <c r="M47" s="31"/>
      <c r="N47" s="31">
        <f>2*3</f>
        <v>6</v>
      </c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2" t="str">
        <f>IF(E47="","","実績")</f>
        <v>実績</v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 t="s">
        <v>66</v>
      </c>
      <c r="F49" s="63"/>
      <c r="G49" s="54"/>
      <c r="H49" s="8" t="str">
        <f>IF(E49="","","予定")</f>
        <v>予定</v>
      </c>
      <c r="I49" s="8" t="s">
        <v>79</v>
      </c>
      <c r="J49" s="8">
        <v>2</v>
      </c>
      <c r="K49" s="9">
        <f>SUM(L49:S49)</f>
        <v>4</v>
      </c>
      <c r="L49" s="33"/>
      <c r="M49" s="31"/>
      <c r="N49" s="31">
        <f>2*2</f>
        <v>4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2" t="str">
        <f>IF(E49="","","実績")</f>
        <v>実績</v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 t="s">
        <v>66</v>
      </c>
      <c r="F53" s="63"/>
      <c r="G53" s="54"/>
      <c r="H53" s="8" t="str">
        <f>IF(E53="","","予定")</f>
        <v>予定</v>
      </c>
      <c r="I53" s="8" t="s">
        <v>75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2" t="str">
        <f>IF(E53="","","実績")</f>
        <v>実績</v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 t="s">
        <v>66</v>
      </c>
      <c r="F55" s="63"/>
      <c r="G55" s="54"/>
      <c r="H55" s="8" t="str">
        <f>IF(E55="","","予定")</f>
        <v>予定</v>
      </c>
      <c r="I55" s="8" t="s">
        <v>75</v>
      </c>
      <c r="J55" s="8">
        <v>5</v>
      </c>
      <c r="K55" s="9">
        <f t="shared" si="11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2" t="str">
        <f>IF(E55="","","実績")</f>
        <v>実績</v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 t="s">
        <v>66</v>
      </c>
      <c r="F57" s="63"/>
      <c r="G57" s="54"/>
      <c r="H57" s="8" t="str">
        <f>IF(E57="","","予定")</f>
        <v>予定</v>
      </c>
      <c r="I57" s="8" t="s">
        <v>80</v>
      </c>
      <c r="J57" s="8">
        <v>1</v>
      </c>
      <c r="K57" s="9">
        <f t="shared" si="11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2" t="str">
        <f>IF(E57="","","実績")</f>
        <v>実績</v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2">SUMPRODUCT((MOD(ROW(L$61:L$76),2)=1)*L$61:L$76)</f>
        <v>0</v>
      </c>
      <c r="M59" s="35">
        <f t="shared" si="12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3">SUMPRODUCT((MOD(ROW(Q$61:Q$76),2)=1)*Q$61:Q$76)</f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 t="s">
        <v>66</v>
      </c>
      <c r="F63" s="63"/>
      <c r="G63" s="54"/>
      <c r="H63" s="8" t="str">
        <f>IF(E63="","","予定")</f>
        <v>予定</v>
      </c>
      <c r="I63" s="8" t="s">
        <v>75</v>
      </c>
      <c r="J63" s="8">
        <v>5</v>
      </c>
      <c r="K63" s="9">
        <f t="shared" ref="K63:K68" si="15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2" t="str">
        <f>IF(E63="","","実績")</f>
        <v>実績</v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 t="s">
        <v>66</v>
      </c>
      <c r="F65" s="63"/>
      <c r="G65" s="54"/>
      <c r="H65" s="8" t="str">
        <f>IF(E65="","","予定")</f>
        <v>予定</v>
      </c>
      <c r="I65" s="8" t="s">
        <v>75</v>
      </c>
      <c r="J65" s="8">
        <v>5</v>
      </c>
      <c r="K65" s="9">
        <f t="shared" si="15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2" t="str">
        <f>IF(E65="","","実績")</f>
        <v>実績</v>
      </c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 t="s">
        <v>66</v>
      </c>
      <c r="F67" s="63"/>
      <c r="G67" s="54"/>
      <c r="H67" s="8" t="str">
        <f>IF(E67="","","予定")</f>
        <v>予定</v>
      </c>
      <c r="I67" s="8" t="s">
        <v>75</v>
      </c>
      <c r="J67" s="8">
        <v>5</v>
      </c>
      <c r="K67" s="9">
        <f t="shared" si="15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2" t="str">
        <f>IF(E67="","","実績")</f>
        <v>実績</v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">
        <v>81</v>
      </c>
      <c r="I71" s="8" t="s">
        <v>75</v>
      </c>
      <c r="J71" s="8">
        <v>5</v>
      </c>
      <c r="K71" s="9">
        <f t="shared" ref="K71:K76" si="16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3" t="s">
        <v>82</v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">
        <v>81</v>
      </c>
      <c r="I73" s="8" t="s">
        <v>75</v>
      </c>
      <c r="J73" s="8">
        <v>5</v>
      </c>
      <c r="K73" s="9">
        <f t="shared" si="16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3" t="s">
        <v>82</v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">
        <v>81</v>
      </c>
      <c r="I75" s="8" t="s">
        <v>80</v>
      </c>
      <c r="J75" s="8">
        <v>1</v>
      </c>
      <c r="K75" s="9">
        <f t="shared" si="16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3" t="s">
        <v>82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22.5</v>
      </c>
      <c r="L77" s="35">
        <f t="shared" ref="L77:O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/>
      <c r="Q77" s="35">
        <f>SUMPRODUCT((MOD(ROW(Q$79:Q$84),2)=1)*Q$79:Q$84)</f>
        <v>7.5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83</v>
      </c>
      <c r="J81" s="8">
        <v>3</v>
      </c>
      <c r="K81" s="9">
        <f t="shared" ref="K81:K84" si="20">SUM(L81:S81)</f>
        <v>13.5</v>
      </c>
      <c r="L81" s="33"/>
      <c r="M81" s="31"/>
      <c r="N81" s="31"/>
      <c r="O81" s="31"/>
      <c r="P81" s="31">
        <f>3*3</f>
        <v>9</v>
      </c>
      <c r="Q81" s="31">
        <f>1.5*3</f>
        <v>4.5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73</v>
      </c>
      <c r="J83" s="8">
        <v>2</v>
      </c>
      <c r="K83" s="9">
        <f t="shared" si="20"/>
        <v>9</v>
      </c>
      <c r="L83" s="33"/>
      <c r="M83" s="31"/>
      <c r="N83" s="31"/>
      <c r="O83" s="31"/>
      <c r="P83" s="31">
        <f>3*2</f>
        <v>6</v>
      </c>
      <c r="Q83" s="31">
        <f>1.5*2</f>
        <v>3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10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10</v>
      </c>
      <c r="R85" s="35"/>
      <c r="S85" s="35">
        <f t="shared" ref="S85" si="22">SUMPRODUCT((MOD(ROW(S$87:S$98),2)=1)*S$87:S$98)</f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84</v>
      </c>
      <c r="J89" s="8">
        <v>3</v>
      </c>
      <c r="K89" s="9">
        <f>SUM(L89:S89)</f>
        <v>4.5</v>
      </c>
      <c r="L89" s="33"/>
      <c r="M89" s="31"/>
      <c r="N89" s="31"/>
      <c r="O89" s="31"/>
      <c r="P89" s="31"/>
      <c r="Q89" s="31">
        <f>1.5*3</f>
        <v>4.5</v>
      </c>
      <c r="R89" s="31"/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85</v>
      </c>
      <c r="J91" s="8">
        <v>2</v>
      </c>
      <c r="K91" s="9">
        <f>SUM(L91:S91)</f>
        <v>3</v>
      </c>
      <c r="L91" s="33"/>
      <c r="M91" s="31"/>
      <c r="N91" s="31"/>
      <c r="O91" s="31"/>
      <c r="P91" s="31"/>
      <c r="Q91" s="31">
        <f>1.5*2</f>
        <v>3</v>
      </c>
      <c r="R91" s="31"/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75</v>
      </c>
      <c r="J95" s="8">
        <v>5</v>
      </c>
      <c r="K95" s="9">
        <f t="shared" ref="K95:K98" si="24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77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Q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/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75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75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86</v>
      </c>
      <c r="J109" s="8">
        <v>4</v>
      </c>
      <c r="K109" s="9">
        <f t="shared" ref="K109:K112" si="27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87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2020-06-02T04:50:54Z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