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F832AE6-9F48-419A-89E4-163040D63D1B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4" l="1"/>
  <c r="P6" i="4"/>
  <c r="O6" i="4"/>
  <c r="M6" i="4"/>
  <c r="P90" i="4"/>
  <c r="P106" i="4" l="1"/>
  <c r="P104" i="4"/>
  <c r="P98" i="4"/>
  <c r="P96" i="4" l="1"/>
  <c r="P82" i="4"/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N5" i="4" l="1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K81" i="4"/>
  <c r="P86" i="3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O59" i="4"/>
  <c r="O5" i="4" s="1"/>
  <c r="P59" i="4"/>
  <c r="P5" i="4" s="1"/>
  <c r="O60" i="4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<sst xmlns="http://schemas.openxmlformats.org/spreadsheetml/2006/main" count="746" uniqueCount="120">
  <si>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</si>
  <si>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</si>
  <si>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</si>
  <si>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</si>
  <si>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</si>
  <si>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</si>
  <si>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</si>
  <si>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</si>
  <si>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</si>
  <si>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</si>
  <si>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</si>
  <si>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</si>
  <si>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</si>
  <si>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</si>
  <si>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</si>
  <si>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</si>
  <si>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</si>
  <si>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</si>
  <si>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</si>
  <si>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</si>
  <si>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</si>
  <si>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</si>
  <si>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</si>
  <si>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</si>
  <si>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</si>
  <si>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</si>
  <si>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</si>
  <si>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</si>
  <si>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</si>
  <si>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</si>
  <si>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</si>
  <si>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</si>
  <si>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</si>
  <si>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</si>
  <si>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</si>
  <si>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</si>
  <si>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</si>
  <si>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</si>
  <si>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</si>
  <si>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</si>
  <si>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</si>
  <si>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</si>
  <si>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</si>
  <si>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</si>
  <si>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</si>
  <si>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</si>
  <si>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</si>
  <si>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</si>
  <si>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</si>
  <si>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</si>
  <si>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</si>
  <si>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</si>
  <si>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</si>
  <si>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</si>
  <si>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</si>
  <si>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</si>
  <si>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</si>
  <si>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</si>
  <si>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</si>
  <si>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</si>
  <si>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</si>
  <si>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</si>
  <si>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</si>
  <si>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</si>
  <si>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</si>
  <si>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</si>
  <si>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</si>
  <si>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</si>
  <si>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</si>
  <si>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</si>
  <si>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</si>
  <si>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</si>
  <si>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</si>
  <si>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</si>
  <si>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</si>
  <si>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</si>
  <si>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</si>
  <si>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</si>
  <si>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</si>
  <si>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</si>
  <si>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</si>
  <si>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</si>
  <si>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</si>
  <si>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</si>
  <si>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</si>
  <si>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</si>
  <si>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</si>
  <si>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</si>
  <si>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</si>
  <si>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</si>
  <si>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</si>
  <si>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</si>
  <si>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</si>
  <si>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</si>
  <si>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</si>
  <si>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</si>
  <si>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</si>
  <si>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</si>
  <si>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</si>
  <si>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</si>
  <si>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</si>
  <si>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</si>
  <si>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</si>
  <si>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</si>
  <si>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</si>
  <si>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</si>
  <si>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</si>
  <si>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</si>
  <si>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</si>
  <si>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</si>
  <si>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</si>
  <si>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</si>
  <si>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</si>
  <si>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</si>
  <si>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</si>
  <si>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</si>
  <si>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</si>
  <si>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</si>
  <si>
    <t>源川、上村、片岡</t>
    <rPh sb="3" eb="5">
      <t>ウエムラ</t>
    </rPh>
    <rPh sb="6" eb="8">
      <t>カタオカ</t>
    </rPh>
    <phoneticPr fontId="1"/>
  </si>
  <si>
    <t>山本、福岡</t>
    <rPh sb="0" eb="2">
      <t>ヤマモト</t>
    </rPh>
    <rPh sb="3" eb="5">
      <t>フクオカ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</si>
</sst>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43992</v>
      </c>
      <c r="M1" s="120"/>
      <c r="N1" s="119">
        <v>43993</v>
      </c>
      <c r="O1" s="120"/>
      <c r="P1" s="119">
        <v>43994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21" t="s">
        <v>8</v>
      </c>
      <c r="M2" s="121"/>
      <c r="N2" s="122" t="s">
        <v>9</v>
      </c>
      <c r="O2" s="123"/>
      <c r="P2" s="121" t="s">
        <v>10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00" t="s">
        <v>11</v>
      </c>
      <c r="M3" s="101"/>
      <c r="N3" s="100" t="s">
        <v>12</v>
      </c>
      <c r="O3" s="101"/>
      <c r="P3" s="102" t="s">
        <v>13</v>
      </c>
      <c r="Q3" s="102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/>
      <c r="F11" s="75"/>
      <c r="G11" s="66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/>
      <c r="F13" s="75"/>
      <c r="G13" s="66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/>
      <c r="F17" s="75"/>
      <c r="G17" s="66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75"/>
      <c r="F19" s="75"/>
      <c r="G19" s="66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76"/>
      <c r="F20" s="76"/>
      <c r="G20" s="67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75"/>
      <c r="F21" s="75"/>
      <c r="G21" s="66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76"/>
      <c r="F22" s="76"/>
      <c r="G22" s="67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/>
      <c r="F27" s="75"/>
      <c r="G27" s="66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/>
      <c r="F29" s="75"/>
      <c r="G29" s="66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/>
      <c r="F31" s="75"/>
      <c r="G31" s="66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/>
      <c r="F33" s="75"/>
      <c r="G33" s="66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/>
      <c r="F37" s="75"/>
      <c r="G37" s="66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/>
      <c r="F39" s="75"/>
      <c r="G39" s="66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/>
      <c r="F41" s="75"/>
      <c r="G41" s="66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/>
      <c r="F47" s="75"/>
      <c r="G47" s="66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/>
      <c r="F49" s="75"/>
      <c r="G49" s="66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/>
      <c r="F53" s="75"/>
      <c r="G53" s="66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/>
      <c r="F55" s="75"/>
      <c r="G55" s="66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/>
      <c r="F57" s="75"/>
      <c r="G57" s="66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/>
      <c r="F63" s="75"/>
      <c r="G63" s="66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/>
      <c r="F65" s="75"/>
      <c r="G65" s="66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/>
      <c r="F67" s="75"/>
      <c r="G67" s="66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/>
      <c r="F71" s="75"/>
      <c r="G71" s="66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/>
      <c r="F73" s="75"/>
      <c r="G73" s="66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/>
      <c r="F75" s="75"/>
      <c r="G75" s="66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/>
      <c r="F81" s="75"/>
      <c r="G81" s="66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/>
      <c r="F83" s="75"/>
      <c r="G83" s="66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43984</v>
      </c>
      <c r="M1" s="120"/>
      <c r="N1" s="119">
        <v>43985</v>
      </c>
      <c r="O1" s="120"/>
      <c r="P1" s="119">
        <v>43986</v>
      </c>
      <c r="Q1" s="120"/>
      <c r="R1" s="119">
        <v>43987</v>
      </c>
      <c r="S1" s="120"/>
      <c r="T1" s="119">
        <v>43990</v>
      </c>
      <c r="U1" s="120"/>
      <c r="V1" s="119">
        <v>43991</v>
      </c>
      <c r="W1" s="120"/>
    </row>
    <row r="2" spans="1:23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68</v>
      </c>
      <c r="M2" s="123"/>
      <c r="N2" s="121" t="s">
        <v>8</v>
      </c>
      <c r="O2" s="121"/>
      <c r="P2" s="122" t="s">
        <v>9</v>
      </c>
      <c r="Q2" s="123"/>
      <c r="R2" s="121" t="s">
        <v>10</v>
      </c>
      <c r="S2" s="123"/>
      <c r="T2" s="121" t="s">
        <v>69</v>
      </c>
      <c r="U2" s="121"/>
      <c r="V2" s="121" t="s">
        <v>70</v>
      </c>
      <c r="W2" s="121"/>
    </row>
    <row r="3" spans="1:23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  <c r="R3" s="102" t="s">
        <v>71</v>
      </c>
      <c r="S3" s="102"/>
      <c r="T3" s="100" t="s">
        <v>72</v>
      </c>
      <c r="U3" s="101"/>
      <c r="V3" s="100" t="s">
        <v>73</v>
      </c>
      <c r="W3" s="101"/>
    </row>
    <row r="4" spans="1:23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8">
        <v>1</v>
      </c>
      <c r="B9" s="71" t="s">
        <v>20</v>
      </c>
      <c r="C9" s="77"/>
      <c r="D9" s="72"/>
      <c r="E9" s="79"/>
      <c r="F9" s="79" t="s">
        <v>74</v>
      </c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8"/>
      <c r="B11" s="70" t="s">
        <v>21</v>
      </c>
      <c r="C11" s="71" t="s">
        <v>22</v>
      </c>
      <c r="D11" s="72"/>
      <c r="E11" s="75" t="s">
        <v>75</v>
      </c>
      <c r="F11" s="75" t="s">
        <v>76</v>
      </c>
      <c r="G11" s="66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8"/>
      <c r="B13" s="70" t="s">
        <v>25</v>
      </c>
      <c r="C13" s="71" t="s">
        <v>26</v>
      </c>
      <c r="D13" s="72"/>
      <c r="E13" s="75" t="s">
        <v>75</v>
      </c>
      <c r="F13" s="75" t="s">
        <v>74</v>
      </c>
      <c r="G13" s="66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8"/>
      <c r="B17" s="70" t="s">
        <v>21</v>
      </c>
      <c r="C17" s="71" t="s">
        <v>27</v>
      </c>
      <c r="D17" s="72"/>
      <c r="E17" s="75" t="s">
        <v>75</v>
      </c>
      <c r="F17" s="75" t="s">
        <v>76</v>
      </c>
      <c r="G17" s="66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8"/>
      <c r="B19" s="70" t="s">
        <v>25</v>
      </c>
      <c r="C19" s="71" t="s">
        <v>28</v>
      </c>
      <c r="D19" s="72"/>
      <c r="E19" s="75" t="s">
        <v>75</v>
      </c>
      <c r="F19" s="75" t="s">
        <v>76</v>
      </c>
      <c r="G19" s="66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9"/>
      <c r="B20" s="67"/>
      <c r="C20" s="73"/>
      <c r="D20" s="74"/>
      <c r="E20" s="76"/>
      <c r="F20" s="76"/>
      <c r="G20" s="67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8"/>
      <c r="B21" s="70" t="s">
        <v>31</v>
      </c>
      <c r="C21" s="71" t="s">
        <v>32</v>
      </c>
      <c r="D21" s="72"/>
      <c r="E21" s="75" t="s">
        <v>75</v>
      </c>
      <c r="F21" s="75" t="s">
        <v>76</v>
      </c>
      <c r="G21" s="66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9"/>
      <c r="B22" s="67"/>
      <c r="C22" s="73"/>
      <c r="D22" s="74"/>
      <c r="E22" s="76"/>
      <c r="F22" s="76"/>
      <c r="G22" s="67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8"/>
      <c r="B27" s="70" t="s">
        <v>21</v>
      </c>
      <c r="C27" s="71" t="s">
        <v>37</v>
      </c>
      <c r="D27" s="72"/>
      <c r="E27" s="75" t="s">
        <v>75</v>
      </c>
      <c r="F27" s="75" t="s">
        <v>76</v>
      </c>
      <c r="G27" s="66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8"/>
      <c r="B29" s="70" t="s">
        <v>25</v>
      </c>
      <c r="C29" s="71" t="s">
        <v>40</v>
      </c>
      <c r="D29" s="72"/>
      <c r="E29" s="75" t="s">
        <v>75</v>
      </c>
      <c r="F29" s="75" t="s">
        <v>76</v>
      </c>
      <c r="G29" s="66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8"/>
      <c r="B31" s="70" t="s">
        <v>31</v>
      </c>
      <c r="C31" s="71" t="s">
        <v>43</v>
      </c>
      <c r="D31" s="72"/>
      <c r="E31" s="75" t="s">
        <v>75</v>
      </c>
      <c r="F31" s="75" t="s">
        <v>76</v>
      </c>
      <c r="G31" s="66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8"/>
      <c r="B37" s="70" t="s">
        <v>21</v>
      </c>
      <c r="C37" s="71" t="s">
        <v>27</v>
      </c>
      <c r="D37" s="72"/>
      <c r="E37" s="75" t="s">
        <v>75</v>
      </c>
      <c r="F37" s="75" t="s">
        <v>76</v>
      </c>
      <c r="G37" s="66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8"/>
      <c r="B39" s="70" t="s">
        <v>25</v>
      </c>
      <c r="C39" s="71" t="s">
        <v>49</v>
      </c>
      <c r="D39" s="72"/>
      <c r="E39" s="75" t="s">
        <v>75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8"/>
      <c r="B47" s="70" t="s">
        <v>21</v>
      </c>
      <c r="C47" s="71" t="s">
        <v>53</v>
      </c>
      <c r="D47" s="72"/>
      <c r="E47" s="75" t="s">
        <v>75</v>
      </c>
      <c r="F47" s="75" t="s">
        <v>76</v>
      </c>
      <c r="G47" s="66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8"/>
      <c r="B49" s="70" t="s">
        <v>25</v>
      </c>
      <c r="C49" s="71" t="s">
        <v>54</v>
      </c>
      <c r="D49" s="72"/>
      <c r="E49" s="75" t="s">
        <v>75</v>
      </c>
      <c r="F49" s="75" t="s">
        <v>76</v>
      </c>
      <c r="G49" s="66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8"/>
      <c r="B53" s="70" t="s">
        <v>21</v>
      </c>
      <c r="C53" s="71" t="s">
        <v>27</v>
      </c>
      <c r="D53" s="72"/>
      <c r="E53" s="75" t="s">
        <v>75</v>
      </c>
      <c r="F53" s="75" t="s">
        <v>76</v>
      </c>
      <c r="G53" s="66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8"/>
      <c r="B55" s="70" t="s">
        <v>25</v>
      </c>
      <c r="C55" s="71" t="s">
        <v>49</v>
      </c>
      <c r="D55" s="72"/>
      <c r="E55" s="75" t="s">
        <v>75</v>
      </c>
      <c r="F55" s="75" t="s">
        <v>76</v>
      </c>
      <c r="G55" s="66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8"/>
      <c r="B63" s="70" t="s">
        <v>21</v>
      </c>
      <c r="C63" s="71" t="s">
        <v>53</v>
      </c>
      <c r="D63" s="72"/>
      <c r="E63" s="75" t="s">
        <v>75</v>
      </c>
      <c r="F63" s="75" t="s">
        <v>76</v>
      </c>
      <c r="G63" s="66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8"/>
      <c r="B65" s="70" t="s">
        <v>25</v>
      </c>
      <c r="C65" s="71" t="s">
        <v>54</v>
      </c>
      <c r="D65" s="72"/>
      <c r="E65" s="75" t="s">
        <v>75</v>
      </c>
      <c r="F65" s="75" t="s">
        <v>76</v>
      </c>
      <c r="G65" s="66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 t="s">
        <v>76</v>
      </c>
      <c r="G67" s="66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8"/>
      <c r="B71" s="70" t="s">
        <v>21</v>
      </c>
      <c r="C71" s="71" t="s">
        <v>27</v>
      </c>
      <c r="D71" s="72"/>
      <c r="E71" s="75" t="s">
        <v>75</v>
      </c>
      <c r="F71" s="75" t="s">
        <v>76</v>
      </c>
      <c r="G71" s="66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9"/>
      <c r="B72" s="67"/>
      <c r="C72" s="73"/>
      <c r="D72" s="74"/>
      <c r="E72" s="76"/>
      <c r="F72" s="76"/>
      <c r="G72" s="67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8"/>
      <c r="B73" s="70" t="s">
        <v>25</v>
      </c>
      <c r="C73" s="71" t="s">
        <v>49</v>
      </c>
      <c r="D73" s="72"/>
      <c r="E73" s="75" t="s">
        <v>75</v>
      </c>
      <c r="F73" s="75" t="s">
        <v>76</v>
      </c>
      <c r="G73" s="66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9"/>
      <c r="B74" s="67"/>
      <c r="C74" s="73"/>
      <c r="D74" s="74"/>
      <c r="E74" s="76"/>
      <c r="F74" s="76"/>
      <c r="G74" s="67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9"/>
      <c r="B76" s="67"/>
      <c r="C76" s="73"/>
      <c r="D76" s="74"/>
      <c r="E76" s="76"/>
      <c r="F76" s="76"/>
      <c r="G76" s="67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8"/>
      <c r="B81" s="70" t="s">
        <v>21</v>
      </c>
      <c r="C81" s="71" t="s">
        <v>60</v>
      </c>
      <c r="D81" s="72"/>
      <c r="E81" s="75" t="s">
        <v>75</v>
      </c>
      <c r="F81" s="75" t="s">
        <v>74</v>
      </c>
      <c r="G81" s="66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9"/>
      <c r="B82" s="67"/>
      <c r="C82" s="73"/>
      <c r="D82" s="74"/>
      <c r="E82" s="76"/>
      <c r="F82" s="76"/>
      <c r="G82" s="67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 t="s">
        <v>74</v>
      </c>
      <c r="G83" s="66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9"/>
      <c r="B84" s="67"/>
      <c r="C84" s="73"/>
      <c r="D84" s="74"/>
      <c r="E84" s="76"/>
      <c r="F84" s="76"/>
      <c r="G84" s="67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6" sqref="M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43993</v>
      </c>
      <c r="M1" s="120"/>
      <c r="N1" s="119">
        <v>43994</v>
      </c>
      <c r="O1" s="120"/>
      <c r="P1" s="119">
        <v>43997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9</v>
      </c>
      <c r="M2" s="123"/>
      <c r="N2" s="121" t="s">
        <v>10</v>
      </c>
      <c r="O2" s="121"/>
      <c r="P2" s="122" t="s">
        <v>101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SUM(L8,L24,L44,L60,L78,L86)</f>
        <v>0</v>
      </c>
      <c r="L6" s="47"/>
      <c r="M6" s="47">
        <f>SUM(M8,M24,M44,M60,M78,M86)</f>
        <v>1.5</v>
      </c>
      <c r="N6" s="47">
        <f>SUM(N8,N24,N44,N60,N78,N86)</f>
        <v>16.600000000000001</v>
      </c>
      <c r="O6" s="47">
        <f>SUM(O8,O24,O44,O60,O78,O86)</f>
        <v>15</v>
      </c>
      <c r="P6" s="47">
        <f>SUM(P8,P24,P44,P60,P78,P86)</f>
        <v>4.5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1">SUMPRODUCT((MOD(ROW(M$9:M$22),2)=1)*M$9:M$22)</f>
        <v>4.75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2">SUMPRODUCT((MOD(ROW(L$9:L$22),2)=0)*L$9:L$22)</f>
        <v>0</v>
      </c>
      <c r="M8" s="29">
        <f t="shared" si="2"/>
        <v>1.5</v>
      </c>
      <c r="N8" s="29">
        <f t="shared" si="2"/>
        <v>2.5</v>
      </c>
      <c r="O8" s="29">
        <f t="shared" si="2"/>
        <v>0</v>
      </c>
      <c r="P8" s="29">
        <f t="shared" si="2"/>
        <v>0</v>
      </c>
      <c r="Q8" s="29">
        <f t="shared" si="2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 t="s">
        <v>102</v>
      </c>
      <c r="F11" s="75" t="s">
        <v>76</v>
      </c>
      <c r="G11" s="66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 t="s">
        <v>102</v>
      </c>
      <c r="F13" s="75" t="s">
        <v>76</v>
      </c>
      <c r="G13" s="66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 t="s">
        <v>103</v>
      </c>
      <c r="F17" s="75" t="s">
        <v>76</v>
      </c>
      <c r="G17" s="66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3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105</v>
      </c>
      <c r="J18" s="8">
        <v>5</v>
      </c>
      <c r="K18" s="10">
        <f t="shared" si="3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134" t="s">
        <v>102</v>
      </c>
      <c r="F19" s="75" t="s">
        <v>76</v>
      </c>
      <c r="G19" s="66"/>
      <c r="H19" s="8" t="str">
        <f>IF(E19="","","予定")</f>
        <v>予定</v>
      </c>
      <c r="I19" s="8" t="s">
        <v>106</v>
      </c>
      <c r="J19" s="8">
        <v>4</v>
      </c>
      <c r="K19" s="9">
        <f t="shared" si="3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135"/>
      <c r="F20" s="76"/>
      <c r="G20" s="67"/>
      <c r="H20" s="56" t="str">
        <f>IF(E19="","","実績")</f>
        <v>実績</v>
      </c>
      <c r="I20" s="8" t="s">
        <v>114</v>
      </c>
      <c r="J20" s="8">
        <v>4</v>
      </c>
      <c r="K20" s="10">
        <f t="shared" si="3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134" t="s">
        <v>75</v>
      </c>
      <c r="F21" s="75" t="s">
        <v>76</v>
      </c>
      <c r="G21" s="66"/>
      <c r="H21" s="8" t="str">
        <f>IF(E21="","","予定")</f>
        <v>予定</v>
      </c>
      <c r="I21" s="8" t="s">
        <v>89</v>
      </c>
      <c r="J21" s="8">
        <v>1</v>
      </c>
      <c r="K21" s="9">
        <f t="shared" si="3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135"/>
      <c r="F22" s="76"/>
      <c r="G22" s="67"/>
      <c r="H22" s="56" t="str">
        <f>IF(E21="","","実績")</f>
        <v>実績</v>
      </c>
      <c r="I22" s="56" t="s">
        <v>81</v>
      </c>
      <c r="J22" s="8">
        <v>1</v>
      </c>
      <c r="K22" s="10">
        <f t="shared" si="3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4">SUMPRODUCT((MOD(ROW(M$25:M$42),2)=1)*M$25:M$42)</f>
        <v>0.2</v>
      </c>
      <c r="N23" s="35">
        <f t="shared" si="4"/>
        <v>5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5">SUMPRODUCT((MOD(ROW(L$25:L$42),2)=0)*L$25:L$42)</f>
        <v>0</v>
      </c>
      <c r="M24" s="36">
        <f t="shared" si="5"/>
        <v>0</v>
      </c>
      <c r="N24" s="36">
        <f t="shared" si="5"/>
        <v>6.35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 t="s">
        <v>102</v>
      </c>
      <c r="F27" s="75" t="s">
        <v>76</v>
      </c>
      <c r="G27" s="66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6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56" t="s">
        <v>115</v>
      </c>
      <c r="J28" s="56">
        <v>5</v>
      </c>
      <c r="K28" s="10">
        <f t="shared" si="6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 t="s">
        <v>102</v>
      </c>
      <c r="F29" s="75" t="s">
        <v>76</v>
      </c>
      <c r="G29" s="66"/>
      <c r="H29" s="8" t="str">
        <f>IF(E29="","","予定")</f>
        <v>予定</v>
      </c>
      <c r="I29" s="8" t="s">
        <v>96</v>
      </c>
      <c r="J29" s="8">
        <v>2</v>
      </c>
      <c r="K29" s="9">
        <f t="shared" si="6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56" t="s">
        <v>115</v>
      </c>
      <c r="J30" s="56">
        <v>5</v>
      </c>
      <c r="K30" s="10">
        <f t="shared" si="6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 t="s">
        <v>102</v>
      </c>
      <c r="F31" s="75" t="s">
        <v>76</v>
      </c>
      <c r="G31" s="66"/>
      <c r="H31" s="8" t="str">
        <f>IF(E31="","","予定")</f>
        <v>予定</v>
      </c>
      <c r="I31" s="8" t="s">
        <v>107</v>
      </c>
      <c r="J31" s="8">
        <v>1</v>
      </c>
      <c r="K31" s="9">
        <f t="shared" si="6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107</v>
      </c>
      <c r="J32" s="56">
        <v>1</v>
      </c>
      <c r="K32" s="10">
        <f t="shared" si="6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108</v>
      </c>
      <c r="J33" s="8">
        <v>2</v>
      </c>
      <c r="K33" s="9">
        <f t="shared" si="6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56" t="s">
        <v>116</v>
      </c>
      <c r="J34" s="56">
        <v>5</v>
      </c>
      <c r="K34" s="10">
        <f t="shared" si="6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 t="s">
        <v>103</v>
      </c>
      <c r="F37" s="75" t="s">
        <v>76</v>
      </c>
      <c r="G37" s="66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 t="s">
        <v>102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7">SUMPRODUCT((MOD(ROW(L$45:L$58),2)=1)*L$45:L$58)</f>
        <v>0</v>
      </c>
      <c r="M43" s="35">
        <f t="shared" si="7"/>
        <v>0</v>
      </c>
      <c r="N43" s="35">
        <f>SUMPRODUCT((MOD(ROW(N$45:N$58),2)=1)*N$45:N$58)</f>
        <v>6</v>
      </c>
      <c r="O43" s="35">
        <f t="shared" ref="O43:Q43" si="8">SUMPRODUCT((MOD(ROW(O$45:O$58),2)=1)*O$45:O$58)</f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9">SUMPRODUCT((MOD(ROW(L$45:L$58),2)=0)*L$45:L$58)</f>
        <v>0</v>
      </c>
      <c r="M44" s="36">
        <f>SUMPRODUCT((MOD(ROW(M$45:M$58),2)=0)*M$45:M$58)</f>
        <v>0</v>
      </c>
      <c r="N44" s="36">
        <f t="shared" si="9"/>
        <v>7.75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 t="s">
        <v>102</v>
      </c>
      <c r="F47" s="75" t="s">
        <v>76</v>
      </c>
      <c r="G47" s="66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 t="s">
        <v>102</v>
      </c>
      <c r="F49" s="75" t="s">
        <v>76</v>
      </c>
      <c r="G49" s="66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 t="s">
        <v>103</v>
      </c>
      <c r="F53" s="75" t="s">
        <v>76</v>
      </c>
      <c r="G53" s="66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0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115</v>
      </c>
      <c r="J54" s="8">
        <v>5</v>
      </c>
      <c r="K54" s="10">
        <f t="shared" si="10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 t="s">
        <v>102</v>
      </c>
      <c r="F55" s="75" t="s">
        <v>76</v>
      </c>
      <c r="G55" s="66"/>
      <c r="H55" s="8" t="str">
        <f>IF(E55="","","予定")</f>
        <v>予定</v>
      </c>
      <c r="I55" s="8" t="s">
        <v>86</v>
      </c>
      <c r="J55" s="8">
        <v>4</v>
      </c>
      <c r="K55" s="9">
        <f t="shared" si="10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86</v>
      </c>
      <c r="J56" s="8">
        <v>4</v>
      </c>
      <c r="K56" s="10">
        <f t="shared" si="10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88</v>
      </c>
      <c r="J57" s="8">
        <v>1</v>
      </c>
      <c r="K57" s="9">
        <f t="shared" si="10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88</v>
      </c>
      <c r="J58" s="8">
        <v>1</v>
      </c>
      <c r="K58" s="10">
        <f t="shared" si="10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1">SUMPRODUCT((MOD(ROW(L$61:L$76),2)=1)*L$61:L$76)</f>
        <v>0</v>
      </c>
      <c r="M59" s="35">
        <f t="shared" si="11"/>
        <v>0</v>
      </c>
      <c r="N59" s="35">
        <f t="shared" si="11"/>
        <v>0</v>
      </c>
      <c r="O59" s="35">
        <f>SUMPRODUCT((MOD(ROW(O$61:O$76),2)=1)*O$61:O$76)</f>
        <v>7.75</v>
      </c>
      <c r="P59" s="35">
        <f t="shared" ref="P59:Q59" si="12">SUMPRODUCT((MOD(ROW(P$61:P$76),2)=1)*P$61:P$76)</f>
        <v>0</v>
      </c>
      <c r="Q59" s="35">
        <f t="shared" si="12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3">SUMPRODUCT((MOD(ROW(M$61:M$76),2)=0)*M$61:M$76)</f>
        <v>0</v>
      </c>
      <c r="N60" s="36">
        <f t="shared" si="13"/>
        <v>0</v>
      </c>
      <c r="O60" s="36">
        <f t="shared" si="13"/>
        <v>10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 t="s">
        <v>102</v>
      </c>
      <c r="F61" s="79"/>
      <c r="G61" s="81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 t="s">
        <v>102</v>
      </c>
      <c r="F63" s="75" t="s">
        <v>76</v>
      </c>
      <c r="G63" s="66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4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56" t="s">
        <v>115</v>
      </c>
      <c r="J64" s="56">
        <v>5</v>
      </c>
      <c r="K64" s="10">
        <f t="shared" si="14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 t="s">
        <v>102</v>
      </c>
      <c r="F65" s="75" t="s">
        <v>76</v>
      </c>
      <c r="G65" s="66"/>
      <c r="H65" s="8" t="str">
        <f>IF(E65="","","予定")</f>
        <v>予定</v>
      </c>
      <c r="I65" s="61" t="s">
        <v>113</v>
      </c>
      <c r="J65" s="8">
        <v>3</v>
      </c>
      <c r="K65" s="9">
        <f t="shared" si="14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56" t="s">
        <v>115</v>
      </c>
      <c r="J66" s="56">
        <v>5</v>
      </c>
      <c r="K66" s="10">
        <f t="shared" si="14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/>
      <c r="G67" s="66"/>
      <c r="H67" s="8" t="str">
        <f>IF(E67="","","予定")</f>
        <v>予定</v>
      </c>
      <c r="I67" s="64"/>
      <c r="J67" s="8"/>
      <c r="K67" s="9">
        <f t="shared" si="14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64"/>
      <c r="J68" s="56"/>
      <c r="K68" s="10">
        <f t="shared" si="14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 t="s">
        <v>103</v>
      </c>
      <c r="F71" s="75" t="s">
        <v>76</v>
      </c>
      <c r="G71" s="66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5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tr">
        <f>IF(E71="","","実績")</f>
        <v>実績</v>
      </c>
      <c r="I72" s="8" t="s">
        <v>115</v>
      </c>
      <c r="J72" s="8">
        <v>5</v>
      </c>
      <c r="K72" s="10">
        <f t="shared" si="15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 t="s">
        <v>102</v>
      </c>
      <c r="F73" s="75" t="s">
        <v>76</v>
      </c>
      <c r="G73" s="66"/>
      <c r="H73" s="8" t="str">
        <f>IF(E73="","","予定")</f>
        <v>予定</v>
      </c>
      <c r="I73" s="8" t="s">
        <v>87</v>
      </c>
      <c r="J73" s="8">
        <v>2</v>
      </c>
      <c r="K73" s="9">
        <f t="shared" si="15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tr">
        <f>IF(E73="","","実績")</f>
        <v>実績</v>
      </c>
      <c r="I74" s="56" t="s">
        <v>117</v>
      </c>
      <c r="J74" s="56">
        <v>4</v>
      </c>
      <c r="K74" s="10">
        <f t="shared" si="15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tr">
        <f>IF(E75="","","予定")</f>
        <v>予定</v>
      </c>
      <c r="I75" s="8" t="s">
        <v>88</v>
      </c>
      <c r="J75" s="8">
        <v>1</v>
      </c>
      <c r="K75" s="9">
        <f t="shared" si="15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tr">
        <f>IF(E75="","","実績")</f>
        <v>実績</v>
      </c>
      <c r="I76" s="8" t="s">
        <v>88</v>
      </c>
      <c r="J76" s="56">
        <v>1</v>
      </c>
      <c r="K76" s="10">
        <f t="shared" si="15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 t="shared" si="16"/>
        <v>8</v>
      </c>
      <c r="P77" s="35">
        <f t="shared" si="16"/>
        <v>0</v>
      </c>
      <c r="Q77" s="35">
        <f>SUMPRODUCT((MOD(ROW(Q$79:Q$84),2)=1)*Q$79:Q$84)</f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6.5</v>
      </c>
      <c r="L78" s="36">
        <f t="shared" ref="L78:Q78" si="17">SUMPRODUCT((MOD(ROW(L$79:L$84),2)=0)*L$79:L$84)</f>
        <v>0</v>
      </c>
      <c r="M78" s="36">
        <f>SUMPRODUCT((MOD(ROW(M$79:M$84),2)=0)*M$79:M$84)</f>
        <v>0</v>
      </c>
      <c r="N78" s="36">
        <f t="shared" si="17"/>
        <v>0</v>
      </c>
      <c r="O78" s="36">
        <f t="shared" si="17"/>
        <v>5</v>
      </c>
      <c r="P78" s="36">
        <f t="shared" si="17"/>
        <v>1.5</v>
      </c>
      <c r="Q78" s="36">
        <f t="shared" si="17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 t="s">
        <v>102</v>
      </c>
      <c r="F81" s="75" t="s">
        <v>76</v>
      </c>
      <c r="G81" s="66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6.5</v>
      </c>
      <c r="L82" s="41"/>
      <c r="M82" s="32"/>
      <c r="N82" s="32"/>
      <c r="O82" s="32">
        <f>1*5</f>
        <v>5</v>
      </c>
      <c r="P82" s="32">
        <f>0.5*3</f>
        <v>1.5</v>
      </c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/>
      <c r="F83" s="75"/>
      <c r="G83" s="66"/>
      <c r="H83" s="8" t="str">
        <f>IF(E83="","","予定")</f>
        <v/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tr">
        <f>IF(E83="","","実績")</f>
        <v/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8">SUMPRODUCT((MOD(ROW(L$87:L$98),2)=1)*L$87:L$98)</f>
        <v>0</v>
      </c>
      <c r="M85" s="35">
        <f t="shared" si="18"/>
        <v>0</v>
      </c>
      <c r="N85" s="35">
        <f t="shared" si="18"/>
        <v>0</v>
      </c>
      <c r="O85" s="35">
        <f t="shared" si="18"/>
        <v>0</v>
      </c>
      <c r="P85" s="35">
        <f t="shared" si="18"/>
        <v>2.95</v>
      </c>
      <c r="Q85" s="35">
        <f>SUMPRODUCT((MOD(ROW(Q$87:Q$98),2)=1)*Q$87:Q$98)</f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</v>
      </c>
      <c r="L86" s="37">
        <f>SUMPRODUCT((MOD(ROW(L$87:L$98),2)=0)*L$87:L$98)</f>
        <v>0</v>
      </c>
      <c r="M86" s="36">
        <f t="shared" ref="M86:Q86" si="19">SUMPRODUCT((MOD(ROW(M$87:M$98),2)=0)*M$87:M$98)</f>
        <v>0</v>
      </c>
      <c r="N86" s="36">
        <f t="shared" si="19"/>
        <v>0</v>
      </c>
      <c r="O86" s="36">
        <f t="shared" si="19"/>
        <v>0</v>
      </c>
      <c r="P86" s="36">
        <f t="shared" si="19"/>
        <v>3</v>
      </c>
      <c r="Q86" s="36">
        <f t="shared" si="19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 t="s">
        <v>102</v>
      </c>
      <c r="F89" s="75" t="s">
        <v>76</v>
      </c>
      <c r="G89" s="66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>実績</v>
      </c>
      <c r="I90" s="61" t="s">
        <v>89</v>
      </c>
      <c r="J90" s="8">
        <v>1</v>
      </c>
      <c r="K90" s="10">
        <f>SUM(L90:Q90)</f>
        <v>0.25</v>
      </c>
      <c r="L90" s="41"/>
      <c r="M90" s="32"/>
      <c r="N90" s="32"/>
      <c r="O90" s="32"/>
      <c r="P90" s="32">
        <f>0.25*1</f>
        <v>0.25</v>
      </c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 t="s">
        <v>102</v>
      </c>
      <c r="F91" s="75" t="s">
        <v>76</v>
      </c>
      <c r="G91" s="66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>実績</v>
      </c>
      <c r="I92" s="55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 t="s">
        <v>103</v>
      </c>
      <c r="F95" s="75" t="s">
        <v>76</v>
      </c>
      <c r="G95" s="66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>実績</v>
      </c>
      <c r="I96" s="8" t="s">
        <v>105</v>
      </c>
      <c r="J96" s="8">
        <v>5</v>
      </c>
      <c r="K96" s="10">
        <f>SUM(L96:Q96)</f>
        <v>2.5</v>
      </c>
      <c r="L96" s="41"/>
      <c r="M96" s="32"/>
      <c r="N96" s="32"/>
      <c r="O96" s="32"/>
      <c r="P96" s="31">
        <f xml:space="preserve"> 0.5 * 5</f>
        <v>2.5</v>
      </c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 t="s">
        <v>75</v>
      </c>
      <c r="F97" s="75" t="s">
        <v>76</v>
      </c>
      <c r="G97" s="66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>実績</v>
      </c>
      <c r="I98" s="56" t="s">
        <v>34</v>
      </c>
      <c r="J98" s="8">
        <v>1</v>
      </c>
      <c r="K98" s="10">
        <f>SUM(L98:Q98)</f>
        <v>0.25</v>
      </c>
      <c r="L98" s="43"/>
      <c r="M98" s="44"/>
      <c r="N98" s="44"/>
      <c r="O98" s="44"/>
      <c r="P98" s="44">
        <f>0.25*1</f>
        <v>0.25</v>
      </c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0">SUMPRODUCT((MOD(ROW(L$101:L$112),2)=1)*L$101:L$112)</f>
        <v>0</v>
      </c>
      <c r="M99" s="35">
        <f t="shared" si="20"/>
        <v>0</v>
      </c>
      <c r="N99" s="35">
        <f t="shared" si="20"/>
        <v>0</v>
      </c>
      <c r="O99" s="35">
        <f t="shared" si="20"/>
        <v>0</v>
      </c>
      <c r="P99" s="35">
        <f t="shared" si="20"/>
        <v>9</v>
      </c>
      <c r="Q99" s="35">
        <f t="shared" si="20"/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2.5</v>
      </c>
      <c r="L100" s="37">
        <f>SUMPRODUCT((MOD(ROW(L$101:L$112),2)=0)*L$101:L$112)</f>
        <v>0</v>
      </c>
      <c r="M100" s="37">
        <f t="shared" ref="M100:Q100" si="21">SUMPRODUCT((MOD(ROW(M$101:M$112),2)=0)*M$101:M$112)</f>
        <v>0</v>
      </c>
      <c r="N100" s="37">
        <f t="shared" si="21"/>
        <v>0</v>
      </c>
      <c r="O100" s="37">
        <f t="shared" si="21"/>
        <v>0</v>
      </c>
      <c r="P100" s="37">
        <f t="shared" si="21"/>
        <v>2.5</v>
      </c>
      <c r="Q100" s="37">
        <f t="shared" si="21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 t="s">
        <v>102</v>
      </c>
      <c r="F103" s="75" t="s">
        <v>74</v>
      </c>
      <c r="G103" s="66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>実績</v>
      </c>
      <c r="I104" s="56" t="s">
        <v>118</v>
      </c>
      <c r="J104" s="56">
        <v>3</v>
      </c>
      <c r="K104" s="10">
        <f>SUM(L104:Q104)</f>
        <v>1.5</v>
      </c>
      <c r="L104" s="41"/>
      <c r="M104" s="32"/>
      <c r="N104" s="32"/>
      <c r="O104" s="32"/>
      <c r="P104" s="32">
        <f>0.5*3</f>
        <v>1.5</v>
      </c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 t="s">
        <v>75</v>
      </c>
      <c r="F105" s="75"/>
      <c r="G105" s="66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>実績</v>
      </c>
      <c r="I106" s="56" t="s">
        <v>119</v>
      </c>
      <c r="J106" s="56">
        <v>2</v>
      </c>
      <c r="K106" s="10">
        <f>SUM(L106:Q106)</f>
        <v>1</v>
      </c>
      <c r="L106" s="41"/>
      <c r="M106" s="32"/>
      <c r="N106" s="32"/>
      <c r="O106" s="32"/>
      <c r="P106" s="32">
        <f>0.5*2</f>
        <v>1</v>
      </c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 t="s">
        <v>103</v>
      </c>
      <c r="F109" s="75"/>
      <c r="G109" s="66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 t="s">
        <v>75</v>
      </c>
      <c r="F111" s="75"/>
      <c r="G111" s="66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101:Q112 L45:Q58 L61:Q76 L79:Q84 L9:Q22 L25:Q42 L87:Q98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2020-06-15T02:15:33Z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