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5685" yWindow="5460" windowWidth="19200" windowHeight="592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calcChain.xml><?xml version="1.0" encoding="utf-8"?>
<calcChain xmlns="http://schemas.openxmlformats.org/spreadsheetml/2006/main">
  <c r="I8" i="1"/>
  <c r="M8"/>
  <c r="O20"/>
  <c r="N20"/>
  <c r="M20"/>
  <c r="P56"/>
  <c r="P55"/>
  <c r="P54"/>
  <c r="P53"/>
  <c r="P52"/>
  <c r="P51"/>
  <c r="P50"/>
  <c r="P49"/>
  <c r="P48"/>
  <c r="P47"/>
  <c r="P46"/>
  <c r="P45"/>
  <c r="P44"/>
  <c r="P43"/>
  <c r="P42"/>
  <c r="P37"/>
  <c r="P36"/>
  <c r="P35"/>
  <c r="P34"/>
  <c r="P33"/>
  <c r="P32"/>
  <c r="P31"/>
  <c r="P30"/>
  <c r="P29"/>
  <c r="P28"/>
  <c r="P27"/>
  <c r="P26"/>
  <c r="P25"/>
  <c r="P24"/>
  <c r="P23"/>
  <c r="E41"/>
  <c r="E42"/>
  <c r="E43"/>
  <c r="E44"/>
  <c r="E45"/>
  <c r="E46"/>
  <c r="E47"/>
  <c r="E48"/>
  <c r="E49"/>
  <c r="E50"/>
  <c r="E51"/>
  <c r="E52"/>
  <c r="E53"/>
  <c r="E54"/>
  <c r="D41"/>
  <c r="D42"/>
  <c r="D43"/>
  <c r="D44"/>
  <c r="D45"/>
  <c r="D46"/>
  <c r="D47"/>
  <c r="D48"/>
  <c r="D49"/>
  <c r="D50"/>
  <c r="D51"/>
  <c r="D52"/>
  <c r="D53"/>
  <c r="D54"/>
  <c r="C41"/>
  <c r="C42"/>
  <c r="C43"/>
  <c r="C44"/>
  <c r="C45"/>
  <c r="C46"/>
  <c r="C47"/>
  <c r="C48"/>
  <c r="C49"/>
  <c r="C50"/>
  <c r="C51"/>
  <c r="C52"/>
  <c r="C53"/>
  <c r="C54"/>
  <c r="B54"/>
  <c r="B41"/>
  <c r="B42"/>
  <c r="B43"/>
  <c r="B44"/>
  <c r="B45"/>
  <c r="B46"/>
  <c r="B47"/>
  <c r="B48"/>
  <c r="B49"/>
  <c r="B50"/>
  <c r="B51"/>
  <c r="B52"/>
  <c r="B53"/>
  <c r="C40"/>
  <c r="D40"/>
  <c r="E40"/>
  <c r="B40"/>
  <c r="O56"/>
  <c r="S56"/>
  <c r="I24"/>
  <c r="I25"/>
  <c r="I26"/>
  <c r="I27"/>
  <c r="I28"/>
  <c r="I29"/>
  <c r="I30"/>
  <c r="I31"/>
  <c r="I32"/>
  <c r="I33"/>
  <c r="I34"/>
  <c r="I35"/>
  <c r="I36"/>
  <c r="I37"/>
  <c r="H24"/>
  <c r="H25"/>
  <c r="H26"/>
  <c r="H27"/>
  <c r="H28"/>
  <c r="H29"/>
  <c r="H30"/>
  <c r="H31"/>
  <c r="H32"/>
  <c r="H33"/>
  <c r="H34"/>
  <c r="H35"/>
  <c r="H36"/>
  <c r="H37"/>
  <c r="G24"/>
  <c r="G25"/>
  <c r="G26"/>
  <c r="G27"/>
  <c r="G28"/>
  <c r="G29"/>
  <c r="G30"/>
  <c r="G31"/>
  <c r="G32"/>
  <c r="G33"/>
  <c r="G34"/>
  <c r="G35"/>
  <c r="G36"/>
  <c r="G37"/>
  <c r="H23"/>
  <c r="I23"/>
  <c r="G23"/>
  <c r="F24"/>
  <c r="F25"/>
  <c r="F26"/>
  <c r="F27"/>
  <c r="F28"/>
  <c r="F29"/>
  <c r="F30"/>
  <c r="F31"/>
  <c r="F32"/>
  <c r="F33"/>
  <c r="F34"/>
  <c r="F35"/>
  <c r="F36"/>
  <c r="F37"/>
  <c r="F23"/>
  <c r="O5"/>
  <c r="O6"/>
  <c r="O7"/>
  <c r="O15"/>
  <c r="O16"/>
  <c r="O17"/>
  <c r="N9"/>
  <c r="N11"/>
  <c r="N14"/>
  <c r="Q55"/>
  <c r="Q36"/>
  <c r="Q37"/>
  <c r="K5"/>
  <c r="K6"/>
  <c r="K7"/>
  <c r="K8"/>
  <c r="O8" s="1"/>
  <c r="K9"/>
  <c r="O9" s="1"/>
  <c r="K10"/>
  <c r="O10" s="1"/>
  <c r="K11"/>
  <c r="O11" s="1"/>
  <c r="K12"/>
  <c r="O12" s="1"/>
  <c r="K13"/>
  <c r="O13" s="1"/>
  <c r="K14"/>
  <c r="O14" s="1"/>
  <c r="K15"/>
  <c r="K16"/>
  <c r="K17"/>
  <c r="K18"/>
  <c r="O18" s="1"/>
  <c r="J5"/>
  <c r="N5" s="1"/>
  <c r="J6"/>
  <c r="N6" s="1"/>
  <c r="J7"/>
  <c r="N7" s="1"/>
  <c r="J8"/>
  <c r="N8" s="1"/>
  <c r="J9"/>
  <c r="J10"/>
  <c r="N10" s="1"/>
  <c r="J11"/>
  <c r="J12"/>
  <c r="N12" s="1"/>
  <c r="J13"/>
  <c r="N13" s="1"/>
  <c r="J14"/>
  <c r="J15"/>
  <c r="N15" s="1"/>
  <c r="J16"/>
  <c r="N16" s="1"/>
  <c r="J17"/>
  <c r="N17" s="1"/>
  <c r="J18"/>
  <c r="N18" s="1"/>
  <c r="I5"/>
  <c r="M5" s="1"/>
  <c r="I6"/>
  <c r="M6" s="1"/>
  <c r="I7"/>
  <c r="M7" s="1"/>
  <c r="I9"/>
  <c r="M9" s="1"/>
  <c r="I10"/>
  <c r="M10" s="1"/>
  <c r="I11"/>
  <c r="M11" s="1"/>
  <c r="I12"/>
  <c r="M12" s="1"/>
  <c r="I13"/>
  <c r="M13" s="1"/>
  <c r="I14"/>
  <c r="M14" s="1"/>
  <c r="I15"/>
  <c r="M15" s="1"/>
  <c r="I16"/>
  <c r="M16" s="1"/>
  <c r="I17"/>
  <c r="M17" s="1"/>
  <c r="I18"/>
  <c r="M18" s="1"/>
  <c r="H5"/>
  <c r="H6"/>
  <c r="H7"/>
  <c r="H8"/>
  <c r="H9"/>
  <c r="H10"/>
  <c r="H11"/>
  <c r="H12"/>
  <c r="H13"/>
  <c r="H14"/>
  <c r="H15"/>
  <c r="H16"/>
  <c r="H17"/>
  <c r="H18"/>
  <c r="K4"/>
  <c r="O4" s="1"/>
  <c r="J4"/>
  <c r="N4" s="1"/>
  <c r="I4"/>
  <c r="M4" s="1"/>
  <c r="H4"/>
  <c r="O43"/>
  <c r="S43" s="1"/>
  <c r="O44"/>
  <c r="S44" s="1"/>
  <c r="O45"/>
  <c r="S45" s="1"/>
  <c r="O46"/>
  <c r="S46" s="1"/>
  <c r="O47"/>
  <c r="S47" s="1"/>
  <c r="O48"/>
  <c r="S48" s="1"/>
  <c r="O49"/>
  <c r="S49" s="1"/>
  <c r="O50"/>
  <c r="S50" s="1"/>
  <c r="O51"/>
  <c r="S51" s="1"/>
  <c r="O52"/>
  <c r="S52" s="1"/>
  <c r="O53"/>
  <c r="S53" s="1"/>
  <c r="O54"/>
  <c r="S54" s="1"/>
  <c r="O55"/>
  <c r="S55" s="1"/>
  <c r="N43"/>
  <c r="R43" s="1"/>
  <c r="N44"/>
  <c r="R44" s="1"/>
  <c r="N45"/>
  <c r="R45" s="1"/>
  <c r="N46"/>
  <c r="R46" s="1"/>
  <c r="N47"/>
  <c r="R47" s="1"/>
  <c r="N48"/>
  <c r="R48" s="1"/>
  <c r="N49"/>
  <c r="R49" s="1"/>
  <c r="N50"/>
  <c r="R50" s="1"/>
  <c r="N51"/>
  <c r="R51" s="1"/>
  <c r="N52"/>
  <c r="R52" s="1"/>
  <c r="N53"/>
  <c r="R53" s="1"/>
  <c r="N54"/>
  <c r="R54" s="1"/>
  <c r="N55"/>
  <c r="R55" s="1"/>
  <c r="N56"/>
  <c r="R56" s="1"/>
  <c r="M43"/>
  <c r="Q43" s="1"/>
  <c r="M44"/>
  <c r="Q44" s="1"/>
  <c r="M45"/>
  <c r="Q45" s="1"/>
  <c r="M46"/>
  <c r="Q46" s="1"/>
  <c r="M47"/>
  <c r="Q47" s="1"/>
  <c r="M48"/>
  <c r="Q48" s="1"/>
  <c r="M49"/>
  <c r="Q49" s="1"/>
  <c r="M50"/>
  <c r="Q50" s="1"/>
  <c r="M51"/>
  <c r="Q51" s="1"/>
  <c r="M52"/>
  <c r="Q52" s="1"/>
  <c r="M53"/>
  <c r="Q53" s="1"/>
  <c r="M54"/>
  <c r="Q54" s="1"/>
  <c r="M55"/>
  <c r="M56"/>
  <c r="Q56" s="1"/>
  <c r="L43"/>
  <c r="L44"/>
  <c r="L45"/>
  <c r="L46"/>
  <c r="L47"/>
  <c r="L48"/>
  <c r="L49"/>
  <c r="L50"/>
  <c r="L51"/>
  <c r="L52"/>
  <c r="L53"/>
  <c r="L54"/>
  <c r="L55"/>
  <c r="L56"/>
  <c r="O42"/>
  <c r="S42" s="1"/>
  <c r="N42"/>
  <c r="R42" s="1"/>
  <c r="M42"/>
  <c r="Q42" s="1"/>
  <c r="L42"/>
  <c r="O24"/>
  <c r="S24" s="1"/>
  <c r="O25"/>
  <c r="S25" s="1"/>
  <c r="O26"/>
  <c r="S26" s="1"/>
  <c r="O27"/>
  <c r="S27" s="1"/>
  <c r="O28"/>
  <c r="S28" s="1"/>
  <c r="O29"/>
  <c r="S29" s="1"/>
  <c r="O30"/>
  <c r="S30" s="1"/>
  <c r="O31"/>
  <c r="S31" s="1"/>
  <c r="O32"/>
  <c r="S32" s="1"/>
  <c r="O33"/>
  <c r="S33" s="1"/>
  <c r="O34"/>
  <c r="S34" s="1"/>
  <c r="O35"/>
  <c r="S35" s="1"/>
  <c r="O36"/>
  <c r="S36" s="1"/>
  <c r="O37"/>
  <c r="S37" s="1"/>
  <c r="N24"/>
  <c r="R24" s="1"/>
  <c r="N25"/>
  <c r="R25" s="1"/>
  <c r="N26"/>
  <c r="R26" s="1"/>
  <c r="N27"/>
  <c r="R27" s="1"/>
  <c r="N28"/>
  <c r="R28" s="1"/>
  <c r="N29"/>
  <c r="R29" s="1"/>
  <c r="N30"/>
  <c r="R30" s="1"/>
  <c r="N31"/>
  <c r="R31" s="1"/>
  <c r="N32"/>
  <c r="R32" s="1"/>
  <c r="N33"/>
  <c r="R33" s="1"/>
  <c r="N34"/>
  <c r="R34" s="1"/>
  <c r="N35"/>
  <c r="R35" s="1"/>
  <c r="N36"/>
  <c r="R36" s="1"/>
  <c r="N37"/>
  <c r="R37" s="1"/>
  <c r="M24"/>
  <c r="Q24" s="1"/>
  <c r="M25"/>
  <c r="Q25" s="1"/>
  <c r="M26"/>
  <c r="Q26" s="1"/>
  <c r="M27"/>
  <c r="Q27" s="1"/>
  <c r="M28"/>
  <c r="Q28" s="1"/>
  <c r="M29"/>
  <c r="Q29" s="1"/>
  <c r="M30"/>
  <c r="Q30" s="1"/>
  <c r="M31"/>
  <c r="Q31" s="1"/>
  <c r="M32"/>
  <c r="Q32" s="1"/>
  <c r="M33"/>
  <c r="Q33" s="1"/>
  <c r="M34"/>
  <c r="Q34" s="1"/>
  <c r="M35"/>
  <c r="Q35" s="1"/>
  <c r="M36"/>
  <c r="M37"/>
  <c r="O23"/>
  <c r="S23" s="1"/>
  <c r="N23"/>
  <c r="R23" s="1"/>
  <c r="M23"/>
  <c r="Q23" s="1"/>
  <c r="L24"/>
  <c r="L25"/>
  <c r="L26"/>
  <c r="L27"/>
  <c r="L28"/>
  <c r="L29"/>
  <c r="L30"/>
  <c r="L31"/>
  <c r="L32"/>
  <c r="L33"/>
  <c r="L34"/>
  <c r="L35"/>
  <c r="L36"/>
  <c r="L37"/>
  <c r="L23"/>
  <c r="N19" l="1"/>
  <c r="M19"/>
  <c r="O19"/>
  <c r="S38"/>
  <c r="S39" s="1"/>
  <c r="R38"/>
  <c r="R39" s="1"/>
  <c r="Q38"/>
  <c r="Q39" s="1"/>
  <c r="S57"/>
  <c r="S58" s="1"/>
  <c r="R57"/>
  <c r="R58" s="1"/>
  <c r="Q57"/>
  <c r="Q58" s="1"/>
</calcChain>
</file>

<file path=xl/sharedStrings.xml><?xml version="1.0" encoding="utf-8"?>
<sst xmlns="http://schemas.openxmlformats.org/spreadsheetml/2006/main" count="82" uniqueCount="32">
  <si>
    <t>best state</t>
    <phoneticPr fontId="1" type="noConversion"/>
  </si>
  <si>
    <t>60x</t>
    <phoneticPr fontId="1" type="noConversion"/>
  </si>
  <si>
    <t>SSE</t>
    <phoneticPr fontId="1" type="noConversion"/>
  </si>
  <si>
    <t>BEAGLE</t>
    <phoneticPr fontId="1" type="noConversion"/>
  </si>
  <si>
    <t xml:space="preserve">Simulated </t>
    <phoneticPr fontId="1" type="noConversion"/>
  </si>
  <si>
    <t>Data</t>
    <phoneticPr fontId="1" type="noConversion"/>
  </si>
  <si>
    <t>split frequency</t>
    <phoneticPr fontId="1" type="noConversion"/>
  </si>
  <si>
    <t>(1000,100,20) for d1-d10</t>
    <phoneticPr fontId="1" type="noConversion"/>
  </si>
  <si>
    <t>(300,200,100) for d11-d15</t>
    <phoneticPr fontId="1" type="noConversion"/>
  </si>
  <si>
    <t>for run_1</t>
    <phoneticPr fontId="1" type="noConversion"/>
  </si>
  <si>
    <t>SSE</t>
    <phoneticPr fontId="1" type="noConversion"/>
  </si>
  <si>
    <t>BEAGLE</t>
    <phoneticPr fontId="1" type="noConversion"/>
  </si>
  <si>
    <t>for run_2</t>
    <phoneticPr fontId="1" type="noConversion"/>
  </si>
  <si>
    <t>seed</t>
    <phoneticPr fontId="1" type="noConversion"/>
  </si>
  <si>
    <t>Sequential MrBayes</t>
    <phoneticPr fontId="1" type="noConversion"/>
  </si>
  <si>
    <t>The proposed method</t>
    <phoneticPr fontId="1" type="noConversion"/>
  </si>
  <si>
    <t>abs(SSE)</t>
    <phoneticPr fontId="1" type="noConversion"/>
  </si>
  <si>
    <t>abs(BEAGLE)</t>
    <phoneticPr fontId="1" type="noConversion"/>
  </si>
  <si>
    <t>abs(The proposed method)</t>
    <phoneticPr fontId="1" type="noConversion"/>
  </si>
  <si>
    <t>mean</t>
    <phoneticPr fontId="1" type="noConversion"/>
  </si>
  <si>
    <t>sum</t>
    <phoneticPr fontId="1" type="noConversion"/>
  </si>
  <si>
    <t>run_1</t>
    <phoneticPr fontId="1" type="noConversion"/>
  </si>
  <si>
    <t>run_2</t>
    <phoneticPr fontId="1" type="noConversion"/>
  </si>
  <si>
    <t>log</t>
    <phoneticPr fontId="1" type="noConversion"/>
  </si>
  <si>
    <t>abs</t>
    <phoneticPr fontId="1" type="noConversion"/>
  </si>
  <si>
    <t>Sequential MrBayes (gold standard)</t>
    <phoneticPr fontId="1" type="noConversion"/>
  </si>
  <si>
    <t>same</t>
    <phoneticPr fontId="1" type="noConversion"/>
  </si>
  <si>
    <t>good</t>
    <phoneticPr fontId="1" type="noConversion"/>
  </si>
  <si>
    <t>bad</t>
    <phoneticPr fontId="1" type="noConversion"/>
  </si>
  <si>
    <t>4 good</t>
    <phoneticPr fontId="1" type="noConversion"/>
  </si>
  <si>
    <t>2 bad</t>
    <phoneticPr fontId="1" type="noConversion"/>
  </si>
  <si>
    <t>9 same</t>
    <phoneticPr fontId="1" type="noConversion"/>
  </si>
</sst>
</file>

<file path=xl/styles.xml><?xml version="1.0" encoding="utf-8"?>
<styleSheet xmlns="http://schemas.openxmlformats.org/spreadsheetml/2006/main">
  <numFmts count="5">
    <numFmt numFmtId="176" formatCode="0.00_);[Red]\(0.00\)"/>
    <numFmt numFmtId="177" formatCode="0.000000_);[Red]\(0.000000\)"/>
    <numFmt numFmtId="178" formatCode="0_);[Red]\(0\)"/>
    <numFmt numFmtId="179" formatCode="0.00_ "/>
    <numFmt numFmtId="180" formatCode="0.0000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left" vertical="center"/>
    </xf>
    <xf numFmtId="179" fontId="0" fillId="0" borderId="0" xfId="0" applyNumberFormat="1">
      <alignment vertical="center"/>
    </xf>
    <xf numFmtId="179" fontId="0" fillId="0" borderId="0" xfId="0" applyNumberFormat="1" applyAlignment="1">
      <alignment horizontal="left" vertical="center"/>
    </xf>
    <xf numFmtId="0" fontId="0" fillId="0" borderId="0" xfId="0" applyBorder="1" applyAlignment="1">
      <alignment horizontal="left" vertical="center"/>
    </xf>
    <xf numFmtId="178" fontId="0" fillId="0" borderId="0" xfId="0" applyNumberFormat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9" fontId="0" fillId="0" borderId="0" xfId="0" applyNumberFormat="1" applyBorder="1" applyAlignment="1">
      <alignment horizontal="left" vertical="center"/>
    </xf>
    <xf numFmtId="179" fontId="0" fillId="0" borderId="0" xfId="0" applyNumberFormat="1" applyFill="1" applyBorder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0.19236351706036744"/>
          <c:y val="7.9178331875182265E-2"/>
          <c:w val="0.7814975940507437"/>
          <c:h val="0.86942111402741329"/>
        </c:manualLayout>
      </c:layout>
      <c:lineChart>
        <c:grouping val="standard"/>
        <c:ser>
          <c:idx val="0"/>
          <c:order val="0"/>
          <c:tx>
            <c:strRef>
              <c:f>Sheet1!$B$22</c:f>
              <c:strCache>
                <c:ptCount val="1"/>
                <c:pt idx="0">
                  <c:v>Sequential MrBayes</c:v>
                </c:pt>
              </c:strCache>
            </c:strRef>
          </c:tx>
          <c:val>
            <c:numRef>
              <c:f>Sheet1!$B$23:$B$37</c:f>
              <c:numCache>
                <c:formatCode>0.00_ </c:formatCode>
                <c:ptCount val="15"/>
                <c:pt idx="0">
                  <c:v>-62215.03</c:v>
                </c:pt>
                <c:pt idx="1">
                  <c:v>-123919.76</c:v>
                </c:pt>
                <c:pt idx="2">
                  <c:v>-187349.43</c:v>
                </c:pt>
                <c:pt idx="3">
                  <c:v>-249106.03</c:v>
                </c:pt>
                <c:pt idx="4">
                  <c:v>-310819.13</c:v>
                </c:pt>
                <c:pt idx="5">
                  <c:v>-375251.24</c:v>
                </c:pt>
                <c:pt idx="6">
                  <c:v>-436568.69</c:v>
                </c:pt>
                <c:pt idx="7">
                  <c:v>-498359.33</c:v>
                </c:pt>
                <c:pt idx="8">
                  <c:v>-560239.14</c:v>
                </c:pt>
                <c:pt idx="9">
                  <c:v>-622669.92000000004</c:v>
                </c:pt>
                <c:pt idx="10">
                  <c:v>-686538.41</c:v>
                </c:pt>
                <c:pt idx="11">
                  <c:v>-753215.69</c:v>
                </c:pt>
                <c:pt idx="12">
                  <c:v>-824969.63</c:v>
                </c:pt>
                <c:pt idx="13">
                  <c:v>-875256.39</c:v>
                </c:pt>
                <c:pt idx="14">
                  <c:v>-937910.57</c:v>
                </c:pt>
              </c:numCache>
            </c:numRef>
          </c:val>
        </c:ser>
        <c:ser>
          <c:idx val="1"/>
          <c:order val="1"/>
          <c:tx>
            <c:strRef>
              <c:f>Sheet1!$C$22</c:f>
              <c:strCache>
                <c:ptCount val="1"/>
                <c:pt idx="0">
                  <c:v>SSE</c:v>
                </c:pt>
              </c:strCache>
            </c:strRef>
          </c:tx>
          <c:val>
            <c:numRef>
              <c:f>Sheet1!$C$23:$C$37</c:f>
              <c:numCache>
                <c:formatCode>General</c:formatCode>
                <c:ptCount val="15"/>
                <c:pt idx="0">
                  <c:v>-62215.55</c:v>
                </c:pt>
                <c:pt idx="1">
                  <c:v>-123911.12</c:v>
                </c:pt>
                <c:pt idx="2">
                  <c:v>-187349.43</c:v>
                </c:pt>
                <c:pt idx="3">
                  <c:v>-249109.02</c:v>
                </c:pt>
                <c:pt idx="4">
                  <c:v>-310808.92</c:v>
                </c:pt>
                <c:pt idx="5">
                  <c:v>-375249.19</c:v>
                </c:pt>
                <c:pt idx="6">
                  <c:v>-436566.85</c:v>
                </c:pt>
                <c:pt idx="7">
                  <c:v>-498328.19</c:v>
                </c:pt>
                <c:pt idx="8">
                  <c:v>-560239.13</c:v>
                </c:pt>
                <c:pt idx="9">
                  <c:v>-622625.06999999995</c:v>
                </c:pt>
                <c:pt idx="10" formatCode="0.00_ ">
                  <c:v>-686538.4</c:v>
                </c:pt>
                <c:pt idx="11" formatCode="0.00_ ">
                  <c:v>-750962.58</c:v>
                </c:pt>
                <c:pt idx="12" formatCode="0.00_ ">
                  <c:v>-825996.80000000005</c:v>
                </c:pt>
                <c:pt idx="13" formatCode="0.00_ ">
                  <c:v>-875256.39</c:v>
                </c:pt>
                <c:pt idx="14" formatCode="0.00_ ">
                  <c:v>-937910.57</c:v>
                </c:pt>
              </c:numCache>
            </c:numRef>
          </c:val>
        </c:ser>
        <c:ser>
          <c:idx val="2"/>
          <c:order val="2"/>
          <c:tx>
            <c:strRef>
              <c:f>Sheet1!$D$22</c:f>
              <c:strCache>
                <c:ptCount val="1"/>
                <c:pt idx="0">
                  <c:v>BEAGLE</c:v>
                </c:pt>
              </c:strCache>
            </c:strRef>
          </c:tx>
          <c:val>
            <c:numRef>
              <c:f>Sheet1!$D$23:$D$37</c:f>
              <c:numCache>
                <c:formatCode>General</c:formatCode>
                <c:ptCount val="15"/>
                <c:pt idx="0">
                  <c:v>-62209.05</c:v>
                </c:pt>
                <c:pt idx="1">
                  <c:v>-123916.44</c:v>
                </c:pt>
                <c:pt idx="2">
                  <c:v>-187349.44</c:v>
                </c:pt>
                <c:pt idx="3">
                  <c:v>-249115.23</c:v>
                </c:pt>
                <c:pt idx="4">
                  <c:v>-310816.81</c:v>
                </c:pt>
                <c:pt idx="5">
                  <c:v>-375264.33</c:v>
                </c:pt>
                <c:pt idx="6">
                  <c:v>-436584.08</c:v>
                </c:pt>
                <c:pt idx="7">
                  <c:v>-498318.89</c:v>
                </c:pt>
                <c:pt idx="8">
                  <c:v>-560239.16</c:v>
                </c:pt>
                <c:pt idx="9">
                  <c:v>-622625.13</c:v>
                </c:pt>
                <c:pt idx="10">
                  <c:v>-686578.39</c:v>
                </c:pt>
                <c:pt idx="11">
                  <c:v>-750962.61</c:v>
                </c:pt>
                <c:pt idx="12">
                  <c:v>-818727.62</c:v>
                </c:pt>
                <c:pt idx="13">
                  <c:v>-873855.13</c:v>
                </c:pt>
                <c:pt idx="14">
                  <c:v>-948101.67</c:v>
                </c:pt>
              </c:numCache>
            </c:numRef>
          </c:val>
        </c:ser>
        <c:ser>
          <c:idx val="3"/>
          <c:order val="3"/>
          <c:tx>
            <c:strRef>
              <c:f>Sheet1!$E$22</c:f>
              <c:strCache>
                <c:ptCount val="1"/>
                <c:pt idx="0">
                  <c:v>The proposed method</c:v>
                </c:pt>
              </c:strCache>
            </c:strRef>
          </c:tx>
          <c:val>
            <c:numRef>
              <c:f>Sheet1!$E$23:$E$37</c:f>
              <c:numCache>
                <c:formatCode>General</c:formatCode>
                <c:ptCount val="15"/>
                <c:pt idx="0">
                  <c:v>-62215.55</c:v>
                </c:pt>
                <c:pt idx="1">
                  <c:v>-123919.75</c:v>
                </c:pt>
                <c:pt idx="2">
                  <c:v>-187349.43</c:v>
                </c:pt>
                <c:pt idx="3">
                  <c:v>-249109.02</c:v>
                </c:pt>
                <c:pt idx="4">
                  <c:v>-310816.27</c:v>
                </c:pt>
                <c:pt idx="5">
                  <c:v>-375249.19</c:v>
                </c:pt>
                <c:pt idx="6">
                  <c:v>-436568.69</c:v>
                </c:pt>
                <c:pt idx="7">
                  <c:v>-498328.19</c:v>
                </c:pt>
                <c:pt idx="8">
                  <c:v>-560239.13</c:v>
                </c:pt>
                <c:pt idx="9">
                  <c:v>-622669.92000000004</c:v>
                </c:pt>
                <c:pt idx="10" formatCode="0.00_ ">
                  <c:v>-686540.27</c:v>
                </c:pt>
                <c:pt idx="11" formatCode="0.00_ ">
                  <c:v>-750962.58</c:v>
                </c:pt>
                <c:pt idx="12" formatCode="0.00_ ">
                  <c:v>-824969.63</c:v>
                </c:pt>
                <c:pt idx="13" formatCode="0.00_ ">
                  <c:v>-875256.39</c:v>
                </c:pt>
                <c:pt idx="14" formatCode="0.00_ ">
                  <c:v>-944911.09</c:v>
                </c:pt>
              </c:numCache>
            </c:numRef>
          </c:val>
        </c:ser>
        <c:marker val="1"/>
        <c:axId val="175626112"/>
        <c:axId val="176095232"/>
      </c:lineChart>
      <c:catAx>
        <c:axId val="1756261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Dataset</a:t>
                </a:r>
              </a:p>
            </c:rich>
          </c:tx>
          <c:layout>
            <c:manualLayout>
              <c:xMode val="edge"/>
              <c:yMode val="edge"/>
              <c:x val="0.51614924315037214"/>
              <c:y val="0.11794166187895444"/>
            </c:manualLayout>
          </c:layout>
        </c:title>
        <c:tickLblPos val="nextTo"/>
        <c:txPr>
          <a:bodyPr/>
          <a:lstStyle/>
          <a:p>
            <a:pPr>
              <a:defRPr sz="800"/>
            </a:pPr>
            <a:endParaRPr lang="zh-CN"/>
          </a:p>
        </c:txPr>
        <c:crossAx val="176095232"/>
        <c:crosses val="autoZero"/>
        <c:auto val="1"/>
        <c:lblAlgn val="ctr"/>
        <c:lblOffset val="100"/>
      </c:catAx>
      <c:valAx>
        <c:axId val="17609523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en-US"/>
                  <a:t>Log Likelihood</a:t>
                </a:r>
              </a:p>
            </c:rich>
          </c:tx>
          <c:layout/>
        </c:title>
        <c:numFmt formatCode="#,##0_ " sourceLinked="0"/>
        <c:tickLblPos val="nextTo"/>
        <c:txPr>
          <a:bodyPr/>
          <a:lstStyle/>
          <a:p>
            <a:pPr>
              <a:defRPr sz="800"/>
            </a:pPr>
            <a:endParaRPr lang="zh-CN"/>
          </a:p>
        </c:txPr>
        <c:crossAx val="175626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941666666666667"/>
          <c:y val="0.20756561679790025"/>
          <c:w val="0.22868066491688538"/>
          <c:h val="0.20978710994459027"/>
        </c:manualLayout>
      </c:layout>
      <c:txPr>
        <a:bodyPr/>
        <a:lstStyle/>
        <a:p>
          <a:pPr>
            <a:defRPr sz="600">
              <a:latin typeface="Times New Roman" pitchFamily="18" charset="0"/>
              <a:cs typeface="Times New Roman" pitchFamily="18" charset="0"/>
            </a:defRPr>
          </a:pPr>
          <a:endParaRPr lang="zh-CN"/>
        </a:p>
      </c:txPr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0.19236351706036744"/>
          <c:y val="0.10695610965296004"/>
          <c:w val="0.77594203849518806"/>
          <c:h val="0.8159390165000604"/>
        </c:manualLayout>
      </c:layout>
      <c:lineChart>
        <c:grouping val="standard"/>
        <c:ser>
          <c:idx val="0"/>
          <c:order val="0"/>
          <c:tx>
            <c:strRef>
              <c:f>Sheet1!$B$63</c:f>
              <c:strCache>
                <c:ptCount val="1"/>
                <c:pt idx="0">
                  <c:v>Sequential MrBayes</c:v>
                </c:pt>
              </c:strCache>
            </c:strRef>
          </c:tx>
          <c:val>
            <c:numRef>
              <c:f>Sheet1!$B$64:$B$78</c:f>
              <c:numCache>
                <c:formatCode>0.00_ </c:formatCode>
                <c:ptCount val="15"/>
                <c:pt idx="0">
                  <c:v>-62217.11</c:v>
                </c:pt>
                <c:pt idx="1">
                  <c:v>-123920.73</c:v>
                </c:pt>
                <c:pt idx="2">
                  <c:v>-187349.54</c:v>
                </c:pt>
                <c:pt idx="3">
                  <c:v>-249106.75</c:v>
                </c:pt>
                <c:pt idx="4">
                  <c:v>-310832.02</c:v>
                </c:pt>
                <c:pt idx="5">
                  <c:v>-375274.3</c:v>
                </c:pt>
                <c:pt idx="6">
                  <c:v>-436568.69</c:v>
                </c:pt>
                <c:pt idx="7">
                  <c:v>-498388.98</c:v>
                </c:pt>
                <c:pt idx="8">
                  <c:v>-560254.04</c:v>
                </c:pt>
                <c:pt idx="9">
                  <c:v>-622689.71</c:v>
                </c:pt>
                <c:pt idx="10">
                  <c:v>-688646.13</c:v>
                </c:pt>
                <c:pt idx="11">
                  <c:v>-754249.57</c:v>
                </c:pt>
                <c:pt idx="12">
                  <c:v>-825016.73</c:v>
                </c:pt>
                <c:pt idx="13">
                  <c:v>-889421.19</c:v>
                </c:pt>
                <c:pt idx="14">
                  <c:v>-941174.55</c:v>
                </c:pt>
              </c:numCache>
            </c:numRef>
          </c:val>
        </c:ser>
        <c:ser>
          <c:idx val="1"/>
          <c:order val="1"/>
          <c:tx>
            <c:strRef>
              <c:f>Sheet1!$C$63</c:f>
              <c:strCache>
                <c:ptCount val="1"/>
                <c:pt idx="0">
                  <c:v>SSE</c:v>
                </c:pt>
              </c:strCache>
            </c:strRef>
          </c:tx>
          <c:val>
            <c:numRef>
              <c:f>Sheet1!$C$64:$C$78</c:f>
              <c:numCache>
                <c:formatCode>General</c:formatCode>
                <c:ptCount val="15"/>
                <c:pt idx="0" formatCode="0.00_ ">
                  <c:v>-62217.11</c:v>
                </c:pt>
                <c:pt idx="1">
                  <c:v>-123911.12</c:v>
                </c:pt>
                <c:pt idx="2">
                  <c:v>-187349.54</c:v>
                </c:pt>
                <c:pt idx="3">
                  <c:v>-249111.82</c:v>
                </c:pt>
                <c:pt idx="4">
                  <c:v>-310807.95</c:v>
                </c:pt>
                <c:pt idx="5">
                  <c:v>-375251.86</c:v>
                </c:pt>
                <c:pt idx="6">
                  <c:v>-436570.02</c:v>
                </c:pt>
                <c:pt idx="7">
                  <c:v>-498330.46</c:v>
                </c:pt>
                <c:pt idx="8">
                  <c:v>-560254.04</c:v>
                </c:pt>
                <c:pt idx="9">
                  <c:v>-622627.07999999996</c:v>
                </c:pt>
                <c:pt idx="10" formatCode="0.00_ ">
                  <c:v>-688646.12</c:v>
                </c:pt>
                <c:pt idx="11" formatCode="0.00_ ">
                  <c:v>-756648.15</c:v>
                </c:pt>
                <c:pt idx="12" formatCode="0.00_ ">
                  <c:v>-826657.84</c:v>
                </c:pt>
                <c:pt idx="13" formatCode="0.00_ ">
                  <c:v>-889421.19</c:v>
                </c:pt>
                <c:pt idx="14" formatCode="0.00_ ">
                  <c:v>-941174.55</c:v>
                </c:pt>
              </c:numCache>
            </c:numRef>
          </c:val>
        </c:ser>
        <c:ser>
          <c:idx val="2"/>
          <c:order val="2"/>
          <c:tx>
            <c:strRef>
              <c:f>Sheet1!$D$63</c:f>
              <c:strCache>
                <c:ptCount val="1"/>
                <c:pt idx="0">
                  <c:v>BEAGLE</c:v>
                </c:pt>
              </c:strCache>
            </c:strRef>
          </c:tx>
          <c:val>
            <c:numRef>
              <c:f>Sheet1!$D$64:$D$78</c:f>
              <c:numCache>
                <c:formatCode>General</c:formatCode>
                <c:ptCount val="15"/>
                <c:pt idx="0">
                  <c:v>-62209.41</c:v>
                </c:pt>
                <c:pt idx="1">
                  <c:v>-123918.46</c:v>
                </c:pt>
                <c:pt idx="2">
                  <c:v>-187349.55</c:v>
                </c:pt>
                <c:pt idx="3">
                  <c:v>-249116.37</c:v>
                </c:pt>
                <c:pt idx="4">
                  <c:v>-310816.81</c:v>
                </c:pt>
                <c:pt idx="5">
                  <c:v>-375265.95</c:v>
                </c:pt>
                <c:pt idx="6">
                  <c:v>-436584.15</c:v>
                </c:pt>
                <c:pt idx="7">
                  <c:v>-498327.12</c:v>
                </c:pt>
                <c:pt idx="8">
                  <c:v>-560254.04</c:v>
                </c:pt>
                <c:pt idx="9">
                  <c:v>-622627.14</c:v>
                </c:pt>
                <c:pt idx="10">
                  <c:v>-686733.99</c:v>
                </c:pt>
                <c:pt idx="11">
                  <c:v>-756648.18</c:v>
                </c:pt>
                <c:pt idx="12">
                  <c:v>-820409.75</c:v>
                </c:pt>
                <c:pt idx="13">
                  <c:v>-878816.19</c:v>
                </c:pt>
                <c:pt idx="14">
                  <c:v>-973497.89</c:v>
                </c:pt>
              </c:numCache>
            </c:numRef>
          </c:val>
        </c:ser>
        <c:ser>
          <c:idx val="3"/>
          <c:order val="3"/>
          <c:tx>
            <c:strRef>
              <c:f>Sheet1!$E$63</c:f>
              <c:strCache>
                <c:ptCount val="1"/>
                <c:pt idx="0">
                  <c:v>The proposed method</c:v>
                </c:pt>
              </c:strCache>
            </c:strRef>
          </c:tx>
          <c:val>
            <c:numRef>
              <c:f>Sheet1!$E$64:$E$78</c:f>
              <c:numCache>
                <c:formatCode>General</c:formatCode>
                <c:ptCount val="15"/>
                <c:pt idx="0">
                  <c:v>-62217.919999999998</c:v>
                </c:pt>
                <c:pt idx="1">
                  <c:v>-123920.72</c:v>
                </c:pt>
                <c:pt idx="2">
                  <c:v>-187349.54</c:v>
                </c:pt>
                <c:pt idx="3">
                  <c:v>-249111.82</c:v>
                </c:pt>
                <c:pt idx="4">
                  <c:v>-310816.28000000003</c:v>
                </c:pt>
                <c:pt idx="5">
                  <c:v>-375251.86</c:v>
                </c:pt>
                <c:pt idx="6">
                  <c:v>-436568.69</c:v>
                </c:pt>
                <c:pt idx="7">
                  <c:v>-498330.46</c:v>
                </c:pt>
                <c:pt idx="8">
                  <c:v>-560254.04</c:v>
                </c:pt>
                <c:pt idx="9">
                  <c:v>-622689.71</c:v>
                </c:pt>
                <c:pt idx="10" formatCode="0.00_ ">
                  <c:v>-688646.12</c:v>
                </c:pt>
                <c:pt idx="11" formatCode="0.00_ ">
                  <c:v>-756648.15</c:v>
                </c:pt>
                <c:pt idx="12" formatCode="0.00_ ">
                  <c:v>-825016.73</c:v>
                </c:pt>
                <c:pt idx="13" formatCode="0.00_ ">
                  <c:v>-889421.19</c:v>
                </c:pt>
                <c:pt idx="14" formatCode="0.00_ ">
                  <c:v>-956287.74</c:v>
                </c:pt>
              </c:numCache>
            </c:numRef>
          </c:val>
        </c:ser>
        <c:marker val="1"/>
        <c:axId val="180875648"/>
        <c:axId val="181192192"/>
      </c:lineChart>
      <c:catAx>
        <c:axId val="1808756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Dataset</a:t>
                </a:r>
              </a:p>
            </c:rich>
          </c:tx>
          <c:layout>
            <c:manualLayout>
              <c:xMode val="edge"/>
              <c:yMode val="edge"/>
              <c:x val="0.51072320910852442"/>
              <c:y val="0.14458214714342724"/>
            </c:manualLayout>
          </c:layout>
        </c:title>
        <c:tickLblPos val="nextTo"/>
        <c:txPr>
          <a:bodyPr/>
          <a:lstStyle/>
          <a:p>
            <a:pPr>
              <a:defRPr sz="800"/>
            </a:pPr>
            <a:endParaRPr lang="zh-CN"/>
          </a:p>
        </c:txPr>
        <c:crossAx val="181192192"/>
        <c:crosses val="autoZero"/>
        <c:auto val="1"/>
        <c:lblAlgn val="ctr"/>
        <c:lblOffset val="100"/>
      </c:catAx>
      <c:valAx>
        <c:axId val="181192192"/>
        <c:scaling>
          <c:orientation val="minMax"/>
          <c:min val="-1000000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en-US"/>
                  <a:t>Log Likelihood</a:t>
                </a:r>
              </a:p>
            </c:rich>
          </c:tx>
          <c:layout/>
        </c:title>
        <c:numFmt formatCode="#,##0_ " sourceLinked="0"/>
        <c:tickLblPos val="nextTo"/>
        <c:txPr>
          <a:bodyPr/>
          <a:lstStyle/>
          <a:p>
            <a:pPr>
              <a:defRPr sz="800"/>
            </a:pPr>
            <a:endParaRPr lang="zh-CN"/>
          </a:p>
        </c:txPr>
        <c:crossAx val="1808756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66388888888889"/>
          <c:y val="0.20756561679790025"/>
          <c:w val="0.22868066491688538"/>
          <c:h val="0.21177988928244379"/>
        </c:manualLayout>
      </c:layout>
      <c:txPr>
        <a:bodyPr/>
        <a:lstStyle/>
        <a:p>
          <a:pPr>
            <a:defRPr sz="600">
              <a:latin typeface="Times New Roman" pitchFamily="18" charset="0"/>
              <a:cs typeface="Times New Roman" pitchFamily="18" charset="0"/>
            </a:defRPr>
          </a:pPr>
          <a:endParaRPr lang="zh-CN"/>
        </a:p>
      </c:txPr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0.15569685039370079"/>
          <c:y val="5.1400554097404488E-2"/>
          <c:w val="0.80983092738407692"/>
          <c:h val="0.8326195683872849"/>
        </c:manualLayout>
      </c:layout>
      <c:lineChart>
        <c:grouping val="standard"/>
        <c:ser>
          <c:idx val="0"/>
          <c:order val="0"/>
          <c:tx>
            <c:strRef>
              <c:f>Sheet1!$P$22</c:f>
              <c:strCache>
                <c:ptCount val="1"/>
                <c:pt idx="0">
                  <c:v>Sequential MrBayes</c:v>
                </c:pt>
              </c:strCache>
            </c:strRef>
          </c:tx>
          <c:val>
            <c:numRef>
              <c:f>Sheet1!$P$23:$P$37</c:f>
              <c:numCache>
                <c:formatCode>0.00_ 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Sheet1!$Q$22</c:f>
              <c:strCache>
                <c:ptCount val="1"/>
                <c:pt idx="0">
                  <c:v>SSE</c:v>
                </c:pt>
              </c:strCache>
            </c:strRef>
          </c:tx>
          <c:val>
            <c:numRef>
              <c:f>Sheet1!$Q$23:$Q$37</c:f>
              <c:numCache>
                <c:formatCode>0.00_ </c:formatCode>
                <c:ptCount val="15"/>
                <c:pt idx="0">
                  <c:v>0.52000000000407454</c:v>
                </c:pt>
                <c:pt idx="1">
                  <c:v>8.6399999999994179</c:v>
                </c:pt>
                <c:pt idx="2">
                  <c:v>0</c:v>
                </c:pt>
                <c:pt idx="3">
                  <c:v>2.9899999999906868</c:v>
                </c:pt>
                <c:pt idx="4">
                  <c:v>10.210000000020955</c:v>
                </c:pt>
                <c:pt idx="5">
                  <c:v>2.0499999999883585</c:v>
                </c:pt>
                <c:pt idx="6">
                  <c:v>1.8400000000256114</c:v>
                </c:pt>
                <c:pt idx="7">
                  <c:v>31.14000000001397</c:v>
                </c:pt>
                <c:pt idx="8">
                  <c:v>1.0000000009313226E-2</c:v>
                </c:pt>
                <c:pt idx="9">
                  <c:v>44.850000000093132</c:v>
                </c:pt>
                <c:pt idx="10">
                  <c:v>1.0000000009313226E-2</c:v>
                </c:pt>
                <c:pt idx="11">
                  <c:v>2253.109999999986</c:v>
                </c:pt>
                <c:pt idx="12">
                  <c:v>1027.1700000000419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Sheet1!$R$22</c:f>
              <c:strCache>
                <c:ptCount val="1"/>
                <c:pt idx="0">
                  <c:v>BEAGLE</c:v>
                </c:pt>
              </c:strCache>
            </c:strRef>
          </c:tx>
          <c:val>
            <c:numRef>
              <c:f>Sheet1!$R$23:$R$37</c:f>
              <c:numCache>
                <c:formatCode>General</c:formatCode>
                <c:ptCount val="15"/>
                <c:pt idx="0">
                  <c:v>5.9799999999959255</c:v>
                </c:pt>
                <c:pt idx="1">
                  <c:v>3.319999999992433</c:v>
                </c:pt>
                <c:pt idx="2">
                  <c:v>1.0000000009313226E-2</c:v>
                </c:pt>
                <c:pt idx="3">
                  <c:v>9.2000000000116415</c:v>
                </c:pt>
                <c:pt idx="4">
                  <c:v>2.3200000000069849</c:v>
                </c:pt>
                <c:pt idx="5">
                  <c:v>13.090000000025611</c:v>
                </c:pt>
                <c:pt idx="6">
                  <c:v>15.39000000001397</c:v>
                </c:pt>
                <c:pt idx="7">
                  <c:v>40.440000000002328</c:v>
                </c:pt>
                <c:pt idx="8">
                  <c:v>2.0000000018626451E-2</c:v>
                </c:pt>
                <c:pt idx="9">
                  <c:v>44.790000000037253</c:v>
                </c:pt>
                <c:pt idx="10">
                  <c:v>39.979999999981374</c:v>
                </c:pt>
                <c:pt idx="11">
                  <c:v>2253.0799999999581</c:v>
                </c:pt>
                <c:pt idx="12">
                  <c:v>6242.0100000000093</c:v>
                </c:pt>
                <c:pt idx="13">
                  <c:v>1401.2600000000093</c:v>
                </c:pt>
                <c:pt idx="14">
                  <c:v>10191.100000000093</c:v>
                </c:pt>
              </c:numCache>
            </c:numRef>
          </c:val>
        </c:ser>
        <c:ser>
          <c:idx val="3"/>
          <c:order val="3"/>
          <c:tx>
            <c:strRef>
              <c:f>Sheet1!$S$22</c:f>
              <c:strCache>
                <c:ptCount val="1"/>
                <c:pt idx="0">
                  <c:v>The proposed method</c:v>
                </c:pt>
              </c:strCache>
            </c:strRef>
          </c:tx>
          <c:val>
            <c:numRef>
              <c:f>Sheet1!$S$23:$S$37</c:f>
              <c:numCache>
                <c:formatCode>General</c:formatCode>
                <c:ptCount val="15"/>
                <c:pt idx="0">
                  <c:v>0.52000000000407454</c:v>
                </c:pt>
                <c:pt idx="1">
                  <c:v>9.9999999947613105E-3</c:v>
                </c:pt>
                <c:pt idx="2">
                  <c:v>0</c:v>
                </c:pt>
                <c:pt idx="3">
                  <c:v>2.9899999999906868</c:v>
                </c:pt>
                <c:pt idx="4">
                  <c:v>2.8599999999860302</c:v>
                </c:pt>
                <c:pt idx="5">
                  <c:v>2.0499999999883585</c:v>
                </c:pt>
                <c:pt idx="6">
                  <c:v>0</c:v>
                </c:pt>
                <c:pt idx="7">
                  <c:v>31.14000000001397</c:v>
                </c:pt>
                <c:pt idx="8">
                  <c:v>1.0000000009313226E-2</c:v>
                </c:pt>
                <c:pt idx="9">
                  <c:v>0</c:v>
                </c:pt>
                <c:pt idx="10">
                  <c:v>1.8599999999860302</c:v>
                </c:pt>
                <c:pt idx="11">
                  <c:v>2253.109999999986</c:v>
                </c:pt>
                <c:pt idx="12">
                  <c:v>0</c:v>
                </c:pt>
                <c:pt idx="13">
                  <c:v>0</c:v>
                </c:pt>
                <c:pt idx="14">
                  <c:v>7000.5200000000186</c:v>
                </c:pt>
              </c:numCache>
            </c:numRef>
          </c:val>
        </c:ser>
        <c:marker val="1"/>
        <c:axId val="127104896"/>
        <c:axId val="127137280"/>
      </c:lineChart>
      <c:catAx>
        <c:axId val="1271048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Dataset</a:t>
                </a:r>
              </a:p>
            </c:rich>
          </c:tx>
          <c:layout>
            <c:manualLayout>
              <c:xMode val="edge"/>
              <c:yMode val="edge"/>
              <c:x val="0.50768776790027392"/>
              <c:y val="0.91896664898923408"/>
            </c:manualLayout>
          </c:layout>
        </c:title>
        <c:tickLblPos val="nextTo"/>
        <c:txPr>
          <a:bodyPr/>
          <a:lstStyle/>
          <a:p>
            <a:pPr>
              <a:defRPr sz="800"/>
            </a:pPr>
            <a:endParaRPr lang="zh-CN"/>
          </a:p>
        </c:txPr>
        <c:crossAx val="127137280"/>
        <c:crosses val="autoZero"/>
        <c:auto val="1"/>
        <c:lblAlgn val="ctr"/>
        <c:lblOffset val="100"/>
      </c:catAx>
      <c:valAx>
        <c:axId val="12713728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Deviation</a:t>
                </a:r>
                <a:endParaRPr lang="zh-CN" altLang="en-US"/>
              </a:p>
            </c:rich>
          </c:tx>
          <c:layout/>
        </c:title>
        <c:numFmt formatCode="#,##0_);\(#,##0\)" sourceLinked="0"/>
        <c:tickLblPos val="nextTo"/>
        <c:txPr>
          <a:bodyPr/>
          <a:lstStyle/>
          <a:p>
            <a:pPr>
              <a:defRPr sz="800"/>
            </a:pPr>
            <a:endParaRPr lang="zh-CN"/>
          </a:p>
        </c:txPr>
        <c:crossAx val="127104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3219444444444445"/>
          <c:y val="8.7195246427529904E-2"/>
          <c:w val="0.22868071493453956"/>
          <c:h val="0.22028478289647868"/>
        </c:manualLayout>
      </c:layout>
      <c:txPr>
        <a:bodyPr/>
        <a:lstStyle/>
        <a:p>
          <a:pPr>
            <a:defRPr sz="600">
              <a:latin typeface="Times New Roman" pitchFamily="18" charset="0"/>
              <a:cs typeface="Times New Roman" pitchFamily="18" charset="0"/>
            </a:defRPr>
          </a:pPr>
          <a:endParaRPr lang="zh-CN"/>
        </a:p>
      </c:txPr>
    </c:legend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0.15569685039370079"/>
          <c:y val="5.1400554097404488E-2"/>
          <c:w val="0.81816426071741044"/>
          <c:h val="0.8326195683872849"/>
        </c:manualLayout>
      </c:layout>
      <c:lineChart>
        <c:grouping val="standard"/>
        <c:ser>
          <c:idx val="0"/>
          <c:order val="0"/>
          <c:tx>
            <c:strRef>
              <c:f>Sheet1!$P$41</c:f>
              <c:strCache>
                <c:ptCount val="1"/>
                <c:pt idx="0">
                  <c:v>Sequential MrBayes</c:v>
                </c:pt>
              </c:strCache>
            </c:strRef>
          </c:tx>
          <c:val>
            <c:numRef>
              <c:f>Sheet1!$P$42:$P$56</c:f>
              <c:numCache>
                <c:formatCode>0.00_ 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Sheet1!$Q$41</c:f>
              <c:strCache>
                <c:ptCount val="1"/>
                <c:pt idx="0">
                  <c:v>SSE</c:v>
                </c:pt>
              </c:strCache>
            </c:strRef>
          </c:tx>
          <c:val>
            <c:numRef>
              <c:f>Sheet1!$Q$42:$Q$56</c:f>
              <c:numCache>
                <c:formatCode>0.00_ </c:formatCode>
                <c:ptCount val="15"/>
                <c:pt idx="0">
                  <c:v>0</c:v>
                </c:pt>
                <c:pt idx="1">
                  <c:v>9.6100000000005821</c:v>
                </c:pt>
                <c:pt idx="2">
                  <c:v>0</c:v>
                </c:pt>
                <c:pt idx="3">
                  <c:v>5.0700000000069849</c:v>
                </c:pt>
                <c:pt idx="4">
                  <c:v>24.070000000006985</c:v>
                </c:pt>
                <c:pt idx="5">
                  <c:v>22.440000000002328</c:v>
                </c:pt>
                <c:pt idx="6">
                  <c:v>1.3300000000162981</c:v>
                </c:pt>
                <c:pt idx="7">
                  <c:v>58.519999999960419</c:v>
                </c:pt>
                <c:pt idx="8">
                  <c:v>0</c:v>
                </c:pt>
                <c:pt idx="9">
                  <c:v>62.630000000004657</c:v>
                </c:pt>
                <c:pt idx="10">
                  <c:v>1.0000000009313226E-2</c:v>
                </c:pt>
                <c:pt idx="11">
                  <c:v>2398.5800000000745</c:v>
                </c:pt>
                <c:pt idx="12">
                  <c:v>1641.109999999986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Sheet1!$R$41</c:f>
              <c:strCache>
                <c:ptCount val="1"/>
                <c:pt idx="0">
                  <c:v>BEAGLE</c:v>
                </c:pt>
              </c:strCache>
            </c:strRef>
          </c:tx>
          <c:val>
            <c:numRef>
              <c:f>Sheet1!$R$42:$R$56</c:f>
              <c:numCache>
                <c:formatCode>0.00_ </c:formatCode>
                <c:ptCount val="15"/>
                <c:pt idx="0">
                  <c:v>7.6999999999970896</c:v>
                </c:pt>
                <c:pt idx="1">
                  <c:v>2.2699999999895226</c:v>
                </c:pt>
                <c:pt idx="2">
                  <c:v>9.9999999802093953E-3</c:v>
                </c:pt>
                <c:pt idx="3">
                  <c:v>9.6199999999953434</c:v>
                </c:pt>
                <c:pt idx="4">
                  <c:v>15.210000000020955</c:v>
                </c:pt>
                <c:pt idx="5">
                  <c:v>8.3499999999767169</c:v>
                </c:pt>
                <c:pt idx="6">
                  <c:v>15.460000000020955</c:v>
                </c:pt>
                <c:pt idx="7">
                  <c:v>61.85999999998603</c:v>
                </c:pt>
                <c:pt idx="8">
                  <c:v>0</c:v>
                </c:pt>
                <c:pt idx="9">
                  <c:v>62.569999999948777</c:v>
                </c:pt>
                <c:pt idx="10">
                  <c:v>1912.140000000014</c:v>
                </c:pt>
                <c:pt idx="11">
                  <c:v>2398.6100000001024</c:v>
                </c:pt>
                <c:pt idx="12">
                  <c:v>4606.9799999999814</c:v>
                </c:pt>
                <c:pt idx="13">
                  <c:v>10605</c:v>
                </c:pt>
                <c:pt idx="14">
                  <c:v>32323.339999999967</c:v>
                </c:pt>
              </c:numCache>
            </c:numRef>
          </c:val>
        </c:ser>
        <c:ser>
          <c:idx val="3"/>
          <c:order val="3"/>
          <c:tx>
            <c:strRef>
              <c:f>Sheet1!$S$41</c:f>
              <c:strCache>
                <c:ptCount val="1"/>
                <c:pt idx="0">
                  <c:v>The proposed method</c:v>
                </c:pt>
              </c:strCache>
            </c:strRef>
          </c:tx>
          <c:val>
            <c:numRef>
              <c:f>Sheet1!$S$42:$S$56</c:f>
              <c:numCache>
                <c:formatCode>0.00_ </c:formatCode>
                <c:ptCount val="15"/>
                <c:pt idx="0">
                  <c:v>0.80999999999767169</c:v>
                </c:pt>
                <c:pt idx="1">
                  <c:v>9.9999999947613105E-3</c:v>
                </c:pt>
                <c:pt idx="2">
                  <c:v>0</c:v>
                </c:pt>
                <c:pt idx="3">
                  <c:v>5.0700000000069849</c:v>
                </c:pt>
                <c:pt idx="4">
                  <c:v>15.739999999990687</c:v>
                </c:pt>
                <c:pt idx="5">
                  <c:v>22.440000000002328</c:v>
                </c:pt>
                <c:pt idx="6">
                  <c:v>0</c:v>
                </c:pt>
                <c:pt idx="7">
                  <c:v>58.519999999960419</c:v>
                </c:pt>
                <c:pt idx="8">
                  <c:v>0</c:v>
                </c:pt>
                <c:pt idx="9">
                  <c:v>0</c:v>
                </c:pt>
                <c:pt idx="10">
                  <c:v>1.0000000009313226E-2</c:v>
                </c:pt>
                <c:pt idx="11">
                  <c:v>2398.5800000000745</c:v>
                </c:pt>
                <c:pt idx="12">
                  <c:v>0</c:v>
                </c:pt>
                <c:pt idx="13">
                  <c:v>0</c:v>
                </c:pt>
                <c:pt idx="14">
                  <c:v>15113.189999999944</c:v>
                </c:pt>
              </c:numCache>
            </c:numRef>
          </c:val>
        </c:ser>
        <c:marker val="1"/>
        <c:axId val="183459200"/>
        <c:axId val="183633024"/>
      </c:lineChart>
      <c:catAx>
        <c:axId val="1834592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Dataset</a:t>
                </a:r>
              </a:p>
            </c:rich>
          </c:tx>
          <c:layout>
            <c:manualLayout>
              <c:xMode val="edge"/>
              <c:yMode val="edge"/>
              <c:x val="0.51185438902890312"/>
              <c:y val="0.91896667904086493"/>
            </c:manualLayout>
          </c:layout>
        </c:title>
        <c:tickLblPos val="nextTo"/>
        <c:txPr>
          <a:bodyPr/>
          <a:lstStyle/>
          <a:p>
            <a:pPr>
              <a:defRPr sz="800"/>
            </a:pPr>
            <a:endParaRPr lang="zh-CN"/>
          </a:p>
        </c:txPr>
        <c:crossAx val="183633024"/>
        <c:crosses val="autoZero"/>
        <c:auto val="1"/>
        <c:lblAlgn val="ctr"/>
        <c:lblOffset val="100"/>
      </c:catAx>
      <c:valAx>
        <c:axId val="183633024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en-US"/>
                  <a:t>Deviation</a:t>
                </a:r>
              </a:p>
            </c:rich>
          </c:tx>
          <c:layout/>
        </c:title>
        <c:numFmt formatCode="#,##0_);\(#,##0\)" sourceLinked="0"/>
        <c:tickLblPos val="nextTo"/>
        <c:txPr>
          <a:bodyPr/>
          <a:lstStyle/>
          <a:p>
            <a:pPr>
              <a:defRPr sz="800"/>
            </a:pPr>
            <a:endParaRPr lang="zh-CN"/>
          </a:p>
        </c:txPr>
        <c:crossAx val="1834592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2663888888888889"/>
          <c:y val="9.6454505686789149E-2"/>
          <c:w val="0.22868071493453956"/>
          <c:h val="0.22753778836238084"/>
        </c:manualLayout>
      </c:layout>
      <c:txPr>
        <a:bodyPr/>
        <a:lstStyle/>
        <a:p>
          <a:pPr>
            <a:defRPr sz="600">
              <a:latin typeface="Times New Roman" pitchFamily="18" charset="0"/>
              <a:cs typeface="Times New Roman" pitchFamily="18" charset="0"/>
            </a:defRPr>
          </a:pPr>
          <a:endParaRPr lang="zh-CN"/>
        </a:p>
      </c:txPr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0.15569685039370079"/>
          <c:y val="5.1400554097404488E-2"/>
          <c:w val="0.81284470691163602"/>
          <c:h val="0.8326195683872849"/>
        </c:manualLayout>
      </c:layout>
      <c:lineChart>
        <c:grouping val="standard"/>
        <c:ser>
          <c:idx val="0"/>
          <c:order val="0"/>
          <c:tx>
            <c:strRef>
              <c:f>Sheet1!$B$3</c:f>
              <c:strCache>
                <c:ptCount val="1"/>
                <c:pt idx="0">
                  <c:v>Sequential MrBayes (gold standard)</c:v>
                </c:pt>
              </c:strCache>
            </c:strRef>
          </c:tx>
          <c:val>
            <c:numRef>
              <c:f>Sheet1!$B$4:$B$18</c:f>
              <c:numCache>
                <c:formatCode>0.000000_);[Red]\(0.000000\)</c:formatCode>
                <c:ptCount val="15"/>
                <c:pt idx="0">
                  <c:v>0.104253</c:v>
                </c:pt>
                <c:pt idx="1">
                  <c:v>0.12252399999999999</c:v>
                </c:pt>
                <c:pt idx="2">
                  <c:v>0.11100400000000001</c:v>
                </c:pt>
                <c:pt idx="3">
                  <c:v>0.104008</c:v>
                </c:pt>
                <c:pt idx="4">
                  <c:v>0.101311</c:v>
                </c:pt>
                <c:pt idx="5">
                  <c:v>0.14319499999999999</c:v>
                </c:pt>
                <c:pt idx="6">
                  <c:v>0.12740699999999999</c:v>
                </c:pt>
                <c:pt idx="7">
                  <c:v>0.10642799999999999</c:v>
                </c:pt>
                <c:pt idx="8">
                  <c:v>9.7451999999999997E-2</c:v>
                </c:pt>
                <c:pt idx="9">
                  <c:v>9.8152000000000003E-2</c:v>
                </c:pt>
                <c:pt idx="10">
                  <c:v>0.108003</c:v>
                </c:pt>
                <c:pt idx="11">
                  <c:v>0.101483</c:v>
                </c:pt>
                <c:pt idx="12">
                  <c:v>0.111648</c:v>
                </c:pt>
                <c:pt idx="13">
                  <c:v>0.105934</c:v>
                </c:pt>
                <c:pt idx="14">
                  <c:v>9.5965999999999996E-2</c:v>
                </c:pt>
              </c:numCache>
            </c:numRef>
          </c:val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SSE</c:v>
                </c:pt>
              </c:strCache>
            </c:strRef>
          </c:tx>
          <c:val>
            <c:numRef>
              <c:f>Sheet1!$C$4:$C$18</c:f>
              <c:numCache>
                <c:formatCode>0.000000_);[Red]\(0.000000\)</c:formatCode>
                <c:ptCount val="15"/>
                <c:pt idx="0">
                  <c:v>9.7507999999999997E-2</c:v>
                </c:pt>
                <c:pt idx="1">
                  <c:v>0.12883600000000001</c:v>
                </c:pt>
                <c:pt idx="2">
                  <c:v>0.11100400000000001</c:v>
                </c:pt>
                <c:pt idx="3">
                  <c:v>0.104757</c:v>
                </c:pt>
                <c:pt idx="4">
                  <c:v>9.2186000000000004E-2</c:v>
                </c:pt>
                <c:pt idx="5">
                  <c:v>0.139123</c:v>
                </c:pt>
                <c:pt idx="6">
                  <c:v>0.134793</c:v>
                </c:pt>
                <c:pt idx="7">
                  <c:v>0.10494199999999999</c:v>
                </c:pt>
                <c:pt idx="8">
                  <c:v>9.7451999999999997E-2</c:v>
                </c:pt>
                <c:pt idx="9">
                  <c:v>9.7120999999999999E-2</c:v>
                </c:pt>
                <c:pt idx="10">
                  <c:v>0.108003</c:v>
                </c:pt>
                <c:pt idx="11">
                  <c:v>0.10141600000000001</c:v>
                </c:pt>
                <c:pt idx="12">
                  <c:v>0.11626400000000001</c:v>
                </c:pt>
                <c:pt idx="13">
                  <c:v>0.105934</c:v>
                </c:pt>
                <c:pt idx="14">
                  <c:v>9.5965999999999996E-2</c:v>
                </c:pt>
              </c:numCache>
            </c:numRef>
          </c:val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BEAGLE</c:v>
                </c:pt>
              </c:strCache>
            </c:strRef>
          </c:tx>
          <c:val>
            <c:numRef>
              <c:f>Sheet1!$D$4:$D$18</c:f>
              <c:numCache>
                <c:formatCode>0.000000_);[Red]\(0.000000\)</c:formatCode>
                <c:ptCount val="15"/>
                <c:pt idx="0">
                  <c:v>0.113736</c:v>
                </c:pt>
                <c:pt idx="1">
                  <c:v>0.137493</c:v>
                </c:pt>
                <c:pt idx="2">
                  <c:v>0.121457</c:v>
                </c:pt>
                <c:pt idx="3">
                  <c:v>0.12074600000000001</c:v>
                </c:pt>
                <c:pt idx="4">
                  <c:v>0.10101499999999999</c:v>
                </c:pt>
                <c:pt idx="5">
                  <c:v>0.13134599999999999</c:v>
                </c:pt>
                <c:pt idx="6">
                  <c:v>0.104535</c:v>
                </c:pt>
                <c:pt idx="7">
                  <c:v>0.108657</c:v>
                </c:pt>
                <c:pt idx="8">
                  <c:v>9.7451999999999997E-2</c:v>
                </c:pt>
                <c:pt idx="9">
                  <c:v>9.7120999999999999E-2</c:v>
                </c:pt>
                <c:pt idx="10">
                  <c:v>9.2761999999999997E-2</c:v>
                </c:pt>
                <c:pt idx="11">
                  <c:v>0.10141600000000001</c:v>
                </c:pt>
                <c:pt idx="12">
                  <c:v>0.10176399999999999</c:v>
                </c:pt>
                <c:pt idx="13">
                  <c:v>0.107034</c:v>
                </c:pt>
                <c:pt idx="14">
                  <c:v>9.9926000000000001E-2</c:v>
                </c:pt>
              </c:numCache>
            </c:numRef>
          </c:val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The proposed method</c:v>
                </c:pt>
              </c:strCache>
            </c:strRef>
          </c:tx>
          <c:val>
            <c:numRef>
              <c:f>Sheet1!$E$4:$E$18</c:f>
              <c:numCache>
                <c:formatCode>0.000000_);[Red]\(0.000000\)</c:formatCode>
                <c:ptCount val="15"/>
                <c:pt idx="0">
                  <c:v>9.7507999999999997E-2</c:v>
                </c:pt>
                <c:pt idx="1">
                  <c:v>0.12252399999999999</c:v>
                </c:pt>
                <c:pt idx="2">
                  <c:v>0.11100400000000001</c:v>
                </c:pt>
                <c:pt idx="3">
                  <c:v>0.104757</c:v>
                </c:pt>
                <c:pt idx="4">
                  <c:v>8.9892E-2</c:v>
                </c:pt>
                <c:pt idx="5">
                  <c:v>0.139123</c:v>
                </c:pt>
                <c:pt idx="6">
                  <c:v>0.12740699999999999</c:v>
                </c:pt>
                <c:pt idx="7">
                  <c:v>0.10494199999999999</c:v>
                </c:pt>
                <c:pt idx="8">
                  <c:v>9.7451999999999997E-2</c:v>
                </c:pt>
                <c:pt idx="9">
                  <c:v>9.8152000000000003E-2</c:v>
                </c:pt>
                <c:pt idx="10">
                  <c:v>0.108003</c:v>
                </c:pt>
                <c:pt idx="11">
                  <c:v>0.10141600000000001</c:v>
                </c:pt>
                <c:pt idx="12">
                  <c:v>0.111648</c:v>
                </c:pt>
                <c:pt idx="13">
                  <c:v>0.105934</c:v>
                </c:pt>
                <c:pt idx="14">
                  <c:v>0.10230300000000001</c:v>
                </c:pt>
              </c:numCache>
            </c:numRef>
          </c:val>
        </c:ser>
        <c:marker val="1"/>
        <c:axId val="124541952"/>
        <c:axId val="124809984"/>
      </c:lineChart>
      <c:catAx>
        <c:axId val="1245419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Dataset</a:t>
                </a:r>
              </a:p>
            </c:rich>
          </c:tx>
          <c:layout/>
        </c:title>
        <c:tickLblPos val="nextTo"/>
        <c:txPr>
          <a:bodyPr/>
          <a:lstStyle/>
          <a:p>
            <a:pPr>
              <a:defRPr sz="600"/>
            </a:pPr>
            <a:endParaRPr lang="zh-CN"/>
          </a:p>
        </c:txPr>
        <c:crossAx val="124809984"/>
        <c:crosses val="autoZero"/>
        <c:auto val="1"/>
        <c:lblAlgn val="ctr"/>
        <c:lblOffset val="100"/>
      </c:catAx>
      <c:valAx>
        <c:axId val="124809984"/>
        <c:scaling>
          <c:orientation val="minMax"/>
          <c:min val="8.0000000000000016E-2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en-US"/>
                  <a:t>The average standard deviation of split frequency</a:t>
                </a:r>
              </a:p>
            </c:rich>
          </c:tx>
          <c:layout/>
        </c:title>
        <c:numFmt formatCode="#,##0.00_);\(#,##0.00\)" sourceLinked="0"/>
        <c:tickLblPos val="nextTo"/>
        <c:txPr>
          <a:bodyPr/>
          <a:lstStyle/>
          <a:p>
            <a:pPr>
              <a:defRPr sz="600"/>
            </a:pPr>
            <a:endParaRPr lang="zh-CN"/>
          </a:p>
        </c:txPr>
        <c:crossAx val="1245419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3243044619422573"/>
          <c:y val="8.7236074657334503E-2"/>
          <c:w val="0.32450000000000001"/>
          <c:h val="0.23293525809273841"/>
        </c:manualLayout>
      </c:layout>
      <c:txPr>
        <a:bodyPr/>
        <a:lstStyle/>
        <a:p>
          <a:pPr>
            <a:defRPr sz="600">
              <a:latin typeface="Times New Roman" pitchFamily="18" charset="0"/>
              <a:cs typeface="Times New Roman" pitchFamily="18" charset="0"/>
            </a:defRPr>
          </a:pPr>
          <a:endParaRPr lang="zh-CN"/>
        </a:p>
      </c:txPr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952500</xdr:colOff>
      <xdr:row>42</xdr:row>
      <xdr:rowOff>57150</xdr:rowOff>
    </xdr:from>
    <xdr:to>
      <xdr:col>7</xdr:col>
      <xdr:colOff>838200</xdr:colOff>
      <xdr:row>58</xdr:row>
      <xdr:rowOff>57150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952500</xdr:colOff>
      <xdr:row>58</xdr:row>
      <xdr:rowOff>76199</xdr:rowOff>
    </xdr:from>
    <xdr:to>
      <xdr:col>7</xdr:col>
      <xdr:colOff>838200</xdr:colOff>
      <xdr:row>76</xdr:row>
      <xdr:rowOff>7326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819150</xdr:colOff>
      <xdr:row>42</xdr:row>
      <xdr:rowOff>131884</xdr:rowOff>
    </xdr:from>
    <xdr:to>
      <xdr:col>12</xdr:col>
      <xdr:colOff>609600</xdr:colOff>
      <xdr:row>76</xdr:row>
      <xdr:rowOff>19050</xdr:rowOff>
    </xdr:to>
    <xdr:grpSp>
      <xdr:nvGrpSpPr>
        <xdr:cNvPr id="23" name="组合 22"/>
        <xdr:cNvGrpSpPr/>
      </xdr:nvGrpSpPr>
      <xdr:grpSpPr>
        <a:xfrm>
          <a:off x="7162800" y="7332784"/>
          <a:ext cx="4572000" cy="5716466"/>
          <a:chOff x="7219949" y="7068392"/>
          <a:chExt cx="4572001" cy="5714161"/>
        </a:xfrm>
      </xdr:grpSpPr>
      <xdr:graphicFrame macro="">
        <xdr:nvGraphicFramePr>
          <xdr:cNvPr id="15" name="图表 14"/>
          <xdr:cNvGraphicFramePr/>
        </xdr:nvGraphicFramePr>
        <xdr:xfrm>
          <a:off x="7219950" y="7068392"/>
          <a:ext cx="4572000" cy="289956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7" name="图表 16"/>
          <xdr:cNvGraphicFramePr/>
        </xdr:nvGraphicFramePr>
        <xdr:xfrm>
          <a:off x="7219949" y="9975413"/>
          <a:ext cx="4572000" cy="28071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oneCellAnchor>
    <xdr:from>
      <xdr:col>3</xdr:col>
      <xdr:colOff>177362</xdr:colOff>
      <xdr:row>43</xdr:row>
      <xdr:rowOff>30546</xdr:rowOff>
    </xdr:from>
    <xdr:ext cx="307841" cy="264560"/>
    <xdr:sp macro="" textlink="">
      <xdr:nvSpPr>
        <xdr:cNvPr id="18" name="TextBox 17"/>
        <xdr:cNvSpPr txBox="1"/>
      </xdr:nvSpPr>
      <xdr:spPr>
        <a:xfrm>
          <a:off x="2804948" y="7374649"/>
          <a:ext cx="3078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1"/>
            <a:t>A.</a:t>
          </a:r>
          <a:endParaRPr lang="zh-CN" altLang="en-US" sz="1100" b="1"/>
        </a:p>
      </xdr:txBody>
    </xdr:sp>
    <xdr:clientData/>
  </xdr:oneCellAnchor>
  <xdr:oneCellAnchor>
    <xdr:from>
      <xdr:col>3</xdr:col>
      <xdr:colOff>164224</xdr:colOff>
      <xdr:row>60</xdr:row>
      <xdr:rowOff>0</xdr:rowOff>
    </xdr:from>
    <xdr:ext cx="330661" cy="266859"/>
    <xdr:sp macro="" textlink="">
      <xdr:nvSpPr>
        <xdr:cNvPr id="19" name="TextBox 18"/>
        <xdr:cNvSpPr txBox="1"/>
      </xdr:nvSpPr>
      <xdr:spPr>
        <a:xfrm>
          <a:off x="2791810" y="10247586"/>
          <a:ext cx="330661" cy="2668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zh-CN" sz="1100" b="1"/>
            <a:t>B.</a:t>
          </a:r>
          <a:endParaRPr lang="zh-CN" altLang="en-US" sz="1100" b="1"/>
        </a:p>
      </xdr:txBody>
    </xdr:sp>
    <xdr:clientData/>
  </xdr:oneCellAnchor>
  <xdr:oneCellAnchor>
    <xdr:from>
      <xdr:col>7</xdr:col>
      <xdr:colOff>862555</xdr:colOff>
      <xdr:row>43</xdr:row>
      <xdr:rowOff>41637</xdr:rowOff>
    </xdr:from>
    <xdr:ext cx="295466" cy="264560"/>
    <xdr:sp macro="" textlink="">
      <xdr:nvSpPr>
        <xdr:cNvPr id="20" name="TextBox 19"/>
        <xdr:cNvSpPr txBox="1"/>
      </xdr:nvSpPr>
      <xdr:spPr>
        <a:xfrm>
          <a:off x="7208176" y="7385740"/>
          <a:ext cx="2954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1"/>
            <a:t>C.</a:t>
          </a:r>
          <a:endParaRPr lang="zh-CN" altLang="en-US" sz="1100" b="1"/>
        </a:p>
      </xdr:txBody>
    </xdr:sp>
    <xdr:clientData/>
  </xdr:oneCellAnchor>
  <xdr:oneCellAnchor>
    <xdr:from>
      <xdr:col>7</xdr:col>
      <xdr:colOff>812808</xdr:colOff>
      <xdr:row>60</xdr:row>
      <xdr:rowOff>11092</xdr:rowOff>
    </xdr:from>
    <xdr:ext cx="311304" cy="264560"/>
    <xdr:sp macro="" textlink="">
      <xdr:nvSpPr>
        <xdr:cNvPr id="21" name="TextBox 20"/>
        <xdr:cNvSpPr txBox="1"/>
      </xdr:nvSpPr>
      <xdr:spPr>
        <a:xfrm>
          <a:off x="7158429" y="10258678"/>
          <a:ext cx="3113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1"/>
            <a:t>D.</a:t>
          </a:r>
          <a:endParaRPr lang="zh-CN" altLang="en-US" sz="1100" b="1"/>
        </a:p>
      </xdr:txBody>
    </xdr:sp>
    <xdr:clientData/>
  </xdr:oneCellAnchor>
  <xdr:twoCellAnchor>
    <xdr:from>
      <xdr:col>1</xdr:col>
      <xdr:colOff>409575</xdr:colOff>
      <xdr:row>24</xdr:row>
      <xdr:rowOff>47625</xdr:rowOff>
    </xdr:from>
    <xdr:to>
      <xdr:col>6</xdr:col>
      <xdr:colOff>209550</xdr:colOff>
      <xdr:row>40</xdr:row>
      <xdr:rowOff>47625</xdr:rowOff>
    </xdr:to>
    <xdr:graphicFrame macro="">
      <xdr:nvGraphicFramePr>
        <xdr:cNvPr id="26" name="图表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topLeftCell="A19" zoomScaleNormal="100" workbookViewId="0">
      <selection activeCell="R14" sqref="R14"/>
    </sheetView>
  </sheetViews>
  <sheetFormatPr defaultRowHeight="13.5"/>
  <cols>
    <col min="2" max="5" width="12.75" bestFit="1" customWidth="1"/>
    <col min="6" max="7" width="11.625" bestFit="1" customWidth="1"/>
    <col min="8" max="9" width="12.75" bestFit="1" customWidth="1"/>
    <col min="10" max="10" width="13.875" bestFit="1" customWidth="1"/>
    <col min="11" max="11" width="11.75" bestFit="1" customWidth="1"/>
    <col min="12" max="14" width="11.625" bestFit="1" customWidth="1"/>
    <col min="15" max="15" width="10.5" bestFit="1" customWidth="1"/>
    <col min="16" max="16" width="9.5" bestFit="1" customWidth="1"/>
    <col min="17" max="19" width="10.5" bestFit="1" customWidth="1"/>
  </cols>
  <sheetData>
    <row r="1" spans="1:18">
      <c r="A1" t="s">
        <v>4</v>
      </c>
      <c r="C1" t="s">
        <v>13</v>
      </c>
      <c r="D1" t="s">
        <v>7</v>
      </c>
    </row>
    <row r="2" spans="1:18">
      <c r="A2" t="s">
        <v>5</v>
      </c>
      <c r="B2" t="s">
        <v>6</v>
      </c>
      <c r="D2" t="s">
        <v>8</v>
      </c>
    </row>
    <row r="3" spans="1:18">
      <c r="A3" t="s">
        <v>1</v>
      </c>
      <c r="B3" t="s">
        <v>25</v>
      </c>
      <c r="C3" t="s">
        <v>2</v>
      </c>
      <c r="D3" t="s">
        <v>3</v>
      </c>
      <c r="E3" s="1" t="s">
        <v>15</v>
      </c>
      <c r="H3" t="s">
        <v>14</v>
      </c>
      <c r="I3" t="s">
        <v>10</v>
      </c>
      <c r="J3" t="s">
        <v>11</v>
      </c>
      <c r="K3" t="s">
        <v>15</v>
      </c>
      <c r="M3" s="1" t="s">
        <v>16</v>
      </c>
      <c r="N3" s="1" t="s">
        <v>17</v>
      </c>
      <c r="O3" s="1" t="s">
        <v>18</v>
      </c>
    </row>
    <row r="4" spans="1:18">
      <c r="A4" s="1">
        <v>1000</v>
      </c>
      <c r="B4" s="10">
        <v>0.104253</v>
      </c>
      <c r="C4" s="10">
        <v>9.7507999999999997E-2</v>
      </c>
      <c r="D4" s="10">
        <v>0.113736</v>
      </c>
      <c r="E4" s="10">
        <v>9.7507999999999997E-2</v>
      </c>
      <c r="H4" s="13">
        <f>B4-B4</f>
        <v>0</v>
      </c>
      <c r="I4" s="13">
        <f>B4-C4</f>
        <v>6.745000000000001E-3</v>
      </c>
      <c r="J4" s="13">
        <f>B4-D4</f>
        <v>-9.4830000000000053E-3</v>
      </c>
      <c r="K4" s="13">
        <f>B4-E4</f>
        <v>6.745000000000001E-3</v>
      </c>
      <c r="M4">
        <f>ABS(I4)</f>
        <v>6.745000000000001E-3</v>
      </c>
      <c r="N4">
        <f>ABS(J4)</f>
        <v>9.4830000000000053E-3</v>
      </c>
      <c r="O4">
        <f>ABS(K4)</f>
        <v>6.745000000000001E-3</v>
      </c>
      <c r="P4">
        <v>1</v>
      </c>
      <c r="Q4" t="s">
        <v>26</v>
      </c>
    </row>
    <row r="5" spans="1:18">
      <c r="A5" s="1">
        <v>2000</v>
      </c>
      <c r="B5" s="10">
        <v>0.12252399999999999</v>
      </c>
      <c r="C5" s="10">
        <v>0.12883600000000001</v>
      </c>
      <c r="D5" s="10">
        <v>0.137493</v>
      </c>
      <c r="E5" s="10">
        <v>0.12252399999999999</v>
      </c>
      <c r="H5" s="13">
        <f t="shared" ref="H5:H18" si="0">B5-B5</f>
        <v>0</v>
      </c>
      <c r="I5" s="13">
        <f t="shared" ref="I5:I18" si="1">B5-C5</f>
        <v>-6.312000000000012E-3</v>
      </c>
      <c r="J5" s="13">
        <f t="shared" ref="J5:J18" si="2">B5-D5</f>
        <v>-1.496900000000001E-2</v>
      </c>
      <c r="K5" s="13">
        <f t="shared" ref="K5:K18" si="3">B5-E5</f>
        <v>0</v>
      </c>
      <c r="M5">
        <f t="shared" ref="M5:M18" si="4">ABS(I5)</f>
        <v>6.312000000000012E-3</v>
      </c>
      <c r="N5">
        <f t="shared" ref="N5:N18" si="5">ABS(J5)</f>
        <v>1.496900000000001E-2</v>
      </c>
      <c r="O5">
        <f t="shared" ref="O5:O18" si="6">ABS(K5)</f>
        <v>0</v>
      </c>
      <c r="P5">
        <v>1</v>
      </c>
      <c r="Q5" t="s">
        <v>27</v>
      </c>
    </row>
    <row r="6" spans="1:18">
      <c r="A6" s="1">
        <v>3000</v>
      </c>
      <c r="B6" s="10">
        <v>0.11100400000000001</v>
      </c>
      <c r="C6" s="10">
        <v>0.11100400000000001</v>
      </c>
      <c r="D6" s="10">
        <v>0.121457</v>
      </c>
      <c r="E6" s="10">
        <v>0.11100400000000001</v>
      </c>
      <c r="H6" s="13">
        <f t="shared" si="0"/>
        <v>0</v>
      </c>
      <c r="I6" s="13">
        <f t="shared" si="1"/>
        <v>0</v>
      </c>
      <c r="J6" s="13">
        <f t="shared" si="2"/>
        <v>-1.045299999999999E-2</v>
      </c>
      <c r="K6" s="13">
        <f t="shared" si="3"/>
        <v>0</v>
      </c>
      <c r="M6">
        <f t="shared" si="4"/>
        <v>0</v>
      </c>
      <c r="N6">
        <f t="shared" si="5"/>
        <v>1.045299999999999E-2</v>
      </c>
      <c r="O6">
        <f t="shared" si="6"/>
        <v>0</v>
      </c>
      <c r="P6">
        <v>1</v>
      </c>
      <c r="Q6" t="s">
        <v>26</v>
      </c>
    </row>
    <row r="7" spans="1:18">
      <c r="A7" s="1">
        <v>4000</v>
      </c>
      <c r="B7" s="10">
        <v>0.104008</v>
      </c>
      <c r="C7" s="10">
        <v>0.104757</v>
      </c>
      <c r="D7" s="10">
        <v>0.12074600000000001</v>
      </c>
      <c r="E7" s="10">
        <v>0.104757</v>
      </c>
      <c r="H7" s="13">
        <f t="shared" si="0"/>
        <v>0</v>
      </c>
      <c r="I7" s="13">
        <f t="shared" si="1"/>
        <v>-7.4899999999999967E-4</v>
      </c>
      <c r="J7" s="13">
        <f t="shared" si="2"/>
        <v>-1.6738000000000003E-2</v>
      </c>
      <c r="K7" s="13">
        <f t="shared" si="3"/>
        <v>-7.4899999999999967E-4</v>
      </c>
      <c r="M7">
        <f t="shared" si="4"/>
        <v>7.4899999999999967E-4</v>
      </c>
      <c r="N7">
        <f t="shared" si="5"/>
        <v>1.6738000000000003E-2</v>
      </c>
      <c r="O7">
        <f t="shared" si="6"/>
        <v>7.4899999999999967E-4</v>
      </c>
      <c r="P7">
        <v>1</v>
      </c>
      <c r="Q7" t="s">
        <v>26</v>
      </c>
    </row>
    <row r="8" spans="1:18">
      <c r="A8" s="1">
        <v>5000</v>
      </c>
      <c r="B8" s="10">
        <v>0.101311</v>
      </c>
      <c r="C8" s="10">
        <v>9.2186000000000004E-2</v>
      </c>
      <c r="D8" s="10">
        <v>0.10101499999999999</v>
      </c>
      <c r="E8" s="10">
        <v>8.9892E-2</v>
      </c>
      <c r="H8" s="13">
        <f t="shared" si="0"/>
        <v>0</v>
      </c>
      <c r="I8" s="13">
        <f>B8-C8</f>
        <v>9.1249999999999942E-3</v>
      </c>
      <c r="J8" s="13">
        <f t="shared" si="2"/>
        <v>2.9600000000000459E-4</v>
      </c>
      <c r="K8" s="13">
        <f t="shared" si="3"/>
        <v>1.1418999999999999E-2</v>
      </c>
      <c r="M8">
        <f>ABS(I8)</f>
        <v>9.1249999999999942E-3</v>
      </c>
      <c r="N8">
        <f t="shared" si="5"/>
        <v>2.9600000000000459E-4</v>
      </c>
      <c r="O8">
        <f t="shared" si="6"/>
        <v>1.1418999999999999E-2</v>
      </c>
      <c r="Q8" t="s">
        <v>28</v>
      </c>
    </row>
    <row r="9" spans="1:18">
      <c r="A9" s="1">
        <v>6000</v>
      </c>
      <c r="B9" s="11">
        <v>0.14319499999999999</v>
      </c>
      <c r="C9" s="10">
        <v>0.139123</v>
      </c>
      <c r="D9" s="10">
        <v>0.13134599999999999</v>
      </c>
      <c r="E9" s="10">
        <v>0.139123</v>
      </c>
      <c r="H9" s="13">
        <f t="shared" si="0"/>
        <v>0</v>
      </c>
      <c r="I9" s="13">
        <f t="shared" si="1"/>
        <v>4.0719999999999923E-3</v>
      </c>
      <c r="J9" s="13">
        <f t="shared" si="2"/>
        <v>1.1848999999999998E-2</v>
      </c>
      <c r="K9" s="13">
        <f t="shared" si="3"/>
        <v>4.0719999999999923E-3</v>
      </c>
      <c r="M9">
        <f t="shared" si="4"/>
        <v>4.0719999999999923E-3</v>
      </c>
      <c r="N9">
        <f t="shared" si="5"/>
        <v>1.1848999999999998E-2</v>
      </c>
      <c r="O9">
        <f t="shared" si="6"/>
        <v>4.0719999999999923E-3</v>
      </c>
      <c r="P9">
        <v>1</v>
      </c>
      <c r="Q9" t="s">
        <v>26</v>
      </c>
    </row>
    <row r="10" spans="1:18">
      <c r="A10" s="1">
        <v>7000</v>
      </c>
      <c r="B10" s="11">
        <v>0.12740699999999999</v>
      </c>
      <c r="C10" s="10">
        <v>0.134793</v>
      </c>
      <c r="D10" s="10">
        <v>0.104535</v>
      </c>
      <c r="E10" s="10">
        <v>0.12740699999999999</v>
      </c>
      <c r="H10" s="13">
        <f t="shared" si="0"/>
        <v>0</v>
      </c>
      <c r="I10" s="13">
        <f t="shared" si="1"/>
        <v>-7.3860000000000037E-3</v>
      </c>
      <c r="J10" s="13">
        <f t="shared" si="2"/>
        <v>2.287199999999999E-2</v>
      </c>
      <c r="K10" s="13">
        <f t="shared" si="3"/>
        <v>0</v>
      </c>
      <c r="M10">
        <f t="shared" si="4"/>
        <v>7.3860000000000037E-3</v>
      </c>
      <c r="N10">
        <f t="shared" si="5"/>
        <v>2.287199999999999E-2</v>
      </c>
      <c r="O10">
        <f t="shared" si="6"/>
        <v>0</v>
      </c>
      <c r="P10">
        <v>1</v>
      </c>
      <c r="Q10" t="s">
        <v>27</v>
      </c>
      <c r="R10" t="s">
        <v>29</v>
      </c>
    </row>
    <row r="11" spans="1:18">
      <c r="A11" s="2">
        <v>8000</v>
      </c>
      <c r="B11" s="11">
        <v>0.10642799999999999</v>
      </c>
      <c r="C11" s="10">
        <v>0.10494199999999999</v>
      </c>
      <c r="D11" s="10">
        <v>0.108657</v>
      </c>
      <c r="E11" s="10">
        <v>0.10494199999999999</v>
      </c>
      <c r="H11" s="13">
        <f t="shared" si="0"/>
        <v>0</v>
      </c>
      <c r="I11" s="13">
        <f t="shared" si="1"/>
        <v>1.4860000000000012E-3</v>
      </c>
      <c r="J11" s="13">
        <f t="shared" si="2"/>
        <v>-2.2290000000000088E-3</v>
      </c>
      <c r="K11" s="13">
        <f t="shared" si="3"/>
        <v>1.4860000000000012E-3</v>
      </c>
      <c r="M11">
        <f t="shared" si="4"/>
        <v>1.4860000000000012E-3</v>
      </c>
      <c r="N11">
        <f t="shared" si="5"/>
        <v>2.2290000000000088E-3</v>
      </c>
      <c r="O11">
        <f t="shared" si="6"/>
        <v>1.4860000000000012E-3</v>
      </c>
      <c r="P11">
        <v>1</v>
      </c>
      <c r="Q11" t="s">
        <v>26</v>
      </c>
      <c r="R11" t="s">
        <v>30</v>
      </c>
    </row>
    <row r="12" spans="1:18">
      <c r="A12" s="2">
        <v>9000</v>
      </c>
      <c r="B12" s="11">
        <v>9.7451999999999997E-2</v>
      </c>
      <c r="C12" s="10">
        <v>9.7451999999999997E-2</v>
      </c>
      <c r="D12" s="10">
        <v>9.7451999999999997E-2</v>
      </c>
      <c r="E12" s="10">
        <v>9.7451999999999997E-2</v>
      </c>
      <c r="H12" s="13">
        <f t="shared" si="0"/>
        <v>0</v>
      </c>
      <c r="I12" s="13">
        <f t="shared" si="1"/>
        <v>0</v>
      </c>
      <c r="J12" s="13">
        <f t="shared" si="2"/>
        <v>0</v>
      </c>
      <c r="K12" s="13">
        <f t="shared" si="3"/>
        <v>0</v>
      </c>
      <c r="M12">
        <f t="shared" si="4"/>
        <v>0</v>
      </c>
      <c r="N12">
        <f t="shared" si="5"/>
        <v>0</v>
      </c>
      <c r="O12">
        <f t="shared" si="6"/>
        <v>0</v>
      </c>
      <c r="Q12" t="s">
        <v>26</v>
      </c>
      <c r="R12" t="s">
        <v>31</v>
      </c>
    </row>
    <row r="13" spans="1:18">
      <c r="A13" s="2">
        <v>10000</v>
      </c>
      <c r="B13" s="11">
        <v>9.8152000000000003E-2</v>
      </c>
      <c r="C13" s="10">
        <v>9.7120999999999999E-2</v>
      </c>
      <c r="D13" s="10">
        <v>9.7120999999999999E-2</v>
      </c>
      <c r="E13" s="10">
        <v>9.8152000000000003E-2</v>
      </c>
      <c r="H13" s="13">
        <f t="shared" si="0"/>
        <v>0</v>
      </c>
      <c r="I13" s="13">
        <f t="shared" si="1"/>
        <v>1.0310000000000041E-3</v>
      </c>
      <c r="J13" s="13">
        <f t="shared" si="2"/>
        <v>1.0310000000000041E-3</v>
      </c>
      <c r="K13" s="13">
        <f t="shared" si="3"/>
        <v>0</v>
      </c>
      <c r="M13">
        <f t="shared" si="4"/>
        <v>1.0310000000000041E-3</v>
      </c>
      <c r="N13">
        <f t="shared" si="5"/>
        <v>1.0310000000000041E-3</v>
      </c>
      <c r="O13">
        <f t="shared" si="6"/>
        <v>0</v>
      </c>
      <c r="P13">
        <v>1</v>
      </c>
      <c r="Q13" t="s">
        <v>27</v>
      </c>
    </row>
    <row r="14" spans="1:18">
      <c r="A14" s="6">
        <v>11000</v>
      </c>
      <c r="B14" s="11">
        <v>0.108003</v>
      </c>
      <c r="C14" s="11">
        <v>0.108003</v>
      </c>
      <c r="D14" s="11">
        <v>9.2761999999999997E-2</v>
      </c>
      <c r="E14" s="11">
        <v>0.108003</v>
      </c>
      <c r="H14" s="13">
        <f t="shared" si="0"/>
        <v>0</v>
      </c>
      <c r="I14" s="13">
        <f t="shared" si="1"/>
        <v>0</v>
      </c>
      <c r="J14" s="13">
        <f t="shared" si="2"/>
        <v>1.5241000000000005E-2</v>
      </c>
      <c r="K14" s="13">
        <f t="shared" si="3"/>
        <v>0</v>
      </c>
      <c r="M14">
        <f t="shared" si="4"/>
        <v>0</v>
      </c>
      <c r="N14">
        <f t="shared" si="5"/>
        <v>1.5241000000000005E-2</v>
      </c>
      <c r="O14">
        <f t="shared" si="6"/>
        <v>0</v>
      </c>
      <c r="P14">
        <v>1</v>
      </c>
      <c r="Q14" t="s">
        <v>26</v>
      </c>
    </row>
    <row r="15" spans="1:18">
      <c r="A15" s="6">
        <v>12000</v>
      </c>
      <c r="B15" s="11">
        <v>0.101483</v>
      </c>
      <c r="C15" s="11">
        <v>0.10141600000000001</v>
      </c>
      <c r="D15" s="11">
        <v>0.10141600000000001</v>
      </c>
      <c r="E15" s="11">
        <v>0.10141600000000001</v>
      </c>
      <c r="H15" s="13">
        <f t="shared" si="0"/>
        <v>0</v>
      </c>
      <c r="I15" s="13">
        <f t="shared" si="1"/>
        <v>6.6999999999997617E-5</v>
      </c>
      <c r="J15" s="13">
        <f t="shared" si="2"/>
        <v>6.6999999999997617E-5</v>
      </c>
      <c r="K15" s="13">
        <f t="shared" si="3"/>
        <v>6.6999999999997617E-5</v>
      </c>
      <c r="M15">
        <f t="shared" si="4"/>
        <v>6.6999999999997617E-5</v>
      </c>
      <c r="N15">
        <f t="shared" si="5"/>
        <v>6.6999999999997617E-5</v>
      </c>
      <c r="O15">
        <f t="shared" si="6"/>
        <v>6.6999999999997617E-5</v>
      </c>
      <c r="Q15" t="s">
        <v>26</v>
      </c>
    </row>
    <row r="16" spans="1:18">
      <c r="A16" s="6">
        <v>13000</v>
      </c>
      <c r="B16" s="11">
        <v>0.111648</v>
      </c>
      <c r="C16" s="11">
        <v>0.11626400000000001</v>
      </c>
      <c r="D16" s="11">
        <v>0.10176399999999999</v>
      </c>
      <c r="E16" s="11">
        <v>0.111648</v>
      </c>
      <c r="H16" s="13">
        <f t="shared" si="0"/>
        <v>0</v>
      </c>
      <c r="I16" s="13">
        <f t="shared" si="1"/>
        <v>-4.616000000000009E-3</v>
      </c>
      <c r="J16" s="13">
        <f t="shared" si="2"/>
        <v>9.8840000000000039E-3</v>
      </c>
      <c r="K16" s="13">
        <f t="shared" si="3"/>
        <v>0</v>
      </c>
      <c r="M16">
        <f t="shared" si="4"/>
        <v>4.616000000000009E-3</v>
      </c>
      <c r="N16">
        <f t="shared" si="5"/>
        <v>9.8840000000000039E-3</v>
      </c>
      <c r="O16">
        <f t="shared" si="6"/>
        <v>0</v>
      </c>
      <c r="P16">
        <v>1</v>
      </c>
      <c r="Q16" t="s">
        <v>27</v>
      </c>
    </row>
    <row r="17" spans="1:19">
      <c r="A17" s="6">
        <v>14000</v>
      </c>
      <c r="B17" s="12">
        <v>0.105934</v>
      </c>
      <c r="C17" s="11">
        <v>0.105934</v>
      </c>
      <c r="D17" s="11">
        <v>0.107034</v>
      </c>
      <c r="E17" s="11">
        <v>0.105934</v>
      </c>
      <c r="H17" s="13">
        <f t="shared" si="0"/>
        <v>0</v>
      </c>
      <c r="I17" s="13">
        <f t="shared" si="1"/>
        <v>0</v>
      </c>
      <c r="J17" s="13">
        <f t="shared" si="2"/>
        <v>-1.1000000000000038E-3</v>
      </c>
      <c r="K17" s="13">
        <f t="shared" si="3"/>
        <v>0</v>
      </c>
      <c r="M17">
        <f t="shared" si="4"/>
        <v>0</v>
      </c>
      <c r="N17">
        <f t="shared" si="5"/>
        <v>1.1000000000000038E-3</v>
      </c>
      <c r="O17">
        <f t="shared" si="6"/>
        <v>0</v>
      </c>
      <c r="P17">
        <v>1</v>
      </c>
      <c r="Q17" t="s">
        <v>26</v>
      </c>
    </row>
    <row r="18" spans="1:19">
      <c r="A18" s="6">
        <v>15000</v>
      </c>
      <c r="B18" s="12">
        <v>9.5965999999999996E-2</v>
      </c>
      <c r="C18" s="11">
        <v>9.5965999999999996E-2</v>
      </c>
      <c r="D18" s="11">
        <v>9.9926000000000001E-2</v>
      </c>
      <c r="E18" s="11">
        <v>0.10230300000000001</v>
      </c>
      <c r="H18" s="13">
        <f t="shared" si="0"/>
        <v>0</v>
      </c>
      <c r="I18" s="13">
        <f t="shared" si="1"/>
        <v>0</v>
      </c>
      <c r="J18" s="13">
        <f t="shared" si="2"/>
        <v>-3.9600000000000052E-3</v>
      </c>
      <c r="K18" s="13">
        <f t="shared" si="3"/>
        <v>-6.3370000000000093E-3</v>
      </c>
      <c r="M18">
        <f t="shared" si="4"/>
        <v>0</v>
      </c>
      <c r="N18">
        <f t="shared" si="5"/>
        <v>3.9600000000000052E-3</v>
      </c>
      <c r="O18">
        <f t="shared" si="6"/>
        <v>6.3370000000000093E-3</v>
      </c>
      <c r="Q18" t="s">
        <v>28</v>
      </c>
    </row>
    <row r="19" spans="1:19">
      <c r="L19" t="s">
        <v>20</v>
      </c>
      <c r="M19">
        <f>SUM(M4:M18)</f>
        <v>4.1589000000000015E-2</v>
      </c>
      <c r="N19">
        <f t="shared" ref="N19:O19" si="7">SUM(N4:N18)</f>
        <v>0.12017200000000003</v>
      </c>
      <c r="O19">
        <f t="shared" si="7"/>
        <v>3.0875E-2</v>
      </c>
      <c r="P19">
        <v>1</v>
      </c>
    </row>
    <row r="20" spans="1:19">
      <c r="A20" s="1"/>
      <c r="C20" s="1"/>
      <c r="D20" s="1"/>
      <c r="E20" s="1"/>
      <c r="F20" s="1"/>
      <c r="I20" s="1"/>
      <c r="L20" t="s">
        <v>19</v>
      </c>
      <c r="M20" s="13">
        <f>M19/15</f>
        <v>2.7726000000000009E-3</v>
      </c>
      <c r="N20" s="13">
        <f>N19/15</f>
        <v>8.0114666666666681E-3</v>
      </c>
      <c r="O20" s="13">
        <f>O19/15</f>
        <v>2.0583333333333335E-3</v>
      </c>
      <c r="P20">
        <v>1</v>
      </c>
    </row>
    <row r="21" spans="1:19">
      <c r="A21" s="1" t="s">
        <v>21</v>
      </c>
      <c r="B21" s="7" t="s">
        <v>0</v>
      </c>
      <c r="G21" s="1"/>
      <c r="I21" s="1"/>
      <c r="P21" t="s">
        <v>24</v>
      </c>
    </row>
    <row r="22" spans="1:19">
      <c r="A22" s="1" t="s">
        <v>1</v>
      </c>
      <c r="B22" t="s">
        <v>14</v>
      </c>
      <c r="C22" s="1" t="s">
        <v>2</v>
      </c>
      <c r="D22" s="1" t="s">
        <v>3</v>
      </c>
      <c r="E22" s="1" t="s">
        <v>15</v>
      </c>
      <c r="F22" s="1" t="s">
        <v>24</v>
      </c>
      <c r="G22" s="1" t="s">
        <v>24</v>
      </c>
      <c r="H22" s="1" t="s">
        <v>24</v>
      </c>
      <c r="I22" s="1" t="s">
        <v>24</v>
      </c>
      <c r="K22" t="s">
        <v>9</v>
      </c>
      <c r="L22" t="s">
        <v>14</v>
      </c>
      <c r="M22" s="1" t="s">
        <v>10</v>
      </c>
      <c r="N22" s="1" t="s">
        <v>11</v>
      </c>
      <c r="O22" s="1" t="s">
        <v>15</v>
      </c>
      <c r="P22" s="1" t="s">
        <v>14</v>
      </c>
      <c r="Q22" s="1" t="s">
        <v>10</v>
      </c>
      <c r="R22" s="1" t="s">
        <v>11</v>
      </c>
      <c r="S22" s="1" t="s">
        <v>15</v>
      </c>
    </row>
    <row r="23" spans="1:19">
      <c r="A23" s="1">
        <v>1000</v>
      </c>
      <c r="B23" s="4">
        <v>-62215.03</v>
      </c>
      <c r="C23" s="1">
        <v>-62215.55</v>
      </c>
      <c r="D23" s="1">
        <v>-62209.05</v>
      </c>
      <c r="E23" s="1">
        <v>-62215.55</v>
      </c>
      <c r="F23">
        <f>ABS(B23)</f>
        <v>62215.03</v>
      </c>
      <c r="G23">
        <f>ABS(C23)</f>
        <v>62215.55</v>
      </c>
      <c r="H23">
        <f t="shared" ref="H23:I37" si="8">ABS(D23)</f>
        <v>62209.05</v>
      </c>
      <c r="I23">
        <f t="shared" si="8"/>
        <v>62215.55</v>
      </c>
      <c r="K23" s="1">
        <v>1000</v>
      </c>
      <c r="L23" s="3">
        <f>B23-B23</f>
        <v>0</v>
      </c>
      <c r="M23" s="3">
        <f>B23-C23</f>
        <v>0.52000000000407454</v>
      </c>
      <c r="N23" s="3">
        <f>B23-D23</f>
        <v>-5.9799999999959255</v>
      </c>
      <c r="O23" s="3">
        <f>B23-E23</f>
        <v>0.52000000000407454</v>
      </c>
      <c r="P23" s="3">
        <f>F23-F23</f>
        <v>0</v>
      </c>
      <c r="Q23" s="3">
        <f>ABS(M23)</f>
        <v>0.52000000000407454</v>
      </c>
      <c r="R23">
        <f>ABS(N23)</f>
        <v>5.9799999999959255</v>
      </c>
      <c r="S23">
        <f>ABS(O23)</f>
        <v>0.52000000000407454</v>
      </c>
    </row>
    <row r="24" spans="1:19">
      <c r="A24" s="1">
        <v>2000</v>
      </c>
      <c r="B24" s="4">
        <v>-123919.76</v>
      </c>
      <c r="C24" s="1">
        <v>-123911.12</v>
      </c>
      <c r="D24" s="1">
        <v>-123916.44</v>
      </c>
      <c r="E24" s="1">
        <v>-123919.75</v>
      </c>
      <c r="F24">
        <f t="shared" ref="F24:F37" si="9">ABS(B24)</f>
        <v>123919.76</v>
      </c>
      <c r="G24">
        <f t="shared" ref="G24:G37" si="10">ABS(C24)</f>
        <v>123911.12</v>
      </c>
      <c r="H24">
        <f t="shared" si="8"/>
        <v>123916.44</v>
      </c>
      <c r="I24">
        <f t="shared" si="8"/>
        <v>123919.75</v>
      </c>
      <c r="K24" s="1">
        <v>2000</v>
      </c>
      <c r="L24" s="3">
        <f>B24-B24</f>
        <v>0</v>
      </c>
      <c r="M24" s="3">
        <f>B24-C24</f>
        <v>-8.6399999999994179</v>
      </c>
      <c r="N24" s="3">
        <f>B24-D24</f>
        <v>-3.319999999992433</v>
      </c>
      <c r="O24" s="3">
        <f>B24-E24</f>
        <v>-9.9999999947613105E-3</v>
      </c>
      <c r="P24" s="3">
        <f>F24-F24</f>
        <v>0</v>
      </c>
      <c r="Q24" s="3">
        <f t="shared" ref="Q24:Q37" si="11">ABS(M24)</f>
        <v>8.6399999999994179</v>
      </c>
      <c r="R24">
        <f>ABS(N24)</f>
        <v>3.319999999992433</v>
      </c>
      <c r="S24">
        <f t="shared" ref="S24:S37" si="12">ABS(O24)</f>
        <v>9.9999999947613105E-3</v>
      </c>
    </row>
    <row r="25" spans="1:19">
      <c r="A25" s="1">
        <v>3000</v>
      </c>
      <c r="B25" s="4">
        <v>-187349.43</v>
      </c>
      <c r="C25" s="1">
        <v>-187349.43</v>
      </c>
      <c r="D25" s="1">
        <v>-187349.44</v>
      </c>
      <c r="E25" s="1">
        <v>-187349.43</v>
      </c>
      <c r="F25">
        <f t="shared" si="9"/>
        <v>187349.43</v>
      </c>
      <c r="G25">
        <f t="shared" si="10"/>
        <v>187349.43</v>
      </c>
      <c r="H25">
        <f t="shared" si="8"/>
        <v>187349.44</v>
      </c>
      <c r="I25">
        <f t="shared" si="8"/>
        <v>187349.43</v>
      </c>
      <c r="K25" s="1">
        <v>3000</v>
      </c>
      <c r="L25" s="3">
        <f>B25-B25</f>
        <v>0</v>
      </c>
      <c r="M25" s="3">
        <f>B25-C25</f>
        <v>0</v>
      </c>
      <c r="N25" s="3">
        <f>B25-D25</f>
        <v>1.0000000009313226E-2</v>
      </c>
      <c r="O25" s="3">
        <f>B25-E25</f>
        <v>0</v>
      </c>
      <c r="P25" s="3">
        <f>F25-F25</f>
        <v>0</v>
      </c>
      <c r="Q25" s="3">
        <f t="shared" si="11"/>
        <v>0</v>
      </c>
      <c r="R25">
        <f>ABS(N25)</f>
        <v>1.0000000009313226E-2</v>
      </c>
      <c r="S25">
        <f t="shared" si="12"/>
        <v>0</v>
      </c>
    </row>
    <row r="26" spans="1:19">
      <c r="A26" s="1">
        <v>4000</v>
      </c>
      <c r="B26" s="4">
        <v>-249106.03</v>
      </c>
      <c r="C26" s="1">
        <v>-249109.02</v>
      </c>
      <c r="D26" s="1">
        <v>-249115.23</v>
      </c>
      <c r="E26" s="1">
        <v>-249109.02</v>
      </c>
      <c r="F26">
        <f t="shared" si="9"/>
        <v>249106.03</v>
      </c>
      <c r="G26">
        <f t="shared" si="10"/>
        <v>249109.02</v>
      </c>
      <c r="H26">
        <f t="shared" si="8"/>
        <v>249115.23</v>
      </c>
      <c r="I26">
        <f t="shared" si="8"/>
        <v>249109.02</v>
      </c>
      <c r="K26" s="1">
        <v>4000</v>
      </c>
      <c r="L26" s="3">
        <f>B26-B26</f>
        <v>0</v>
      </c>
      <c r="M26" s="3">
        <f>B26-C26</f>
        <v>2.9899999999906868</v>
      </c>
      <c r="N26" s="3">
        <f>B26-D26</f>
        <v>9.2000000000116415</v>
      </c>
      <c r="O26" s="3">
        <f>B26-E26</f>
        <v>2.9899999999906868</v>
      </c>
      <c r="P26" s="3">
        <f>F26-F26</f>
        <v>0</v>
      </c>
      <c r="Q26" s="3">
        <f t="shared" si="11"/>
        <v>2.9899999999906868</v>
      </c>
      <c r="R26">
        <f>ABS(N26)</f>
        <v>9.2000000000116415</v>
      </c>
      <c r="S26">
        <f t="shared" si="12"/>
        <v>2.9899999999906868</v>
      </c>
    </row>
    <row r="27" spans="1:19">
      <c r="A27" s="1">
        <v>5000</v>
      </c>
      <c r="B27" s="4">
        <v>-310819.13</v>
      </c>
      <c r="C27" s="1">
        <v>-310808.92</v>
      </c>
      <c r="D27" s="1">
        <v>-310816.81</v>
      </c>
      <c r="E27" s="1">
        <v>-310816.27</v>
      </c>
      <c r="F27">
        <f t="shared" si="9"/>
        <v>310819.13</v>
      </c>
      <c r="G27">
        <f t="shared" si="10"/>
        <v>310808.92</v>
      </c>
      <c r="H27">
        <f t="shared" si="8"/>
        <v>310816.81</v>
      </c>
      <c r="I27">
        <f t="shared" si="8"/>
        <v>310816.27</v>
      </c>
      <c r="K27" s="1">
        <v>5000</v>
      </c>
      <c r="L27" s="3">
        <f>B27-B27</f>
        <v>0</v>
      </c>
      <c r="M27" s="3">
        <f>B27-C27</f>
        <v>-10.210000000020955</v>
      </c>
      <c r="N27" s="3">
        <f>B27-D27</f>
        <v>-2.3200000000069849</v>
      </c>
      <c r="O27" s="3">
        <f>B27-E27</f>
        <v>-2.8599999999860302</v>
      </c>
      <c r="P27" s="3">
        <f>F27-F27</f>
        <v>0</v>
      </c>
      <c r="Q27" s="3">
        <f t="shared" si="11"/>
        <v>10.210000000020955</v>
      </c>
      <c r="R27">
        <f>ABS(N27)</f>
        <v>2.3200000000069849</v>
      </c>
      <c r="S27">
        <f t="shared" si="12"/>
        <v>2.8599999999860302</v>
      </c>
    </row>
    <row r="28" spans="1:19">
      <c r="A28" s="1">
        <v>6000</v>
      </c>
      <c r="B28" s="8">
        <v>-375251.24</v>
      </c>
      <c r="C28" s="1">
        <v>-375249.19</v>
      </c>
      <c r="D28" s="1">
        <v>-375264.33</v>
      </c>
      <c r="E28" s="1">
        <v>-375249.19</v>
      </c>
      <c r="F28">
        <f t="shared" si="9"/>
        <v>375251.24</v>
      </c>
      <c r="G28">
        <f t="shared" si="10"/>
        <v>375249.19</v>
      </c>
      <c r="H28">
        <f t="shared" si="8"/>
        <v>375264.33</v>
      </c>
      <c r="I28">
        <f t="shared" si="8"/>
        <v>375249.19</v>
      </c>
      <c r="K28" s="1">
        <v>6000</v>
      </c>
      <c r="L28" s="3">
        <f>B28-B28</f>
        <v>0</v>
      </c>
      <c r="M28" s="3">
        <f>B28-C28</f>
        <v>-2.0499999999883585</v>
      </c>
      <c r="N28" s="3">
        <f>B28-D28</f>
        <v>13.090000000025611</v>
      </c>
      <c r="O28" s="3">
        <f>B28-E28</f>
        <v>-2.0499999999883585</v>
      </c>
      <c r="P28" s="3">
        <f>F28-F28</f>
        <v>0</v>
      </c>
      <c r="Q28" s="3">
        <f t="shared" si="11"/>
        <v>2.0499999999883585</v>
      </c>
      <c r="R28">
        <f>ABS(N28)</f>
        <v>13.090000000025611</v>
      </c>
      <c r="S28">
        <f t="shared" si="12"/>
        <v>2.0499999999883585</v>
      </c>
    </row>
    <row r="29" spans="1:19">
      <c r="A29" s="1">
        <v>7000</v>
      </c>
      <c r="B29" s="8">
        <v>-436568.69</v>
      </c>
      <c r="C29" s="1">
        <v>-436566.85</v>
      </c>
      <c r="D29" s="1">
        <v>-436584.08</v>
      </c>
      <c r="E29" s="1">
        <v>-436568.69</v>
      </c>
      <c r="F29">
        <f t="shared" si="9"/>
        <v>436568.69</v>
      </c>
      <c r="G29">
        <f t="shared" si="10"/>
        <v>436566.85</v>
      </c>
      <c r="H29">
        <f t="shared" si="8"/>
        <v>436584.08</v>
      </c>
      <c r="I29">
        <f t="shared" si="8"/>
        <v>436568.69</v>
      </c>
      <c r="K29" s="1">
        <v>7000</v>
      </c>
      <c r="L29" s="3">
        <f>B29-B29</f>
        <v>0</v>
      </c>
      <c r="M29" s="3">
        <f>B29-C29</f>
        <v>-1.8400000000256114</v>
      </c>
      <c r="N29" s="3">
        <f>B29-D29</f>
        <v>15.39000000001397</v>
      </c>
      <c r="O29" s="3">
        <f>B29-E29</f>
        <v>0</v>
      </c>
      <c r="P29" s="3">
        <f>F29-F29</f>
        <v>0</v>
      </c>
      <c r="Q29" s="3">
        <f t="shared" si="11"/>
        <v>1.8400000000256114</v>
      </c>
      <c r="R29">
        <f>ABS(N29)</f>
        <v>15.39000000001397</v>
      </c>
      <c r="S29">
        <f t="shared" si="12"/>
        <v>0</v>
      </c>
    </row>
    <row r="30" spans="1:19">
      <c r="A30" s="2">
        <v>8000</v>
      </c>
      <c r="B30" s="8">
        <v>-498359.33</v>
      </c>
      <c r="C30" s="1">
        <v>-498328.19</v>
      </c>
      <c r="D30" s="1">
        <v>-498318.89</v>
      </c>
      <c r="E30" s="1">
        <v>-498328.19</v>
      </c>
      <c r="F30">
        <f t="shared" si="9"/>
        <v>498359.33</v>
      </c>
      <c r="G30">
        <f t="shared" si="10"/>
        <v>498328.19</v>
      </c>
      <c r="H30">
        <f t="shared" si="8"/>
        <v>498318.89</v>
      </c>
      <c r="I30">
        <f t="shared" si="8"/>
        <v>498328.19</v>
      </c>
      <c r="K30" s="2">
        <v>8000</v>
      </c>
      <c r="L30" s="3">
        <f>B30-B30</f>
        <v>0</v>
      </c>
      <c r="M30" s="3">
        <f>B30-C30</f>
        <v>-31.14000000001397</v>
      </c>
      <c r="N30" s="3">
        <f>B30-D30</f>
        <v>-40.440000000002328</v>
      </c>
      <c r="O30" s="3">
        <f>B30-E30</f>
        <v>-31.14000000001397</v>
      </c>
      <c r="P30" s="3">
        <f>F30-F30</f>
        <v>0</v>
      </c>
      <c r="Q30" s="3">
        <f t="shared" si="11"/>
        <v>31.14000000001397</v>
      </c>
      <c r="R30">
        <f>ABS(N30)</f>
        <v>40.440000000002328</v>
      </c>
      <c r="S30">
        <f t="shared" si="12"/>
        <v>31.14000000001397</v>
      </c>
    </row>
    <row r="31" spans="1:19">
      <c r="A31" s="2">
        <v>9000</v>
      </c>
      <c r="B31" s="8">
        <v>-560239.14</v>
      </c>
      <c r="C31" s="1">
        <v>-560239.13</v>
      </c>
      <c r="D31" s="1">
        <v>-560239.16</v>
      </c>
      <c r="E31" s="1">
        <v>-560239.13</v>
      </c>
      <c r="F31">
        <f t="shared" si="9"/>
        <v>560239.14</v>
      </c>
      <c r="G31">
        <f t="shared" si="10"/>
        <v>560239.13</v>
      </c>
      <c r="H31">
        <f t="shared" si="8"/>
        <v>560239.16</v>
      </c>
      <c r="I31">
        <f t="shared" si="8"/>
        <v>560239.13</v>
      </c>
      <c r="K31" s="2">
        <v>9000</v>
      </c>
      <c r="L31" s="3">
        <f>B31-B31</f>
        <v>0</v>
      </c>
      <c r="M31" s="3">
        <f>B31-C31</f>
        <v>-1.0000000009313226E-2</v>
      </c>
      <c r="N31" s="3">
        <f>B31-D31</f>
        <v>2.0000000018626451E-2</v>
      </c>
      <c r="O31" s="3">
        <f>B31-E31</f>
        <v>-1.0000000009313226E-2</v>
      </c>
      <c r="P31" s="3">
        <f>F31-F31</f>
        <v>0</v>
      </c>
      <c r="Q31" s="3">
        <f t="shared" si="11"/>
        <v>1.0000000009313226E-2</v>
      </c>
      <c r="R31">
        <f>ABS(N31)</f>
        <v>2.0000000018626451E-2</v>
      </c>
      <c r="S31">
        <f t="shared" si="12"/>
        <v>1.0000000009313226E-2</v>
      </c>
    </row>
    <row r="32" spans="1:19">
      <c r="A32" s="2">
        <v>10000</v>
      </c>
      <c r="B32" s="8">
        <v>-622669.92000000004</v>
      </c>
      <c r="C32" s="1">
        <v>-622625.06999999995</v>
      </c>
      <c r="D32" s="1">
        <v>-622625.13</v>
      </c>
      <c r="E32" s="1">
        <v>-622669.92000000004</v>
      </c>
      <c r="F32">
        <f t="shared" si="9"/>
        <v>622669.92000000004</v>
      </c>
      <c r="G32">
        <f t="shared" si="10"/>
        <v>622625.06999999995</v>
      </c>
      <c r="H32">
        <f t="shared" si="8"/>
        <v>622625.13</v>
      </c>
      <c r="I32">
        <f t="shared" si="8"/>
        <v>622669.92000000004</v>
      </c>
      <c r="K32" s="2">
        <v>10000</v>
      </c>
      <c r="L32" s="3">
        <f>B32-B32</f>
        <v>0</v>
      </c>
      <c r="M32" s="3">
        <f>B32-C32</f>
        <v>-44.850000000093132</v>
      </c>
      <c r="N32" s="3">
        <f>B32-D32</f>
        <v>-44.790000000037253</v>
      </c>
      <c r="O32" s="3">
        <f>B32-E32</f>
        <v>0</v>
      </c>
      <c r="P32" s="3">
        <f>F32-F32</f>
        <v>0</v>
      </c>
      <c r="Q32" s="3">
        <f t="shared" si="11"/>
        <v>44.850000000093132</v>
      </c>
      <c r="R32">
        <f>ABS(N32)</f>
        <v>44.790000000037253</v>
      </c>
      <c r="S32">
        <f t="shared" si="12"/>
        <v>0</v>
      </c>
    </row>
    <row r="33" spans="1:19">
      <c r="A33" s="6">
        <v>11000</v>
      </c>
      <c r="B33" s="8">
        <v>-686538.41</v>
      </c>
      <c r="C33" s="8">
        <v>-686538.4</v>
      </c>
      <c r="D33" s="5">
        <v>-686578.39</v>
      </c>
      <c r="E33" s="8">
        <v>-686540.27</v>
      </c>
      <c r="F33">
        <f t="shared" si="9"/>
        <v>686538.41</v>
      </c>
      <c r="G33">
        <f t="shared" si="10"/>
        <v>686538.4</v>
      </c>
      <c r="H33">
        <f t="shared" si="8"/>
        <v>686578.39</v>
      </c>
      <c r="I33">
        <f t="shared" si="8"/>
        <v>686540.27</v>
      </c>
      <c r="K33" s="6">
        <v>11000</v>
      </c>
      <c r="L33" s="3">
        <f>B33-B33</f>
        <v>0</v>
      </c>
      <c r="M33" s="3">
        <f>B33-C33</f>
        <v>-1.0000000009313226E-2</v>
      </c>
      <c r="N33" s="3">
        <f>B33-D33</f>
        <v>39.979999999981374</v>
      </c>
      <c r="O33" s="3">
        <f>B33-E33</f>
        <v>1.8599999999860302</v>
      </c>
      <c r="P33" s="3">
        <f>F33-F33</f>
        <v>0</v>
      </c>
      <c r="Q33" s="3">
        <f t="shared" si="11"/>
        <v>1.0000000009313226E-2</v>
      </c>
      <c r="R33">
        <f>ABS(N33)</f>
        <v>39.979999999981374</v>
      </c>
      <c r="S33">
        <f t="shared" si="12"/>
        <v>1.8599999999860302</v>
      </c>
    </row>
    <row r="34" spans="1:19">
      <c r="A34" s="6">
        <v>12000</v>
      </c>
      <c r="B34" s="8">
        <v>-753215.69</v>
      </c>
      <c r="C34" s="8">
        <v>-750962.58</v>
      </c>
      <c r="D34" s="5">
        <v>-750962.61</v>
      </c>
      <c r="E34" s="8">
        <v>-750962.58</v>
      </c>
      <c r="F34">
        <f t="shared" si="9"/>
        <v>753215.69</v>
      </c>
      <c r="G34">
        <f t="shared" si="10"/>
        <v>750962.58</v>
      </c>
      <c r="H34">
        <f t="shared" si="8"/>
        <v>750962.61</v>
      </c>
      <c r="I34">
        <f t="shared" si="8"/>
        <v>750962.58</v>
      </c>
      <c r="K34" s="6">
        <v>12000</v>
      </c>
      <c r="L34" s="3">
        <f>B34-B34</f>
        <v>0</v>
      </c>
      <c r="M34" s="3">
        <f>B34-C34</f>
        <v>-2253.109999999986</v>
      </c>
      <c r="N34" s="3">
        <f>B34-D34</f>
        <v>-2253.0799999999581</v>
      </c>
      <c r="O34" s="3">
        <f>B34-E34</f>
        <v>-2253.109999999986</v>
      </c>
      <c r="P34" s="3">
        <f>F34-F34</f>
        <v>0</v>
      </c>
      <c r="Q34" s="3">
        <f t="shared" si="11"/>
        <v>2253.109999999986</v>
      </c>
      <c r="R34">
        <f>ABS(N34)</f>
        <v>2253.0799999999581</v>
      </c>
      <c r="S34">
        <f t="shared" si="12"/>
        <v>2253.109999999986</v>
      </c>
    </row>
    <row r="35" spans="1:19">
      <c r="A35" s="6">
        <v>13000</v>
      </c>
      <c r="B35" s="8">
        <v>-824969.63</v>
      </c>
      <c r="C35" s="8">
        <v>-825996.80000000005</v>
      </c>
      <c r="D35" s="5">
        <v>-818727.62</v>
      </c>
      <c r="E35" s="8">
        <v>-824969.63</v>
      </c>
      <c r="F35">
        <f t="shared" si="9"/>
        <v>824969.63</v>
      </c>
      <c r="G35">
        <f t="shared" si="10"/>
        <v>825996.80000000005</v>
      </c>
      <c r="H35">
        <f t="shared" si="8"/>
        <v>818727.62</v>
      </c>
      <c r="I35">
        <f t="shared" si="8"/>
        <v>824969.63</v>
      </c>
      <c r="K35" s="6">
        <v>13000</v>
      </c>
      <c r="L35" s="3">
        <f>B35-B35</f>
        <v>0</v>
      </c>
      <c r="M35" s="3">
        <f>B35-C35</f>
        <v>1027.1700000000419</v>
      </c>
      <c r="N35" s="3">
        <f>B35-D35</f>
        <v>-6242.0100000000093</v>
      </c>
      <c r="O35" s="3">
        <f>B35-E35</f>
        <v>0</v>
      </c>
      <c r="P35" s="3">
        <f>F35-F35</f>
        <v>0</v>
      </c>
      <c r="Q35" s="3">
        <f t="shared" si="11"/>
        <v>1027.1700000000419</v>
      </c>
      <c r="R35">
        <f>ABS(N35)</f>
        <v>6242.0100000000093</v>
      </c>
      <c r="S35">
        <f t="shared" si="12"/>
        <v>0</v>
      </c>
    </row>
    <row r="36" spans="1:19">
      <c r="A36" s="6">
        <v>14000</v>
      </c>
      <c r="B36" s="9">
        <v>-875256.39</v>
      </c>
      <c r="C36" s="8">
        <v>-875256.39</v>
      </c>
      <c r="D36" s="5">
        <v>-873855.13</v>
      </c>
      <c r="E36" s="8">
        <v>-875256.39</v>
      </c>
      <c r="F36">
        <f t="shared" si="9"/>
        <v>875256.39</v>
      </c>
      <c r="G36">
        <f t="shared" si="10"/>
        <v>875256.39</v>
      </c>
      <c r="H36">
        <f t="shared" si="8"/>
        <v>873855.13</v>
      </c>
      <c r="I36">
        <f t="shared" si="8"/>
        <v>875256.39</v>
      </c>
      <c r="K36" s="6">
        <v>14000</v>
      </c>
      <c r="L36" s="3">
        <f>B36-B36</f>
        <v>0</v>
      </c>
      <c r="M36" s="3">
        <f>B36-C36</f>
        <v>0</v>
      </c>
      <c r="N36" s="3">
        <f>B36-D36</f>
        <v>-1401.2600000000093</v>
      </c>
      <c r="O36" s="3">
        <f>B36-E36</f>
        <v>0</v>
      </c>
      <c r="P36" s="3">
        <f>F36-F36</f>
        <v>0</v>
      </c>
      <c r="Q36" s="3">
        <f t="shared" si="11"/>
        <v>0</v>
      </c>
      <c r="R36">
        <f>ABS(N36)</f>
        <v>1401.2600000000093</v>
      </c>
      <c r="S36">
        <f t="shared" si="12"/>
        <v>0</v>
      </c>
    </row>
    <row r="37" spans="1:19">
      <c r="A37" s="6">
        <v>15000</v>
      </c>
      <c r="B37" s="9">
        <v>-937910.57</v>
      </c>
      <c r="C37" s="8">
        <v>-937910.57</v>
      </c>
      <c r="D37" s="5">
        <v>-948101.67</v>
      </c>
      <c r="E37" s="8">
        <v>-944911.09</v>
      </c>
      <c r="F37">
        <f t="shared" si="9"/>
        <v>937910.57</v>
      </c>
      <c r="G37">
        <f t="shared" si="10"/>
        <v>937910.57</v>
      </c>
      <c r="H37">
        <f t="shared" si="8"/>
        <v>948101.67</v>
      </c>
      <c r="I37">
        <f t="shared" si="8"/>
        <v>944911.09</v>
      </c>
      <c r="K37" s="6">
        <v>15000</v>
      </c>
      <c r="L37" s="3">
        <f>B37-B37</f>
        <v>0</v>
      </c>
      <c r="M37" s="3">
        <f>B37-C37</f>
        <v>0</v>
      </c>
      <c r="N37" s="3">
        <f>B37-D37</f>
        <v>10191.100000000093</v>
      </c>
      <c r="O37" s="3">
        <f>B37-E37</f>
        <v>7000.5200000000186</v>
      </c>
      <c r="P37" s="3">
        <f>F37-F37</f>
        <v>0</v>
      </c>
      <c r="Q37" s="3">
        <f t="shared" si="11"/>
        <v>0</v>
      </c>
      <c r="R37">
        <f>ABS(N37)</f>
        <v>10191.100000000093</v>
      </c>
      <c r="S37">
        <f t="shared" si="12"/>
        <v>7000.5200000000186</v>
      </c>
    </row>
    <row r="38" spans="1:19">
      <c r="P38" t="s">
        <v>20</v>
      </c>
      <c r="Q38" s="3">
        <f>SUM(Q23:Q37)</f>
        <v>3382.5400000001828</v>
      </c>
      <c r="R38" s="3">
        <f>SUM(R23:R37)</f>
        <v>20261.990000000165</v>
      </c>
      <c r="S38" s="3">
        <f>SUM(S23:S37)</f>
        <v>9295.0699999999779</v>
      </c>
    </row>
    <row r="39" spans="1:19">
      <c r="B39" t="s">
        <v>23</v>
      </c>
      <c r="C39" t="s">
        <v>23</v>
      </c>
      <c r="D39" t="s">
        <v>23</v>
      </c>
      <c r="E39" t="s">
        <v>23</v>
      </c>
      <c r="P39" t="s">
        <v>19</v>
      </c>
      <c r="Q39" s="3">
        <f>Q38/15</f>
        <v>225.50266666667886</v>
      </c>
      <c r="R39" s="3">
        <f t="shared" ref="R39:S39" si="13">R38/15</f>
        <v>1350.7993333333443</v>
      </c>
      <c r="S39" s="3">
        <f t="shared" si="13"/>
        <v>619.67133333333186</v>
      </c>
    </row>
    <row r="40" spans="1:19">
      <c r="B40">
        <f>LOG(F23)</f>
        <v>4.7938953148764201</v>
      </c>
      <c r="C40">
        <f t="shared" ref="C40:E54" si="14">LOG(G23)</f>
        <v>4.7938989447418532</v>
      </c>
      <c r="D40">
        <f t="shared" si="14"/>
        <v>4.7938535692431987</v>
      </c>
      <c r="E40">
        <f t="shared" si="14"/>
        <v>4.7938989447418532</v>
      </c>
    </row>
    <row r="41" spans="1:19">
      <c r="B41">
        <f t="shared" ref="B41:B54" si="15">LOG(F24)</f>
        <v>5.0931405636377169</v>
      </c>
      <c r="C41">
        <f t="shared" si="14"/>
        <v>5.0931102824691621</v>
      </c>
      <c r="D41">
        <f t="shared" si="14"/>
        <v>5.0931289280680945</v>
      </c>
      <c r="E41">
        <f t="shared" si="14"/>
        <v>5.0931405285912881</v>
      </c>
      <c r="K41" t="s">
        <v>12</v>
      </c>
      <c r="L41" t="s">
        <v>14</v>
      </c>
      <c r="M41" s="1" t="s">
        <v>10</v>
      </c>
      <c r="N41" s="1" t="s">
        <v>11</v>
      </c>
      <c r="O41" s="1" t="s">
        <v>15</v>
      </c>
      <c r="P41" s="1" t="s">
        <v>14</v>
      </c>
      <c r="Q41" s="1" t="s">
        <v>10</v>
      </c>
      <c r="R41" s="1" t="s">
        <v>11</v>
      </c>
      <c r="S41" s="1" t="s">
        <v>15</v>
      </c>
    </row>
    <row r="42" spans="1:19">
      <c r="B42">
        <f t="shared" si="15"/>
        <v>5.2726523761155315</v>
      </c>
      <c r="C42">
        <f t="shared" si="14"/>
        <v>5.2726523761155315</v>
      </c>
      <c r="D42">
        <f t="shared" si="14"/>
        <v>5.2726523992965193</v>
      </c>
      <c r="E42">
        <f t="shared" si="14"/>
        <v>5.2726523761155315</v>
      </c>
      <c r="K42" s="1">
        <v>1000</v>
      </c>
      <c r="L42" s="3">
        <f>B64-B64</f>
        <v>0</v>
      </c>
      <c r="M42" s="3">
        <f>B64-C64</f>
        <v>0</v>
      </c>
      <c r="N42" s="3">
        <f>B64-D64</f>
        <v>-7.6999999999970896</v>
      </c>
      <c r="O42" s="3">
        <f>B64-E64</f>
        <v>0.80999999999767169</v>
      </c>
      <c r="P42" s="3">
        <f>F42-F42</f>
        <v>0</v>
      </c>
      <c r="Q42" s="3">
        <f>ABS(M42)</f>
        <v>0</v>
      </c>
      <c r="R42" s="3">
        <f>ABS(N42)</f>
        <v>7.6999999999970896</v>
      </c>
      <c r="S42" s="3">
        <f>ABS(O42)</f>
        <v>0.80999999999767169</v>
      </c>
    </row>
    <row r="43" spans="1:19">
      <c r="B43">
        <f t="shared" si="15"/>
        <v>5.3963842404390743</v>
      </c>
      <c r="C43">
        <f t="shared" si="14"/>
        <v>5.3963894532101495</v>
      </c>
      <c r="D43">
        <f t="shared" si="14"/>
        <v>5.3964002795347721</v>
      </c>
      <c r="E43">
        <f t="shared" si="14"/>
        <v>5.3963894532101495</v>
      </c>
      <c r="K43" s="1">
        <v>2000</v>
      </c>
      <c r="L43" s="3">
        <f>B65-B65</f>
        <v>0</v>
      </c>
      <c r="M43" s="3">
        <f>B65-C65</f>
        <v>-9.6100000000005821</v>
      </c>
      <c r="N43" s="3">
        <f>B65-D65</f>
        <v>-2.2699999999895226</v>
      </c>
      <c r="O43" s="3">
        <f>B65-E65</f>
        <v>-9.9999999947613105E-3</v>
      </c>
      <c r="P43" s="3">
        <f>F43-F43</f>
        <v>0</v>
      </c>
      <c r="Q43" s="3">
        <f t="shared" ref="Q43:Q56" si="16">ABS(M43)</f>
        <v>9.6100000000005821</v>
      </c>
      <c r="R43" s="3">
        <f t="shared" ref="R43:R56" si="17">ABS(N43)</f>
        <v>2.2699999999895226</v>
      </c>
      <c r="S43" s="3">
        <f>ABS(O43)</f>
        <v>9.9999999947613105E-3</v>
      </c>
    </row>
    <row r="44" spans="1:19">
      <c r="B44">
        <f t="shared" si="15"/>
        <v>5.4925077404949176</v>
      </c>
      <c r="C44">
        <f t="shared" si="14"/>
        <v>5.4924934742575404</v>
      </c>
      <c r="D44">
        <f t="shared" si="14"/>
        <v>5.4925044988445135</v>
      </c>
      <c r="E44">
        <f t="shared" si="14"/>
        <v>5.4925037443189657</v>
      </c>
      <c r="K44" s="1">
        <v>3000</v>
      </c>
      <c r="L44" s="3">
        <f>B66-B66</f>
        <v>0</v>
      </c>
      <c r="M44" s="3">
        <f>B66-C66</f>
        <v>0</v>
      </c>
      <c r="N44" s="3">
        <f>B66-D66</f>
        <v>9.9999999802093953E-3</v>
      </c>
      <c r="O44" s="3">
        <f>B66-E66</f>
        <v>0</v>
      </c>
      <c r="P44" s="3">
        <f>F44-F44</f>
        <v>0</v>
      </c>
      <c r="Q44" s="3">
        <f t="shared" si="16"/>
        <v>0</v>
      </c>
      <c r="R44" s="3">
        <f t="shared" si="17"/>
        <v>9.9999999802093953E-3</v>
      </c>
      <c r="S44" s="3">
        <f>ABS(O44)</f>
        <v>0</v>
      </c>
    </row>
    <row r="45" spans="1:19">
      <c r="B45">
        <f t="shared" si="15"/>
        <v>5.5743221360232837</v>
      </c>
      <c r="C45">
        <f t="shared" si="14"/>
        <v>5.5743197634631825</v>
      </c>
      <c r="D45">
        <f t="shared" si="14"/>
        <v>5.5743372853819269</v>
      </c>
      <c r="E45">
        <f t="shared" si="14"/>
        <v>5.5743197634631825</v>
      </c>
      <c r="K45" s="1">
        <v>4000</v>
      </c>
      <c r="L45" s="3">
        <f>B67-B67</f>
        <v>0</v>
      </c>
      <c r="M45" s="3">
        <f>B67-C67</f>
        <v>5.0700000000069849</v>
      </c>
      <c r="N45" s="3">
        <f>B67-D67</f>
        <v>9.6199999999953434</v>
      </c>
      <c r="O45" s="3">
        <f>B67-E67</f>
        <v>5.0700000000069849</v>
      </c>
      <c r="P45" s="3">
        <f>F45-F45</f>
        <v>0</v>
      </c>
      <c r="Q45" s="3">
        <f t="shared" si="16"/>
        <v>5.0700000000069849</v>
      </c>
      <c r="R45" s="3">
        <f t="shared" si="17"/>
        <v>9.6199999999953434</v>
      </c>
      <c r="S45" s="3">
        <f>ABS(O45)</f>
        <v>5.0700000000069849</v>
      </c>
    </row>
    <row r="46" spans="1:19">
      <c r="B46">
        <f t="shared" si="15"/>
        <v>5.6400525855924943</v>
      </c>
      <c r="C46">
        <f t="shared" si="14"/>
        <v>5.6400507551737098</v>
      </c>
      <c r="D46">
        <f t="shared" si="14"/>
        <v>5.6400678951518444</v>
      </c>
      <c r="E46">
        <f t="shared" si="14"/>
        <v>5.6400525855924943</v>
      </c>
      <c r="K46" s="1">
        <v>5000</v>
      </c>
      <c r="L46" s="3">
        <f>B68-B68</f>
        <v>0</v>
      </c>
      <c r="M46" s="3">
        <f>B68-C68</f>
        <v>-24.070000000006985</v>
      </c>
      <c r="N46" s="3">
        <f>B68-D68</f>
        <v>-15.210000000020955</v>
      </c>
      <c r="O46" s="3">
        <f>B68-E68</f>
        <v>-15.739999999990687</v>
      </c>
      <c r="P46" s="3">
        <f>F46-F46</f>
        <v>0</v>
      </c>
      <c r="Q46" s="3">
        <f t="shared" si="16"/>
        <v>24.070000000006985</v>
      </c>
      <c r="R46" s="3">
        <f t="shared" si="17"/>
        <v>15.210000000020955</v>
      </c>
      <c r="S46" s="3">
        <f>ABS(O46)</f>
        <v>15.739999999990687</v>
      </c>
    </row>
    <row r="47" spans="1:19">
      <c r="B47">
        <f t="shared" si="15"/>
        <v>5.6975425932874124</v>
      </c>
      <c r="C47">
        <f t="shared" si="14"/>
        <v>5.6975154555338046</v>
      </c>
      <c r="D47">
        <f t="shared" si="14"/>
        <v>5.6975073504808469</v>
      </c>
      <c r="E47">
        <f t="shared" si="14"/>
        <v>5.6975154555338046</v>
      </c>
      <c r="K47" s="1">
        <v>6000</v>
      </c>
      <c r="L47" s="3">
        <f>B69-B69</f>
        <v>0</v>
      </c>
      <c r="M47" s="3">
        <f>B69-C69</f>
        <v>-22.440000000002328</v>
      </c>
      <c r="N47" s="3">
        <f>B69-D69</f>
        <v>-8.3499999999767169</v>
      </c>
      <c r="O47" s="3">
        <f>B69-E69</f>
        <v>-22.440000000002328</v>
      </c>
      <c r="P47" s="3">
        <f>F47-F47</f>
        <v>0</v>
      </c>
      <c r="Q47" s="3">
        <f t="shared" si="16"/>
        <v>22.440000000002328</v>
      </c>
      <c r="R47" s="3">
        <f t="shared" si="17"/>
        <v>8.3499999999767169</v>
      </c>
      <c r="S47" s="3">
        <f>ABS(O47)</f>
        <v>22.440000000002328</v>
      </c>
    </row>
    <row r="48" spans="1:19">
      <c r="B48">
        <f t="shared" si="15"/>
        <v>5.7483734466728977</v>
      </c>
      <c r="C48">
        <f t="shared" si="14"/>
        <v>5.7483734389209493</v>
      </c>
      <c r="D48">
        <f t="shared" si="14"/>
        <v>5.7483734621767937</v>
      </c>
      <c r="E48">
        <f t="shared" si="14"/>
        <v>5.7483734389209493</v>
      </c>
      <c r="K48" s="1">
        <v>7000</v>
      </c>
      <c r="L48" s="3">
        <f>B70-B70</f>
        <v>0</v>
      </c>
      <c r="M48" s="3">
        <f>B70-C70</f>
        <v>1.3300000000162981</v>
      </c>
      <c r="N48" s="3">
        <f>B70-D70</f>
        <v>15.460000000020955</v>
      </c>
      <c r="O48" s="3">
        <f>B70-E70</f>
        <v>0</v>
      </c>
      <c r="P48" s="3">
        <f>F48-F48</f>
        <v>0</v>
      </c>
      <c r="Q48" s="3">
        <f t="shared" si="16"/>
        <v>1.3300000000162981</v>
      </c>
      <c r="R48" s="3">
        <f t="shared" si="17"/>
        <v>15.460000000020955</v>
      </c>
      <c r="S48" s="3">
        <f>ABS(O48)</f>
        <v>0</v>
      </c>
    </row>
    <row r="49" spans="1:19">
      <c r="B49">
        <f t="shared" si="15"/>
        <v>5.7942578862874043</v>
      </c>
      <c r="C49">
        <f t="shared" si="14"/>
        <v>5.7942266035669601</v>
      </c>
      <c r="D49">
        <f t="shared" si="14"/>
        <v>5.7942266454182585</v>
      </c>
      <c r="E49">
        <f t="shared" si="14"/>
        <v>5.7942578862874043</v>
      </c>
      <c r="H49" s="1"/>
      <c r="K49" s="2">
        <v>8000</v>
      </c>
      <c r="L49" s="3">
        <f>B71-B71</f>
        <v>0</v>
      </c>
      <c r="M49" s="3">
        <f>B71-C71</f>
        <v>-58.519999999960419</v>
      </c>
      <c r="N49" s="3">
        <f>B71-D71</f>
        <v>-61.85999999998603</v>
      </c>
      <c r="O49" s="3">
        <f>B71-E71</f>
        <v>-58.519999999960419</v>
      </c>
      <c r="P49" s="3">
        <f>F49-F49</f>
        <v>0</v>
      </c>
      <c r="Q49" s="3">
        <f t="shared" si="16"/>
        <v>58.519999999960419</v>
      </c>
      <c r="R49" s="3">
        <f t="shared" si="17"/>
        <v>61.85999999998603</v>
      </c>
      <c r="S49" s="3">
        <f>ABS(O49)</f>
        <v>58.519999999960419</v>
      </c>
    </row>
    <row r="50" spans="1:19">
      <c r="B50">
        <f t="shared" si="15"/>
        <v>5.8366648398748939</v>
      </c>
      <c r="C50">
        <f t="shared" si="14"/>
        <v>5.836664833549035</v>
      </c>
      <c r="D50">
        <f t="shared" si="14"/>
        <v>5.8366901299207097</v>
      </c>
      <c r="E50">
        <f t="shared" si="14"/>
        <v>5.836666016482976</v>
      </c>
      <c r="K50" s="2">
        <v>9000</v>
      </c>
      <c r="L50" s="3">
        <f>B72-B72</f>
        <v>0</v>
      </c>
      <c r="M50" s="3">
        <f>B72-C72</f>
        <v>0</v>
      </c>
      <c r="N50" s="3">
        <f>B72-D72</f>
        <v>0</v>
      </c>
      <c r="O50" s="3">
        <f>B72-E72</f>
        <v>0</v>
      </c>
      <c r="P50" s="3">
        <f>F50-F50</f>
        <v>0</v>
      </c>
      <c r="Q50" s="3">
        <f t="shared" si="16"/>
        <v>0</v>
      </c>
      <c r="R50" s="3">
        <f t="shared" si="17"/>
        <v>0</v>
      </c>
      <c r="S50" s="3">
        <f>ABS(O50)</f>
        <v>0</v>
      </c>
    </row>
    <row r="51" spans="1:19">
      <c r="B51">
        <f t="shared" si="15"/>
        <v>5.8769193580911079</v>
      </c>
      <c r="C51">
        <f t="shared" si="14"/>
        <v>5.8756182969184128</v>
      </c>
      <c r="D51">
        <f t="shared" si="14"/>
        <v>5.8756183142679248</v>
      </c>
      <c r="E51">
        <f t="shared" si="14"/>
        <v>5.8756182969184128</v>
      </c>
      <c r="F51" s="4"/>
      <c r="G51" s="4"/>
      <c r="H51" s="3"/>
      <c r="K51" s="2">
        <v>10000</v>
      </c>
      <c r="L51" s="3">
        <f>B73-B73</f>
        <v>0</v>
      </c>
      <c r="M51" s="3">
        <f>B73-C73</f>
        <v>-62.630000000004657</v>
      </c>
      <c r="N51" s="3">
        <f>B73-D73</f>
        <v>-62.569999999948777</v>
      </c>
      <c r="O51" s="3">
        <f>B73-E73</f>
        <v>0</v>
      </c>
      <c r="P51" s="3">
        <f>F51-F51</f>
        <v>0</v>
      </c>
      <c r="Q51" s="3">
        <f t="shared" si="16"/>
        <v>62.630000000004657</v>
      </c>
      <c r="R51" s="3">
        <f t="shared" si="17"/>
        <v>62.569999999948777</v>
      </c>
      <c r="S51" s="3">
        <f>ABS(O51)</f>
        <v>0</v>
      </c>
    </row>
    <row r="52" spans="1:19">
      <c r="B52">
        <f t="shared" si="15"/>
        <v>5.9164379609545454</v>
      </c>
      <c r="C52">
        <f t="shared" si="14"/>
        <v>5.9169783648203413</v>
      </c>
      <c r="D52">
        <f t="shared" si="14"/>
        <v>5.9131394416797223</v>
      </c>
      <c r="E52">
        <f t="shared" si="14"/>
        <v>5.9164379609545454</v>
      </c>
      <c r="F52" s="4"/>
      <c r="G52" s="4"/>
      <c r="H52" s="3"/>
      <c r="K52" s="6">
        <v>11000</v>
      </c>
      <c r="L52" s="3">
        <f>B74-B74</f>
        <v>0</v>
      </c>
      <c r="M52" s="3">
        <f>B74-C74</f>
        <v>-1.0000000009313226E-2</v>
      </c>
      <c r="N52" s="3">
        <f>B74-D74</f>
        <v>-1912.140000000014</v>
      </c>
      <c r="O52" s="3">
        <f>B74-E74</f>
        <v>-1.0000000009313226E-2</v>
      </c>
      <c r="P52" s="3">
        <f>F52-F52</f>
        <v>0</v>
      </c>
      <c r="Q52" s="3">
        <f t="shared" si="16"/>
        <v>1.0000000009313226E-2</v>
      </c>
      <c r="R52" s="3">
        <f t="shared" si="17"/>
        <v>1912.140000000014</v>
      </c>
      <c r="S52" s="3">
        <f>ABS(O52)</f>
        <v>1.0000000009313226E-2</v>
      </c>
    </row>
    <row r="53" spans="1:19">
      <c r="B53">
        <f t="shared" si="15"/>
        <v>5.9421352901101452</v>
      </c>
      <c r="C53">
        <f t="shared" si="14"/>
        <v>5.9421352901101452</v>
      </c>
      <c r="D53">
        <f t="shared" si="14"/>
        <v>5.9414394401212283</v>
      </c>
      <c r="E53">
        <f t="shared" si="14"/>
        <v>5.9421352901101452</v>
      </c>
      <c r="F53" s="4"/>
      <c r="G53" s="4"/>
      <c r="H53" s="3"/>
      <c r="K53" s="6">
        <v>12000</v>
      </c>
      <c r="L53" s="3">
        <f>B75-B75</f>
        <v>0</v>
      </c>
      <c r="M53" s="3">
        <f>B75-C75</f>
        <v>2398.5800000000745</v>
      </c>
      <c r="N53" s="3">
        <f>B75-D75</f>
        <v>2398.6100000001024</v>
      </c>
      <c r="O53" s="3">
        <f>B75-E75</f>
        <v>2398.5800000000745</v>
      </c>
      <c r="P53" s="3">
        <f>F53-F53</f>
        <v>0</v>
      </c>
      <c r="Q53" s="3">
        <f t="shared" si="16"/>
        <v>2398.5800000000745</v>
      </c>
      <c r="R53" s="3">
        <f t="shared" si="17"/>
        <v>2398.6100000001024</v>
      </c>
      <c r="S53" s="3">
        <f>ABS(O53)</f>
        <v>2398.5800000000745</v>
      </c>
    </row>
    <row r="54" spans="1:19">
      <c r="B54">
        <f t="shared" si="15"/>
        <v>5.9721614302691393</v>
      </c>
      <c r="C54">
        <f t="shared" si="14"/>
        <v>5.9721614302691393</v>
      </c>
      <c r="D54">
        <f t="shared" si="14"/>
        <v>5.9768549115494771</v>
      </c>
      <c r="E54">
        <f t="shared" si="14"/>
        <v>5.9753909461400028</v>
      </c>
      <c r="F54" s="1"/>
      <c r="G54" s="1"/>
      <c r="H54" s="3"/>
      <c r="K54" s="6">
        <v>13000</v>
      </c>
      <c r="L54" s="3">
        <f>B76-B76</f>
        <v>0</v>
      </c>
      <c r="M54" s="3">
        <f>B76-C76</f>
        <v>1641.109999999986</v>
      </c>
      <c r="N54" s="3">
        <f>B76-D76</f>
        <v>-4606.9799999999814</v>
      </c>
      <c r="O54" s="3">
        <f>B76-E76</f>
        <v>0</v>
      </c>
      <c r="P54" s="3">
        <f>F54-F54</f>
        <v>0</v>
      </c>
      <c r="Q54" s="3">
        <f t="shared" si="16"/>
        <v>1641.109999999986</v>
      </c>
      <c r="R54" s="3">
        <f t="shared" si="17"/>
        <v>4606.9799999999814</v>
      </c>
      <c r="S54" s="3">
        <f>ABS(O54)</f>
        <v>0</v>
      </c>
    </row>
    <row r="55" spans="1:19">
      <c r="F55" s="1"/>
      <c r="G55" s="1"/>
      <c r="H55" s="3"/>
      <c r="K55" s="6">
        <v>14000</v>
      </c>
      <c r="L55" s="3">
        <f>B77-B77</f>
        <v>0</v>
      </c>
      <c r="M55" s="3">
        <f>B77-C77</f>
        <v>0</v>
      </c>
      <c r="N55" s="3">
        <f>B77-D77</f>
        <v>-10605</v>
      </c>
      <c r="O55" s="3">
        <f>B77-E77</f>
        <v>0</v>
      </c>
      <c r="P55" s="3">
        <f>F55-F55</f>
        <v>0</v>
      </c>
      <c r="Q55" s="3">
        <f t="shared" si="16"/>
        <v>0</v>
      </c>
      <c r="R55" s="3">
        <f t="shared" si="17"/>
        <v>10605</v>
      </c>
      <c r="S55" s="3">
        <f>ABS(O55)</f>
        <v>0</v>
      </c>
    </row>
    <row r="56" spans="1:19">
      <c r="K56" s="6">
        <v>15000</v>
      </c>
      <c r="L56" s="3">
        <f>B78-B78</f>
        <v>0</v>
      </c>
      <c r="M56" s="3">
        <f>B78-C78</f>
        <v>0</v>
      </c>
      <c r="N56" s="3">
        <f>B78-D78</f>
        <v>32323.339999999967</v>
      </c>
      <c r="O56" s="3">
        <f>B78-E78</f>
        <v>15113.189999999944</v>
      </c>
      <c r="P56" s="3">
        <f>F56-F56</f>
        <v>0</v>
      </c>
      <c r="Q56" s="3">
        <f t="shared" si="16"/>
        <v>0</v>
      </c>
      <c r="R56" s="3">
        <f t="shared" si="17"/>
        <v>32323.339999999967</v>
      </c>
      <c r="S56" s="3">
        <f>ABS(O56)</f>
        <v>15113.189999999944</v>
      </c>
    </row>
    <row r="57" spans="1:19">
      <c r="P57" t="s">
        <v>20</v>
      </c>
      <c r="Q57" s="3">
        <f>SUM(Q42:Q56)</f>
        <v>4223.3700000000681</v>
      </c>
      <c r="R57" s="3">
        <f t="shared" ref="R57:S57" si="18">SUM(R42:R56)</f>
        <v>52029.119999999981</v>
      </c>
      <c r="S57" s="3">
        <f t="shared" si="18"/>
        <v>17614.369999999981</v>
      </c>
    </row>
    <row r="58" spans="1:19">
      <c r="P58" t="s">
        <v>19</v>
      </c>
      <c r="Q58" s="3">
        <f>Q57/15</f>
        <v>281.55800000000454</v>
      </c>
      <c r="R58" s="3">
        <f t="shared" ref="R58:S58" si="19">R57/15</f>
        <v>3468.6079999999988</v>
      </c>
      <c r="S58" s="3">
        <f t="shared" si="19"/>
        <v>1174.291333333332</v>
      </c>
    </row>
    <row r="62" spans="1:19">
      <c r="A62" t="s">
        <v>22</v>
      </c>
    </row>
    <row r="63" spans="1:19">
      <c r="A63" s="1" t="s">
        <v>1</v>
      </c>
      <c r="B63" t="s">
        <v>14</v>
      </c>
      <c r="C63" s="1" t="s">
        <v>2</v>
      </c>
      <c r="D63" s="1" t="s">
        <v>3</v>
      </c>
      <c r="E63" s="1" t="s">
        <v>15</v>
      </c>
    </row>
    <row r="64" spans="1:19">
      <c r="A64" s="1">
        <v>1000</v>
      </c>
      <c r="B64" s="4">
        <v>-62217.11</v>
      </c>
      <c r="C64" s="4">
        <v>-62217.11</v>
      </c>
      <c r="D64" s="1">
        <v>-62209.41</v>
      </c>
      <c r="E64" s="1">
        <v>-62217.919999999998</v>
      </c>
    </row>
    <row r="65" spans="1:5">
      <c r="A65" s="1">
        <v>2000</v>
      </c>
      <c r="B65" s="4">
        <v>-123920.73</v>
      </c>
      <c r="C65" s="1">
        <v>-123911.12</v>
      </c>
      <c r="D65" s="1">
        <v>-123918.46</v>
      </c>
      <c r="E65" s="1">
        <v>-123920.72</v>
      </c>
    </row>
    <row r="66" spans="1:5">
      <c r="A66" s="1">
        <v>3000</v>
      </c>
      <c r="B66" s="4">
        <v>-187349.54</v>
      </c>
      <c r="C66" s="1">
        <v>-187349.54</v>
      </c>
      <c r="D66" s="1">
        <v>-187349.55</v>
      </c>
      <c r="E66" s="1">
        <v>-187349.54</v>
      </c>
    </row>
    <row r="67" spans="1:5">
      <c r="A67" s="1">
        <v>4000</v>
      </c>
      <c r="B67" s="4">
        <v>-249106.75</v>
      </c>
      <c r="C67" s="1">
        <v>-249111.82</v>
      </c>
      <c r="D67" s="1">
        <v>-249116.37</v>
      </c>
      <c r="E67" s="1">
        <v>-249111.82</v>
      </c>
    </row>
    <row r="68" spans="1:5">
      <c r="A68" s="1">
        <v>5000</v>
      </c>
      <c r="B68" s="4">
        <v>-310832.02</v>
      </c>
      <c r="C68" s="1">
        <v>-310807.95</v>
      </c>
      <c r="D68" s="1">
        <v>-310816.81</v>
      </c>
      <c r="E68" s="1">
        <v>-310816.28000000003</v>
      </c>
    </row>
    <row r="69" spans="1:5">
      <c r="A69" s="1">
        <v>6000</v>
      </c>
      <c r="B69" s="8">
        <v>-375274.3</v>
      </c>
      <c r="C69" s="1">
        <v>-375251.86</v>
      </c>
      <c r="D69" s="1">
        <v>-375265.95</v>
      </c>
      <c r="E69" s="1">
        <v>-375251.86</v>
      </c>
    </row>
    <row r="70" spans="1:5">
      <c r="A70" s="1">
        <v>7000</v>
      </c>
      <c r="B70" s="8">
        <v>-436568.69</v>
      </c>
      <c r="C70" s="1">
        <v>-436570.02</v>
      </c>
      <c r="D70" s="1">
        <v>-436584.15</v>
      </c>
      <c r="E70" s="1">
        <v>-436568.69</v>
      </c>
    </row>
    <row r="71" spans="1:5">
      <c r="A71" s="2">
        <v>8000</v>
      </c>
      <c r="B71" s="8">
        <v>-498388.98</v>
      </c>
      <c r="C71" s="1">
        <v>-498330.46</v>
      </c>
      <c r="D71" s="1">
        <v>-498327.12</v>
      </c>
      <c r="E71" s="1">
        <v>-498330.46</v>
      </c>
    </row>
    <row r="72" spans="1:5">
      <c r="A72" s="2">
        <v>9000</v>
      </c>
      <c r="B72" s="8">
        <v>-560254.04</v>
      </c>
      <c r="C72" s="1">
        <v>-560254.04</v>
      </c>
      <c r="D72" s="1">
        <v>-560254.04</v>
      </c>
      <c r="E72" s="1">
        <v>-560254.04</v>
      </c>
    </row>
    <row r="73" spans="1:5">
      <c r="A73" s="2">
        <v>10000</v>
      </c>
      <c r="B73" s="8">
        <v>-622689.71</v>
      </c>
      <c r="C73" s="1">
        <v>-622627.07999999996</v>
      </c>
      <c r="D73" s="1">
        <v>-622627.14</v>
      </c>
      <c r="E73" s="1">
        <v>-622689.71</v>
      </c>
    </row>
    <row r="74" spans="1:5">
      <c r="A74" s="6">
        <v>11000</v>
      </c>
      <c r="B74" s="8">
        <v>-688646.13</v>
      </c>
      <c r="C74" s="8">
        <v>-688646.12</v>
      </c>
      <c r="D74" s="5">
        <v>-686733.99</v>
      </c>
      <c r="E74" s="8">
        <v>-688646.12</v>
      </c>
    </row>
    <row r="75" spans="1:5">
      <c r="A75" s="6">
        <v>12000</v>
      </c>
      <c r="B75" s="8">
        <v>-754249.57</v>
      </c>
      <c r="C75" s="8">
        <v>-756648.15</v>
      </c>
      <c r="D75" s="5">
        <v>-756648.18</v>
      </c>
      <c r="E75" s="8">
        <v>-756648.15</v>
      </c>
    </row>
    <row r="76" spans="1:5">
      <c r="A76" s="6">
        <v>13000</v>
      </c>
      <c r="B76" s="8">
        <v>-825016.73</v>
      </c>
      <c r="C76" s="8">
        <v>-826657.84</v>
      </c>
      <c r="D76" s="5">
        <v>-820409.75</v>
      </c>
      <c r="E76" s="8">
        <v>-825016.73</v>
      </c>
    </row>
    <row r="77" spans="1:5">
      <c r="A77" s="6">
        <v>14000</v>
      </c>
      <c r="B77" s="9">
        <v>-889421.19</v>
      </c>
      <c r="C77" s="8">
        <v>-889421.19</v>
      </c>
      <c r="D77" s="5">
        <v>-878816.19</v>
      </c>
      <c r="E77" s="8">
        <v>-889421.19</v>
      </c>
    </row>
    <row r="78" spans="1:5">
      <c r="A78" s="6">
        <v>15000</v>
      </c>
      <c r="B78" s="9">
        <v>-941174.55</v>
      </c>
      <c r="C78" s="8">
        <v>-941174.55</v>
      </c>
      <c r="D78" s="5">
        <v>-973497.89</v>
      </c>
      <c r="E78" s="8">
        <v>-956287.74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2014-09-12T10:32:42Z</dcterms:modified>
</cp:coreProperties>
</file>