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gustavlarsen/Documents/Projekter/klub-100-maker/Kærlighed10024/"/>
    </mc:Choice>
  </mc:AlternateContent>
  <xr:revisionPtr revIDLastSave="0" documentId="13_ncr:1_{B486E810-3188-9243-976D-64EF4F9A0B0D}" xr6:coauthVersionLast="47" xr6:coauthVersionMax="47" xr10:uidLastSave="{00000000-0000-0000-0000-000000000000}"/>
  <bookViews>
    <workbookView minimized="1" xWindow="0" yWindow="500" windowWidth="28800" windowHeight="17500" xr2:uid="{00000000-000D-0000-FFFF-FFFF00000000}"/>
  </bookViews>
  <sheets>
    <sheet name="Sange" sheetId="1" r:id="rId1"/>
    <sheet name="Ønsk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7" i="2" l="1"/>
  <c r="C117" i="2"/>
  <c r="B117" i="2"/>
  <c r="A117" i="2"/>
  <c r="E116" i="2"/>
  <c r="C116" i="2"/>
  <c r="B116" i="2"/>
  <c r="A116" i="2"/>
  <c r="E115" i="2"/>
  <c r="C115" i="2"/>
  <c r="B115" i="2"/>
  <c r="A115" i="2"/>
  <c r="E114" i="2"/>
  <c r="C114" i="2"/>
  <c r="B114" i="2"/>
  <c r="A114" i="2"/>
  <c r="E113" i="2"/>
  <c r="C113" i="2"/>
  <c r="B113" i="2"/>
  <c r="A113" i="2"/>
  <c r="E112" i="2"/>
  <c r="B112" i="2"/>
  <c r="A112" i="2"/>
  <c r="E111" i="2"/>
  <c r="B111" i="2"/>
  <c r="A111" i="2"/>
  <c r="E110" i="2"/>
  <c r="C110" i="2"/>
  <c r="B110" i="2"/>
  <c r="A110" i="2"/>
  <c r="B109" i="2"/>
  <c r="A109" i="2"/>
  <c r="B108" i="2"/>
  <c r="A108" i="2"/>
  <c r="A107" i="2"/>
  <c r="E106" i="2"/>
  <c r="C106" i="2"/>
  <c r="B106" i="2"/>
  <c r="A106" i="2"/>
  <c r="E105" i="2"/>
  <c r="D105" i="2"/>
  <c r="C105" i="2"/>
  <c r="B105" i="2"/>
  <c r="A105" i="2"/>
  <c r="B104" i="2"/>
  <c r="A104" i="2"/>
  <c r="B103" i="2"/>
  <c r="A103" i="2"/>
  <c r="B102" i="2"/>
  <c r="A102" i="2"/>
  <c r="B101" i="2"/>
  <c r="A101" i="2"/>
  <c r="A100" i="2"/>
  <c r="B99" i="2"/>
  <c r="A99" i="2"/>
  <c r="A98" i="2"/>
  <c r="B97" i="2"/>
  <c r="A97" i="2"/>
  <c r="B96" i="2"/>
  <c r="A96" i="2"/>
  <c r="B95" i="2"/>
  <c r="A95" i="2"/>
  <c r="B94" i="2"/>
  <c r="A94" i="2"/>
  <c r="B93" i="2"/>
  <c r="A93" i="2"/>
  <c r="A92" i="2"/>
  <c r="B91" i="2"/>
  <c r="A91" i="2"/>
  <c r="A90" i="2"/>
  <c r="B89" i="2"/>
  <c r="A89" i="2"/>
  <c r="B88" i="2"/>
  <c r="A88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A77" i="2"/>
  <c r="B76" i="2"/>
  <c r="A76" i="2"/>
  <c r="A75" i="2"/>
  <c r="A74" i="2"/>
  <c r="A73" i="2"/>
  <c r="B72" i="2"/>
  <c r="A72" i="2"/>
  <c r="B71" i="2"/>
  <c r="A71" i="2"/>
  <c r="B70" i="2"/>
  <c r="A70" i="2"/>
  <c r="A69" i="2"/>
  <c r="A68" i="2"/>
  <c r="A67" i="2"/>
  <c r="B66" i="2"/>
  <c r="A66" i="2"/>
  <c r="A65" i="2"/>
  <c r="C64" i="2"/>
  <c r="B64" i="2"/>
  <c r="A64" i="2"/>
  <c r="B63" i="2"/>
  <c r="A63" i="2"/>
  <c r="C62" i="2"/>
  <c r="B62" i="2"/>
  <c r="A62" i="2"/>
  <c r="C61" i="2"/>
  <c r="B61" i="2"/>
  <c r="A61" i="2"/>
  <c r="E60" i="2"/>
  <c r="B60" i="2"/>
  <c r="A60" i="2"/>
  <c r="E59" i="2"/>
  <c r="B59" i="2"/>
  <c r="A59" i="2"/>
  <c r="E58" i="2"/>
  <c r="C58" i="2"/>
  <c r="B58" i="2"/>
  <c r="A58" i="2"/>
  <c r="B57" i="2"/>
  <c r="A57" i="2"/>
  <c r="A56" i="2"/>
  <c r="A55" i="2"/>
  <c r="B54" i="2"/>
  <c r="A54" i="2"/>
  <c r="E53" i="2"/>
  <c r="C53" i="2"/>
  <c r="B53" i="2"/>
  <c r="A53" i="2"/>
  <c r="E52" i="2"/>
  <c r="C52" i="2"/>
  <c r="B52" i="2"/>
  <c r="A52" i="2"/>
  <c r="E51" i="2"/>
  <c r="B51" i="2"/>
  <c r="A51" i="2"/>
  <c r="E50" i="2"/>
  <c r="B50" i="2"/>
  <c r="A50" i="2"/>
  <c r="E49" i="2"/>
  <c r="C49" i="2"/>
  <c r="B49" i="2"/>
  <c r="A49" i="2"/>
  <c r="C48" i="2"/>
  <c r="B48" i="2"/>
  <c r="A48" i="2"/>
  <c r="A47" i="2"/>
  <c r="E46" i="2"/>
  <c r="C46" i="2"/>
  <c r="B46" i="2"/>
  <c r="A46" i="2"/>
  <c r="E45" i="2"/>
  <c r="C45" i="2"/>
  <c r="B45" i="2"/>
  <c r="A45" i="2"/>
  <c r="E44" i="2"/>
  <c r="C44" i="2"/>
  <c r="B44" i="2"/>
  <c r="A44" i="2"/>
  <c r="E43" i="2"/>
  <c r="C43" i="2"/>
  <c r="B43" i="2"/>
  <c r="A43" i="2"/>
  <c r="E42" i="2"/>
  <c r="C42" i="2"/>
  <c r="B42" i="2"/>
  <c r="A42" i="2"/>
  <c r="E41" i="2"/>
  <c r="C41" i="2"/>
  <c r="B41" i="2"/>
  <c r="A41" i="2"/>
  <c r="E40" i="2"/>
  <c r="C40" i="2"/>
  <c r="B40" i="2"/>
  <c r="A40" i="2"/>
  <c r="E39" i="2"/>
  <c r="C39" i="2"/>
  <c r="B39" i="2"/>
  <c r="A39" i="2"/>
  <c r="E38" i="2"/>
  <c r="C38" i="2"/>
  <c r="B38" i="2"/>
  <c r="A38" i="2"/>
  <c r="E37" i="2"/>
  <c r="C37" i="2"/>
  <c r="B37" i="2"/>
  <c r="A37" i="2"/>
  <c r="E36" i="2"/>
  <c r="C36" i="2"/>
  <c r="B36" i="2"/>
  <c r="A36" i="2"/>
  <c r="E35" i="2"/>
  <c r="C35" i="2"/>
  <c r="B35" i="2"/>
  <c r="A35" i="2"/>
  <c r="E34" i="2"/>
  <c r="C34" i="2"/>
  <c r="B34" i="2"/>
  <c r="A34" i="2"/>
  <c r="E33" i="2"/>
  <c r="C33" i="2"/>
  <c r="B33" i="2"/>
  <c r="A33" i="2"/>
  <c r="E32" i="2"/>
  <c r="C32" i="2"/>
  <c r="B32" i="2"/>
  <c r="A32" i="2"/>
  <c r="E31" i="2"/>
  <c r="C31" i="2"/>
  <c r="B31" i="2"/>
  <c r="A31" i="2"/>
  <c r="E30" i="2"/>
  <c r="C30" i="2"/>
  <c r="B30" i="2"/>
  <c r="A30" i="2"/>
  <c r="E29" i="2"/>
  <c r="C29" i="2"/>
  <c r="B29" i="2"/>
  <c r="A29" i="2"/>
  <c r="E28" i="2"/>
  <c r="C28" i="2"/>
  <c r="B28" i="2"/>
  <c r="A28" i="2"/>
  <c r="E27" i="2"/>
  <c r="C27" i="2"/>
  <c r="B27" i="2"/>
  <c r="A27" i="2"/>
  <c r="E26" i="2"/>
  <c r="A26" i="2"/>
  <c r="E25" i="2"/>
  <c r="C25" i="2"/>
  <c r="B25" i="2"/>
  <c r="A25" i="2"/>
  <c r="E24" i="2"/>
  <c r="B24" i="2"/>
  <c r="A24" i="2"/>
  <c r="E23" i="2"/>
  <c r="C23" i="2"/>
  <c r="B23" i="2"/>
  <c r="A23" i="2"/>
  <c r="E22" i="2"/>
  <c r="C22" i="2"/>
  <c r="B22" i="2"/>
  <c r="A22" i="2"/>
  <c r="E21" i="2"/>
  <c r="C21" i="2"/>
  <c r="B21" i="2"/>
  <c r="A21" i="2"/>
  <c r="E20" i="2"/>
  <c r="C20" i="2"/>
  <c r="B20" i="2"/>
  <c r="A20" i="2"/>
  <c r="E19" i="2"/>
  <c r="C19" i="2"/>
  <c r="B19" i="2"/>
  <c r="A19" i="2"/>
  <c r="E18" i="2"/>
  <c r="C18" i="2"/>
  <c r="B18" i="2"/>
  <c r="A18" i="2"/>
  <c r="E17" i="2"/>
  <c r="C17" i="2"/>
  <c r="B17" i="2"/>
  <c r="A17" i="2"/>
  <c r="E16" i="2"/>
  <c r="C16" i="2"/>
  <c r="B16" i="2"/>
  <c r="A16" i="2"/>
  <c r="E15" i="2"/>
  <c r="C15" i="2"/>
  <c r="B15" i="2"/>
  <c r="A15" i="2"/>
  <c r="E14" i="2"/>
  <c r="C14" i="2"/>
  <c r="B14" i="2"/>
  <c r="A14" i="2"/>
  <c r="E13" i="2"/>
  <c r="C13" i="2"/>
  <c r="B13" i="2"/>
  <c r="A13" i="2"/>
  <c r="E12" i="2"/>
  <c r="C12" i="2"/>
  <c r="B12" i="2"/>
  <c r="A12" i="2"/>
  <c r="E11" i="2"/>
  <c r="C11" i="2"/>
  <c r="B11" i="2"/>
  <c r="A11" i="2"/>
  <c r="E10" i="2"/>
  <c r="C10" i="2"/>
  <c r="B10" i="2"/>
  <c r="A10" i="2"/>
  <c r="E9" i="2"/>
  <c r="C9" i="2"/>
  <c r="B9" i="2"/>
  <c r="A9" i="2"/>
  <c r="E8" i="2"/>
  <c r="C8" i="2"/>
  <c r="B8" i="2"/>
  <c r="A8" i="2"/>
  <c r="E7" i="2"/>
  <c r="C7" i="2"/>
  <c r="B7" i="2"/>
  <c r="A7" i="2"/>
  <c r="E6" i="2"/>
  <c r="D6" i="2"/>
  <c r="C6" i="2"/>
  <c r="B6" i="2"/>
  <c r="A6" i="2"/>
  <c r="E5" i="2"/>
  <c r="C5" i="2"/>
  <c r="B5" i="2"/>
  <c r="A5" i="2"/>
  <c r="E4" i="2"/>
  <c r="C4" i="2"/>
  <c r="B4" i="2"/>
  <c r="A4" i="2"/>
  <c r="E3" i="2"/>
  <c r="C3" i="2"/>
  <c r="B3" i="2"/>
  <c r="A3" i="2"/>
  <c r="E2" i="2"/>
  <c r="D2" i="2"/>
  <c r="C2" i="2"/>
  <c r="B2" i="2"/>
  <c r="A2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<sst xmlns="http://schemas.openxmlformats.org/spreadsheetml/2006/main" count="236" uniqueCount="214">
  <si>
    <t>Sange - Kunstner</t>
  </si>
  <si>
    <t>link</t>
  </si>
  <si>
    <t>starttidspunkt (i sek)</t>
  </si>
  <si>
    <t>Shoutout</t>
  </si>
  <si>
    <t>behold placering</t>
  </si>
  <si>
    <t>kommentar</t>
  </si>
  <si>
    <t>Nummer 1 - Ny Kvalitet</t>
  </si>
  <si>
    <t>https://www.youtube.com/watch?v=pUthPimrFKg&amp;list=OLAK5uy_kzZNMWT_5-NY88fPbuT3CglCaDtIeWoHc</t>
  </si>
  <si>
    <t>Et fra tullefar tak</t>
  </si>
  <si>
    <t>MILLION DOLLAR BABY - Tommy Richman</t>
  </si>
  <si>
    <t>https://www.youtube.com/watch?v=bUX8MDNQda4</t>
  </si>
  <si>
    <t>Raffaella Carrà - Pedro</t>
  </si>
  <si>
    <t>https://on.soundcloud.com/bJduF</t>
  </si>
  <si>
    <t>BongoTrommer - Hugo</t>
  </si>
  <si>
    <t>https://www.youtube.com/watch?v=DXQBopy-gsw</t>
  </si>
  <si>
    <t>Marc Rebillet - Wake up</t>
  </si>
  <si>
    <t>https://on.soundcloud.com/DbNHU</t>
  </si>
  <si>
    <t>please sig: "Godmorgen, vågn ooooooh og fade det ind i sangen. Og brug det som nummer 1 sang</t>
  </si>
  <si>
    <t>VLTJ x STORMAND</t>
  </si>
  <si>
    <t>https://soundcloud.com/heyshorty-mashups/vltj-torfisk-stor-mand-mashup-1</t>
  </si>
  <si>
    <t>The Boys are back In town</t>
  </si>
  <si>
    <t>https://youtu.be/hQo1HIcSVtg?si=7aRha5-hjpTS0b62</t>
  </si>
  <si>
    <t>IT boy - bbno$</t>
  </si>
  <si>
    <t>https://www.youtube.com/watch?v=QuvqzlxEO6g</t>
  </si>
  <si>
    <t>Think u the shit (fart) - Ice spice</t>
  </si>
  <si>
    <t>https://www.youtube.com/watch?v=Ou7c8Sg9YVg</t>
  </si>
  <si>
    <t>Not like us - Kendrick Lamar</t>
  </si>
  <si>
    <t>https://www.youtube.com/watch?v=T6eK-2OQtew</t>
  </si>
  <si>
    <t>LeavemeAlone - Fred Again</t>
  </si>
  <si>
    <t>https://www.youtube.com/watch?v=rNv8K8AYGi8</t>
  </si>
  <si>
    <t>Gegagedigedagedago</t>
  </si>
  <si>
    <t>https://soundcloud.com/3312w617/gegagedigedagedago-2?si=467a0a08ca2e42e4ae386b860ee36b3f&amp;utm_source=clipboard&amp;utm_medium=text&amp;utm_campaign=social_sharing</t>
  </si>
  <si>
    <t>365 - CharliXCX</t>
  </si>
  <si>
    <t>https://www.youtube.com/watch?v=Ol9CCM240Ag</t>
  </si>
  <si>
    <t>Andruss - Frikitona</t>
  </si>
  <si>
    <t>https://on.soundcloud.com/GLr36</t>
  </si>
  <si>
    <t>København</t>
  </si>
  <si>
    <t>https://www.youtube.com/watch?v=QRgc4UTxgtE</t>
  </si>
  <si>
    <t>BING BONG REMIX</t>
  </si>
  <si>
    <t>https://soundcloud.com/borateng98/bing-bong-x-tokyo-drift-x</t>
  </si>
  <si>
    <t>Jungle-Candle Flame</t>
  </si>
  <si>
    <t>https://www.youtube.com/watch?v=esqRBsVumrw</t>
  </si>
  <si>
    <t>Zar Paulo-Klam for fædrelandet</t>
  </si>
  <si>
    <t>https://www.youtube.com/watch?v=-gAREtmYG1E</t>
  </si>
  <si>
    <t>Skrillex-WHERE ARE U NOW</t>
  </si>
  <si>
    <t>https://www.youtube.com/watch?v=nntGTK2Fhb0</t>
  </si>
  <si>
    <t>Medina-Kun for mig</t>
  </si>
  <si>
    <t>https://www.youtube.com/watch?v=Pmr-EFuIkP8</t>
  </si>
  <si>
    <t>The Spark</t>
  </si>
  <si>
    <t>https://www.youtube.com/watch?v=nV6uRftA-hM&amp;t=0s</t>
  </si>
  <si>
    <t xml:space="preserve">Sleeping my day away </t>
  </si>
  <si>
    <t>https://www.youtube.com/watch?v=3oQpVpxyvTQ</t>
  </si>
  <si>
    <t>Pure water - DJ losing it 2900</t>
  </si>
  <si>
    <t>https://soundcloud.com/frederik-c-gade/migos-pure-water-remix</t>
  </si>
  <si>
    <t>Teenage Dirtbag</t>
  </si>
  <si>
    <t>https://www.youtube.com/watch?v=FC3y9llDXuM</t>
  </si>
  <si>
    <t>Cure for me - Aurtora</t>
  </si>
  <si>
    <t>https://www.youtube.com/watch?v=K17df81RL9Y</t>
  </si>
  <si>
    <t>Love yourself - Justin Biebs</t>
  </si>
  <si>
    <t>https://www.youtube.com/watch?v=HDe7GYpxq9g</t>
  </si>
  <si>
    <t>Torn - Natalie imbruglia</t>
  </si>
  <si>
    <t>https://www.youtube.com/watch?v=fQuC32gH8Rw</t>
  </si>
  <si>
    <t>Regndans - Danseorkestret</t>
  </si>
  <si>
    <t>https://www.youtube.com/watch?v=fnwQHGGoAZE</t>
  </si>
  <si>
    <t>Shake that - gang speed</t>
  </si>
  <si>
    <t>https://www.youtube.com/watch?v=B62xlRt4_9I</t>
  </si>
  <si>
    <t>Starvation - Aurora</t>
  </si>
  <si>
    <t>https://www.youtube.com/watch?v=Y1YTg6SEed8</t>
  </si>
  <si>
    <t>Drop - Connor price</t>
  </si>
  <si>
    <t>https://www.youtube.com/watch?v=pUROT2f6azM</t>
  </si>
  <si>
    <t>Brutalismus 3000 - DIE LIEBE KOMMT NICHT AUS BERLIN</t>
  </si>
  <si>
    <t>https://www.youtube.com/watch?v=BY1qkoUhcWQ</t>
  </si>
  <si>
    <t>Skrillex, Fred again.. &amp; Flowdan - Rumble</t>
  </si>
  <si>
    <t>https://www.youtube.com/watch?v=i8Vgo5S-_NM</t>
  </si>
  <si>
    <t>DET SKAL SGU VÆRE HÅRDT</t>
  </si>
  <si>
    <t>https://soundcloud.com/magnus-vagner-johannesen/jamen-det-skal-sku-vaere-hardt</t>
  </si>
  <si>
    <t>Rhabarberbbar</t>
  </si>
  <si>
    <t>https://www.youtube.com/watch?v=ZYkBf0dbs5I</t>
  </si>
  <si>
    <t>Give it to me</t>
  </si>
  <si>
    <t>https://soundcloud.com/sophie-finderup/give-it-to-me</t>
  </si>
  <si>
    <t>AK-47</t>
  </si>
  <si>
    <t>https://www.youtube.com/watch?v=iMscgpHUD5w</t>
  </si>
  <si>
    <t>Nu her - benal</t>
  </si>
  <si>
    <t>https://www.youtube.com/watch?v=K-z4zqyf4oA</t>
  </si>
  <si>
    <t>Den flotteste fyr i byen</t>
  </si>
  <si>
    <t>https://www.youtube.com/watch?v=Jk6DsjLh85A</t>
  </si>
  <si>
    <t>Makeba</t>
  </si>
  <si>
    <t>https://www.youtube.com/watch?v=59Q_lhgGANc</t>
  </si>
  <si>
    <t>55 fries 55 burgers</t>
  </si>
  <si>
    <t>https://www.youtube.com/watch?v=TotjQAfzMpo</t>
  </si>
  <si>
    <t>Jeg tager imod</t>
  </si>
  <si>
    <t>https://www.youtube.com/watch?v=zgpNAWKWKUU</t>
  </si>
  <si>
    <t>Immigrant song</t>
  </si>
  <si>
    <t>https://www.youtube.com/watch?v=P3Y8OWkiUts</t>
  </si>
  <si>
    <t>Trouble</t>
  </si>
  <si>
    <t>https://www.youtube.com/watch?v=vNoKguSdy4Y</t>
  </si>
  <si>
    <t xml:space="preserve">Road to riches </t>
  </si>
  <si>
    <t>https://www.youtube.com/watch?v=YpJpTjrgxIc</t>
  </si>
  <si>
    <t xml:space="preserve">Den bedste tid </t>
  </si>
  <si>
    <t>https://www.youtube.com/watch?v=oNAhuyZTZb8</t>
  </si>
  <si>
    <t xml:space="preserve">Bangarang </t>
  </si>
  <si>
    <t>https://www.youtube.com/watch?v=YJVmu6yttiw</t>
  </si>
  <si>
    <t>I got depression</t>
  </si>
  <si>
    <t>https://www.youtube.com/watch?v=-pypV-JPU1k</t>
  </si>
  <si>
    <t>I ran so far away</t>
  </si>
  <si>
    <t>https://www.youtube.com/watch?v=iIpfWORQWhU</t>
  </si>
  <si>
    <t>Knepper dig til techno - Suspekt</t>
  </si>
  <si>
    <t>https://www.youtube.com/watch?v=bzpvGLBIgKI</t>
  </si>
  <si>
    <t>Kiss from a rose</t>
  </si>
  <si>
    <t>https://youtu.be/vx-Lzo9NxAQ?si=Q82ISXtRsBKP_D-l</t>
  </si>
  <si>
    <t xml:space="preserve">Beat goes on </t>
  </si>
  <si>
    <t>https://www.youtube.com/watch?v=AYmi8vqiRi0</t>
  </si>
  <si>
    <t>Min kat den danser tango</t>
  </si>
  <si>
    <t>https://www.youtube.com/watch?v=VFcJzqgt0-I</t>
  </si>
  <si>
    <t>Disco yes</t>
  </si>
  <si>
    <t>https://www.youtube.com/watch?v=EXWOJvlDwbU</t>
  </si>
  <si>
    <t>Virtual Insanity</t>
  </si>
  <si>
    <t>https://www.youtube.com/watch?v=4JkIs37a2JE</t>
  </si>
  <si>
    <t>Denzel Curry - HOT ONE ft. TiaCorine &amp; FERG</t>
  </si>
  <si>
    <t>https://www.youtube.com/watch?v=7hOKxLUgi1E</t>
  </si>
  <si>
    <t>Plain Jane</t>
  </si>
  <si>
    <t>https://www.youtube.com/watch?v=BwmuvqFzfLI</t>
  </si>
  <si>
    <t xml:space="preserve">Hoppe Nat </t>
  </si>
  <si>
    <t>https://www.youtube.com/watch?v=DncmNxELpyw</t>
  </si>
  <si>
    <t>Superstition - Ricky martin</t>
  </si>
  <si>
    <t>https://www.youtube.com/watch?v=CN5hQOI__10</t>
  </si>
  <si>
    <t xml:space="preserve">Free bird - Lynard skinner </t>
  </si>
  <si>
    <t>https://www.youtube.com/watch?v=0LwcvjNJTuM</t>
  </si>
  <si>
    <t>Harlem Shake</t>
  </si>
  <si>
    <t>https://www.youtube.com/watch?v=qV0LHCHf-pE</t>
  </si>
  <si>
    <t>Dicko Mode</t>
  </si>
  <si>
    <t>https://www.youtube.com/watch?v=3LnA09-ylmQ</t>
  </si>
  <si>
    <t>Sidney Samson - Riverside</t>
  </si>
  <si>
    <t>https://www.youtube.com/watch?v=yRNb4GcRhoQ&amp;ab_channel=Bart93Raamsdonksveer</t>
  </si>
  <si>
    <t>Daisy - Ashnikko</t>
  </si>
  <si>
    <t>https://www.youtube.com/watch?v=6i01tOMgBDU</t>
  </si>
  <si>
    <t>Lovesick - Mura Masa</t>
  </si>
  <si>
    <t>https://www.youtube.com/watch?v=ZJM4AQSbZDk</t>
  </si>
  <si>
    <t>Wanna be - Ceo@buisness.net</t>
  </si>
  <si>
    <t>https://www.youtube.com/watch?v=z2mNX-CpQe8</t>
  </si>
  <si>
    <t>Sharp dressed man - ZZtop</t>
  </si>
  <si>
    <t>https://www.youtube.com/watch?v=7wRHBLwpASw</t>
  </si>
  <si>
    <t>Like a G6 Freestyle</t>
  </si>
  <si>
    <t>https://www.youtube.com/watch?v=ekD1dTsM3Ng</t>
  </si>
  <si>
    <t xml:space="preserve">Bliss </t>
  </si>
  <si>
    <t>https://www.youtube.com/watch?v=RH08pZT6lsk</t>
  </si>
  <si>
    <t>TOOL - The Pot (Audio)</t>
  </si>
  <si>
    <t>https://www.youtube.com/watch?v=civuoU_NE38</t>
  </si>
  <si>
    <t>Yonkers - Tyler</t>
  </si>
  <si>
    <t>https://www.youtube.com/watch?v=XSbZidsgMfw</t>
  </si>
  <si>
    <t xml:space="preserve">Blæst - All in </t>
  </si>
  <si>
    <t>https://www.youtube.com/watch?v=W2roFzbnEu4</t>
  </si>
  <si>
    <t>Vivalavida - Coldaplay</t>
  </si>
  <si>
    <t>https://www.youtube.com/watch?v=y4zdDXPYo0I</t>
  </si>
  <si>
    <t xml:space="preserve">The pretender </t>
  </si>
  <si>
    <t>https://www.youtube.com/watch?v=SBjQ9tuuTJQ</t>
  </si>
  <si>
    <t>Paint the town red - Toad</t>
  </si>
  <si>
    <t>https://www.youtube.com/watch?v=R70bfg1Uiq0</t>
  </si>
  <si>
    <t>Bacane - Yame</t>
  </si>
  <si>
    <t>https://www.youtube.com/watch?v=lukT_WB5IB0</t>
  </si>
  <si>
    <t>Tyla - water</t>
  </si>
  <si>
    <t>https://www.youtube.com/watch?v=XoiOOiuH8iI</t>
  </si>
  <si>
    <t>Jessie Ware - Free yourself</t>
  </si>
  <si>
    <t>https://www.youtube.com/watch?v=aD7F6M9fsms</t>
  </si>
  <si>
    <t>Tinashe - Nasty</t>
  </si>
  <si>
    <t>https://www.youtube.com/watch?v=jrjESdPsLxE</t>
  </si>
  <si>
    <t xml:space="preserve">Killing in the name of - Rage </t>
  </si>
  <si>
    <t>https://www.youtube.com/watch?v=bWXazVhlyxQ</t>
  </si>
  <si>
    <t xml:space="preserve">Nia archives - Bianana </t>
  </si>
  <si>
    <t>https://www.youtube.com/watch?v=oELrBolP5mM</t>
  </si>
  <si>
    <t>Jeg bruker ikke Kondom</t>
  </si>
  <si>
    <t>https://www.youtube.com/watch?v=dRGSsIi_UWo</t>
  </si>
  <si>
    <t>Prodigy - Breathe</t>
  </si>
  <si>
    <t>https://www.youtube.com/watch?v=6_PAHbqq-o4</t>
  </si>
  <si>
    <t>Indiana Jones</t>
  </si>
  <si>
    <t>https://www.youtube.com/watch?v=saFn4FSYLa4</t>
  </si>
  <si>
    <t>Chase &amp; Status Baddadan</t>
  </si>
  <si>
    <t>https://on.soundcloud.com/k8RB8</t>
  </si>
  <si>
    <t>Radioactive - Imagine Dragons</t>
  </si>
  <si>
    <t>https://www.youtube.com/watch?v=w3viBe2Q0P8</t>
  </si>
  <si>
    <t xml:space="preserve">Start a riot </t>
  </si>
  <si>
    <t>https://www.youtube.com/watch?v=dNRC137o0j8</t>
  </si>
  <si>
    <t xml:space="preserve">Last Christmas </t>
  </si>
  <si>
    <t>https://www.youtube.com/watch?v=E8gmARGvPlI</t>
  </si>
  <si>
    <t xml:space="preserve">Copacabana </t>
  </si>
  <si>
    <t>https://www.youtube.com/watch?v=f_-_9GGl0_I</t>
  </si>
  <si>
    <t>Oceanman - ween</t>
  </si>
  <si>
    <t>https://www.youtube.com/watch?v=vcaPiiFZu2o</t>
  </si>
  <si>
    <t xml:space="preserve">Hey brother </t>
  </si>
  <si>
    <t>https://www.youtube.com/watch?v=6Cp6mKbRTQY</t>
  </si>
  <si>
    <t>Natte Ravn</t>
  </si>
  <si>
    <t>https://www.youtube.com/watch?v=QFtnV6pMqvA</t>
  </si>
  <si>
    <t xml:space="preserve">Whats love got to do with it </t>
  </si>
  <si>
    <t>https://www.youtube.com/watch?v=oGpFcHTxjZs</t>
  </si>
  <si>
    <t>Begging - Måneskin</t>
  </si>
  <si>
    <t>https://soundcloud.com/teddycream/maneskin-beggin-teddy-cream-bootleg</t>
  </si>
  <si>
    <t>Madonna - Sorry</t>
  </si>
  <si>
    <t>https://www.youtube.com/watch?v=rdccTOcX7o4</t>
  </si>
  <si>
    <t>(kender du ik) Johnson - Bawler hele dagen</t>
  </si>
  <si>
    <t>https://www.youtube.com/watch?v=wi816BMNoxs&amp;ab_channel=ArtPeople</t>
  </si>
  <si>
    <t>The Simpsons trance remix</t>
  </si>
  <si>
    <t>https://soundcloud.com/itsminieh/the-simpsons-trance-remix</t>
  </si>
  <si>
    <t>Kind mod Kind - Love isnt easy</t>
  </si>
  <si>
    <t>https://www.youtube.com/watch?v=rsL_i_ikQ9I</t>
  </si>
  <si>
    <t>Yallah Goodbye</t>
  </si>
  <si>
    <t>https://soundcloud.com/tolga-aslan/summer-cem-x-gringo-yallah-goodbye-tolga-aslan-remix</t>
  </si>
  <si>
    <t xml:space="preserve">Jeg vil lade lyset brænde </t>
  </si>
  <si>
    <t>https://www.youtube.com/watch?v=etHaf6gZRFg</t>
  </si>
  <si>
    <t>JailHouse rock - Elvis</t>
  </si>
  <si>
    <t xml:space="preserve">Neonlys x we found love - David Sønnichsen </t>
  </si>
  <si>
    <t>https://soundcloud.com/david-s-nnichsen/neonlys-x-we-found-love?in=pernille-aggerholm-bidstrup/sets/fest/</t>
  </si>
  <si>
    <t>We like?</t>
  </si>
  <si>
    <t>X</t>
  </si>
  <si>
    <t>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</si>
</sst>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9" x14ac:knownFonts="1">
    <font>
      <sz val="11"/>
      <color theme="1"/>
      <name val="Calibri"/>
      <scheme val="minor"/>
    </font>
    <font>
      <b/>
      <sz val="10"/>
      <color rgb="FF000000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0"/>
      <color rgb="FF000000"/>
      <name val="Arial"/>
    </font>
    <font>
      <sz val="11"/>
      <color theme="1"/>
      <name val="Arial"/>
    </font>
    <font>
      <u/>
      <sz val="11"/>
      <color rgb="FF1155CC"/>
      <name val="Arial"/>
    </font>
    <font>
      <sz val="11"/>
      <color theme="1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theme="1"/>
      <name val="Calibri"/>
    </font>
    <font>
      <u/>
      <sz val="11"/>
      <color rgb="FF1155CC"/>
      <name val="Arial"/>
    </font>
    <font>
      <sz val="12"/>
      <color rgb="FF198639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 applyAlignment="1">
      <alignment horizontal="right"/>
    </xf>
    <xf numFmtId="0" fontId="6" fillId="0" borderId="1" xfId="0" applyFont="1" applyBorder="1"/>
    <xf numFmtId="0" fontId="7" fillId="0" borderId="0" xfId="0" applyFont="1"/>
    <xf numFmtId="3" fontId="8" fillId="0" borderId="0" xfId="0" applyNumberFormat="1" applyFont="1" applyAlignment="1">
      <alignment horizontal="right"/>
    </xf>
    <xf numFmtId="0" fontId="8" fillId="0" borderId="1" xfId="0" applyFont="1" applyBorder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5" fillId="2" borderId="2" xfId="0" applyFont="1" applyFill="1" applyBorder="1" applyAlignment="1">
      <alignment horizontal="left"/>
    </xf>
    <xf numFmtId="3" fontId="5" fillId="2" borderId="2" xfId="0" applyNumberFormat="1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3" fontId="16" fillId="0" borderId="0" xfId="0" applyNumberFormat="1" applyFont="1"/>
    <xf numFmtId="0" fontId="17" fillId="0" borderId="0" xfId="0" applyFont="1"/>
    <xf numFmtId="0" fontId="18" fillId="3" borderId="0" xfId="0" applyFont="1" applyFill="1" applyAlignment="1">
      <alignment horizontal="left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K17df81RL9Y" TargetMode="External"/><Relationship Id="rId21" Type="http://schemas.openxmlformats.org/officeDocument/2006/relationships/hyperlink" Target="https://www.youtube.com/watch?v=Pmr-EFuIkP8" TargetMode="External"/><Relationship Id="rId42" Type="http://schemas.openxmlformats.org/officeDocument/2006/relationships/hyperlink" Target="https://www.youtube.com/watch?v=TotjQAfzMpo" TargetMode="External"/><Relationship Id="rId47" Type="http://schemas.openxmlformats.org/officeDocument/2006/relationships/hyperlink" Target="https://www.youtube.com/watch?v=oNAhuyZTZb8" TargetMode="External"/><Relationship Id="rId63" Type="http://schemas.openxmlformats.org/officeDocument/2006/relationships/hyperlink" Target="https://www.youtube.com/watch?v=3LnA09-ylmQ" TargetMode="External"/><Relationship Id="rId68" Type="http://schemas.openxmlformats.org/officeDocument/2006/relationships/hyperlink" Target="https://www.youtube.com/watch?v=7wRHBLwpASw" TargetMode="External"/><Relationship Id="rId84" Type="http://schemas.openxmlformats.org/officeDocument/2006/relationships/hyperlink" Target="https://www.youtube.com/watch?v=6_PAHbqq-o4" TargetMode="External"/><Relationship Id="rId89" Type="http://schemas.openxmlformats.org/officeDocument/2006/relationships/hyperlink" Target="https://www.youtube.com/watch?v=E8gmARGvPlI" TargetMode="External"/><Relationship Id="rId16" Type="http://schemas.openxmlformats.org/officeDocument/2006/relationships/hyperlink" Target="https://www.youtube.com/watch?v=QRgc4UTxgtE" TargetMode="External"/><Relationship Id="rId11" Type="http://schemas.openxmlformats.org/officeDocument/2006/relationships/hyperlink" Target="https://www.youtube.com/watch?v=rNv8K8AYGi8" TargetMode="External"/><Relationship Id="rId32" Type="http://schemas.openxmlformats.org/officeDocument/2006/relationships/hyperlink" Target="https://www.youtube.com/watch?v=pUROT2f6azM" TargetMode="External"/><Relationship Id="rId37" Type="http://schemas.openxmlformats.org/officeDocument/2006/relationships/hyperlink" Target="https://soundcloud.com/sophie-finderup/give-it-to-me" TargetMode="External"/><Relationship Id="rId53" Type="http://schemas.openxmlformats.org/officeDocument/2006/relationships/hyperlink" Target="https://www.youtube.com/watch?v=AYmi8vqiRi0" TargetMode="External"/><Relationship Id="rId58" Type="http://schemas.openxmlformats.org/officeDocument/2006/relationships/hyperlink" Target="https://www.youtube.com/watch?v=BwmuvqFzfLI" TargetMode="External"/><Relationship Id="rId74" Type="http://schemas.openxmlformats.org/officeDocument/2006/relationships/hyperlink" Target="https://www.youtube.com/watch?v=y4zdDXPYo0I" TargetMode="External"/><Relationship Id="rId79" Type="http://schemas.openxmlformats.org/officeDocument/2006/relationships/hyperlink" Target="https://www.youtube.com/watch?v=aD7F6M9fsms" TargetMode="External"/><Relationship Id="rId102" Type="http://schemas.openxmlformats.org/officeDocument/2006/relationships/hyperlink" Target="https://soundcloud.com/david-s-nnichsen/neonlys-x-we-found-love?in=pernille-aggerholm-bidstrup/sets/fest/" TargetMode="External"/><Relationship Id="rId5" Type="http://schemas.openxmlformats.org/officeDocument/2006/relationships/hyperlink" Target="https://on.soundcloud.com/DbNHU" TargetMode="External"/><Relationship Id="rId90" Type="http://schemas.openxmlformats.org/officeDocument/2006/relationships/hyperlink" Target="https://www.youtube.com/watch?v=f_-_9GGl0_I" TargetMode="External"/><Relationship Id="rId95" Type="http://schemas.openxmlformats.org/officeDocument/2006/relationships/hyperlink" Target="https://soundcloud.com/teddycream/maneskin-beggin-teddy-cream-bootleg?in=dudegodeste/sets/bootleg/" TargetMode="External"/><Relationship Id="rId22" Type="http://schemas.openxmlformats.org/officeDocument/2006/relationships/hyperlink" Target="https://www.youtube.com/watch?v=nV6uRftA-hM&amp;t=0s" TargetMode="External"/><Relationship Id="rId27" Type="http://schemas.openxmlformats.org/officeDocument/2006/relationships/hyperlink" Target="https://www.youtube.com/watch?v=HDe7GYpxq9g" TargetMode="External"/><Relationship Id="rId43" Type="http://schemas.openxmlformats.org/officeDocument/2006/relationships/hyperlink" Target="https://www.youtube.com/watch?v=zgpNAWKWKUU" TargetMode="External"/><Relationship Id="rId48" Type="http://schemas.openxmlformats.org/officeDocument/2006/relationships/hyperlink" Target="https://www.youtube.com/watch?v=YJVmu6yttiw" TargetMode="External"/><Relationship Id="rId64" Type="http://schemas.openxmlformats.org/officeDocument/2006/relationships/hyperlink" Target="https://www.youtube.com/watch?v=yRNb4GcRhoQ&amp;ab_channel=Bart93Raamsdonksveer" TargetMode="External"/><Relationship Id="rId69" Type="http://schemas.openxmlformats.org/officeDocument/2006/relationships/hyperlink" Target="https://www.youtube.com/watch?v=ekD1dTsM3Ng" TargetMode="External"/><Relationship Id="rId80" Type="http://schemas.openxmlformats.org/officeDocument/2006/relationships/hyperlink" Target="https://www.youtube.com/watch?v=jrjESdPsLxE" TargetMode="External"/><Relationship Id="rId85" Type="http://schemas.openxmlformats.org/officeDocument/2006/relationships/hyperlink" Target="https://www.youtube.com/watch?v=saFn4FSYLa4" TargetMode="External"/><Relationship Id="rId12" Type="http://schemas.openxmlformats.org/officeDocument/2006/relationships/hyperlink" Target="https://soundcloud.com/3312w617/gegagedigedagedago-2" TargetMode="External"/><Relationship Id="rId17" Type="http://schemas.openxmlformats.org/officeDocument/2006/relationships/hyperlink" Target="https://soundcloud.com/borateng98/bing-bong-x-tokyo-drift-x" TargetMode="External"/><Relationship Id="rId25" Type="http://schemas.openxmlformats.org/officeDocument/2006/relationships/hyperlink" Target="https://www.youtube.com/watch?v=FC3y9llDXuM" TargetMode="External"/><Relationship Id="rId33" Type="http://schemas.openxmlformats.org/officeDocument/2006/relationships/hyperlink" Target="https://www.youtube.com/watch?v=BY1qkoUhcWQ" TargetMode="External"/><Relationship Id="rId38" Type="http://schemas.openxmlformats.org/officeDocument/2006/relationships/hyperlink" Target="https://www.youtube.com/watch?v=iMscgpHUD5w" TargetMode="External"/><Relationship Id="rId46" Type="http://schemas.openxmlformats.org/officeDocument/2006/relationships/hyperlink" Target="https://www.youtube.com/watch?v=YpJpTjrgxIc" TargetMode="External"/><Relationship Id="rId59" Type="http://schemas.openxmlformats.org/officeDocument/2006/relationships/hyperlink" Target="https://www.youtube.com/watch?v=DncmNxELpyw" TargetMode="External"/><Relationship Id="rId67" Type="http://schemas.openxmlformats.org/officeDocument/2006/relationships/hyperlink" Target="https://www.youtube.com/watch?v=z2mNX-CpQe8" TargetMode="External"/><Relationship Id="rId20" Type="http://schemas.openxmlformats.org/officeDocument/2006/relationships/hyperlink" Target="https://www.youtube.com/watch?v=nntGTK2Fhb0" TargetMode="External"/><Relationship Id="rId41" Type="http://schemas.openxmlformats.org/officeDocument/2006/relationships/hyperlink" Target="https://www.youtube.com/watch?v=59Q_lhgGANc" TargetMode="External"/><Relationship Id="rId54" Type="http://schemas.openxmlformats.org/officeDocument/2006/relationships/hyperlink" Target="https://www.youtube.com/watch?v=VFcJzqgt0-I" TargetMode="External"/><Relationship Id="rId62" Type="http://schemas.openxmlformats.org/officeDocument/2006/relationships/hyperlink" Target="https://www.youtube.com/watch?v=qV0LHCHf-pE" TargetMode="External"/><Relationship Id="rId70" Type="http://schemas.openxmlformats.org/officeDocument/2006/relationships/hyperlink" Target="https://www.youtube.com/watch?v=RH08pZT6lsk" TargetMode="External"/><Relationship Id="rId75" Type="http://schemas.openxmlformats.org/officeDocument/2006/relationships/hyperlink" Target="https://www.youtube.com/watch?v=SBjQ9tuuTJQ" TargetMode="External"/><Relationship Id="rId83" Type="http://schemas.openxmlformats.org/officeDocument/2006/relationships/hyperlink" Target="https://www.youtube.com/watch?v=dRGSsIi_UWo" TargetMode="External"/><Relationship Id="rId88" Type="http://schemas.openxmlformats.org/officeDocument/2006/relationships/hyperlink" Target="https://www.youtube.com/watch?v=dNRC137o0j8" TargetMode="External"/><Relationship Id="rId91" Type="http://schemas.openxmlformats.org/officeDocument/2006/relationships/hyperlink" Target="https://www.youtube.com/watch?v=vcaPiiFZu2o" TargetMode="External"/><Relationship Id="rId96" Type="http://schemas.openxmlformats.org/officeDocument/2006/relationships/hyperlink" Target="https://www.youtube.com/watch?v=rdccTOcX7o4" TargetMode="External"/><Relationship Id="rId1" Type="http://schemas.openxmlformats.org/officeDocument/2006/relationships/hyperlink" Target="https://www.youtube.com/watch?v=pUthPimrFKg&amp;list=OLAK5uy_kzZNMWT_5-NY88fPbuT3CglCaDtIeWoHc" TargetMode="External"/><Relationship Id="rId6" Type="http://schemas.openxmlformats.org/officeDocument/2006/relationships/hyperlink" Target="https://soundcloud.com/heyshorty-mashups/vltj-torfisk-stor-mand-mashup-1" TargetMode="External"/><Relationship Id="rId15" Type="http://schemas.openxmlformats.org/officeDocument/2006/relationships/hyperlink" Target="https://on.soundcloud.com/GLr36" TargetMode="External"/><Relationship Id="rId23" Type="http://schemas.openxmlformats.org/officeDocument/2006/relationships/hyperlink" Target="https://www.youtube.com/watch?v=3oQpVpxyvTQ" TargetMode="External"/><Relationship Id="rId28" Type="http://schemas.openxmlformats.org/officeDocument/2006/relationships/hyperlink" Target="https://www.youtube.com/watch?v=fQuC32gH8Rw" TargetMode="External"/><Relationship Id="rId36" Type="http://schemas.openxmlformats.org/officeDocument/2006/relationships/hyperlink" Target="https://www.youtube.com/watch?v=ZYkBf0dbs5I" TargetMode="External"/><Relationship Id="rId49" Type="http://schemas.openxmlformats.org/officeDocument/2006/relationships/hyperlink" Target="https://www.youtube.com/watch?v=-pypV-JPU1k" TargetMode="External"/><Relationship Id="rId57" Type="http://schemas.openxmlformats.org/officeDocument/2006/relationships/hyperlink" Target="https://www.youtube.com/watch?v=7hOKxLUgi1E" TargetMode="External"/><Relationship Id="rId10" Type="http://schemas.openxmlformats.org/officeDocument/2006/relationships/hyperlink" Target="https://www.youtube.com/watch?v=T6eK-2OQtew" TargetMode="External"/><Relationship Id="rId31" Type="http://schemas.openxmlformats.org/officeDocument/2006/relationships/hyperlink" Target="https://www.youtube.com/watch?v=Y1YTg6SEed8" TargetMode="External"/><Relationship Id="rId44" Type="http://schemas.openxmlformats.org/officeDocument/2006/relationships/hyperlink" Target="https://www.youtube.com/watch?v=P3Y8OWkiUts" TargetMode="External"/><Relationship Id="rId52" Type="http://schemas.openxmlformats.org/officeDocument/2006/relationships/hyperlink" Target="https://youtu.be/vx-Lzo9NxAQ?si=Q82ISXtRsBKP_D-l" TargetMode="External"/><Relationship Id="rId60" Type="http://schemas.openxmlformats.org/officeDocument/2006/relationships/hyperlink" Target="https://www.youtube.com/watch?v=CN5hQOI__10" TargetMode="External"/><Relationship Id="rId65" Type="http://schemas.openxmlformats.org/officeDocument/2006/relationships/hyperlink" Target="https://www.youtube.com/watch?v=6i01tOMgBDU" TargetMode="External"/><Relationship Id="rId73" Type="http://schemas.openxmlformats.org/officeDocument/2006/relationships/hyperlink" Target="https://www.youtube.com/watch?v=W2roFzbnEu4" TargetMode="External"/><Relationship Id="rId78" Type="http://schemas.openxmlformats.org/officeDocument/2006/relationships/hyperlink" Target="https://www.youtube.com/watch?v=XoiOOiuH8iI" TargetMode="External"/><Relationship Id="rId81" Type="http://schemas.openxmlformats.org/officeDocument/2006/relationships/hyperlink" Target="https://www.youtube.com/watch?v=bWXazVhlyxQ" TargetMode="External"/><Relationship Id="rId86" Type="http://schemas.openxmlformats.org/officeDocument/2006/relationships/hyperlink" Target="https://on.soundcloud.com/k8RB8" TargetMode="External"/><Relationship Id="rId94" Type="http://schemas.openxmlformats.org/officeDocument/2006/relationships/hyperlink" Target="https://www.youtube.com/watch?v=oGpFcHTxjZs" TargetMode="External"/><Relationship Id="rId99" Type="http://schemas.openxmlformats.org/officeDocument/2006/relationships/hyperlink" Target="https://www.youtube.com/watch?v=rsL_i_ikQ9I" TargetMode="External"/><Relationship Id="rId101" Type="http://schemas.openxmlformats.org/officeDocument/2006/relationships/hyperlink" Target="https://www.youtube.com/watch?v=etHaf6gZRFg" TargetMode="External"/><Relationship Id="rId4" Type="http://schemas.openxmlformats.org/officeDocument/2006/relationships/hyperlink" Target="https://www.youtube.com/watch?v=DXQBopy-gsw" TargetMode="External"/><Relationship Id="rId9" Type="http://schemas.openxmlformats.org/officeDocument/2006/relationships/hyperlink" Target="https://www.youtube.com/watch?v=Ou7c8Sg9YVg" TargetMode="External"/><Relationship Id="rId13" Type="http://schemas.openxmlformats.org/officeDocument/2006/relationships/hyperlink" Target="https://soundcloud.com/3312w617/gegagedigedagedago-2?si=467a0a08ca2e42e4ae386b860ee36b3f&amp;utm_source=clipboard&amp;utm_medium=text&amp;utm_campaign=social_sharing" TargetMode="External"/><Relationship Id="rId18" Type="http://schemas.openxmlformats.org/officeDocument/2006/relationships/hyperlink" Target="https://www.youtube.com/watch?v=esqRBsVumrw" TargetMode="External"/><Relationship Id="rId39" Type="http://schemas.openxmlformats.org/officeDocument/2006/relationships/hyperlink" Target="https://www.youtube.com/watch?v=K-z4zqyf4oA" TargetMode="External"/><Relationship Id="rId34" Type="http://schemas.openxmlformats.org/officeDocument/2006/relationships/hyperlink" Target="https://www.youtube.com/watch?v=i8Vgo5S-_NM" TargetMode="External"/><Relationship Id="rId50" Type="http://schemas.openxmlformats.org/officeDocument/2006/relationships/hyperlink" Target="https://www.youtube.com/watch?v=iIpfWORQWhU" TargetMode="External"/><Relationship Id="rId55" Type="http://schemas.openxmlformats.org/officeDocument/2006/relationships/hyperlink" Target="https://www.youtube.com/watch?v=EXWOJvlDwbU" TargetMode="External"/><Relationship Id="rId76" Type="http://schemas.openxmlformats.org/officeDocument/2006/relationships/hyperlink" Target="https://www.youtube.com/watch?v=R70bfg1Uiq0" TargetMode="External"/><Relationship Id="rId97" Type="http://schemas.openxmlformats.org/officeDocument/2006/relationships/hyperlink" Target="https://www.youtube.com/watch?v=wi816BMNoxs&amp;ab_channel=ArtPeople" TargetMode="External"/><Relationship Id="rId7" Type="http://schemas.openxmlformats.org/officeDocument/2006/relationships/hyperlink" Target="https://youtu.be/hQo1HIcSVtg?si=7aRha5-hjpTS0b62" TargetMode="External"/><Relationship Id="rId71" Type="http://schemas.openxmlformats.org/officeDocument/2006/relationships/hyperlink" Target="https://www.youtube.com/watch?v=civuoU_NE38" TargetMode="External"/><Relationship Id="rId92" Type="http://schemas.openxmlformats.org/officeDocument/2006/relationships/hyperlink" Target="https://www.youtube.com/watch?v=6Cp6mKbRTQY" TargetMode="External"/><Relationship Id="rId2" Type="http://schemas.openxmlformats.org/officeDocument/2006/relationships/hyperlink" Target="https://www.youtube.com/watch?v=bUX8MDNQda4" TargetMode="External"/><Relationship Id="rId29" Type="http://schemas.openxmlformats.org/officeDocument/2006/relationships/hyperlink" Target="https://www.youtube.com/watch?v=fnwQHGGoAZE" TargetMode="External"/><Relationship Id="rId24" Type="http://schemas.openxmlformats.org/officeDocument/2006/relationships/hyperlink" Target="https://soundcloud.com/frederik-c-gade/migos-pure-water-remix" TargetMode="External"/><Relationship Id="rId40" Type="http://schemas.openxmlformats.org/officeDocument/2006/relationships/hyperlink" Target="https://www.youtube.com/watch?v=Jk6DsjLh85A" TargetMode="External"/><Relationship Id="rId45" Type="http://schemas.openxmlformats.org/officeDocument/2006/relationships/hyperlink" Target="https://www.youtube.com/watch?v=vNoKguSdy4Y" TargetMode="External"/><Relationship Id="rId66" Type="http://schemas.openxmlformats.org/officeDocument/2006/relationships/hyperlink" Target="https://www.youtube.com/watch?v=ZJM4AQSbZDk" TargetMode="External"/><Relationship Id="rId87" Type="http://schemas.openxmlformats.org/officeDocument/2006/relationships/hyperlink" Target="https://www.youtube.com/watch?v=w3viBe2Q0P8" TargetMode="External"/><Relationship Id="rId61" Type="http://schemas.openxmlformats.org/officeDocument/2006/relationships/hyperlink" Target="https://www.youtube.com/watch?v=0LwcvjNJTuM" TargetMode="External"/><Relationship Id="rId82" Type="http://schemas.openxmlformats.org/officeDocument/2006/relationships/hyperlink" Target="https://www.youtube.com/watch?v=oELrBolP5mM" TargetMode="External"/><Relationship Id="rId19" Type="http://schemas.openxmlformats.org/officeDocument/2006/relationships/hyperlink" Target="https://www.youtube.com/watch?v=-gAREtmYG1E" TargetMode="External"/><Relationship Id="rId14" Type="http://schemas.openxmlformats.org/officeDocument/2006/relationships/hyperlink" Target="https://www.youtube.com/watch?v=Ol9CCM240Ag" TargetMode="External"/><Relationship Id="rId30" Type="http://schemas.openxmlformats.org/officeDocument/2006/relationships/hyperlink" Target="https://www.youtube.com/watch?v=B62xlRt4_9I" TargetMode="External"/><Relationship Id="rId35" Type="http://schemas.openxmlformats.org/officeDocument/2006/relationships/hyperlink" Target="https://soundcloud.com/magnus-vagner-johannesen/jamen-det-skal-sku-vaere-hardt" TargetMode="External"/><Relationship Id="rId56" Type="http://schemas.openxmlformats.org/officeDocument/2006/relationships/hyperlink" Target="https://www.youtube.com/watch?v=4JkIs37a2JE" TargetMode="External"/><Relationship Id="rId77" Type="http://schemas.openxmlformats.org/officeDocument/2006/relationships/hyperlink" Target="https://www.youtube.com/watch?v=lukT_WB5IB0" TargetMode="External"/><Relationship Id="rId100" Type="http://schemas.openxmlformats.org/officeDocument/2006/relationships/hyperlink" Target="https://soundcloud.com/tolga-aslan/summer-cem-x-gringo-yallah-goodbye-tolga-aslan-remix" TargetMode="External"/><Relationship Id="rId8" Type="http://schemas.openxmlformats.org/officeDocument/2006/relationships/hyperlink" Target="https://www.youtube.com/watch?v=QuvqzlxEO6g" TargetMode="External"/><Relationship Id="rId51" Type="http://schemas.openxmlformats.org/officeDocument/2006/relationships/hyperlink" Target="https://www.youtube.com/watch?v=bzpvGLBIgKI" TargetMode="External"/><Relationship Id="rId72" Type="http://schemas.openxmlformats.org/officeDocument/2006/relationships/hyperlink" Target="https://www.youtube.com/watch?v=XSbZidsgMfw" TargetMode="External"/><Relationship Id="rId93" Type="http://schemas.openxmlformats.org/officeDocument/2006/relationships/hyperlink" Target="https://www.youtube.com/watch?v=QFtnV6pMqvA" TargetMode="External"/><Relationship Id="rId98" Type="http://schemas.openxmlformats.org/officeDocument/2006/relationships/hyperlink" Target="https://soundcloud.com/itsminieh/the-simpsons-trance-remix" TargetMode="External"/><Relationship Id="rId3" Type="http://schemas.openxmlformats.org/officeDocument/2006/relationships/hyperlink" Target="https://on.soundcloud.com/bJdu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Pmr-EFuIkP8" TargetMode="External"/><Relationship Id="rId21" Type="http://schemas.openxmlformats.org/officeDocument/2006/relationships/hyperlink" Target="https://www.youtube.com/watch?v=esqRBsVumrw" TargetMode="External"/><Relationship Id="rId42" Type="http://schemas.openxmlformats.org/officeDocument/2006/relationships/hyperlink" Target="https://www.youtube.com/watch?v=i8Vgo5S-_NM" TargetMode="External"/><Relationship Id="rId47" Type="http://schemas.openxmlformats.org/officeDocument/2006/relationships/hyperlink" Target="https://www.youtube.com/watch?v=Jk6DsjLh85A" TargetMode="External"/><Relationship Id="rId63" Type="http://schemas.openxmlformats.org/officeDocument/2006/relationships/hyperlink" Target="https://www.youtube.com/watch?v=YpJpTjrgxIc" TargetMode="External"/><Relationship Id="rId68" Type="http://schemas.openxmlformats.org/officeDocument/2006/relationships/hyperlink" Target="https://www.youtube.com/watch?v=civuoU_NE38" TargetMode="External"/><Relationship Id="rId84" Type="http://schemas.openxmlformats.org/officeDocument/2006/relationships/hyperlink" Target="https://www.youtube.com/watch?v=kR5Ki6jjPaY" TargetMode="External"/><Relationship Id="rId89" Type="http://schemas.openxmlformats.org/officeDocument/2006/relationships/hyperlink" Target="https://www.youtube.com/watch?v=rsL_i_ikQ9I" TargetMode="External"/><Relationship Id="rId16" Type="http://schemas.openxmlformats.org/officeDocument/2006/relationships/hyperlink" Target="https://www.youtube.com/watch?v=bUX8MDNQda4" TargetMode="External"/><Relationship Id="rId11" Type="http://schemas.openxmlformats.org/officeDocument/2006/relationships/hyperlink" Target="https://www.youtube.com/watch?v=T6eK-2OQtew" TargetMode="External"/><Relationship Id="rId32" Type="http://schemas.openxmlformats.org/officeDocument/2006/relationships/hyperlink" Target="https://www.youtube.com/watch?v=HDe7GYpxq9g" TargetMode="External"/><Relationship Id="rId37" Type="http://schemas.openxmlformats.org/officeDocument/2006/relationships/hyperlink" Target="https://www.youtube.com/watch?v=v91m_SizVcg" TargetMode="External"/><Relationship Id="rId53" Type="http://schemas.openxmlformats.org/officeDocument/2006/relationships/hyperlink" Target="https://www.youtube.com/watch?v=YJVmu6yttiw" TargetMode="External"/><Relationship Id="rId58" Type="http://schemas.openxmlformats.org/officeDocument/2006/relationships/hyperlink" Target="https://www.youtube.com/watch?v=AYmi8vqiRi0" TargetMode="External"/><Relationship Id="rId74" Type="http://schemas.openxmlformats.org/officeDocument/2006/relationships/hyperlink" Target="https://www.youtube.com/watch?v=lukT_WB5IB0" TargetMode="External"/><Relationship Id="rId79" Type="http://schemas.openxmlformats.org/officeDocument/2006/relationships/hyperlink" Target="https://www.youtube.com/watch?v=0LwcvjNJTuM" TargetMode="External"/><Relationship Id="rId5" Type="http://schemas.openxmlformats.org/officeDocument/2006/relationships/hyperlink" Target="https://on.soundcloud.com/DbNHU" TargetMode="External"/><Relationship Id="rId90" Type="http://schemas.openxmlformats.org/officeDocument/2006/relationships/hyperlink" Target="https://www.youtube.com/watch?v=3oQpVpxyvTQ" TargetMode="External"/><Relationship Id="rId95" Type="http://schemas.openxmlformats.org/officeDocument/2006/relationships/hyperlink" Target="https://soundcloud.com/david-s-nnichsen/neonlys-x-we-found-love?in=pernille-aggerholm-bidstrup/sets/fest/" TargetMode="External"/><Relationship Id="rId22" Type="http://schemas.openxmlformats.org/officeDocument/2006/relationships/hyperlink" Target="https://www.youtube.com/watch?v=-gAREtmYG1E" TargetMode="External"/><Relationship Id="rId27" Type="http://schemas.openxmlformats.org/officeDocument/2006/relationships/hyperlink" Target="https://www.youtube.com/watch?v=nV6uRftA-hM&amp;t=0s" TargetMode="External"/><Relationship Id="rId43" Type="http://schemas.openxmlformats.org/officeDocument/2006/relationships/hyperlink" Target="https://soundcloud.com/magnus-vagner-johannesen/jamen-det-skal-sku-vaere-hardt" TargetMode="External"/><Relationship Id="rId48" Type="http://schemas.openxmlformats.org/officeDocument/2006/relationships/hyperlink" Target="https://www.youtube.com/watch?v=59Q_lhgGANc" TargetMode="External"/><Relationship Id="rId64" Type="http://schemas.openxmlformats.org/officeDocument/2006/relationships/hyperlink" Target="https://www.youtube.com/watch?v=3LnA09-ylmQ" TargetMode="External"/><Relationship Id="rId69" Type="http://schemas.openxmlformats.org/officeDocument/2006/relationships/hyperlink" Target="https://www.youtube.com/watch?v=XSbZidsgMfw" TargetMode="External"/><Relationship Id="rId80" Type="http://schemas.openxmlformats.org/officeDocument/2006/relationships/hyperlink" Target="https://www.youtube.com/watch?v=P3Y8OWkiUts" TargetMode="External"/><Relationship Id="rId85" Type="http://schemas.openxmlformats.org/officeDocument/2006/relationships/hyperlink" Target="https://www.youtube.com/watch?v=QFtnV6pMqvA" TargetMode="External"/><Relationship Id="rId3" Type="http://schemas.openxmlformats.org/officeDocument/2006/relationships/hyperlink" Target="https://on.soundcloud.com/bJduF" TargetMode="External"/><Relationship Id="rId12" Type="http://schemas.openxmlformats.org/officeDocument/2006/relationships/hyperlink" Target="https://www.youtube.com/watch?v=rNv8K8AYGi8" TargetMode="External"/><Relationship Id="rId17" Type="http://schemas.openxmlformats.org/officeDocument/2006/relationships/hyperlink" Target="https://www.youtube.com/watch?v=DXQBopy-gsw" TargetMode="External"/><Relationship Id="rId25" Type="http://schemas.openxmlformats.org/officeDocument/2006/relationships/hyperlink" Target="https://www.youtube.com/watch?v=1itF5qRKg78" TargetMode="External"/><Relationship Id="rId33" Type="http://schemas.openxmlformats.org/officeDocument/2006/relationships/hyperlink" Target="https://www.youtube.com/watch?v=fQuC32gH8Rw" TargetMode="External"/><Relationship Id="rId38" Type="http://schemas.openxmlformats.org/officeDocument/2006/relationships/hyperlink" Target="https://www.youtube.com/watch?v=pUROT2f6azM" TargetMode="External"/><Relationship Id="rId46" Type="http://schemas.openxmlformats.org/officeDocument/2006/relationships/hyperlink" Target="https://www.youtube.com/watch?v=dRGSsIi_UWo" TargetMode="External"/><Relationship Id="rId59" Type="http://schemas.openxmlformats.org/officeDocument/2006/relationships/hyperlink" Target="https://www.youtube.com/watch?v=VFcJzqgt0-I" TargetMode="External"/><Relationship Id="rId67" Type="http://schemas.openxmlformats.org/officeDocument/2006/relationships/hyperlink" Target="https://www.youtube.com/watch?v=RH08pZT6lsk" TargetMode="External"/><Relationship Id="rId20" Type="http://schemas.openxmlformats.org/officeDocument/2006/relationships/hyperlink" Target="https://soundcloud.com/borateng98/bing-bong-x-tokyo-drift-x" TargetMode="External"/><Relationship Id="rId41" Type="http://schemas.openxmlformats.org/officeDocument/2006/relationships/hyperlink" Target="https://www.youtube.com/watch?v=I2UV_21GuA8" TargetMode="External"/><Relationship Id="rId54" Type="http://schemas.openxmlformats.org/officeDocument/2006/relationships/hyperlink" Target="https://www.youtube.com/watch?v=-pypV-JPU1k" TargetMode="External"/><Relationship Id="rId62" Type="http://schemas.openxmlformats.org/officeDocument/2006/relationships/hyperlink" Target="https://www.youtube.com/watch?v=saFn4FSYLa4" TargetMode="External"/><Relationship Id="rId70" Type="http://schemas.openxmlformats.org/officeDocument/2006/relationships/hyperlink" Target="https://www.youtube.com/watch?v=W2roFzbnEu4" TargetMode="External"/><Relationship Id="rId75" Type="http://schemas.openxmlformats.org/officeDocument/2006/relationships/hyperlink" Target="https://www.youtube.com/watch?v=aD7F6M9fsms" TargetMode="External"/><Relationship Id="rId83" Type="http://schemas.openxmlformats.org/officeDocument/2006/relationships/hyperlink" Target="https://www.youtube.com/watch?v=f_-_9GGl0_I" TargetMode="External"/><Relationship Id="rId88" Type="http://schemas.openxmlformats.org/officeDocument/2006/relationships/hyperlink" Target="https://www.youtube.com/watch?v=wi816BMNoxs&amp;ab_channel=ArtPeople" TargetMode="External"/><Relationship Id="rId91" Type="http://schemas.openxmlformats.org/officeDocument/2006/relationships/hyperlink" Target="https://www.youtube.com/watch?v=yRNb4GcRhoQ&amp;ab_channel=Bart93Raamsdonksveer" TargetMode="External"/><Relationship Id="rId96" Type="http://schemas.openxmlformats.org/officeDocument/2006/relationships/hyperlink" Target="https://www.youtube.com/watch?v=YJVmu6yttiw" TargetMode="External"/><Relationship Id="rId1" Type="http://schemas.openxmlformats.org/officeDocument/2006/relationships/hyperlink" Target="https://www.youtube.com/watch?v=pUthPimrFKg&amp;list=OLAK5uy_kzZNMWT_5-NY88fPbuT3CglCaDtIeWoHc" TargetMode="External"/><Relationship Id="rId6" Type="http://schemas.openxmlformats.org/officeDocument/2006/relationships/hyperlink" Target="https://www.youtube.com/watch?v=ndenXpxSA9A" TargetMode="External"/><Relationship Id="rId15" Type="http://schemas.openxmlformats.org/officeDocument/2006/relationships/hyperlink" Target="https://www.youtube.com/watch?v=Ol9CCM240Ag" TargetMode="External"/><Relationship Id="rId23" Type="http://schemas.openxmlformats.org/officeDocument/2006/relationships/hyperlink" Target="https://www.youtube.com/watch?v=Vf_MfwXlEl0" TargetMode="External"/><Relationship Id="rId28" Type="http://schemas.openxmlformats.org/officeDocument/2006/relationships/hyperlink" Target="https://soundcloud.com/tolga-aslan/summer-cem-x-gringo-yallah-goodbye-tolga-aslan-remix" TargetMode="External"/><Relationship Id="rId36" Type="http://schemas.openxmlformats.org/officeDocument/2006/relationships/hyperlink" Target="https://www.youtube.com/watch?v=RTyfkvt3kJg" TargetMode="External"/><Relationship Id="rId49" Type="http://schemas.openxmlformats.org/officeDocument/2006/relationships/hyperlink" Target="https://www.youtube.com/watch?v=TotjQAfzMpo" TargetMode="External"/><Relationship Id="rId57" Type="http://schemas.openxmlformats.org/officeDocument/2006/relationships/hyperlink" Target="https://youtu.be/vx-Lzo9NxAQ?si=Q82ISXtRsBKP_D-l" TargetMode="External"/><Relationship Id="rId10" Type="http://schemas.openxmlformats.org/officeDocument/2006/relationships/hyperlink" Target="https://www.youtube.com/watch?v=Ou7c8Sg9YVg" TargetMode="External"/><Relationship Id="rId31" Type="http://schemas.openxmlformats.org/officeDocument/2006/relationships/hyperlink" Target="https://soundcloud.com/teddycream/maneskin-beggin-teddy-cream-bootleg?in=dudegodeste/sets/bootleg/" TargetMode="External"/><Relationship Id="rId44" Type="http://schemas.openxmlformats.org/officeDocument/2006/relationships/hyperlink" Target="https://www.youtube.com/watch?v=ZYkBf0dbs5I" TargetMode="External"/><Relationship Id="rId52" Type="http://schemas.openxmlformats.org/officeDocument/2006/relationships/hyperlink" Target="https://www.youtube.com/watch?v=vNoKguSdy4Y" TargetMode="External"/><Relationship Id="rId60" Type="http://schemas.openxmlformats.org/officeDocument/2006/relationships/hyperlink" Target="https://www.youtube.com/watch?v=EXWOJvlDwbU" TargetMode="External"/><Relationship Id="rId65" Type="http://schemas.openxmlformats.org/officeDocument/2006/relationships/hyperlink" Target="https://www.youtube.com/watch?v=z2mNX-CpQe8" TargetMode="External"/><Relationship Id="rId73" Type="http://schemas.openxmlformats.org/officeDocument/2006/relationships/hyperlink" Target="https://www.youtube.com/watch?v=R70bfg1Uiq0" TargetMode="External"/><Relationship Id="rId78" Type="http://schemas.openxmlformats.org/officeDocument/2006/relationships/hyperlink" Target="https://www.youtube.com/watch?v=6_PAHbqq-o4" TargetMode="External"/><Relationship Id="rId81" Type="http://schemas.openxmlformats.org/officeDocument/2006/relationships/hyperlink" Target="https://www.youtube.com/watch?v=w3viBe2Q0P8" TargetMode="External"/><Relationship Id="rId86" Type="http://schemas.openxmlformats.org/officeDocument/2006/relationships/hyperlink" Target="https://www.youtube.com/watch?v=bzpvGLBIgKI" TargetMode="External"/><Relationship Id="rId94" Type="http://schemas.openxmlformats.org/officeDocument/2006/relationships/hyperlink" Target="https://soundcloud.com/heyshorty-mashups/the-way-i-shorty?in=pernille-aggerholm-bidstrup/sets/fest/" TargetMode="External"/><Relationship Id="rId4" Type="http://schemas.openxmlformats.org/officeDocument/2006/relationships/hyperlink" Target="https://on.soundcloud.com/k8RB8" TargetMode="External"/><Relationship Id="rId9" Type="http://schemas.openxmlformats.org/officeDocument/2006/relationships/hyperlink" Target="https://www.youtube.com/watch?v=QuvqzlxEO6g" TargetMode="External"/><Relationship Id="rId13" Type="http://schemas.openxmlformats.org/officeDocument/2006/relationships/hyperlink" Target="https://soundcloud.com/3312w617/gegagedigedagedago-2" TargetMode="External"/><Relationship Id="rId18" Type="http://schemas.openxmlformats.org/officeDocument/2006/relationships/hyperlink" Target="https://soundcloud.com/lamar-anderson-9/a-pimp-named-slickback-lakim" TargetMode="External"/><Relationship Id="rId39" Type="http://schemas.openxmlformats.org/officeDocument/2006/relationships/hyperlink" Target="https://www.youtube.com/watch?v=Y1YTg6SEed8" TargetMode="External"/><Relationship Id="rId34" Type="http://schemas.openxmlformats.org/officeDocument/2006/relationships/hyperlink" Target="https://www.youtube.com/watch?v=fnwQHGGoAZE" TargetMode="External"/><Relationship Id="rId50" Type="http://schemas.openxmlformats.org/officeDocument/2006/relationships/hyperlink" Target="https://www.youtube.com/watch?v=zgpNAWKWKUU" TargetMode="External"/><Relationship Id="rId55" Type="http://schemas.openxmlformats.org/officeDocument/2006/relationships/hyperlink" Target="https://www.youtube.com/watch?v=iIpfWORQWhU" TargetMode="External"/><Relationship Id="rId76" Type="http://schemas.openxmlformats.org/officeDocument/2006/relationships/hyperlink" Target="https://www.youtube.com/watch?v=jrjESdPsLxE" TargetMode="External"/><Relationship Id="rId97" Type="http://schemas.openxmlformats.org/officeDocument/2006/relationships/hyperlink" Target="https://soundcloud.com/user-554392181/good-feeling" TargetMode="External"/><Relationship Id="rId7" Type="http://schemas.openxmlformats.org/officeDocument/2006/relationships/hyperlink" Target="https://www.youtube.com/watch?v=QRgc4UTxgtE" TargetMode="External"/><Relationship Id="rId71" Type="http://schemas.openxmlformats.org/officeDocument/2006/relationships/hyperlink" Target="https://www.youtube.com/watch?v=y4zdDXPYo0I" TargetMode="External"/><Relationship Id="rId92" Type="http://schemas.openxmlformats.org/officeDocument/2006/relationships/hyperlink" Target="https://www.youtube.com/watch?v=5vRlJrkxsqo&amp;ab_channel=THEBESTTHEBESTTHEBE" TargetMode="External"/><Relationship Id="rId2" Type="http://schemas.openxmlformats.org/officeDocument/2006/relationships/hyperlink" Target="https://on.soundcloud.com/GLr36" TargetMode="External"/><Relationship Id="rId29" Type="http://schemas.openxmlformats.org/officeDocument/2006/relationships/hyperlink" Target="https://soundcloud.com/frederik-c-gade/migos-pure-water-remix" TargetMode="External"/><Relationship Id="rId24" Type="http://schemas.openxmlformats.org/officeDocument/2006/relationships/hyperlink" Target="https://www.youtube.com/watch?v=nntGTK2Fhb0" TargetMode="External"/><Relationship Id="rId40" Type="http://schemas.openxmlformats.org/officeDocument/2006/relationships/hyperlink" Target="https://www.youtube.com/watch?v=BY1qkoUhcWQ" TargetMode="External"/><Relationship Id="rId45" Type="http://schemas.openxmlformats.org/officeDocument/2006/relationships/hyperlink" Target="https://soundcloud.com/sophie-finderup/give-it-to-me" TargetMode="External"/><Relationship Id="rId66" Type="http://schemas.openxmlformats.org/officeDocument/2006/relationships/hyperlink" Target="https://www.youtube.com/watch?v=ekD1dTsM3Ng" TargetMode="External"/><Relationship Id="rId87" Type="http://schemas.openxmlformats.org/officeDocument/2006/relationships/hyperlink" Target="https://www.youtube.com/watch?v=K17df81RL9Y" TargetMode="External"/><Relationship Id="rId61" Type="http://schemas.openxmlformats.org/officeDocument/2006/relationships/hyperlink" Target="https://youtu.be/hQo1HIcSVtg?si=7aRha5-hjpTS0b62" TargetMode="External"/><Relationship Id="rId82" Type="http://schemas.openxmlformats.org/officeDocument/2006/relationships/hyperlink" Target="https://www.youtube.com/watch?v=dNRC137o0j8" TargetMode="External"/><Relationship Id="rId19" Type="http://schemas.openxmlformats.org/officeDocument/2006/relationships/hyperlink" Target="https://www.youtube.com/watch?v=ZjMQQGKV-5o" TargetMode="External"/><Relationship Id="rId14" Type="http://schemas.openxmlformats.org/officeDocument/2006/relationships/hyperlink" Target="https://soundcloud.com/3312w617/gegagedigedagedago-2?si=467a0a08ca2e42e4ae386b860ee36b3f&amp;utm_source=clipboard&amp;utm_medium=text&amp;utm_campaign=social_sharing" TargetMode="External"/><Relationship Id="rId30" Type="http://schemas.openxmlformats.org/officeDocument/2006/relationships/hyperlink" Target="https://soundcloud.com/itsminieh/the-simpsons-trance-remix" TargetMode="External"/><Relationship Id="rId35" Type="http://schemas.openxmlformats.org/officeDocument/2006/relationships/hyperlink" Target="https://www.youtube.com/watch?v=B62xlRt4_9I" TargetMode="External"/><Relationship Id="rId56" Type="http://schemas.openxmlformats.org/officeDocument/2006/relationships/hyperlink" Target="https://www.youtube.com/watch?v=9n3A_-HRFfc" TargetMode="External"/><Relationship Id="rId77" Type="http://schemas.openxmlformats.org/officeDocument/2006/relationships/hyperlink" Target="https://www.youtube.com/watch?v=oELrBolP5mM" TargetMode="External"/><Relationship Id="rId8" Type="http://schemas.openxmlformats.org/officeDocument/2006/relationships/hyperlink" Target="https://www.youtube.com/watch?v=7hOKxLUgi1E" TargetMode="External"/><Relationship Id="rId51" Type="http://schemas.openxmlformats.org/officeDocument/2006/relationships/hyperlink" Target="https://soundcloud.com/heyshorty-mashups/vltj-torfisk-stor-mand-mashup-1" TargetMode="External"/><Relationship Id="rId72" Type="http://schemas.openxmlformats.org/officeDocument/2006/relationships/hyperlink" Target="https://www.youtube.com/watch?v=SBjQ9tuuTJQ" TargetMode="External"/><Relationship Id="rId93" Type="http://schemas.openxmlformats.org/officeDocument/2006/relationships/hyperlink" Target="https://www.youtube.com/watch?v=0tdyU_gW6WE&amp;ab_channel=NeilCiciere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000"/>
  <sheetViews>
    <sheetView tabSelected="1" workbookViewId="0">
      <selection activeCell="A2" sqref="A2:D101"/>
    </sheetView>
  </sheetViews>
  <sheetFormatPr baseColWidth="10" defaultColWidth="14.5" defaultRowHeight="15" customHeight="1" x14ac:dyDescent="0.2"/>
  <cols>
    <col min="1" max="1" width="43.5" customWidth="1"/>
    <col min="2" max="2" width="22" customWidth="1"/>
    <col min="3" max="3" width="19.83203125" customWidth="1"/>
    <col min="4" max="4" width="14.5" customWidth="1"/>
    <col min="5" max="5" width="21.1640625" customWidth="1"/>
    <col min="6" max="21" width="12.5" customWidth="1"/>
    <col min="22" max="26" width="8.83203125" customWidth="1"/>
  </cols>
  <sheetData>
    <row r="1" spans="1:9" ht="18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</row>
    <row r="2" spans="1:9" ht="18" customHeight="1" x14ac:dyDescent="0.2">
      <c r="A2" s="4" t="s">
        <v>6</v>
      </c>
      <c r="B2" s="5" t="s">
        <v>7</v>
      </c>
      <c r="C2" s="4">
        <v>0</v>
      </c>
      <c r="D2" s="4" t="s">
        <v>8</v>
      </c>
    </row>
    <row r="3" spans="1:9" ht="18" customHeight="1" x14ac:dyDescent="0.2">
      <c r="A3" s="4" t="s">
        <v>9</v>
      </c>
      <c r="B3" s="5" t="s">
        <v>10</v>
      </c>
      <c r="C3" s="4">
        <v>64</v>
      </c>
    </row>
    <row r="4" spans="1:9" ht="18" customHeight="1" x14ac:dyDescent="0.2">
      <c r="A4" s="4" t="s">
        <v>11</v>
      </c>
      <c r="B4" s="5" t="s">
        <v>12</v>
      </c>
      <c r="C4" s="4">
        <v>28</v>
      </c>
    </row>
    <row r="5" spans="1:9" ht="18" customHeight="1" x14ac:dyDescent="0.2">
      <c r="A5" s="4" t="s">
        <v>13</v>
      </c>
      <c r="B5" s="5" t="s">
        <v>14</v>
      </c>
      <c r="C5" s="4">
        <v>5</v>
      </c>
    </row>
    <row r="6" spans="1:9" ht="18" customHeight="1" x14ac:dyDescent="0.2">
      <c r="A6" s="4" t="s">
        <v>15</v>
      </c>
      <c r="B6" s="5" t="s">
        <v>16</v>
      </c>
      <c r="C6" s="4">
        <v>42</v>
      </c>
      <c r="D6" s="4" t="s">
        <v>17</v>
      </c>
    </row>
    <row r="7" spans="1:9" ht="18" customHeight="1" x14ac:dyDescent="0.2">
      <c r="A7" s="4" t="s">
        <v>18</v>
      </c>
      <c r="B7" s="5" t="s">
        <v>19</v>
      </c>
      <c r="C7" s="4">
        <v>0</v>
      </c>
    </row>
    <row r="8" spans="1:9" ht="18" customHeight="1" x14ac:dyDescent="0.2">
      <c r="A8" s="4" t="s">
        <v>20</v>
      </c>
      <c r="B8" s="5" t="s">
        <v>21</v>
      </c>
      <c r="C8" s="4">
        <v>12</v>
      </c>
      <c r="H8" s="6"/>
      <c r="I8" s="3"/>
    </row>
    <row r="9" spans="1:9" ht="18" customHeight="1" x14ac:dyDescent="0.2">
      <c r="A9" s="4" t="s">
        <v>22</v>
      </c>
      <c r="B9" s="5" t="s">
        <v>23</v>
      </c>
      <c r="C9" s="4">
        <v>11</v>
      </c>
    </row>
    <row r="10" spans="1:9" ht="18" customHeight="1" x14ac:dyDescent="0.2">
      <c r="A10" s="4" t="s">
        <v>24</v>
      </c>
      <c r="B10" s="5" t="s">
        <v>25</v>
      </c>
      <c r="C10" s="4">
        <v>15</v>
      </c>
    </row>
    <row r="11" spans="1:9" ht="18" customHeight="1" x14ac:dyDescent="0.2">
      <c r="A11" s="4" t="s">
        <v>26</v>
      </c>
      <c r="B11" s="5" t="s">
        <v>27</v>
      </c>
      <c r="C11" s="4">
        <v>6</v>
      </c>
    </row>
    <row r="12" spans="1:9" ht="18" customHeight="1" x14ac:dyDescent="0.2">
      <c r="A12" s="4" t="s">
        <v>28</v>
      </c>
      <c r="B12" s="5" t="s">
        <v>29</v>
      </c>
      <c r="C12" s="4">
        <v>40</v>
      </c>
    </row>
    <row r="13" spans="1:9" ht="18" customHeight="1" x14ac:dyDescent="0.2">
      <c r="A13" s="5" t="s">
        <v>30</v>
      </c>
      <c r="B13" s="5" t="s">
        <v>31</v>
      </c>
      <c r="C13" s="4">
        <v>0</v>
      </c>
    </row>
    <row r="14" spans="1:9" ht="18" customHeight="1" x14ac:dyDescent="0.2">
      <c r="A14" s="4" t="s">
        <v>32</v>
      </c>
      <c r="B14" s="5" t="s">
        <v>33</v>
      </c>
      <c r="C14" s="4">
        <v>40</v>
      </c>
    </row>
    <row r="15" spans="1:9" ht="18" customHeight="1" x14ac:dyDescent="0.2">
      <c r="A15" s="4" t="s">
        <v>34</v>
      </c>
      <c r="B15" s="5" t="s">
        <v>35</v>
      </c>
      <c r="C15" s="4">
        <v>23</v>
      </c>
    </row>
    <row r="16" spans="1:9" ht="18" customHeight="1" x14ac:dyDescent="0.2">
      <c r="A16" s="4" t="s">
        <v>36</v>
      </c>
      <c r="B16" s="5" t="s">
        <v>37</v>
      </c>
      <c r="C16" s="4">
        <v>0</v>
      </c>
    </row>
    <row r="17" spans="1:7" ht="18" customHeight="1" x14ac:dyDescent="0.2">
      <c r="A17" s="4" t="s">
        <v>38</v>
      </c>
      <c r="B17" s="5" t="s">
        <v>39</v>
      </c>
      <c r="C17" s="4">
        <v>33</v>
      </c>
    </row>
    <row r="18" spans="1:7" ht="18" customHeight="1" x14ac:dyDescent="0.2">
      <c r="A18" s="4" t="s">
        <v>40</v>
      </c>
      <c r="B18" s="5" t="s">
        <v>41</v>
      </c>
      <c r="C18" s="4">
        <v>31</v>
      </c>
    </row>
    <row r="19" spans="1:7" ht="18" customHeight="1" x14ac:dyDescent="0.2">
      <c r="A19" s="4" t="s">
        <v>42</v>
      </c>
      <c r="B19" s="5" t="s">
        <v>43</v>
      </c>
      <c r="C19" s="4">
        <v>26</v>
      </c>
    </row>
    <row r="20" spans="1:7" ht="18" customHeight="1" x14ac:dyDescent="0.2">
      <c r="A20" s="4" t="s">
        <v>44</v>
      </c>
      <c r="B20" s="5" t="s">
        <v>45</v>
      </c>
      <c r="C20" s="6">
        <v>32</v>
      </c>
      <c r="D20" s="3"/>
    </row>
    <row r="21" spans="1:7" ht="18" customHeight="1" x14ac:dyDescent="0.2">
      <c r="A21" s="4" t="s">
        <v>46</v>
      </c>
      <c r="B21" s="5" t="s">
        <v>47</v>
      </c>
      <c r="C21" s="4">
        <v>208</v>
      </c>
      <c r="D21" s="3"/>
    </row>
    <row r="22" spans="1:7" ht="18" customHeight="1" x14ac:dyDescent="0.2">
      <c r="A22" s="4" t="s">
        <v>48</v>
      </c>
      <c r="B22" s="5" t="s">
        <v>49</v>
      </c>
      <c r="C22" s="4">
        <v>5</v>
      </c>
      <c r="D22" s="3"/>
    </row>
    <row r="23" spans="1:7" ht="18" customHeight="1" x14ac:dyDescent="0.2">
      <c r="A23" s="7" t="s">
        <v>50</v>
      </c>
      <c r="B23" s="8" t="s">
        <v>51</v>
      </c>
      <c r="C23" s="9">
        <v>30</v>
      </c>
      <c r="D23" s="3"/>
    </row>
    <row r="24" spans="1:7" ht="18" customHeight="1" x14ac:dyDescent="0.2">
      <c r="A24" s="4" t="s">
        <v>52</v>
      </c>
      <c r="B24" s="5" t="s">
        <v>53</v>
      </c>
      <c r="C24" s="4">
        <v>69</v>
      </c>
      <c r="D24" s="3"/>
    </row>
    <row r="25" spans="1:7" ht="18" customHeight="1" x14ac:dyDescent="0.2">
      <c r="A25" s="10" t="s">
        <v>54</v>
      </c>
      <c r="B25" s="11" t="s">
        <v>55</v>
      </c>
      <c r="C25" s="6">
        <v>8</v>
      </c>
      <c r="D25" s="3"/>
      <c r="E25" s="10"/>
      <c r="F25" s="12"/>
      <c r="G25" s="6"/>
    </row>
    <row r="26" spans="1:7" ht="18" customHeight="1" x14ac:dyDescent="0.2">
      <c r="A26" s="4" t="s">
        <v>56</v>
      </c>
      <c r="B26" s="5" t="s">
        <v>57</v>
      </c>
      <c r="C26" s="6">
        <v>3</v>
      </c>
      <c r="D26" s="3"/>
      <c r="G26" s="6"/>
    </row>
    <row r="27" spans="1:7" ht="18" customHeight="1" x14ac:dyDescent="0.2">
      <c r="A27" s="4" t="s">
        <v>58</v>
      </c>
      <c r="B27" s="5" t="s">
        <v>59</v>
      </c>
      <c r="C27" s="4">
        <v>4</v>
      </c>
      <c r="D27" s="3"/>
    </row>
    <row r="28" spans="1:7" ht="18" customHeight="1" x14ac:dyDescent="0.2">
      <c r="A28" s="4" t="s">
        <v>60</v>
      </c>
      <c r="B28" s="5" t="s">
        <v>61</v>
      </c>
      <c r="C28" s="4">
        <v>27</v>
      </c>
      <c r="D28" s="3"/>
    </row>
    <row r="29" spans="1:7" ht="18" customHeight="1" x14ac:dyDescent="0.2">
      <c r="A29" s="4" t="s">
        <v>62</v>
      </c>
      <c r="B29" s="5" t="s">
        <v>63</v>
      </c>
      <c r="C29" s="4">
        <v>10</v>
      </c>
      <c r="D29" s="3"/>
    </row>
    <row r="30" spans="1:7" ht="18" customHeight="1" x14ac:dyDescent="0.2">
      <c r="A30" s="4" t="s">
        <v>64</v>
      </c>
      <c r="B30" s="5" t="s">
        <v>65</v>
      </c>
      <c r="C30" s="4">
        <v>0</v>
      </c>
      <c r="D30" s="3"/>
      <c r="F30" s="3"/>
    </row>
    <row r="31" spans="1:7" ht="18" customHeight="1" x14ac:dyDescent="0.2">
      <c r="A31" s="4" t="s">
        <v>66</v>
      </c>
      <c r="B31" s="5" t="s">
        <v>67</v>
      </c>
      <c r="C31" s="4">
        <v>164</v>
      </c>
      <c r="D31" s="3"/>
    </row>
    <row r="32" spans="1:7" ht="18" customHeight="1" x14ac:dyDescent="0.2">
      <c r="A32" s="4" t="s">
        <v>68</v>
      </c>
      <c r="B32" s="5" t="s">
        <v>69</v>
      </c>
      <c r="C32" s="4">
        <v>13</v>
      </c>
      <c r="D32" s="3"/>
    </row>
    <row r="33" spans="1:7" ht="18" customHeight="1" x14ac:dyDescent="0.2">
      <c r="A33" s="4" t="s">
        <v>70</v>
      </c>
      <c r="B33" s="5" t="s">
        <v>71</v>
      </c>
      <c r="C33" s="4">
        <v>20</v>
      </c>
      <c r="D33" s="3"/>
    </row>
    <row r="34" spans="1:7" ht="18" customHeight="1" x14ac:dyDescent="0.2">
      <c r="A34" s="4" t="s">
        <v>72</v>
      </c>
      <c r="B34" s="5" t="s">
        <v>73</v>
      </c>
      <c r="C34" s="4">
        <v>37</v>
      </c>
      <c r="D34" s="3"/>
    </row>
    <row r="35" spans="1:7" ht="18" customHeight="1" x14ac:dyDescent="0.2">
      <c r="A35" s="4" t="s">
        <v>74</v>
      </c>
      <c r="B35" s="5" t="s">
        <v>75</v>
      </c>
      <c r="C35" s="4">
        <v>30</v>
      </c>
      <c r="D35" s="3"/>
    </row>
    <row r="36" spans="1:7" ht="18" customHeight="1" x14ac:dyDescent="0.2">
      <c r="A36" s="4" t="s">
        <v>76</v>
      </c>
      <c r="B36" s="5" t="s">
        <v>77</v>
      </c>
      <c r="C36" s="4">
        <v>0</v>
      </c>
      <c r="D36" s="3"/>
    </row>
    <row r="37" spans="1:7" ht="18" customHeight="1" x14ac:dyDescent="0.2">
      <c r="A37" s="4" t="s">
        <v>78</v>
      </c>
      <c r="B37" s="5" t="s">
        <v>79</v>
      </c>
      <c r="C37" s="4">
        <v>0</v>
      </c>
      <c r="D37" s="3"/>
    </row>
    <row r="38" spans="1:7" ht="15.75" customHeight="1" x14ac:dyDescent="0.2">
      <c r="A38" s="4" t="s">
        <v>80</v>
      </c>
      <c r="B38" s="13" t="s">
        <v>81</v>
      </c>
      <c r="C38" s="9">
        <v>14</v>
      </c>
      <c r="D38" s="3"/>
    </row>
    <row r="39" spans="1:7" ht="15.75" customHeight="1" x14ac:dyDescent="0.2">
      <c r="A39" s="4" t="s">
        <v>82</v>
      </c>
      <c r="B39" s="14" t="s">
        <v>83</v>
      </c>
      <c r="C39" s="6">
        <v>17</v>
      </c>
      <c r="D39" s="3"/>
    </row>
    <row r="40" spans="1:7" ht="15.75" customHeight="1" x14ac:dyDescent="0.2">
      <c r="A40" s="4" t="s">
        <v>84</v>
      </c>
      <c r="B40" s="5" t="s">
        <v>85</v>
      </c>
      <c r="C40" s="4">
        <v>0</v>
      </c>
      <c r="D40" s="3"/>
    </row>
    <row r="41" spans="1:7" ht="15.75" customHeight="1" x14ac:dyDescent="0.2">
      <c r="A41" s="4" t="s">
        <v>86</v>
      </c>
      <c r="B41" s="5" t="s">
        <v>87</v>
      </c>
      <c r="C41" s="4">
        <v>7</v>
      </c>
      <c r="D41" s="3"/>
    </row>
    <row r="42" spans="1:7" ht="15.75" customHeight="1" x14ac:dyDescent="0.2">
      <c r="A42" s="4" t="s">
        <v>88</v>
      </c>
      <c r="B42" s="5" t="s">
        <v>89</v>
      </c>
      <c r="C42" s="4">
        <v>4</v>
      </c>
      <c r="D42" s="3"/>
    </row>
    <row r="43" spans="1:7" ht="15.75" customHeight="1" x14ac:dyDescent="0.2">
      <c r="A43" s="4" t="s">
        <v>90</v>
      </c>
      <c r="B43" s="5" t="s">
        <v>91</v>
      </c>
      <c r="C43" s="4">
        <v>0</v>
      </c>
      <c r="D43" s="3"/>
    </row>
    <row r="44" spans="1:7" ht="15.75" customHeight="1" x14ac:dyDescent="0.2">
      <c r="A44" s="4" t="s">
        <v>92</v>
      </c>
      <c r="B44" s="5" t="s">
        <v>93</v>
      </c>
      <c r="C44" s="6">
        <v>5</v>
      </c>
      <c r="D44" s="3"/>
      <c r="G44" s="6"/>
    </row>
    <row r="45" spans="1:7" ht="15.75" customHeight="1" x14ac:dyDescent="0.2">
      <c r="A45" s="4" t="s">
        <v>94</v>
      </c>
      <c r="B45" s="5" t="s">
        <v>95</v>
      </c>
      <c r="C45" s="4">
        <v>140</v>
      </c>
      <c r="D45" s="3"/>
    </row>
    <row r="46" spans="1:7" ht="17.25" customHeight="1" x14ac:dyDescent="0.2">
      <c r="A46" s="4" t="s">
        <v>96</v>
      </c>
      <c r="B46" s="5" t="s">
        <v>97</v>
      </c>
      <c r="C46" s="6">
        <v>12</v>
      </c>
      <c r="D46" s="3"/>
      <c r="G46" s="6"/>
    </row>
    <row r="47" spans="1:7" ht="17.25" customHeight="1" x14ac:dyDescent="0.2">
      <c r="A47" s="4" t="s">
        <v>98</v>
      </c>
      <c r="B47" s="14" t="s">
        <v>99</v>
      </c>
      <c r="C47" s="4">
        <v>39</v>
      </c>
      <c r="D47" s="3"/>
    </row>
    <row r="48" spans="1:7" ht="17.25" customHeight="1" x14ac:dyDescent="0.2">
      <c r="A48" s="4" t="s">
        <v>100</v>
      </c>
      <c r="B48" s="5" t="s">
        <v>101</v>
      </c>
      <c r="C48" s="4">
        <v>0</v>
      </c>
      <c r="D48" s="3"/>
    </row>
    <row r="49" spans="1:4" ht="17.25" customHeight="1" x14ac:dyDescent="0.2">
      <c r="A49" s="4" t="s">
        <v>102</v>
      </c>
      <c r="B49" s="5" t="s">
        <v>103</v>
      </c>
      <c r="C49" s="4">
        <v>17</v>
      </c>
      <c r="D49" s="3"/>
    </row>
    <row r="50" spans="1:4" ht="17.25" customHeight="1" x14ac:dyDescent="0.2">
      <c r="A50" s="4" t="s">
        <v>104</v>
      </c>
      <c r="B50" s="5" t="s">
        <v>105</v>
      </c>
      <c r="C50" s="4">
        <v>28</v>
      </c>
      <c r="D50" s="3"/>
    </row>
    <row r="51" spans="1:4" ht="17.25" customHeight="1" x14ac:dyDescent="0.2">
      <c r="A51" s="4" t="s">
        <v>106</v>
      </c>
      <c r="B51" s="5" t="s">
        <v>107</v>
      </c>
      <c r="C51" s="6">
        <v>22</v>
      </c>
      <c r="D51" s="15"/>
    </row>
    <row r="52" spans="1:4" ht="17.25" customHeight="1" x14ac:dyDescent="0.2">
      <c r="A52" s="4" t="s">
        <v>108</v>
      </c>
      <c r="B52" s="5" t="s">
        <v>109</v>
      </c>
      <c r="C52" s="4">
        <v>0</v>
      </c>
      <c r="D52" s="3"/>
    </row>
    <row r="53" spans="1:4" ht="17.25" customHeight="1" x14ac:dyDescent="0.2">
      <c r="A53" s="4" t="s">
        <v>110</v>
      </c>
      <c r="B53" s="5" t="s">
        <v>111</v>
      </c>
      <c r="C53" s="4">
        <v>30</v>
      </c>
      <c r="D53" s="3"/>
    </row>
    <row r="54" spans="1:4" ht="17.25" customHeight="1" x14ac:dyDescent="0.2">
      <c r="A54" s="4" t="s">
        <v>112</v>
      </c>
      <c r="B54" s="5" t="s">
        <v>113</v>
      </c>
      <c r="C54" s="4">
        <v>6</v>
      </c>
      <c r="D54" s="3"/>
    </row>
    <row r="55" spans="1:4" ht="17.25" customHeight="1" x14ac:dyDescent="0.2">
      <c r="A55" s="4" t="s">
        <v>114</v>
      </c>
      <c r="B55" s="5" t="s">
        <v>115</v>
      </c>
      <c r="C55" s="4">
        <v>7</v>
      </c>
      <c r="D55" s="3"/>
    </row>
    <row r="56" spans="1:4" ht="17.25" customHeight="1" x14ac:dyDescent="0.2">
      <c r="A56" s="4" t="s">
        <v>116</v>
      </c>
      <c r="B56" s="14" t="s">
        <v>117</v>
      </c>
      <c r="C56" s="4">
        <v>13</v>
      </c>
      <c r="D56" s="3"/>
    </row>
    <row r="57" spans="1:4" ht="17.25" customHeight="1" x14ac:dyDescent="0.2">
      <c r="A57" s="4" t="s">
        <v>118</v>
      </c>
      <c r="B57" s="5" t="s">
        <v>119</v>
      </c>
      <c r="C57" s="4">
        <v>11</v>
      </c>
      <c r="D57" s="3"/>
    </row>
    <row r="58" spans="1:4" ht="17.25" customHeight="1" x14ac:dyDescent="0.2">
      <c r="A58" s="4" t="s">
        <v>120</v>
      </c>
      <c r="B58" s="14" t="s">
        <v>121</v>
      </c>
      <c r="C58" s="4">
        <v>11</v>
      </c>
      <c r="D58" s="3"/>
    </row>
    <row r="59" spans="1:4" ht="17.25" customHeight="1" x14ac:dyDescent="0.2">
      <c r="A59" s="4" t="s">
        <v>122</v>
      </c>
      <c r="B59" s="14" t="s">
        <v>123</v>
      </c>
      <c r="C59" s="4">
        <v>25</v>
      </c>
      <c r="D59" s="3"/>
    </row>
    <row r="60" spans="1:4" ht="17.25" customHeight="1" x14ac:dyDescent="0.2">
      <c r="A60" s="4" t="s">
        <v>124</v>
      </c>
      <c r="B60" s="14" t="s">
        <v>125</v>
      </c>
      <c r="C60" s="4">
        <v>22</v>
      </c>
      <c r="D60" s="3"/>
    </row>
    <row r="61" spans="1:4" ht="17.25" customHeight="1" x14ac:dyDescent="0.2">
      <c r="A61" s="4" t="s">
        <v>126</v>
      </c>
      <c r="B61" s="5" t="s">
        <v>127</v>
      </c>
      <c r="C61" s="6">
        <v>276</v>
      </c>
      <c r="D61" s="15"/>
    </row>
    <row r="62" spans="1:4" ht="17.25" customHeight="1" x14ac:dyDescent="0.2">
      <c r="A62" s="4" t="s">
        <v>128</v>
      </c>
      <c r="B62" s="14" t="s">
        <v>129</v>
      </c>
      <c r="C62" s="4">
        <v>0</v>
      </c>
      <c r="D62" s="3"/>
    </row>
    <row r="63" spans="1:4" ht="17.25" customHeight="1" x14ac:dyDescent="0.2">
      <c r="A63" s="4" t="s">
        <v>130</v>
      </c>
      <c r="B63" s="5" t="s">
        <v>131</v>
      </c>
      <c r="C63" s="6">
        <v>22</v>
      </c>
      <c r="D63" s="15"/>
    </row>
    <row r="64" spans="1:4" ht="17.25" customHeight="1" x14ac:dyDescent="0.2">
      <c r="A64" s="4" t="s">
        <v>132</v>
      </c>
      <c r="B64" s="5" t="s">
        <v>133</v>
      </c>
      <c r="C64" s="4">
        <v>0</v>
      </c>
      <c r="D64" s="3"/>
    </row>
    <row r="65" spans="1:4" ht="17.25" customHeight="1" x14ac:dyDescent="0.2">
      <c r="A65" s="4" t="s">
        <v>134</v>
      </c>
      <c r="B65" s="14" t="s">
        <v>135</v>
      </c>
      <c r="C65" s="6">
        <v>0</v>
      </c>
      <c r="D65" s="15"/>
    </row>
    <row r="66" spans="1:4" ht="17.25" customHeight="1" x14ac:dyDescent="0.2">
      <c r="A66" s="4" t="s">
        <v>136</v>
      </c>
      <c r="B66" s="14" t="s">
        <v>137</v>
      </c>
      <c r="C66" s="6">
        <v>28</v>
      </c>
      <c r="D66" s="3"/>
    </row>
    <row r="67" spans="1:4" ht="17.25" customHeight="1" x14ac:dyDescent="0.2">
      <c r="A67" s="4" t="s">
        <v>138</v>
      </c>
      <c r="B67" s="5" t="s">
        <v>139</v>
      </c>
      <c r="C67" s="6">
        <v>68</v>
      </c>
      <c r="D67" s="15"/>
    </row>
    <row r="68" spans="1:4" ht="17.25" customHeight="1" x14ac:dyDescent="0.2">
      <c r="A68" s="4" t="s">
        <v>140</v>
      </c>
      <c r="B68" s="14" t="s">
        <v>141</v>
      </c>
      <c r="C68" s="6">
        <v>0</v>
      </c>
      <c r="D68" s="3"/>
    </row>
    <row r="69" spans="1:4" ht="17.25" customHeight="1" x14ac:dyDescent="0.2">
      <c r="A69" s="4" t="s">
        <v>142</v>
      </c>
      <c r="B69" s="5" t="s">
        <v>143</v>
      </c>
      <c r="C69" s="6">
        <v>5</v>
      </c>
      <c r="D69" s="15"/>
    </row>
    <row r="70" spans="1:4" ht="17.25" customHeight="1" x14ac:dyDescent="0.2">
      <c r="A70" s="4" t="s">
        <v>144</v>
      </c>
      <c r="B70" s="5" t="s">
        <v>145</v>
      </c>
      <c r="C70" s="6">
        <v>0</v>
      </c>
      <c r="D70" s="15"/>
    </row>
    <row r="71" spans="1:4" ht="17.25" customHeight="1" x14ac:dyDescent="0.2">
      <c r="A71" s="4" t="s">
        <v>146</v>
      </c>
      <c r="B71" s="5" t="s">
        <v>147</v>
      </c>
      <c r="C71" s="6">
        <v>80</v>
      </c>
      <c r="D71" s="15"/>
    </row>
    <row r="72" spans="1:4" ht="17.25" customHeight="1" x14ac:dyDescent="0.2">
      <c r="A72" s="4" t="s">
        <v>148</v>
      </c>
      <c r="B72" s="5" t="s">
        <v>149</v>
      </c>
      <c r="C72" s="6">
        <v>0</v>
      </c>
      <c r="D72" s="15"/>
    </row>
    <row r="73" spans="1:4" ht="17.25" customHeight="1" x14ac:dyDescent="0.2">
      <c r="A73" s="4" t="s">
        <v>150</v>
      </c>
      <c r="B73" s="5" t="s">
        <v>151</v>
      </c>
      <c r="C73" s="6">
        <v>55</v>
      </c>
      <c r="D73" s="15"/>
    </row>
    <row r="74" spans="1:4" ht="17.25" customHeight="1" x14ac:dyDescent="0.2">
      <c r="A74" s="4" t="s">
        <v>152</v>
      </c>
      <c r="B74" s="5" t="s">
        <v>153</v>
      </c>
      <c r="C74" s="6">
        <v>37</v>
      </c>
      <c r="D74" s="15"/>
    </row>
    <row r="75" spans="1:4" ht="17.25" customHeight="1" x14ac:dyDescent="0.2">
      <c r="A75" s="4" t="s">
        <v>154</v>
      </c>
      <c r="B75" s="5" t="s">
        <v>155</v>
      </c>
      <c r="C75" s="6">
        <v>45</v>
      </c>
      <c r="D75" s="3"/>
    </row>
    <row r="76" spans="1:4" ht="17.25" customHeight="1" x14ac:dyDescent="0.2">
      <c r="A76" s="4" t="s">
        <v>156</v>
      </c>
      <c r="B76" s="5" t="s">
        <v>157</v>
      </c>
      <c r="C76" s="6">
        <v>0</v>
      </c>
      <c r="D76" s="3"/>
    </row>
    <row r="77" spans="1:4" ht="17.25" customHeight="1" x14ac:dyDescent="0.2">
      <c r="A77" s="4" t="s">
        <v>158</v>
      </c>
      <c r="B77" s="5" t="s">
        <v>159</v>
      </c>
      <c r="C77" s="6">
        <v>24</v>
      </c>
      <c r="D77" s="3"/>
    </row>
    <row r="78" spans="1:4" ht="17.25" customHeight="1" x14ac:dyDescent="0.2">
      <c r="A78" s="4" t="s">
        <v>160</v>
      </c>
      <c r="B78" s="14" t="s">
        <v>161</v>
      </c>
      <c r="C78" s="6">
        <v>8</v>
      </c>
      <c r="D78" s="16"/>
    </row>
    <row r="79" spans="1:4" ht="17.25" customHeight="1" x14ac:dyDescent="0.2">
      <c r="A79" s="4" t="s">
        <v>162</v>
      </c>
      <c r="B79" s="5" t="s">
        <v>163</v>
      </c>
      <c r="C79" s="6">
        <v>19</v>
      </c>
      <c r="D79" s="3"/>
    </row>
    <row r="80" spans="1:4" ht="17.25" customHeight="1" x14ac:dyDescent="0.2">
      <c r="A80" s="4" t="s">
        <v>164</v>
      </c>
      <c r="B80" s="5" t="s">
        <v>165</v>
      </c>
      <c r="C80" s="6">
        <v>20</v>
      </c>
      <c r="D80" s="3"/>
    </row>
    <row r="81" spans="1:4" ht="17.25" customHeight="1" x14ac:dyDescent="0.2">
      <c r="A81" s="4" t="s">
        <v>166</v>
      </c>
      <c r="B81" s="14" t="s">
        <v>167</v>
      </c>
      <c r="C81" s="6">
        <v>29</v>
      </c>
      <c r="D81" s="3"/>
    </row>
    <row r="82" spans="1:4" ht="17.25" customHeight="1" x14ac:dyDescent="0.2">
      <c r="A82" s="4" t="s">
        <v>168</v>
      </c>
      <c r="B82" s="5" t="s">
        <v>169</v>
      </c>
      <c r="C82" s="6">
        <v>12</v>
      </c>
      <c r="D82" s="3"/>
    </row>
    <row r="83" spans="1:4" ht="17.25" customHeight="1" x14ac:dyDescent="0.2">
      <c r="A83" s="4" t="s">
        <v>170</v>
      </c>
      <c r="B83" s="5" t="s">
        <v>171</v>
      </c>
      <c r="C83" s="4">
        <v>24</v>
      </c>
      <c r="D83" s="3"/>
    </row>
    <row r="84" spans="1:4" ht="17.25" customHeight="1" x14ac:dyDescent="0.2">
      <c r="A84" s="4" t="s">
        <v>172</v>
      </c>
      <c r="B84" s="5" t="s">
        <v>173</v>
      </c>
      <c r="C84" s="6">
        <v>8</v>
      </c>
      <c r="D84" s="3"/>
    </row>
    <row r="85" spans="1:4" ht="17.25" customHeight="1" x14ac:dyDescent="0.2">
      <c r="A85" s="4" t="s">
        <v>174</v>
      </c>
      <c r="B85" s="5" t="s">
        <v>175</v>
      </c>
      <c r="C85" s="4">
        <v>0</v>
      </c>
      <c r="D85" s="3"/>
    </row>
    <row r="86" spans="1:4" ht="17.25" customHeight="1" x14ac:dyDescent="0.2">
      <c r="A86" s="4" t="s">
        <v>176</v>
      </c>
      <c r="B86" s="5" t="s">
        <v>177</v>
      </c>
      <c r="C86" s="4">
        <v>48</v>
      </c>
      <c r="D86" s="3"/>
    </row>
    <row r="87" spans="1:4" ht="17.25" customHeight="1" x14ac:dyDescent="0.2">
      <c r="A87" s="4" t="s">
        <v>178</v>
      </c>
      <c r="B87" s="5" t="s">
        <v>179</v>
      </c>
      <c r="C87" s="6">
        <v>25</v>
      </c>
      <c r="D87" s="3"/>
    </row>
    <row r="88" spans="1:4" ht="17.25" customHeight="1" x14ac:dyDescent="0.2">
      <c r="A88" s="4" t="s">
        <v>180</v>
      </c>
      <c r="B88" s="5" t="s">
        <v>181</v>
      </c>
      <c r="C88" s="6">
        <v>7</v>
      </c>
      <c r="D88" s="3"/>
    </row>
    <row r="89" spans="1:4" ht="17.25" customHeight="1" x14ac:dyDescent="0.2">
      <c r="A89" s="15" t="s">
        <v>182</v>
      </c>
      <c r="B89" s="17" t="s">
        <v>183</v>
      </c>
      <c r="C89" s="6">
        <v>0</v>
      </c>
      <c r="D89" s="3"/>
    </row>
    <row r="90" spans="1:4" ht="17.25" customHeight="1" x14ac:dyDescent="0.2">
      <c r="A90" s="4" t="s">
        <v>184</v>
      </c>
      <c r="B90" s="5" t="s">
        <v>185</v>
      </c>
      <c r="C90" s="6">
        <v>9</v>
      </c>
      <c r="D90" s="3"/>
    </row>
    <row r="91" spans="1:4" ht="17.25" customHeight="1" x14ac:dyDescent="0.2">
      <c r="A91" s="4" t="s">
        <v>186</v>
      </c>
      <c r="B91" s="14" t="s">
        <v>187</v>
      </c>
      <c r="C91" s="6">
        <v>0</v>
      </c>
      <c r="D91" s="3"/>
    </row>
    <row r="92" spans="1:4" ht="17.25" customHeight="1" x14ac:dyDescent="0.2">
      <c r="A92" s="4" t="s">
        <v>188</v>
      </c>
      <c r="B92" s="14" t="s">
        <v>189</v>
      </c>
      <c r="C92" s="6">
        <v>5</v>
      </c>
      <c r="D92" s="3"/>
    </row>
    <row r="93" spans="1:4" ht="17.25" customHeight="1" x14ac:dyDescent="0.2">
      <c r="A93" s="4" t="s">
        <v>190</v>
      </c>
      <c r="B93" s="5" t="s">
        <v>191</v>
      </c>
      <c r="C93" s="6">
        <v>34</v>
      </c>
      <c r="D93" s="3"/>
    </row>
    <row r="94" spans="1:4" ht="17.25" customHeight="1" x14ac:dyDescent="0.2">
      <c r="A94" s="4" t="s">
        <v>192</v>
      </c>
      <c r="B94" s="14" t="s">
        <v>193</v>
      </c>
      <c r="C94" s="4">
        <v>50</v>
      </c>
      <c r="D94" s="3"/>
    </row>
    <row r="95" spans="1:4" ht="17.25" customHeight="1" x14ac:dyDescent="0.2">
      <c r="A95" s="4" t="s">
        <v>194</v>
      </c>
      <c r="B95" s="5" t="s">
        <v>195</v>
      </c>
      <c r="C95" s="4">
        <v>15</v>
      </c>
      <c r="D95" s="3"/>
    </row>
    <row r="96" spans="1:4" ht="17.25" customHeight="1" x14ac:dyDescent="0.2">
      <c r="A96" s="4" t="s">
        <v>196</v>
      </c>
      <c r="B96" s="14" t="s">
        <v>197</v>
      </c>
      <c r="C96" s="6">
        <v>79</v>
      </c>
      <c r="D96" s="3"/>
    </row>
    <row r="97" spans="1:21" ht="17.25" customHeight="1" x14ac:dyDescent="0.2">
      <c r="A97" s="10" t="s">
        <v>198</v>
      </c>
      <c r="B97" s="18" t="s">
        <v>199</v>
      </c>
      <c r="C97" s="4">
        <v>60</v>
      </c>
      <c r="D97" s="3"/>
    </row>
    <row r="98" spans="1:21" ht="17.25" customHeight="1" x14ac:dyDescent="0.2">
      <c r="A98" s="4" t="s">
        <v>200</v>
      </c>
      <c r="B98" s="5" t="s">
        <v>201</v>
      </c>
      <c r="C98" s="4">
        <v>93</v>
      </c>
      <c r="D98" s="3"/>
    </row>
    <row r="99" spans="1:21" ht="17.25" customHeight="1" x14ac:dyDescent="0.2">
      <c r="A99" s="10" t="s">
        <v>202</v>
      </c>
      <c r="B99" s="19" t="s">
        <v>203</v>
      </c>
      <c r="C99" s="6">
        <v>7</v>
      </c>
      <c r="D99" s="3"/>
    </row>
    <row r="100" spans="1:21" ht="17.25" customHeight="1" x14ac:dyDescent="0.2">
      <c r="A100" s="4" t="s">
        <v>204</v>
      </c>
      <c r="B100" s="5" t="s">
        <v>205</v>
      </c>
      <c r="C100" s="4">
        <v>77</v>
      </c>
      <c r="D100" s="3"/>
    </row>
    <row r="101" spans="1:21" ht="17.25" customHeight="1" x14ac:dyDescent="0.2">
      <c r="A101" s="15" t="s">
        <v>206</v>
      </c>
      <c r="B101" s="17" t="s">
        <v>207</v>
      </c>
      <c r="C101" s="6">
        <v>32</v>
      </c>
      <c r="D101" s="3"/>
    </row>
    <row r="102" spans="1:21" ht="17.25" customHeight="1" x14ac:dyDescent="0.2">
      <c r="A102" s="20"/>
      <c r="B102" s="20"/>
      <c r="C102" s="21"/>
      <c r="D102" s="20"/>
      <c r="E102" s="20"/>
      <c r="F102" s="20"/>
      <c r="G102" s="20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1" ht="15.75" customHeight="1" x14ac:dyDescent="0.2">
      <c r="C103" s="23"/>
    </row>
    <row r="104" spans="1:21" ht="15.75" customHeight="1" x14ac:dyDescent="0.2">
      <c r="C104" s="23"/>
    </row>
    <row r="105" spans="1:21" ht="15.75" customHeight="1" x14ac:dyDescent="0.2">
      <c r="C105" s="23"/>
    </row>
    <row r="106" spans="1:21" ht="15.75" customHeight="1" x14ac:dyDescent="0.2">
      <c r="A106" s="4" t="s">
        <v>208</v>
      </c>
      <c r="C106" s="23"/>
    </row>
    <row r="107" spans="1:21" ht="15.75" customHeight="1" x14ac:dyDescent="0.2">
      <c r="A107" s="12" t="s">
        <v>209</v>
      </c>
      <c r="B107" s="24" t="s">
        <v>210</v>
      </c>
      <c r="C107" s="9">
        <v>53</v>
      </c>
    </row>
    <row r="108" spans="1:21" ht="15.75" customHeight="1" x14ac:dyDescent="0.2">
      <c r="C108" s="23"/>
    </row>
    <row r="109" spans="1:21" ht="15.75" customHeight="1" x14ac:dyDescent="0.2">
      <c r="C109" s="23"/>
    </row>
    <row r="110" spans="1:21" ht="15.75" customHeight="1" x14ac:dyDescent="0.2">
      <c r="C110" s="23"/>
    </row>
    <row r="111" spans="1:21" ht="15.75" customHeight="1" x14ac:dyDescent="0.2">
      <c r="C111" s="23"/>
    </row>
    <row r="112" spans="1:21" ht="15.75" customHeight="1" x14ac:dyDescent="0.2">
      <c r="C112" s="23"/>
    </row>
    <row r="113" spans="3:3" ht="15.75" customHeight="1" x14ac:dyDescent="0.2">
      <c r="C113" s="23"/>
    </row>
    <row r="114" spans="3:3" ht="15.75" customHeight="1" x14ac:dyDescent="0.2">
      <c r="C114" s="23"/>
    </row>
    <row r="115" spans="3:3" ht="15.75" customHeight="1" x14ac:dyDescent="0.2">
      <c r="C115" s="23"/>
    </row>
    <row r="116" spans="3:3" ht="15.75" customHeight="1" x14ac:dyDescent="0.2">
      <c r="C116" s="23"/>
    </row>
    <row r="117" spans="3:3" ht="15.75" customHeight="1" x14ac:dyDescent="0.2">
      <c r="C117" s="23"/>
    </row>
    <row r="118" spans="3:3" ht="15.75" customHeight="1" x14ac:dyDescent="0.2">
      <c r="C118" s="23"/>
    </row>
    <row r="119" spans="3:3" ht="15.75" customHeight="1" x14ac:dyDescent="0.2">
      <c r="C119" s="23"/>
    </row>
    <row r="120" spans="3:3" ht="15.75" customHeight="1" x14ac:dyDescent="0.2">
      <c r="C120" s="23"/>
    </row>
    <row r="121" spans="3:3" ht="15.75" customHeight="1" x14ac:dyDescent="0.2">
      <c r="C121" s="23"/>
    </row>
    <row r="122" spans="3:3" ht="15.75" customHeight="1" x14ac:dyDescent="0.2">
      <c r="C122" s="23"/>
    </row>
    <row r="123" spans="3:3" ht="15.75" customHeight="1" x14ac:dyDescent="0.2">
      <c r="C123" s="23"/>
    </row>
    <row r="124" spans="3:3" ht="15.75" customHeight="1" x14ac:dyDescent="0.2">
      <c r="C124" s="23"/>
    </row>
    <row r="125" spans="3:3" ht="15.75" customHeight="1" x14ac:dyDescent="0.2">
      <c r="C125" s="23"/>
    </row>
    <row r="126" spans="3:3" ht="15.75" customHeight="1" x14ac:dyDescent="0.2">
      <c r="C126" s="23"/>
    </row>
    <row r="127" spans="3:3" ht="15.75" customHeight="1" x14ac:dyDescent="0.2">
      <c r="C127" s="23"/>
    </row>
    <row r="128" spans="3:3" ht="15.75" customHeight="1" x14ac:dyDescent="0.2">
      <c r="C128" s="23"/>
    </row>
    <row r="129" spans="3:3" ht="15.75" customHeight="1" x14ac:dyDescent="0.2">
      <c r="C129" s="23"/>
    </row>
    <row r="130" spans="3:3" ht="15.75" customHeight="1" x14ac:dyDescent="0.2">
      <c r="C130" s="23"/>
    </row>
    <row r="131" spans="3:3" ht="15.75" customHeight="1" x14ac:dyDescent="0.2">
      <c r="C131" s="23"/>
    </row>
    <row r="132" spans="3:3" ht="15.75" customHeight="1" x14ac:dyDescent="0.2">
      <c r="C132" s="23"/>
    </row>
    <row r="133" spans="3:3" ht="15.75" customHeight="1" x14ac:dyDescent="0.2">
      <c r="C133" s="23"/>
    </row>
    <row r="134" spans="3:3" ht="15.75" customHeight="1" x14ac:dyDescent="0.2">
      <c r="C134" s="23"/>
    </row>
    <row r="135" spans="3:3" ht="15.75" customHeight="1" x14ac:dyDescent="0.2">
      <c r="C135" s="23"/>
    </row>
    <row r="136" spans="3:3" ht="15.75" customHeight="1" x14ac:dyDescent="0.2">
      <c r="C136" s="23"/>
    </row>
    <row r="137" spans="3:3" ht="15.75" customHeight="1" x14ac:dyDescent="0.2">
      <c r="C137" s="23"/>
    </row>
    <row r="138" spans="3:3" ht="15.75" customHeight="1" x14ac:dyDescent="0.2">
      <c r="C138" s="23"/>
    </row>
    <row r="139" spans="3:3" ht="15.75" customHeight="1" x14ac:dyDescent="0.2">
      <c r="C139" s="23"/>
    </row>
    <row r="140" spans="3:3" ht="15.75" customHeight="1" x14ac:dyDescent="0.2">
      <c r="C140" s="23"/>
    </row>
    <row r="141" spans="3:3" ht="15.75" customHeight="1" x14ac:dyDescent="0.2">
      <c r="C141" s="23"/>
    </row>
    <row r="142" spans="3:3" ht="15.75" customHeight="1" x14ac:dyDescent="0.2">
      <c r="C142" s="23"/>
    </row>
    <row r="143" spans="3:3" ht="15.75" customHeight="1" x14ac:dyDescent="0.2">
      <c r="C143" s="23"/>
    </row>
    <row r="144" spans="3:3" ht="15.75" customHeight="1" x14ac:dyDescent="0.2">
      <c r="C144" s="23"/>
    </row>
    <row r="145" spans="3:3" ht="15.75" customHeight="1" x14ac:dyDescent="0.2">
      <c r="C145" s="23"/>
    </row>
    <row r="146" spans="3:3" ht="15.75" customHeight="1" x14ac:dyDescent="0.2">
      <c r="C146" s="23"/>
    </row>
    <row r="147" spans="3:3" ht="15.75" customHeight="1" x14ac:dyDescent="0.2">
      <c r="C147" s="23"/>
    </row>
    <row r="148" spans="3:3" ht="15.75" customHeight="1" x14ac:dyDescent="0.2">
      <c r="C148" s="23"/>
    </row>
    <row r="149" spans="3:3" ht="15.75" customHeight="1" x14ac:dyDescent="0.2">
      <c r="C149" s="23"/>
    </row>
    <row r="150" spans="3:3" ht="15.75" customHeight="1" x14ac:dyDescent="0.2">
      <c r="C150" s="23"/>
    </row>
    <row r="151" spans="3:3" ht="15.75" customHeight="1" x14ac:dyDescent="0.2">
      <c r="C151" s="23"/>
    </row>
    <row r="152" spans="3:3" ht="15.75" customHeight="1" x14ac:dyDescent="0.2">
      <c r="C152" s="23"/>
    </row>
    <row r="153" spans="3:3" ht="15.75" customHeight="1" x14ac:dyDescent="0.2">
      <c r="C153" s="23"/>
    </row>
    <row r="154" spans="3:3" ht="15.75" customHeight="1" x14ac:dyDescent="0.2">
      <c r="C154" s="23"/>
    </row>
    <row r="155" spans="3:3" ht="15.75" customHeight="1" x14ac:dyDescent="0.2">
      <c r="C155" s="23"/>
    </row>
    <row r="156" spans="3:3" ht="15.75" customHeight="1" x14ac:dyDescent="0.2">
      <c r="C156" s="23"/>
    </row>
    <row r="157" spans="3:3" ht="15.75" customHeight="1" x14ac:dyDescent="0.2">
      <c r="C157" s="23"/>
    </row>
    <row r="158" spans="3:3" ht="15.75" customHeight="1" x14ac:dyDescent="0.2">
      <c r="C158" s="23"/>
    </row>
    <row r="159" spans="3:3" ht="15.75" customHeight="1" x14ac:dyDescent="0.2">
      <c r="C159" s="23"/>
    </row>
    <row r="160" spans="3:3" ht="15.75" customHeight="1" x14ac:dyDescent="0.2">
      <c r="C160" s="23"/>
    </row>
    <row r="161" spans="3:3" ht="15.75" customHeight="1" x14ac:dyDescent="0.2">
      <c r="C161" s="23"/>
    </row>
    <row r="162" spans="3:3" ht="15.75" customHeight="1" x14ac:dyDescent="0.2">
      <c r="C162" s="23"/>
    </row>
    <row r="163" spans="3:3" ht="15.75" customHeight="1" x14ac:dyDescent="0.2">
      <c r="C163" s="23"/>
    </row>
    <row r="164" spans="3:3" ht="15.75" customHeight="1" x14ac:dyDescent="0.2">
      <c r="C164" s="23"/>
    </row>
    <row r="165" spans="3:3" ht="15.75" customHeight="1" x14ac:dyDescent="0.2">
      <c r="C165" s="23"/>
    </row>
    <row r="166" spans="3:3" ht="15.75" customHeight="1" x14ac:dyDescent="0.2">
      <c r="C166" s="23"/>
    </row>
    <row r="167" spans="3:3" ht="15.75" customHeight="1" x14ac:dyDescent="0.2">
      <c r="C167" s="23"/>
    </row>
    <row r="168" spans="3:3" ht="15.75" customHeight="1" x14ac:dyDescent="0.2">
      <c r="C168" s="23"/>
    </row>
    <row r="169" spans="3:3" ht="15.75" customHeight="1" x14ac:dyDescent="0.2">
      <c r="C169" s="23"/>
    </row>
    <row r="170" spans="3:3" ht="15.75" customHeight="1" x14ac:dyDescent="0.2">
      <c r="C170" s="23"/>
    </row>
    <row r="171" spans="3:3" ht="15.75" customHeight="1" x14ac:dyDescent="0.2">
      <c r="C171" s="23"/>
    </row>
    <row r="172" spans="3:3" ht="15.75" customHeight="1" x14ac:dyDescent="0.2">
      <c r="C172" s="23"/>
    </row>
    <row r="173" spans="3:3" ht="15.75" customHeight="1" x14ac:dyDescent="0.2">
      <c r="C173" s="23"/>
    </row>
    <row r="174" spans="3:3" ht="15.75" customHeight="1" x14ac:dyDescent="0.2">
      <c r="C174" s="23"/>
    </row>
    <row r="175" spans="3:3" ht="15.75" customHeight="1" x14ac:dyDescent="0.2">
      <c r="C175" s="23"/>
    </row>
    <row r="176" spans="3:3" ht="15.75" customHeight="1" x14ac:dyDescent="0.2">
      <c r="C176" s="23"/>
    </row>
    <row r="177" spans="3:3" ht="15.75" customHeight="1" x14ac:dyDescent="0.2">
      <c r="C177" s="23"/>
    </row>
    <row r="178" spans="3:3" ht="15.75" customHeight="1" x14ac:dyDescent="0.2">
      <c r="C178" s="23"/>
    </row>
    <row r="179" spans="3:3" ht="15.75" customHeight="1" x14ac:dyDescent="0.2">
      <c r="C179" s="23"/>
    </row>
    <row r="180" spans="3:3" ht="15.75" customHeight="1" x14ac:dyDescent="0.2">
      <c r="C180" s="23"/>
    </row>
    <row r="181" spans="3:3" ht="15.75" customHeight="1" x14ac:dyDescent="0.2">
      <c r="C181" s="23"/>
    </row>
    <row r="182" spans="3:3" ht="15.75" customHeight="1" x14ac:dyDescent="0.2">
      <c r="C182" s="23"/>
    </row>
    <row r="183" spans="3:3" ht="15.75" customHeight="1" x14ac:dyDescent="0.2">
      <c r="C183" s="23"/>
    </row>
    <row r="184" spans="3:3" ht="15.75" customHeight="1" x14ac:dyDescent="0.2">
      <c r="C184" s="23"/>
    </row>
    <row r="185" spans="3:3" ht="15.75" customHeight="1" x14ac:dyDescent="0.2">
      <c r="C185" s="23"/>
    </row>
    <row r="186" spans="3:3" ht="15.75" customHeight="1" x14ac:dyDescent="0.2">
      <c r="C186" s="23"/>
    </row>
    <row r="187" spans="3:3" ht="15.75" customHeight="1" x14ac:dyDescent="0.2">
      <c r="C187" s="23"/>
    </row>
    <row r="188" spans="3:3" ht="15.75" customHeight="1" x14ac:dyDescent="0.2">
      <c r="C188" s="23"/>
    </row>
    <row r="189" spans="3:3" ht="15.75" customHeight="1" x14ac:dyDescent="0.2">
      <c r="C189" s="23"/>
    </row>
    <row r="190" spans="3:3" ht="15.75" customHeight="1" x14ac:dyDescent="0.2">
      <c r="C190" s="23"/>
    </row>
    <row r="191" spans="3:3" ht="15.75" customHeight="1" x14ac:dyDescent="0.2">
      <c r="C191" s="23"/>
    </row>
    <row r="192" spans="3:3" ht="15.75" customHeight="1" x14ac:dyDescent="0.2">
      <c r="C192" s="23"/>
    </row>
    <row r="193" spans="3:3" ht="15.75" customHeight="1" x14ac:dyDescent="0.2">
      <c r="C193" s="23"/>
    </row>
    <row r="194" spans="3:3" ht="15.75" customHeight="1" x14ac:dyDescent="0.2">
      <c r="C194" s="23"/>
    </row>
    <row r="195" spans="3:3" ht="15.75" customHeight="1" x14ac:dyDescent="0.2">
      <c r="C195" s="23"/>
    </row>
    <row r="196" spans="3:3" ht="15.75" customHeight="1" x14ac:dyDescent="0.2">
      <c r="C196" s="23"/>
    </row>
    <row r="197" spans="3:3" ht="15.75" customHeight="1" x14ac:dyDescent="0.2">
      <c r="C197" s="23"/>
    </row>
    <row r="198" spans="3:3" ht="15.75" customHeight="1" x14ac:dyDescent="0.2">
      <c r="C198" s="23"/>
    </row>
    <row r="199" spans="3:3" ht="15.75" customHeight="1" x14ac:dyDescent="0.2">
      <c r="C199" s="23"/>
    </row>
    <row r="200" spans="3:3" ht="15.75" customHeight="1" x14ac:dyDescent="0.2">
      <c r="C200" s="23"/>
    </row>
    <row r="201" spans="3:3" ht="15.75" customHeight="1" x14ac:dyDescent="0.2">
      <c r="C201" s="23"/>
    </row>
    <row r="202" spans="3:3" ht="15.75" customHeight="1" x14ac:dyDescent="0.2">
      <c r="C202" s="23"/>
    </row>
    <row r="203" spans="3:3" ht="15.75" customHeight="1" x14ac:dyDescent="0.2">
      <c r="C203" s="23"/>
    </row>
    <row r="204" spans="3:3" ht="15.75" customHeight="1" x14ac:dyDescent="0.2">
      <c r="C204" s="23"/>
    </row>
    <row r="205" spans="3:3" ht="15.75" customHeight="1" x14ac:dyDescent="0.2">
      <c r="C205" s="23"/>
    </row>
    <row r="206" spans="3:3" ht="15.75" customHeight="1" x14ac:dyDescent="0.2">
      <c r="C206" s="23"/>
    </row>
    <row r="207" spans="3:3" ht="15.75" customHeight="1" x14ac:dyDescent="0.2">
      <c r="C207" s="23"/>
    </row>
    <row r="208" spans="3:3" ht="15.75" customHeight="1" x14ac:dyDescent="0.2">
      <c r="C208" s="23"/>
    </row>
    <row r="209" spans="3:3" ht="15.75" customHeight="1" x14ac:dyDescent="0.2">
      <c r="C209" s="23"/>
    </row>
    <row r="210" spans="3:3" ht="15.75" customHeight="1" x14ac:dyDescent="0.2">
      <c r="C210" s="23"/>
    </row>
    <row r="211" spans="3:3" ht="15.75" customHeight="1" x14ac:dyDescent="0.2">
      <c r="C211" s="23"/>
    </row>
    <row r="212" spans="3:3" ht="15.75" customHeight="1" x14ac:dyDescent="0.2">
      <c r="C212" s="23"/>
    </row>
    <row r="213" spans="3:3" ht="15.75" customHeight="1" x14ac:dyDescent="0.2">
      <c r="C213" s="23"/>
    </row>
    <row r="214" spans="3:3" ht="15.75" customHeight="1" x14ac:dyDescent="0.2">
      <c r="C214" s="23"/>
    </row>
    <row r="215" spans="3:3" ht="15.75" customHeight="1" x14ac:dyDescent="0.2">
      <c r="C215" s="23"/>
    </row>
    <row r="216" spans="3:3" ht="15.75" customHeight="1" x14ac:dyDescent="0.2">
      <c r="C216" s="23"/>
    </row>
    <row r="217" spans="3:3" ht="15.75" customHeight="1" x14ac:dyDescent="0.2">
      <c r="C217" s="23"/>
    </row>
    <row r="218" spans="3:3" ht="15.75" customHeight="1" x14ac:dyDescent="0.2">
      <c r="C218" s="23"/>
    </row>
    <row r="219" spans="3:3" ht="15.75" customHeight="1" x14ac:dyDescent="0.2">
      <c r="C219" s="23"/>
    </row>
    <row r="220" spans="3:3" ht="15.75" customHeight="1" x14ac:dyDescent="0.2">
      <c r="C220" s="23"/>
    </row>
    <row r="221" spans="3:3" ht="15.75" customHeight="1" x14ac:dyDescent="0.2">
      <c r="C221" s="23"/>
    </row>
    <row r="222" spans="3:3" ht="15.75" customHeight="1" x14ac:dyDescent="0.2">
      <c r="C222" s="23"/>
    </row>
    <row r="223" spans="3:3" ht="15.75" customHeight="1" x14ac:dyDescent="0.2">
      <c r="C223" s="23"/>
    </row>
    <row r="224" spans="3:3" ht="15.75" customHeight="1" x14ac:dyDescent="0.2">
      <c r="C224" s="23"/>
    </row>
    <row r="225" spans="3:3" ht="15.75" customHeight="1" x14ac:dyDescent="0.2">
      <c r="C225" s="23"/>
    </row>
    <row r="226" spans="3:3" ht="15.75" customHeight="1" x14ac:dyDescent="0.2">
      <c r="C226" s="23"/>
    </row>
    <row r="227" spans="3:3" ht="15.75" customHeight="1" x14ac:dyDescent="0.2">
      <c r="C227" s="23"/>
    </row>
    <row r="228" spans="3:3" ht="15.75" customHeight="1" x14ac:dyDescent="0.2">
      <c r="C228" s="23"/>
    </row>
    <row r="229" spans="3:3" ht="15.75" customHeight="1" x14ac:dyDescent="0.2">
      <c r="C229" s="23"/>
    </row>
    <row r="230" spans="3:3" ht="15.75" customHeight="1" x14ac:dyDescent="0.2">
      <c r="C230" s="23"/>
    </row>
    <row r="231" spans="3:3" ht="15.75" customHeight="1" x14ac:dyDescent="0.2">
      <c r="C231" s="23"/>
    </row>
    <row r="232" spans="3:3" ht="15.75" customHeight="1" x14ac:dyDescent="0.2">
      <c r="C232" s="23"/>
    </row>
    <row r="233" spans="3:3" ht="15.75" customHeight="1" x14ac:dyDescent="0.2">
      <c r="C233" s="23"/>
    </row>
    <row r="234" spans="3:3" ht="15.75" customHeight="1" x14ac:dyDescent="0.2">
      <c r="C234" s="23"/>
    </row>
    <row r="235" spans="3:3" ht="15.75" customHeight="1" x14ac:dyDescent="0.2">
      <c r="C235" s="23"/>
    </row>
    <row r="236" spans="3:3" ht="15.75" customHeight="1" x14ac:dyDescent="0.2">
      <c r="C236" s="23"/>
    </row>
    <row r="237" spans="3:3" ht="15.75" customHeight="1" x14ac:dyDescent="0.2">
      <c r="C237" s="23"/>
    </row>
    <row r="238" spans="3:3" ht="15.75" customHeight="1" x14ac:dyDescent="0.2">
      <c r="C238" s="23"/>
    </row>
    <row r="239" spans="3:3" ht="15.75" customHeight="1" x14ac:dyDescent="0.2">
      <c r="C239" s="23"/>
    </row>
    <row r="240" spans="3:3" ht="15.75" customHeight="1" x14ac:dyDescent="0.2">
      <c r="C240" s="23"/>
    </row>
    <row r="241" spans="3:3" ht="15.75" customHeight="1" x14ac:dyDescent="0.2">
      <c r="C241" s="23"/>
    </row>
    <row r="242" spans="3:3" ht="15.75" customHeight="1" x14ac:dyDescent="0.2">
      <c r="C242" s="23"/>
    </row>
    <row r="243" spans="3:3" ht="15.75" customHeight="1" x14ac:dyDescent="0.2">
      <c r="C243" s="23"/>
    </row>
    <row r="244" spans="3:3" ht="15.75" customHeight="1" x14ac:dyDescent="0.2">
      <c r="C244" s="23"/>
    </row>
    <row r="245" spans="3:3" ht="15.75" customHeight="1" x14ac:dyDescent="0.2">
      <c r="C245" s="23"/>
    </row>
    <row r="246" spans="3:3" ht="15.75" customHeight="1" x14ac:dyDescent="0.2">
      <c r="C246" s="23"/>
    </row>
    <row r="247" spans="3:3" ht="15.75" customHeight="1" x14ac:dyDescent="0.2">
      <c r="C247" s="23"/>
    </row>
    <row r="248" spans="3:3" ht="15.75" customHeight="1" x14ac:dyDescent="0.2">
      <c r="C248" s="23"/>
    </row>
    <row r="249" spans="3:3" ht="15.75" customHeight="1" x14ac:dyDescent="0.2">
      <c r="C249" s="23"/>
    </row>
    <row r="250" spans="3:3" ht="15.75" customHeight="1" x14ac:dyDescent="0.2">
      <c r="C250" s="23"/>
    </row>
    <row r="251" spans="3:3" ht="15.75" customHeight="1" x14ac:dyDescent="0.2">
      <c r="C251" s="23"/>
    </row>
    <row r="252" spans="3:3" ht="15.75" customHeight="1" x14ac:dyDescent="0.2">
      <c r="C252" s="23"/>
    </row>
    <row r="253" spans="3:3" ht="15.75" customHeight="1" x14ac:dyDescent="0.2">
      <c r="C253" s="23"/>
    </row>
    <row r="254" spans="3:3" ht="15.75" customHeight="1" x14ac:dyDescent="0.2">
      <c r="C254" s="23"/>
    </row>
    <row r="255" spans="3:3" ht="15.75" customHeight="1" x14ac:dyDescent="0.2">
      <c r="C255" s="23"/>
    </row>
    <row r="256" spans="3:3" ht="15.75" customHeight="1" x14ac:dyDescent="0.2">
      <c r="C256" s="23"/>
    </row>
    <row r="257" spans="3:3" ht="15.75" customHeight="1" x14ac:dyDescent="0.2">
      <c r="C257" s="23"/>
    </row>
    <row r="258" spans="3:3" ht="15.75" customHeight="1" x14ac:dyDescent="0.2">
      <c r="C258" s="23"/>
    </row>
    <row r="259" spans="3:3" ht="15.75" customHeight="1" x14ac:dyDescent="0.2">
      <c r="C259" s="23"/>
    </row>
    <row r="260" spans="3:3" ht="15.75" customHeight="1" x14ac:dyDescent="0.2">
      <c r="C260" s="23"/>
    </row>
    <row r="261" spans="3:3" ht="15.75" customHeight="1" x14ac:dyDescent="0.2">
      <c r="C261" s="23"/>
    </row>
    <row r="262" spans="3:3" ht="15.75" customHeight="1" x14ac:dyDescent="0.2">
      <c r="C262" s="23"/>
    </row>
    <row r="263" spans="3:3" ht="15.75" customHeight="1" x14ac:dyDescent="0.2">
      <c r="C263" s="23"/>
    </row>
    <row r="264" spans="3:3" ht="15.75" customHeight="1" x14ac:dyDescent="0.2">
      <c r="C264" s="23"/>
    </row>
    <row r="265" spans="3:3" ht="15.75" customHeight="1" x14ac:dyDescent="0.2">
      <c r="C265" s="23"/>
    </row>
    <row r="266" spans="3:3" ht="15.75" customHeight="1" x14ac:dyDescent="0.2">
      <c r="C266" s="23"/>
    </row>
    <row r="267" spans="3:3" ht="15.75" customHeight="1" x14ac:dyDescent="0.2">
      <c r="C267" s="23"/>
    </row>
    <row r="268" spans="3:3" ht="15.75" customHeight="1" x14ac:dyDescent="0.2">
      <c r="C268" s="23"/>
    </row>
    <row r="269" spans="3:3" ht="15.75" customHeight="1" x14ac:dyDescent="0.2">
      <c r="C269" s="23"/>
    </row>
    <row r="270" spans="3:3" ht="15.75" customHeight="1" x14ac:dyDescent="0.2">
      <c r="C270" s="23"/>
    </row>
    <row r="271" spans="3:3" ht="15.75" customHeight="1" x14ac:dyDescent="0.2">
      <c r="C271" s="23"/>
    </row>
    <row r="272" spans="3:3" ht="15.75" customHeight="1" x14ac:dyDescent="0.2">
      <c r="C272" s="23"/>
    </row>
    <row r="273" spans="3:3" ht="15.75" customHeight="1" x14ac:dyDescent="0.2">
      <c r="C273" s="23"/>
    </row>
    <row r="274" spans="3:3" ht="15.75" customHeight="1" x14ac:dyDescent="0.2">
      <c r="C274" s="23"/>
    </row>
    <row r="275" spans="3:3" ht="15.75" customHeight="1" x14ac:dyDescent="0.2">
      <c r="C275" s="23"/>
    </row>
    <row r="276" spans="3:3" ht="15.75" customHeight="1" x14ac:dyDescent="0.2">
      <c r="C276" s="23"/>
    </row>
    <row r="277" spans="3:3" ht="15.75" customHeight="1" x14ac:dyDescent="0.2">
      <c r="C277" s="23"/>
    </row>
    <row r="278" spans="3:3" ht="15.75" customHeight="1" x14ac:dyDescent="0.2">
      <c r="C278" s="23"/>
    </row>
    <row r="279" spans="3:3" ht="15.75" customHeight="1" x14ac:dyDescent="0.2">
      <c r="C279" s="23"/>
    </row>
    <row r="280" spans="3:3" ht="15.75" customHeight="1" x14ac:dyDescent="0.2">
      <c r="C280" s="23"/>
    </row>
    <row r="281" spans="3:3" ht="15.75" customHeight="1" x14ac:dyDescent="0.2">
      <c r="C281" s="23"/>
    </row>
    <row r="282" spans="3:3" ht="15.75" customHeight="1" x14ac:dyDescent="0.2">
      <c r="C282" s="23"/>
    </row>
    <row r="283" spans="3:3" ht="15.75" customHeight="1" x14ac:dyDescent="0.2">
      <c r="C283" s="23"/>
    </row>
    <row r="284" spans="3:3" ht="15.75" customHeight="1" x14ac:dyDescent="0.2">
      <c r="C284" s="23"/>
    </row>
    <row r="285" spans="3:3" ht="15.75" customHeight="1" x14ac:dyDescent="0.2">
      <c r="C285" s="23"/>
    </row>
    <row r="286" spans="3:3" ht="15.75" customHeight="1" x14ac:dyDescent="0.2">
      <c r="C286" s="23"/>
    </row>
    <row r="287" spans="3:3" ht="15.75" customHeight="1" x14ac:dyDescent="0.2">
      <c r="C287" s="23"/>
    </row>
    <row r="288" spans="3:3" ht="15.75" customHeight="1" x14ac:dyDescent="0.2">
      <c r="C288" s="23"/>
    </row>
    <row r="289" spans="3:3" ht="15.75" customHeight="1" x14ac:dyDescent="0.2">
      <c r="C289" s="23"/>
    </row>
    <row r="290" spans="3:3" ht="15.75" customHeight="1" x14ac:dyDescent="0.2">
      <c r="C290" s="23"/>
    </row>
    <row r="291" spans="3:3" ht="15.75" customHeight="1" x14ac:dyDescent="0.2">
      <c r="C291" s="23"/>
    </row>
    <row r="292" spans="3:3" ht="15.75" customHeight="1" x14ac:dyDescent="0.2">
      <c r="C292" s="23"/>
    </row>
    <row r="293" spans="3:3" ht="15.75" customHeight="1" x14ac:dyDescent="0.2">
      <c r="C293" s="23"/>
    </row>
    <row r="294" spans="3:3" ht="15.75" customHeight="1" x14ac:dyDescent="0.2">
      <c r="C294" s="23"/>
    </row>
    <row r="295" spans="3:3" ht="15.75" customHeight="1" x14ac:dyDescent="0.2">
      <c r="C295" s="23"/>
    </row>
    <row r="296" spans="3:3" ht="15.75" customHeight="1" x14ac:dyDescent="0.2">
      <c r="C296" s="23"/>
    </row>
    <row r="297" spans="3:3" ht="15.75" customHeight="1" x14ac:dyDescent="0.2">
      <c r="C297" s="23"/>
    </row>
    <row r="298" spans="3:3" ht="15.75" customHeight="1" x14ac:dyDescent="0.2">
      <c r="C298" s="23"/>
    </row>
    <row r="299" spans="3:3" ht="15.75" customHeight="1" x14ac:dyDescent="0.2">
      <c r="C299" s="23"/>
    </row>
    <row r="300" spans="3:3" ht="15.75" customHeight="1" x14ac:dyDescent="0.2">
      <c r="C300" s="23"/>
    </row>
    <row r="301" spans="3:3" ht="15.75" customHeight="1" x14ac:dyDescent="0.2">
      <c r="C301" s="23"/>
    </row>
    <row r="302" spans="3:3" ht="15.75" customHeight="1" x14ac:dyDescent="0.2">
      <c r="C302" s="23"/>
    </row>
    <row r="303" spans="3:3" ht="15.75" customHeight="1" x14ac:dyDescent="0.2">
      <c r="C303" s="23"/>
    </row>
    <row r="304" spans="3:3" ht="15.75" customHeight="1" x14ac:dyDescent="0.2">
      <c r="C304" s="23"/>
    </row>
    <row r="305" spans="3:3" ht="15.75" customHeight="1" x14ac:dyDescent="0.2">
      <c r="C305" s="23"/>
    </row>
    <row r="306" spans="3:3" ht="15.75" customHeight="1" x14ac:dyDescent="0.2">
      <c r="C306" s="23"/>
    </row>
    <row r="307" spans="3:3" ht="15.75" customHeight="1" x14ac:dyDescent="0.2">
      <c r="C307" s="23"/>
    </row>
    <row r="308" spans="3:3" ht="15.75" customHeight="1" x14ac:dyDescent="0.2">
      <c r="C308" s="23"/>
    </row>
    <row r="309" spans="3:3" ht="15.75" customHeight="1" x14ac:dyDescent="0.2">
      <c r="C309" s="23"/>
    </row>
    <row r="310" spans="3:3" ht="15.75" customHeight="1" x14ac:dyDescent="0.2">
      <c r="C310" s="23"/>
    </row>
    <row r="311" spans="3:3" ht="15.75" customHeight="1" x14ac:dyDescent="0.2">
      <c r="C311" s="23"/>
    </row>
    <row r="312" spans="3:3" ht="15.75" customHeight="1" x14ac:dyDescent="0.2">
      <c r="C312" s="23"/>
    </row>
    <row r="313" spans="3:3" ht="15.75" customHeight="1" x14ac:dyDescent="0.2">
      <c r="C313" s="23"/>
    </row>
    <row r="314" spans="3:3" ht="15.75" customHeight="1" x14ac:dyDescent="0.2">
      <c r="C314" s="23"/>
    </row>
    <row r="315" spans="3:3" ht="15.75" customHeight="1" x14ac:dyDescent="0.2">
      <c r="C315" s="23"/>
    </row>
    <row r="316" spans="3:3" ht="15.75" customHeight="1" x14ac:dyDescent="0.2">
      <c r="C316" s="23"/>
    </row>
    <row r="317" spans="3:3" ht="15.75" customHeight="1" x14ac:dyDescent="0.2">
      <c r="C317" s="23"/>
    </row>
    <row r="318" spans="3:3" ht="15.75" customHeight="1" x14ac:dyDescent="0.2">
      <c r="C318" s="23"/>
    </row>
    <row r="319" spans="3:3" ht="15.75" customHeight="1" x14ac:dyDescent="0.2">
      <c r="C319" s="23"/>
    </row>
    <row r="320" spans="3:3" ht="15.75" customHeight="1" x14ac:dyDescent="0.2">
      <c r="C320" s="23"/>
    </row>
    <row r="321" spans="3:3" ht="15.75" customHeight="1" x14ac:dyDescent="0.2">
      <c r="C321" s="23"/>
    </row>
    <row r="322" spans="3:3" ht="15.75" customHeight="1" x14ac:dyDescent="0.2">
      <c r="C322" s="23"/>
    </row>
    <row r="323" spans="3:3" ht="15.75" customHeight="1" x14ac:dyDescent="0.2">
      <c r="C323" s="23"/>
    </row>
    <row r="324" spans="3:3" ht="15.75" customHeight="1" x14ac:dyDescent="0.2">
      <c r="C324" s="23"/>
    </row>
    <row r="325" spans="3:3" ht="15.75" customHeight="1" x14ac:dyDescent="0.2">
      <c r="C325" s="23"/>
    </row>
    <row r="326" spans="3:3" ht="15.75" customHeight="1" x14ac:dyDescent="0.2">
      <c r="C326" s="23"/>
    </row>
    <row r="327" spans="3:3" ht="15.75" customHeight="1" x14ac:dyDescent="0.2">
      <c r="C327" s="23"/>
    </row>
    <row r="328" spans="3:3" ht="15.75" customHeight="1" x14ac:dyDescent="0.2">
      <c r="C328" s="23"/>
    </row>
    <row r="329" spans="3:3" ht="15.75" customHeight="1" x14ac:dyDescent="0.2">
      <c r="C329" s="23"/>
    </row>
    <row r="330" spans="3:3" ht="15.75" customHeight="1" x14ac:dyDescent="0.2">
      <c r="C330" s="23"/>
    </row>
    <row r="331" spans="3:3" ht="15.75" customHeight="1" x14ac:dyDescent="0.2">
      <c r="C331" s="23"/>
    </row>
    <row r="332" spans="3:3" ht="15.75" customHeight="1" x14ac:dyDescent="0.2">
      <c r="C332" s="23"/>
    </row>
    <row r="333" spans="3:3" ht="15.75" customHeight="1" x14ac:dyDescent="0.2">
      <c r="C333" s="23"/>
    </row>
    <row r="334" spans="3:3" ht="15.75" customHeight="1" x14ac:dyDescent="0.2">
      <c r="C334" s="23"/>
    </row>
    <row r="335" spans="3:3" ht="15.75" customHeight="1" x14ac:dyDescent="0.2">
      <c r="C335" s="23"/>
    </row>
    <row r="336" spans="3:3" ht="15.75" customHeight="1" x14ac:dyDescent="0.2">
      <c r="C336" s="23"/>
    </row>
    <row r="337" spans="3:3" ht="15.75" customHeight="1" x14ac:dyDescent="0.2">
      <c r="C337" s="23"/>
    </row>
    <row r="338" spans="3:3" ht="15.75" customHeight="1" x14ac:dyDescent="0.2">
      <c r="C338" s="23"/>
    </row>
    <row r="339" spans="3:3" ht="15.75" customHeight="1" x14ac:dyDescent="0.2">
      <c r="C339" s="23"/>
    </row>
    <row r="340" spans="3:3" ht="15.75" customHeight="1" x14ac:dyDescent="0.2">
      <c r="C340" s="23"/>
    </row>
    <row r="341" spans="3:3" ht="15.75" customHeight="1" x14ac:dyDescent="0.2">
      <c r="C341" s="23"/>
    </row>
    <row r="342" spans="3:3" ht="15.75" customHeight="1" x14ac:dyDescent="0.2">
      <c r="C342" s="23"/>
    </row>
    <row r="343" spans="3:3" ht="15.75" customHeight="1" x14ac:dyDescent="0.2">
      <c r="C343" s="23"/>
    </row>
    <row r="344" spans="3:3" ht="15.75" customHeight="1" x14ac:dyDescent="0.2">
      <c r="C344" s="23"/>
    </row>
    <row r="345" spans="3:3" ht="15.75" customHeight="1" x14ac:dyDescent="0.2">
      <c r="C345" s="23"/>
    </row>
    <row r="346" spans="3:3" ht="15.75" customHeight="1" x14ac:dyDescent="0.2">
      <c r="C346" s="23"/>
    </row>
    <row r="347" spans="3:3" ht="15.75" customHeight="1" x14ac:dyDescent="0.2">
      <c r="C347" s="23"/>
    </row>
    <row r="348" spans="3:3" ht="15.75" customHeight="1" x14ac:dyDescent="0.2">
      <c r="C348" s="23"/>
    </row>
    <row r="349" spans="3:3" ht="15.75" customHeight="1" x14ac:dyDescent="0.2">
      <c r="C349" s="23"/>
    </row>
    <row r="350" spans="3:3" ht="15.75" customHeight="1" x14ac:dyDescent="0.2">
      <c r="C350" s="23"/>
    </row>
    <row r="351" spans="3:3" ht="15.75" customHeight="1" x14ac:dyDescent="0.2">
      <c r="C351" s="23"/>
    </row>
    <row r="352" spans="3:3" ht="15.75" customHeight="1" x14ac:dyDescent="0.2">
      <c r="C352" s="23"/>
    </row>
    <row r="353" spans="3:3" ht="15.75" customHeight="1" x14ac:dyDescent="0.2">
      <c r="C353" s="23"/>
    </row>
    <row r="354" spans="3:3" ht="15.75" customHeight="1" x14ac:dyDescent="0.2">
      <c r="C354" s="23"/>
    </row>
    <row r="355" spans="3:3" ht="15.75" customHeight="1" x14ac:dyDescent="0.2">
      <c r="C355" s="23"/>
    </row>
    <row r="356" spans="3:3" ht="15.75" customHeight="1" x14ac:dyDescent="0.2">
      <c r="C356" s="23"/>
    </row>
    <row r="357" spans="3:3" ht="15.75" customHeight="1" x14ac:dyDescent="0.2">
      <c r="C357" s="23"/>
    </row>
    <row r="358" spans="3:3" ht="15.75" customHeight="1" x14ac:dyDescent="0.2">
      <c r="C358" s="23"/>
    </row>
    <row r="359" spans="3:3" ht="15.75" customHeight="1" x14ac:dyDescent="0.2">
      <c r="C359" s="23"/>
    </row>
    <row r="360" spans="3:3" ht="15.75" customHeight="1" x14ac:dyDescent="0.2">
      <c r="C360" s="23"/>
    </row>
    <row r="361" spans="3:3" ht="15.75" customHeight="1" x14ac:dyDescent="0.2">
      <c r="C361" s="23"/>
    </row>
    <row r="362" spans="3:3" ht="15.75" customHeight="1" x14ac:dyDescent="0.2">
      <c r="C362" s="23"/>
    </row>
    <row r="363" spans="3:3" ht="15.75" customHeight="1" x14ac:dyDescent="0.2">
      <c r="C363" s="23"/>
    </row>
    <row r="364" spans="3:3" ht="15.75" customHeight="1" x14ac:dyDescent="0.2">
      <c r="C364" s="23"/>
    </row>
    <row r="365" spans="3:3" ht="15.75" customHeight="1" x14ac:dyDescent="0.2">
      <c r="C365" s="23"/>
    </row>
    <row r="366" spans="3:3" ht="15.75" customHeight="1" x14ac:dyDescent="0.2">
      <c r="C366" s="23"/>
    </row>
    <row r="367" spans="3:3" ht="15.75" customHeight="1" x14ac:dyDescent="0.2">
      <c r="C367" s="23"/>
    </row>
    <row r="368" spans="3:3" ht="15.75" customHeight="1" x14ac:dyDescent="0.2">
      <c r="C368" s="23"/>
    </row>
    <row r="369" spans="3:3" ht="15.75" customHeight="1" x14ac:dyDescent="0.2">
      <c r="C369" s="23"/>
    </row>
    <row r="370" spans="3:3" ht="15.75" customHeight="1" x14ac:dyDescent="0.2">
      <c r="C370" s="23"/>
    </row>
    <row r="371" spans="3:3" ht="15.75" customHeight="1" x14ac:dyDescent="0.2">
      <c r="C371" s="23"/>
    </row>
    <row r="372" spans="3:3" ht="15.75" customHeight="1" x14ac:dyDescent="0.2">
      <c r="C372" s="23"/>
    </row>
    <row r="373" spans="3:3" ht="15.75" customHeight="1" x14ac:dyDescent="0.2">
      <c r="C373" s="23"/>
    </row>
    <row r="374" spans="3:3" ht="15.75" customHeight="1" x14ac:dyDescent="0.2">
      <c r="C374" s="23"/>
    </row>
    <row r="375" spans="3:3" ht="15.75" customHeight="1" x14ac:dyDescent="0.2">
      <c r="C375" s="23"/>
    </row>
    <row r="376" spans="3:3" ht="15.75" customHeight="1" x14ac:dyDescent="0.2">
      <c r="C376" s="23"/>
    </row>
    <row r="377" spans="3:3" ht="15.75" customHeight="1" x14ac:dyDescent="0.2">
      <c r="C377" s="23"/>
    </row>
    <row r="378" spans="3:3" ht="15.75" customHeight="1" x14ac:dyDescent="0.2">
      <c r="C378" s="23"/>
    </row>
    <row r="379" spans="3:3" ht="15.75" customHeight="1" x14ac:dyDescent="0.2">
      <c r="C379" s="23"/>
    </row>
    <row r="380" spans="3:3" ht="15.75" customHeight="1" x14ac:dyDescent="0.2">
      <c r="C380" s="23"/>
    </row>
    <row r="381" spans="3:3" ht="15.75" customHeight="1" x14ac:dyDescent="0.2">
      <c r="C381" s="23"/>
    </row>
    <row r="382" spans="3:3" ht="15.75" customHeight="1" x14ac:dyDescent="0.2">
      <c r="C382" s="23"/>
    </row>
    <row r="383" spans="3:3" ht="15.75" customHeight="1" x14ac:dyDescent="0.2">
      <c r="C383" s="23"/>
    </row>
    <row r="384" spans="3:3" ht="15.75" customHeight="1" x14ac:dyDescent="0.2">
      <c r="C384" s="23"/>
    </row>
    <row r="385" spans="3:3" ht="15.75" customHeight="1" x14ac:dyDescent="0.2">
      <c r="C385" s="23"/>
    </row>
    <row r="386" spans="3:3" ht="15.75" customHeight="1" x14ac:dyDescent="0.2">
      <c r="C386" s="23"/>
    </row>
    <row r="387" spans="3:3" ht="15.75" customHeight="1" x14ac:dyDescent="0.2">
      <c r="C387" s="23"/>
    </row>
    <row r="388" spans="3:3" ht="15.75" customHeight="1" x14ac:dyDescent="0.2">
      <c r="C388" s="23"/>
    </row>
    <row r="389" spans="3:3" ht="15.75" customHeight="1" x14ac:dyDescent="0.2">
      <c r="C389" s="23"/>
    </row>
    <row r="390" spans="3:3" ht="15.75" customHeight="1" x14ac:dyDescent="0.2">
      <c r="C390" s="23"/>
    </row>
    <row r="391" spans="3:3" ht="15.75" customHeight="1" x14ac:dyDescent="0.2">
      <c r="C391" s="23"/>
    </row>
    <row r="392" spans="3:3" ht="15.75" customHeight="1" x14ac:dyDescent="0.2">
      <c r="C392" s="23"/>
    </row>
    <row r="393" spans="3:3" ht="15.75" customHeight="1" x14ac:dyDescent="0.2">
      <c r="C393" s="23"/>
    </row>
    <row r="394" spans="3:3" ht="15.75" customHeight="1" x14ac:dyDescent="0.2">
      <c r="C394" s="23"/>
    </row>
    <row r="395" spans="3:3" ht="15.75" customHeight="1" x14ac:dyDescent="0.2">
      <c r="C395" s="23"/>
    </row>
    <row r="396" spans="3:3" ht="15.75" customHeight="1" x14ac:dyDescent="0.2">
      <c r="C396" s="23"/>
    </row>
    <row r="397" spans="3:3" ht="15.75" customHeight="1" x14ac:dyDescent="0.2">
      <c r="C397" s="23"/>
    </row>
    <row r="398" spans="3:3" ht="15.75" customHeight="1" x14ac:dyDescent="0.2">
      <c r="C398" s="23"/>
    </row>
    <row r="399" spans="3:3" ht="15.75" customHeight="1" x14ac:dyDescent="0.2">
      <c r="C399" s="23"/>
    </row>
    <row r="400" spans="3:3" ht="15.75" customHeight="1" x14ac:dyDescent="0.2">
      <c r="C400" s="23"/>
    </row>
    <row r="401" spans="3:3" ht="15.75" customHeight="1" x14ac:dyDescent="0.2">
      <c r="C401" s="23"/>
    </row>
    <row r="402" spans="3:3" ht="15.75" customHeight="1" x14ac:dyDescent="0.2">
      <c r="C402" s="23"/>
    </row>
    <row r="403" spans="3:3" ht="15.75" customHeight="1" x14ac:dyDescent="0.2">
      <c r="C403" s="23"/>
    </row>
    <row r="404" spans="3:3" ht="15.75" customHeight="1" x14ac:dyDescent="0.2">
      <c r="C404" s="23"/>
    </row>
    <row r="405" spans="3:3" ht="15.75" customHeight="1" x14ac:dyDescent="0.2">
      <c r="C405" s="23"/>
    </row>
    <row r="406" spans="3:3" ht="15.75" customHeight="1" x14ac:dyDescent="0.2">
      <c r="C406" s="23"/>
    </row>
    <row r="407" spans="3:3" ht="15.75" customHeight="1" x14ac:dyDescent="0.2">
      <c r="C407" s="23"/>
    </row>
    <row r="408" spans="3:3" ht="15.75" customHeight="1" x14ac:dyDescent="0.2">
      <c r="C408" s="23"/>
    </row>
    <row r="409" spans="3:3" ht="15.75" customHeight="1" x14ac:dyDescent="0.2">
      <c r="C409" s="23"/>
    </row>
    <row r="410" spans="3:3" ht="15.75" customHeight="1" x14ac:dyDescent="0.2">
      <c r="C410" s="23"/>
    </row>
    <row r="411" spans="3:3" ht="15.75" customHeight="1" x14ac:dyDescent="0.2">
      <c r="C411" s="23"/>
    </row>
    <row r="412" spans="3:3" ht="15.75" customHeight="1" x14ac:dyDescent="0.2">
      <c r="C412" s="23"/>
    </row>
    <row r="413" spans="3:3" ht="15.75" customHeight="1" x14ac:dyDescent="0.2">
      <c r="C413" s="23"/>
    </row>
    <row r="414" spans="3:3" ht="15.75" customHeight="1" x14ac:dyDescent="0.2">
      <c r="C414" s="23"/>
    </row>
    <row r="415" spans="3:3" ht="15.75" customHeight="1" x14ac:dyDescent="0.2">
      <c r="C415" s="23"/>
    </row>
    <row r="416" spans="3:3" ht="15.75" customHeight="1" x14ac:dyDescent="0.2">
      <c r="C416" s="23"/>
    </row>
    <row r="417" spans="3:3" ht="15.75" customHeight="1" x14ac:dyDescent="0.2">
      <c r="C417" s="23"/>
    </row>
    <row r="418" spans="3:3" ht="15.75" customHeight="1" x14ac:dyDescent="0.2">
      <c r="C418" s="23"/>
    </row>
    <row r="419" spans="3:3" ht="15.75" customHeight="1" x14ac:dyDescent="0.2">
      <c r="C419" s="23"/>
    </row>
    <row r="420" spans="3:3" ht="15.75" customHeight="1" x14ac:dyDescent="0.2">
      <c r="C420" s="23"/>
    </row>
    <row r="421" spans="3:3" ht="15.75" customHeight="1" x14ac:dyDescent="0.2">
      <c r="C421" s="23"/>
    </row>
    <row r="422" spans="3:3" ht="15.75" customHeight="1" x14ac:dyDescent="0.2">
      <c r="C422" s="23"/>
    </row>
    <row r="423" spans="3:3" ht="15.75" customHeight="1" x14ac:dyDescent="0.2">
      <c r="C423" s="23"/>
    </row>
    <row r="424" spans="3:3" ht="15.75" customHeight="1" x14ac:dyDescent="0.2">
      <c r="C424" s="23"/>
    </row>
    <row r="425" spans="3:3" ht="15.75" customHeight="1" x14ac:dyDescent="0.2">
      <c r="C425" s="23"/>
    </row>
    <row r="426" spans="3:3" ht="15.75" customHeight="1" x14ac:dyDescent="0.2">
      <c r="C426" s="23"/>
    </row>
    <row r="427" spans="3:3" ht="15.75" customHeight="1" x14ac:dyDescent="0.2">
      <c r="C427" s="23"/>
    </row>
    <row r="428" spans="3:3" ht="15.75" customHeight="1" x14ac:dyDescent="0.2">
      <c r="C428" s="23"/>
    </row>
    <row r="429" spans="3:3" ht="15.75" customHeight="1" x14ac:dyDescent="0.2">
      <c r="C429" s="23"/>
    </row>
    <row r="430" spans="3:3" ht="15.75" customHeight="1" x14ac:dyDescent="0.2">
      <c r="C430" s="23"/>
    </row>
    <row r="431" spans="3:3" ht="15.75" customHeight="1" x14ac:dyDescent="0.2">
      <c r="C431" s="23"/>
    </row>
    <row r="432" spans="3:3" ht="15.75" customHeight="1" x14ac:dyDescent="0.2">
      <c r="C432" s="23"/>
    </row>
    <row r="433" spans="3:3" ht="15.75" customHeight="1" x14ac:dyDescent="0.2">
      <c r="C433" s="23"/>
    </row>
    <row r="434" spans="3:3" ht="15.75" customHeight="1" x14ac:dyDescent="0.2">
      <c r="C434" s="23"/>
    </row>
    <row r="435" spans="3:3" ht="15.75" customHeight="1" x14ac:dyDescent="0.2">
      <c r="C435" s="23"/>
    </row>
    <row r="436" spans="3:3" ht="15.75" customHeight="1" x14ac:dyDescent="0.2">
      <c r="C436" s="23"/>
    </row>
    <row r="437" spans="3:3" ht="15.75" customHeight="1" x14ac:dyDescent="0.2">
      <c r="C437" s="23"/>
    </row>
    <row r="438" spans="3:3" ht="15.75" customHeight="1" x14ac:dyDescent="0.2">
      <c r="C438" s="23"/>
    </row>
    <row r="439" spans="3:3" ht="15.75" customHeight="1" x14ac:dyDescent="0.2">
      <c r="C439" s="23"/>
    </row>
    <row r="440" spans="3:3" ht="15.75" customHeight="1" x14ac:dyDescent="0.2">
      <c r="C440" s="23"/>
    </row>
    <row r="441" spans="3:3" ht="15.75" customHeight="1" x14ac:dyDescent="0.2">
      <c r="C441" s="23"/>
    </row>
    <row r="442" spans="3:3" ht="15.75" customHeight="1" x14ac:dyDescent="0.2">
      <c r="C442" s="23"/>
    </row>
    <row r="443" spans="3:3" ht="15.75" customHeight="1" x14ac:dyDescent="0.2">
      <c r="C443" s="23"/>
    </row>
    <row r="444" spans="3:3" ht="15.75" customHeight="1" x14ac:dyDescent="0.2">
      <c r="C444" s="23"/>
    </row>
    <row r="445" spans="3:3" ht="15.75" customHeight="1" x14ac:dyDescent="0.2">
      <c r="C445" s="23"/>
    </row>
    <row r="446" spans="3:3" ht="15.75" customHeight="1" x14ac:dyDescent="0.2">
      <c r="C446" s="23"/>
    </row>
    <row r="447" spans="3:3" ht="15.75" customHeight="1" x14ac:dyDescent="0.2">
      <c r="C447" s="23"/>
    </row>
    <row r="448" spans="3:3" ht="15.75" customHeight="1" x14ac:dyDescent="0.2">
      <c r="C448" s="23"/>
    </row>
    <row r="449" spans="3:3" ht="15.75" customHeight="1" x14ac:dyDescent="0.2">
      <c r="C449" s="23"/>
    </row>
    <row r="450" spans="3:3" ht="15.75" customHeight="1" x14ac:dyDescent="0.2">
      <c r="C450" s="23"/>
    </row>
    <row r="451" spans="3:3" ht="15.75" customHeight="1" x14ac:dyDescent="0.2">
      <c r="C451" s="23"/>
    </row>
    <row r="452" spans="3:3" ht="15.75" customHeight="1" x14ac:dyDescent="0.2">
      <c r="C452" s="23"/>
    </row>
    <row r="453" spans="3:3" ht="15.75" customHeight="1" x14ac:dyDescent="0.2">
      <c r="C453" s="23"/>
    </row>
    <row r="454" spans="3:3" ht="15.75" customHeight="1" x14ac:dyDescent="0.2">
      <c r="C454" s="23"/>
    </row>
    <row r="455" spans="3:3" ht="15.75" customHeight="1" x14ac:dyDescent="0.2">
      <c r="C455" s="23"/>
    </row>
    <row r="456" spans="3:3" ht="15.75" customHeight="1" x14ac:dyDescent="0.2">
      <c r="C456" s="23"/>
    </row>
    <row r="457" spans="3:3" ht="15.75" customHeight="1" x14ac:dyDescent="0.2">
      <c r="C457" s="23"/>
    </row>
    <row r="458" spans="3:3" ht="15.75" customHeight="1" x14ac:dyDescent="0.2">
      <c r="C458" s="23"/>
    </row>
    <row r="459" spans="3:3" ht="15.75" customHeight="1" x14ac:dyDescent="0.2">
      <c r="C459" s="23"/>
    </row>
    <row r="460" spans="3:3" ht="15.75" customHeight="1" x14ac:dyDescent="0.2">
      <c r="C460" s="23"/>
    </row>
    <row r="461" spans="3:3" ht="15.75" customHeight="1" x14ac:dyDescent="0.2">
      <c r="C461" s="23"/>
    </row>
    <row r="462" spans="3:3" ht="15.75" customHeight="1" x14ac:dyDescent="0.2">
      <c r="C462" s="23"/>
    </row>
    <row r="463" spans="3:3" ht="15.75" customHeight="1" x14ac:dyDescent="0.2">
      <c r="C463" s="23"/>
    </row>
    <row r="464" spans="3:3" ht="15.75" customHeight="1" x14ac:dyDescent="0.2">
      <c r="C464" s="23"/>
    </row>
    <row r="465" spans="3:3" ht="15.75" customHeight="1" x14ac:dyDescent="0.2">
      <c r="C465" s="23"/>
    </row>
    <row r="466" spans="3:3" ht="15.75" customHeight="1" x14ac:dyDescent="0.2">
      <c r="C466" s="23"/>
    </row>
    <row r="467" spans="3:3" ht="15.75" customHeight="1" x14ac:dyDescent="0.2">
      <c r="C467" s="23"/>
    </row>
    <row r="468" spans="3:3" ht="15.75" customHeight="1" x14ac:dyDescent="0.2">
      <c r="C468" s="23"/>
    </row>
    <row r="469" spans="3:3" ht="15.75" customHeight="1" x14ac:dyDescent="0.2">
      <c r="C469" s="23"/>
    </row>
    <row r="470" spans="3:3" ht="15.75" customHeight="1" x14ac:dyDescent="0.2">
      <c r="C470" s="23"/>
    </row>
    <row r="471" spans="3:3" ht="15.75" customHeight="1" x14ac:dyDescent="0.2">
      <c r="C471" s="23"/>
    </row>
    <row r="472" spans="3:3" ht="15.75" customHeight="1" x14ac:dyDescent="0.2">
      <c r="C472" s="23"/>
    </row>
    <row r="473" spans="3:3" ht="15.75" customHeight="1" x14ac:dyDescent="0.2">
      <c r="C473" s="23"/>
    </row>
    <row r="474" spans="3:3" ht="15.75" customHeight="1" x14ac:dyDescent="0.2">
      <c r="C474" s="23"/>
    </row>
    <row r="475" spans="3:3" ht="15.75" customHeight="1" x14ac:dyDescent="0.2">
      <c r="C475" s="23"/>
    </row>
    <row r="476" spans="3:3" ht="15.75" customHeight="1" x14ac:dyDescent="0.2">
      <c r="C476" s="23"/>
    </row>
    <row r="477" spans="3:3" ht="15.75" customHeight="1" x14ac:dyDescent="0.2">
      <c r="C477" s="23"/>
    </row>
    <row r="478" spans="3:3" ht="15.75" customHeight="1" x14ac:dyDescent="0.2">
      <c r="C478" s="23"/>
    </row>
    <row r="479" spans="3:3" ht="15.75" customHeight="1" x14ac:dyDescent="0.2">
      <c r="C479" s="23"/>
    </row>
    <row r="480" spans="3:3" ht="15.75" customHeight="1" x14ac:dyDescent="0.2">
      <c r="C480" s="23"/>
    </row>
    <row r="481" spans="3:3" ht="15.75" customHeight="1" x14ac:dyDescent="0.2">
      <c r="C481" s="23"/>
    </row>
    <row r="482" spans="3:3" ht="15.75" customHeight="1" x14ac:dyDescent="0.2">
      <c r="C482" s="23"/>
    </row>
    <row r="483" spans="3:3" ht="15.75" customHeight="1" x14ac:dyDescent="0.2">
      <c r="C483" s="23"/>
    </row>
    <row r="484" spans="3:3" ht="15.75" customHeight="1" x14ac:dyDescent="0.2">
      <c r="C484" s="23"/>
    </row>
    <row r="485" spans="3:3" ht="15.75" customHeight="1" x14ac:dyDescent="0.2">
      <c r="C485" s="23"/>
    </row>
    <row r="486" spans="3:3" ht="15.75" customHeight="1" x14ac:dyDescent="0.2">
      <c r="C486" s="23"/>
    </row>
    <row r="487" spans="3:3" ht="15.75" customHeight="1" x14ac:dyDescent="0.2">
      <c r="C487" s="23"/>
    </row>
    <row r="488" spans="3:3" ht="15.75" customHeight="1" x14ac:dyDescent="0.2">
      <c r="C488" s="23"/>
    </row>
    <row r="489" spans="3:3" ht="15.75" customHeight="1" x14ac:dyDescent="0.2">
      <c r="C489" s="23"/>
    </row>
    <row r="490" spans="3:3" ht="15.75" customHeight="1" x14ac:dyDescent="0.2">
      <c r="C490" s="23"/>
    </row>
    <row r="491" spans="3:3" ht="15.75" customHeight="1" x14ac:dyDescent="0.2">
      <c r="C491" s="23"/>
    </row>
    <row r="492" spans="3:3" ht="15.75" customHeight="1" x14ac:dyDescent="0.2">
      <c r="C492" s="23"/>
    </row>
    <row r="493" spans="3:3" ht="15.75" customHeight="1" x14ac:dyDescent="0.2">
      <c r="C493" s="23"/>
    </row>
    <row r="494" spans="3:3" ht="15.75" customHeight="1" x14ac:dyDescent="0.2">
      <c r="C494" s="23"/>
    </row>
    <row r="495" spans="3:3" ht="15.75" customHeight="1" x14ac:dyDescent="0.2">
      <c r="C495" s="23"/>
    </row>
    <row r="496" spans="3:3" ht="15.75" customHeight="1" x14ac:dyDescent="0.2">
      <c r="C496" s="23"/>
    </row>
    <row r="497" spans="3:3" ht="15.75" customHeight="1" x14ac:dyDescent="0.2">
      <c r="C497" s="23"/>
    </row>
    <row r="498" spans="3:3" ht="15.75" customHeight="1" x14ac:dyDescent="0.2">
      <c r="C498" s="23"/>
    </row>
    <row r="499" spans="3:3" ht="15.75" customHeight="1" x14ac:dyDescent="0.2">
      <c r="C499" s="23"/>
    </row>
    <row r="500" spans="3:3" ht="15.75" customHeight="1" x14ac:dyDescent="0.2">
      <c r="C500" s="23"/>
    </row>
    <row r="501" spans="3:3" ht="15.75" customHeight="1" x14ac:dyDescent="0.2">
      <c r="C501" s="23"/>
    </row>
    <row r="502" spans="3:3" ht="15.75" customHeight="1" x14ac:dyDescent="0.2">
      <c r="C502" s="23"/>
    </row>
    <row r="503" spans="3:3" ht="15.75" customHeight="1" x14ac:dyDescent="0.2">
      <c r="C503" s="23"/>
    </row>
    <row r="504" spans="3:3" ht="15.75" customHeight="1" x14ac:dyDescent="0.2">
      <c r="C504" s="23"/>
    </row>
    <row r="505" spans="3:3" ht="15.75" customHeight="1" x14ac:dyDescent="0.2">
      <c r="C505" s="23"/>
    </row>
    <row r="506" spans="3:3" ht="15.75" customHeight="1" x14ac:dyDescent="0.2">
      <c r="C506" s="23"/>
    </row>
    <row r="507" spans="3:3" ht="15.75" customHeight="1" x14ac:dyDescent="0.2">
      <c r="C507" s="23"/>
    </row>
    <row r="508" spans="3:3" ht="15.75" customHeight="1" x14ac:dyDescent="0.2">
      <c r="C508" s="23"/>
    </row>
    <row r="509" spans="3:3" ht="15.75" customHeight="1" x14ac:dyDescent="0.2">
      <c r="C509" s="23"/>
    </row>
    <row r="510" spans="3:3" ht="15.75" customHeight="1" x14ac:dyDescent="0.2">
      <c r="C510" s="23"/>
    </row>
    <row r="511" spans="3:3" ht="15.75" customHeight="1" x14ac:dyDescent="0.2">
      <c r="C511" s="23"/>
    </row>
    <row r="512" spans="3:3" ht="15.75" customHeight="1" x14ac:dyDescent="0.2">
      <c r="C512" s="23"/>
    </row>
    <row r="513" spans="3:3" ht="15.75" customHeight="1" x14ac:dyDescent="0.2">
      <c r="C513" s="23"/>
    </row>
    <row r="514" spans="3:3" ht="15.75" customHeight="1" x14ac:dyDescent="0.2">
      <c r="C514" s="23"/>
    </row>
    <row r="515" spans="3:3" ht="15.75" customHeight="1" x14ac:dyDescent="0.2">
      <c r="C515" s="23"/>
    </row>
    <row r="516" spans="3:3" ht="15.75" customHeight="1" x14ac:dyDescent="0.2">
      <c r="C516" s="23"/>
    </row>
    <row r="517" spans="3:3" ht="15.75" customHeight="1" x14ac:dyDescent="0.2">
      <c r="C517" s="23"/>
    </row>
    <row r="518" spans="3:3" ht="15.75" customHeight="1" x14ac:dyDescent="0.2">
      <c r="C518" s="23"/>
    </row>
    <row r="519" spans="3:3" ht="15.75" customHeight="1" x14ac:dyDescent="0.2">
      <c r="C519" s="23"/>
    </row>
    <row r="520" spans="3:3" ht="15.75" customHeight="1" x14ac:dyDescent="0.2">
      <c r="C520" s="23"/>
    </row>
    <row r="521" spans="3:3" ht="15.75" customHeight="1" x14ac:dyDescent="0.2">
      <c r="C521" s="23"/>
    </row>
    <row r="522" spans="3:3" ht="15.75" customHeight="1" x14ac:dyDescent="0.2">
      <c r="C522" s="23"/>
    </row>
    <row r="523" spans="3:3" ht="15.75" customHeight="1" x14ac:dyDescent="0.2">
      <c r="C523" s="23"/>
    </row>
    <row r="524" spans="3:3" ht="15.75" customHeight="1" x14ac:dyDescent="0.2">
      <c r="C524" s="23"/>
    </row>
    <row r="525" spans="3:3" ht="15.75" customHeight="1" x14ac:dyDescent="0.2">
      <c r="C525" s="23"/>
    </row>
    <row r="526" spans="3:3" ht="15.75" customHeight="1" x14ac:dyDescent="0.2">
      <c r="C526" s="23"/>
    </row>
    <row r="527" spans="3:3" ht="15.75" customHeight="1" x14ac:dyDescent="0.2">
      <c r="C527" s="23"/>
    </row>
    <row r="528" spans="3:3" ht="15.75" customHeight="1" x14ac:dyDescent="0.2">
      <c r="C528" s="23"/>
    </row>
    <row r="529" spans="3:3" ht="15.75" customHeight="1" x14ac:dyDescent="0.2">
      <c r="C529" s="23"/>
    </row>
    <row r="530" spans="3:3" ht="15.75" customHeight="1" x14ac:dyDescent="0.2">
      <c r="C530" s="23"/>
    </row>
    <row r="531" spans="3:3" ht="15.75" customHeight="1" x14ac:dyDescent="0.2">
      <c r="C531" s="23"/>
    </row>
    <row r="532" spans="3:3" ht="15.75" customHeight="1" x14ac:dyDescent="0.2">
      <c r="C532" s="23"/>
    </row>
    <row r="533" spans="3:3" ht="15.75" customHeight="1" x14ac:dyDescent="0.2">
      <c r="C533" s="23"/>
    </row>
    <row r="534" spans="3:3" ht="15.75" customHeight="1" x14ac:dyDescent="0.2">
      <c r="C534" s="23"/>
    </row>
    <row r="535" spans="3:3" ht="15.75" customHeight="1" x14ac:dyDescent="0.2">
      <c r="C535" s="23"/>
    </row>
    <row r="536" spans="3:3" ht="15.75" customHeight="1" x14ac:dyDescent="0.2">
      <c r="C536" s="23"/>
    </row>
    <row r="537" spans="3:3" ht="15.75" customHeight="1" x14ac:dyDescent="0.2">
      <c r="C537" s="23"/>
    </row>
    <row r="538" spans="3:3" ht="15.75" customHeight="1" x14ac:dyDescent="0.2">
      <c r="C538" s="23"/>
    </row>
    <row r="539" spans="3:3" ht="15.75" customHeight="1" x14ac:dyDescent="0.2">
      <c r="C539" s="23"/>
    </row>
    <row r="540" spans="3:3" ht="15.75" customHeight="1" x14ac:dyDescent="0.2">
      <c r="C540" s="23"/>
    </row>
    <row r="541" spans="3:3" ht="15.75" customHeight="1" x14ac:dyDescent="0.2">
      <c r="C541" s="23"/>
    </row>
    <row r="542" spans="3:3" ht="15.75" customHeight="1" x14ac:dyDescent="0.2">
      <c r="C542" s="23"/>
    </row>
    <row r="543" spans="3:3" ht="15.75" customHeight="1" x14ac:dyDescent="0.2">
      <c r="C543" s="23"/>
    </row>
    <row r="544" spans="3:3" ht="15.75" customHeight="1" x14ac:dyDescent="0.2">
      <c r="C544" s="23"/>
    </row>
    <row r="545" spans="3:3" ht="15.75" customHeight="1" x14ac:dyDescent="0.2">
      <c r="C545" s="23"/>
    </row>
    <row r="546" spans="3:3" ht="15.75" customHeight="1" x14ac:dyDescent="0.2">
      <c r="C546" s="23"/>
    </row>
    <row r="547" spans="3:3" ht="15.75" customHeight="1" x14ac:dyDescent="0.2">
      <c r="C547" s="23"/>
    </row>
    <row r="548" spans="3:3" ht="15.75" customHeight="1" x14ac:dyDescent="0.2">
      <c r="C548" s="23"/>
    </row>
    <row r="549" spans="3:3" ht="15.75" customHeight="1" x14ac:dyDescent="0.2">
      <c r="C549" s="23"/>
    </row>
    <row r="550" spans="3:3" ht="15.75" customHeight="1" x14ac:dyDescent="0.2">
      <c r="C550" s="23"/>
    </row>
    <row r="551" spans="3:3" ht="15.75" customHeight="1" x14ac:dyDescent="0.2">
      <c r="C551" s="23"/>
    </row>
    <row r="552" spans="3:3" ht="15.75" customHeight="1" x14ac:dyDescent="0.2">
      <c r="C552" s="23"/>
    </row>
    <row r="553" spans="3:3" ht="15.75" customHeight="1" x14ac:dyDescent="0.2">
      <c r="C553" s="23"/>
    </row>
    <row r="554" spans="3:3" ht="15.75" customHeight="1" x14ac:dyDescent="0.2">
      <c r="C554" s="23"/>
    </row>
    <row r="555" spans="3:3" ht="15.75" customHeight="1" x14ac:dyDescent="0.2">
      <c r="C555" s="23"/>
    </row>
    <row r="556" spans="3:3" ht="15.75" customHeight="1" x14ac:dyDescent="0.2">
      <c r="C556" s="23"/>
    </row>
    <row r="557" spans="3:3" ht="15.75" customHeight="1" x14ac:dyDescent="0.2">
      <c r="C557" s="23"/>
    </row>
    <row r="558" spans="3:3" ht="15.75" customHeight="1" x14ac:dyDescent="0.2">
      <c r="C558" s="23"/>
    </row>
    <row r="559" spans="3:3" ht="15.75" customHeight="1" x14ac:dyDescent="0.2">
      <c r="C559" s="23"/>
    </row>
    <row r="560" spans="3:3" ht="15.75" customHeight="1" x14ac:dyDescent="0.2">
      <c r="C560" s="23"/>
    </row>
    <row r="561" spans="3:3" ht="15.75" customHeight="1" x14ac:dyDescent="0.2">
      <c r="C561" s="23"/>
    </row>
    <row r="562" spans="3:3" ht="15.75" customHeight="1" x14ac:dyDescent="0.2">
      <c r="C562" s="23"/>
    </row>
    <row r="563" spans="3:3" ht="15.75" customHeight="1" x14ac:dyDescent="0.2">
      <c r="C563" s="23"/>
    </row>
    <row r="564" spans="3:3" ht="15.75" customHeight="1" x14ac:dyDescent="0.2">
      <c r="C564" s="23"/>
    </row>
    <row r="565" spans="3:3" ht="15.75" customHeight="1" x14ac:dyDescent="0.2">
      <c r="C565" s="23"/>
    </row>
    <row r="566" spans="3:3" ht="15.75" customHeight="1" x14ac:dyDescent="0.2">
      <c r="C566" s="23"/>
    </row>
    <row r="567" spans="3:3" ht="15.75" customHeight="1" x14ac:dyDescent="0.2">
      <c r="C567" s="23"/>
    </row>
    <row r="568" spans="3:3" ht="15.75" customHeight="1" x14ac:dyDescent="0.2">
      <c r="C568" s="23"/>
    </row>
    <row r="569" spans="3:3" ht="15.75" customHeight="1" x14ac:dyDescent="0.2">
      <c r="C569" s="23"/>
    </row>
    <row r="570" spans="3:3" ht="15.75" customHeight="1" x14ac:dyDescent="0.2">
      <c r="C570" s="23"/>
    </row>
    <row r="571" spans="3:3" ht="15.75" customHeight="1" x14ac:dyDescent="0.2">
      <c r="C571" s="23"/>
    </row>
    <row r="572" spans="3:3" ht="15.75" customHeight="1" x14ac:dyDescent="0.2">
      <c r="C572" s="23"/>
    </row>
    <row r="573" spans="3:3" ht="15.75" customHeight="1" x14ac:dyDescent="0.2">
      <c r="C573" s="23"/>
    </row>
    <row r="574" spans="3:3" ht="15.75" customHeight="1" x14ac:dyDescent="0.2">
      <c r="C574" s="23"/>
    </row>
    <row r="575" spans="3:3" ht="15.75" customHeight="1" x14ac:dyDescent="0.2">
      <c r="C575" s="23"/>
    </row>
    <row r="576" spans="3:3" ht="15.75" customHeight="1" x14ac:dyDescent="0.2">
      <c r="C576" s="23"/>
    </row>
    <row r="577" spans="3:3" ht="15.75" customHeight="1" x14ac:dyDescent="0.2">
      <c r="C577" s="23"/>
    </row>
    <row r="578" spans="3:3" ht="15.75" customHeight="1" x14ac:dyDescent="0.2">
      <c r="C578" s="23"/>
    </row>
    <row r="579" spans="3:3" ht="15.75" customHeight="1" x14ac:dyDescent="0.2">
      <c r="C579" s="23"/>
    </row>
    <row r="580" spans="3:3" ht="15.75" customHeight="1" x14ac:dyDescent="0.2">
      <c r="C580" s="23"/>
    </row>
    <row r="581" spans="3:3" ht="15.75" customHeight="1" x14ac:dyDescent="0.2">
      <c r="C581" s="23"/>
    </row>
    <row r="582" spans="3:3" ht="15.75" customHeight="1" x14ac:dyDescent="0.2">
      <c r="C582" s="23"/>
    </row>
    <row r="583" spans="3:3" ht="15.75" customHeight="1" x14ac:dyDescent="0.2">
      <c r="C583" s="23"/>
    </row>
    <row r="584" spans="3:3" ht="15.75" customHeight="1" x14ac:dyDescent="0.2">
      <c r="C584" s="23"/>
    </row>
    <row r="585" spans="3:3" ht="15.75" customHeight="1" x14ac:dyDescent="0.2">
      <c r="C585" s="23"/>
    </row>
    <row r="586" spans="3:3" ht="15.75" customHeight="1" x14ac:dyDescent="0.2">
      <c r="C586" s="23"/>
    </row>
    <row r="587" spans="3:3" ht="15.75" customHeight="1" x14ac:dyDescent="0.2">
      <c r="C587" s="23"/>
    </row>
    <row r="588" spans="3:3" ht="15.75" customHeight="1" x14ac:dyDescent="0.2">
      <c r="C588" s="23"/>
    </row>
    <row r="589" spans="3:3" ht="15.75" customHeight="1" x14ac:dyDescent="0.2">
      <c r="C589" s="23"/>
    </row>
    <row r="590" spans="3:3" ht="15.75" customHeight="1" x14ac:dyDescent="0.2">
      <c r="C590" s="23"/>
    </row>
    <row r="591" spans="3:3" ht="15.75" customHeight="1" x14ac:dyDescent="0.2">
      <c r="C591" s="23"/>
    </row>
    <row r="592" spans="3:3" ht="15.75" customHeight="1" x14ac:dyDescent="0.2">
      <c r="C592" s="23"/>
    </row>
    <row r="593" spans="3:3" ht="15.75" customHeight="1" x14ac:dyDescent="0.2">
      <c r="C593" s="23"/>
    </row>
    <row r="594" spans="3:3" ht="15.75" customHeight="1" x14ac:dyDescent="0.2">
      <c r="C594" s="23"/>
    </row>
    <row r="595" spans="3:3" ht="15.75" customHeight="1" x14ac:dyDescent="0.2">
      <c r="C595" s="23"/>
    </row>
    <row r="596" spans="3:3" ht="15.75" customHeight="1" x14ac:dyDescent="0.2">
      <c r="C596" s="23"/>
    </row>
    <row r="597" spans="3:3" ht="15.75" customHeight="1" x14ac:dyDescent="0.2">
      <c r="C597" s="23"/>
    </row>
    <row r="598" spans="3:3" ht="15.75" customHeight="1" x14ac:dyDescent="0.2">
      <c r="C598" s="23"/>
    </row>
    <row r="599" spans="3:3" ht="15.75" customHeight="1" x14ac:dyDescent="0.2">
      <c r="C599" s="23"/>
    </row>
    <row r="600" spans="3:3" ht="15.75" customHeight="1" x14ac:dyDescent="0.2">
      <c r="C600" s="23"/>
    </row>
    <row r="601" spans="3:3" ht="15.75" customHeight="1" x14ac:dyDescent="0.2">
      <c r="C601" s="23"/>
    </row>
    <row r="602" spans="3:3" ht="15.75" customHeight="1" x14ac:dyDescent="0.2">
      <c r="C602" s="23"/>
    </row>
    <row r="603" spans="3:3" ht="15.75" customHeight="1" x14ac:dyDescent="0.2">
      <c r="C603" s="23"/>
    </row>
    <row r="604" spans="3:3" ht="15.75" customHeight="1" x14ac:dyDescent="0.2">
      <c r="C604" s="23"/>
    </row>
    <row r="605" spans="3:3" ht="15.75" customHeight="1" x14ac:dyDescent="0.2">
      <c r="C605" s="23"/>
    </row>
    <row r="606" spans="3:3" ht="15.75" customHeight="1" x14ac:dyDescent="0.2">
      <c r="C606" s="23"/>
    </row>
    <row r="607" spans="3:3" ht="15.75" customHeight="1" x14ac:dyDescent="0.2">
      <c r="C607" s="23"/>
    </row>
    <row r="608" spans="3:3" ht="15.75" customHeight="1" x14ac:dyDescent="0.2">
      <c r="C608" s="23"/>
    </row>
    <row r="609" spans="3:3" ht="15.75" customHeight="1" x14ac:dyDescent="0.2">
      <c r="C609" s="23"/>
    </row>
    <row r="610" spans="3:3" ht="15.75" customHeight="1" x14ac:dyDescent="0.2">
      <c r="C610" s="23"/>
    </row>
    <row r="611" spans="3:3" ht="15.75" customHeight="1" x14ac:dyDescent="0.2">
      <c r="C611" s="23"/>
    </row>
    <row r="612" spans="3:3" ht="15.75" customHeight="1" x14ac:dyDescent="0.2">
      <c r="C612" s="23"/>
    </row>
    <row r="613" spans="3:3" ht="15.75" customHeight="1" x14ac:dyDescent="0.2">
      <c r="C613" s="23"/>
    </row>
    <row r="614" spans="3:3" ht="15.75" customHeight="1" x14ac:dyDescent="0.2">
      <c r="C614" s="23"/>
    </row>
    <row r="615" spans="3:3" ht="15.75" customHeight="1" x14ac:dyDescent="0.2">
      <c r="C615" s="23"/>
    </row>
    <row r="616" spans="3:3" ht="15.75" customHeight="1" x14ac:dyDescent="0.2">
      <c r="C616" s="23"/>
    </row>
    <row r="617" spans="3:3" ht="15.75" customHeight="1" x14ac:dyDescent="0.2">
      <c r="C617" s="23"/>
    </row>
    <row r="618" spans="3:3" ht="15.75" customHeight="1" x14ac:dyDescent="0.2">
      <c r="C618" s="23"/>
    </row>
    <row r="619" spans="3:3" ht="15.75" customHeight="1" x14ac:dyDescent="0.2">
      <c r="C619" s="23"/>
    </row>
    <row r="620" spans="3:3" ht="15.75" customHeight="1" x14ac:dyDescent="0.2">
      <c r="C620" s="23"/>
    </row>
    <row r="621" spans="3:3" ht="15.75" customHeight="1" x14ac:dyDescent="0.2">
      <c r="C621" s="23"/>
    </row>
    <row r="622" spans="3:3" ht="15.75" customHeight="1" x14ac:dyDescent="0.2">
      <c r="C622" s="23"/>
    </row>
    <row r="623" spans="3:3" ht="15.75" customHeight="1" x14ac:dyDescent="0.2">
      <c r="C623" s="23"/>
    </row>
    <row r="624" spans="3:3" ht="15.75" customHeight="1" x14ac:dyDescent="0.2">
      <c r="C624" s="23"/>
    </row>
    <row r="625" spans="3:3" ht="15.75" customHeight="1" x14ac:dyDescent="0.2">
      <c r="C625" s="23"/>
    </row>
    <row r="626" spans="3:3" ht="15.75" customHeight="1" x14ac:dyDescent="0.2">
      <c r="C626" s="23"/>
    </row>
    <row r="627" spans="3:3" ht="15.75" customHeight="1" x14ac:dyDescent="0.2">
      <c r="C627" s="23"/>
    </row>
    <row r="628" spans="3:3" ht="15.75" customHeight="1" x14ac:dyDescent="0.2">
      <c r="C628" s="23"/>
    </row>
    <row r="629" spans="3:3" ht="15.75" customHeight="1" x14ac:dyDescent="0.2">
      <c r="C629" s="23"/>
    </row>
    <row r="630" spans="3:3" ht="15.75" customHeight="1" x14ac:dyDescent="0.2">
      <c r="C630" s="23"/>
    </row>
    <row r="631" spans="3:3" ht="15.75" customHeight="1" x14ac:dyDescent="0.2">
      <c r="C631" s="23"/>
    </row>
    <row r="632" spans="3:3" ht="15.75" customHeight="1" x14ac:dyDescent="0.2">
      <c r="C632" s="23"/>
    </row>
    <row r="633" spans="3:3" ht="15.75" customHeight="1" x14ac:dyDescent="0.2">
      <c r="C633" s="23"/>
    </row>
    <row r="634" spans="3:3" ht="15.75" customHeight="1" x14ac:dyDescent="0.2">
      <c r="C634" s="23"/>
    </row>
    <row r="635" spans="3:3" ht="15.75" customHeight="1" x14ac:dyDescent="0.2">
      <c r="C635" s="23"/>
    </row>
    <row r="636" spans="3:3" ht="15.75" customHeight="1" x14ac:dyDescent="0.2">
      <c r="C636" s="23"/>
    </row>
    <row r="637" spans="3:3" ht="15.75" customHeight="1" x14ac:dyDescent="0.2">
      <c r="C637" s="23"/>
    </row>
    <row r="638" spans="3:3" ht="15.75" customHeight="1" x14ac:dyDescent="0.2">
      <c r="C638" s="23"/>
    </row>
    <row r="639" spans="3:3" ht="15.75" customHeight="1" x14ac:dyDescent="0.2">
      <c r="C639" s="23"/>
    </row>
    <row r="640" spans="3:3" ht="15.75" customHeight="1" x14ac:dyDescent="0.2">
      <c r="C640" s="23"/>
    </row>
    <row r="641" spans="3:3" ht="15.75" customHeight="1" x14ac:dyDescent="0.2">
      <c r="C641" s="23"/>
    </row>
    <row r="642" spans="3:3" ht="15.75" customHeight="1" x14ac:dyDescent="0.2">
      <c r="C642" s="23"/>
    </row>
    <row r="643" spans="3:3" ht="15.75" customHeight="1" x14ac:dyDescent="0.2">
      <c r="C643" s="23"/>
    </row>
    <row r="644" spans="3:3" ht="15.75" customHeight="1" x14ac:dyDescent="0.2">
      <c r="C644" s="23"/>
    </row>
    <row r="645" spans="3:3" ht="15.75" customHeight="1" x14ac:dyDescent="0.2">
      <c r="C645" s="23"/>
    </row>
    <row r="646" spans="3:3" ht="15.75" customHeight="1" x14ac:dyDescent="0.2">
      <c r="C646" s="23"/>
    </row>
    <row r="647" spans="3:3" ht="15.75" customHeight="1" x14ac:dyDescent="0.2">
      <c r="C647" s="23"/>
    </row>
    <row r="648" spans="3:3" ht="15.75" customHeight="1" x14ac:dyDescent="0.2">
      <c r="C648" s="23"/>
    </row>
    <row r="649" spans="3:3" ht="15.75" customHeight="1" x14ac:dyDescent="0.2">
      <c r="C649" s="23"/>
    </row>
    <row r="650" spans="3:3" ht="15.75" customHeight="1" x14ac:dyDescent="0.2">
      <c r="C650" s="23"/>
    </row>
    <row r="651" spans="3:3" ht="15.75" customHeight="1" x14ac:dyDescent="0.2">
      <c r="C651" s="23"/>
    </row>
    <row r="652" spans="3:3" ht="15.75" customHeight="1" x14ac:dyDescent="0.2">
      <c r="C652" s="23"/>
    </row>
    <row r="653" spans="3:3" ht="15.75" customHeight="1" x14ac:dyDescent="0.2">
      <c r="C653" s="23"/>
    </row>
    <row r="654" spans="3:3" ht="15.75" customHeight="1" x14ac:dyDescent="0.2">
      <c r="C654" s="23"/>
    </row>
    <row r="655" spans="3:3" ht="15.75" customHeight="1" x14ac:dyDescent="0.2">
      <c r="C655" s="23"/>
    </row>
    <row r="656" spans="3:3" ht="15.75" customHeight="1" x14ac:dyDescent="0.2">
      <c r="C656" s="23"/>
    </row>
    <row r="657" spans="3:3" ht="15.75" customHeight="1" x14ac:dyDescent="0.2">
      <c r="C657" s="23"/>
    </row>
    <row r="658" spans="3:3" ht="15.75" customHeight="1" x14ac:dyDescent="0.2">
      <c r="C658" s="23"/>
    </row>
    <row r="659" spans="3:3" ht="15.75" customHeight="1" x14ac:dyDescent="0.2">
      <c r="C659" s="23"/>
    </row>
    <row r="660" spans="3:3" ht="15.75" customHeight="1" x14ac:dyDescent="0.2">
      <c r="C660" s="23"/>
    </row>
    <row r="661" spans="3:3" ht="15.75" customHeight="1" x14ac:dyDescent="0.2">
      <c r="C661" s="23"/>
    </row>
    <row r="662" spans="3:3" ht="15.75" customHeight="1" x14ac:dyDescent="0.2">
      <c r="C662" s="23"/>
    </row>
    <row r="663" spans="3:3" ht="15.75" customHeight="1" x14ac:dyDescent="0.2">
      <c r="C663" s="23"/>
    </row>
    <row r="664" spans="3:3" ht="15.75" customHeight="1" x14ac:dyDescent="0.2">
      <c r="C664" s="23"/>
    </row>
    <row r="665" spans="3:3" ht="15.75" customHeight="1" x14ac:dyDescent="0.2">
      <c r="C665" s="23"/>
    </row>
    <row r="666" spans="3:3" ht="15.75" customHeight="1" x14ac:dyDescent="0.2">
      <c r="C666" s="23"/>
    </row>
    <row r="667" spans="3:3" ht="15.75" customHeight="1" x14ac:dyDescent="0.2">
      <c r="C667" s="23"/>
    </row>
    <row r="668" spans="3:3" ht="15.75" customHeight="1" x14ac:dyDescent="0.2">
      <c r="C668" s="23"/>
    </row>
    <row r="669" spans="3:3" ht="15.75" customHeight="1" x14ac:dyDescent="0.2">
      <c r="C669" s="23"/>
    </row>
    <row r="670" spans="3:3" ht="15.75" customHeight="1" x14ac:dyDescent="0.2">
      <c r="C670" s="23"/>
    </row>
    <row r="671" spans="3:3" ht="15.75" customHeight="1" x14ac:dyDescent="0.2">
      <c r="C671" s="23"/>
    </row>
    <row r="672" spans="3:3" ht="15.75" customHeight="1" x14ac:dyDescent="0.2">
      <c r="C672" s="23"/>
    </row>
    <row r="673" spans="3:3" ht="15.75" customHeight="1" x14ac:dyDescent="0.2">
      <c r="C673" s="23"/>
    </row>
    <row r="674" spans="3:3" ht="15.75" customHeight="1" x14ac:dyDescent="0.2">
      <c r="C674" s="23"/>
    </row>
    <row r="675" spans="3:3" ht="15.75" customHeight="1" x14ac:dyDescent="0.2">
      <c r="C675" s="23"/>
    </row>
    <row r="676" spans="3:3" ht="15.75" customHeight="1" x14ac:dyDescent="0.2">
      <c r="C676" s="23"/>
    </row>
    <row r="677" spans="3:3" ht="15.75" customHeight="1" x14ac:dyDescent="0.2">
      <c r="C677" s="23"/>
    </row>
    <row r="678" spans="3:3" ht="15.75" customHeight="1" x14ac:dyDescent="0.2">
      <c r="C678" s="23"/>
    </row>
    <row r="679" spans="3:3" ht="15.75" customHeight="1" x14ac:dyDescent="0.2">
      <c r="C679" s="23"/>
    </row>
    <row r="680" spans="3:3" ht="15.75" customHeight="1" x14ac:dyDescent="0.2">
      <c r="C680" s="23"/>
    </row>
    <row r="681" spans="3:3" ht="15.75" customHeight="1" x14ac:dyDescent="0.2">
      <c r="C681" s="23"/>
    </row>
    <row r="682" spans="3:3" ht="15.75" customHeight="1" x14ac:dyDescent="0.2">
      <c r="C682" s="23"/>
    </row>
    <row r="683" spans="3:3" ht="15.75" customHeight="1" x14ac:dyDescent="0.2">
      <c r="C683" s="23"/>
    </row>
    <row r="684" spans="3:3" ht="15.75" customHeight="1" x14ac:dyDescent="0.2">
      <c r="C684" s="23"/>
    </row>
    <row r="685" spans="3:3" ht="15.75" customHeight="1" x14ac:dyDescent="0.2">
      <c r="C685" s="23"/>
    </row>
    <row r="686" spans="3:3" ht="15.75" customHeight="1" x14ac:dyDescent="0.2">
      <c r="C686" s="23"/>
    </row>
    <row r="687" spans="3:3" ht="15.75" customHeight="1" x14ac:dyDescent="0.2">
      <c r="C687" s="23"/>
    </row>
    <row r="688" spans="3:3" ht="15.75" customHeight="1" x14ac:dyDescent="0.2">
      <c r="C688" s="23"/>
    </row>
    <row r="689" spans="3:3" ht="15.75" customHeight="1" x14ac:dyDescent="0.2">
      <c r="C689" s="23"/>
    </row>
    <row r="690" spans="3:3" ht="15.75" customHeight="1" x14ac:dyDescent="0.2">
      <c r="C690" s="23"/>
    </row>
    <row r="691" spans="3:3" ht="15.75" customHeight="1" x14ac:dyDescent="0.2">
      <c r="C691" s="23"/>
    </row>
    <row r="692" spans="3:3" ht="15.75" customHeight="1" x14ac:dyDescent="0.2">
      <c r="C692" s="23"/>
    </row>
    <row r="693" spans="3:3" ht="15.75" customHeight="1" x14ac:dyDescent="0.2">
      <c r="C693" s="23"/>
    </row>
    <row r="694" spans="3:3" ht="15.75" customHeight="1" x14ac:dyDescent="0.2">
      <c r="C694" s="23"/>
    </row>
    <row r="695" spans="3:3" ht="15.75" customHeight="1" x14ac:dyDescent="0.2">
      <c r="C695" s="23"/>
    </row>
    <row r="696" spans="3:3" ht="15.75" customHeight="1" x14ac:dyDescent="0.2">
      <c r="C696" s="23"/>
    </row>
    <row r="697" spans="3:3" ht="15.75" customHeight="1" x14ac:dyDescent="0.2">
      <c r="C697" s="23"/>
    </row>
    <row r="698" spans="3:3" ht="15.75" customHeight="1" x14ac:dyDescent="0.2">
      <c r="C698" s="23"/>
    </row>
    <row r="699" spans="3:3" ht="15.75" customHeight="1" x14ac:dyDescent="0.2">
      <c r="C699" s="23"/>
    </row>
    <row r="700" spans="3:3" ht="15.75" customHeight="1" x14ac:dyDescent="0.2">
      <c r="C700" s="23"/>
    </row>
    <row r="701" spans="3:3" ht="15.75" customHeight="1" x14ac:dyDescent="0.2">
      <c r="C701" s="23"/>
    </row>
    <row r="702" spans="3:3" ht="15.75" customHeight="1" x14ac:dyDescent="0.2">
      <c r="C702" s="23"/>
    </row>
    <row r="703" spans="3:3" ht="15.75" customHeight="1" x14ac:dyDescent="0.2">
      <c r="C703" s="23"/>
    </row>
    <row r="704" spans="3:3" ht="15.75" customHeight="1" x14ac:dyDescent="0.2">
      <c r="C704" s="23"/>
    </row>
    <row r="705" spans="3:3" ht="15.75" customHeight="1" x14ac:dyDescent="0.2">
      <c r="C705" s="23"/>
    </row>
    <row r="706" spans="3:3" ht="15.75" customHeight="1" x14ac:dyDescent="0.2">
      <c r="C706" s="23"/>
    </row>
    <row r="707" spans="3:3" ht="15.75" customHeight="1" x14ac:dyDescent="0.2">
      <c r="C707" s="23"/>
    </row>
    <row r="708" spans="3:3" ht="15.75" customHeight="1" x14ac:dyDescent="0.2">
      <c r="C708" s="23"/>
    </row>
    <row r="709" spans="3:3" ht="15.75" customHeight="1" x14ac:dyDescent="0.2">
      <c r="C709" s="23"/>
    </row>
    <row r="710" spans="3:3" ht="15.75" customHeight="1" x14ac:dyDescent="0.2">
      <c r="C710" s="23"/>
    </row>
    <row r="711" spans="3:3" ht="15.75" customHeight="1" x14ac:dyDescent="0.2">
      <c r="C711" s="23"/>
    </row>
    <row r="712" spans="3:3" ht="15.75" customHeight="1" x14ac:dyDescent="0.2">
      <c r="C712" s="23"/>
    </row>
    <row r="713" spans="3:3" ht="15.75" customHeight="1" x14ac:dyDescent="0.2">
      <c r="C713" s="23"/>
    </row>
    <row r="714" spans="3:3" ht="15.75" customHeight="1" x14ac:dyDescent="0.2">
      <c r="C714" s="23"/>
    </row>
    <row r="715" spans="3:3" ht="15.75" customHeight="1" x14ac:dyDescent="0.2">
      <c r="C715" s="23"/>
    </row>
    <row r="716" spans="3:3" ht="15.75" customHeight="1" x14ac:dyDescent="0.2">
      <c r="C716" s="23"/>
    </row>
    <row r="717" spans="3:3" ht="15.75" customHeight="1" x14ac:dyDescent="0.2">
      <c r="C717" s="23"/>
    </row>
    <row r="718" spans="3:3" ht="15.75" customHeight="1" x14ac:dyDescent="0.2">
      <c r="C718" s="23"/>
    </row>
    <row r="719" spans="3:3" ht="15.75" customHeight="1" x14ac:dyDescent="0.2">
      <c r="C719" s="23"/>
    </row>
    <row r="720" spans="3:3" ht="15.75" customHeight="1" x14ac:dyDescent="0.2">
      <c r="C720" s="23"/>
    </row>
    <row r="721" spans="3:3" ht="15.75" customHeight="1" x14ac:dyDescent="0.2">
      <c r="C721" s="23"/>
    </row>
    <row r="722" spans="3:3" ht="15.75" customHeight="1" x14ac:dyDescent="0.2">
      <c r="C722" s="23"/>
    </row>
    <row r="723" spans="3:3" ht="15.75" customHeight="1" x14ac:dyDescent="0.2">
      <c r="C723" s="23"/>
    </row>
    <row r="724" spans="3:3" ht="15.75" customHeight="1" x14ac:dyDescent="0.2">
      <c r="C724" s="23"/>
    </row>
    <row r="725" spans="3:3" ht="15.75" customHeight="1" x14ac:dyDescent="0.2">
      <c r="C725" s="23"/>
    </row>
    <row r="726" spans="3:3" ht="15.75" customHeight="1" x14ac:dyDescent="0.2">
      <c r="C726" s="23"/>
    </row>
    <row r="727" spans="3:3" ht="15.75" customHeight="1" x14ac:dyDescent="0.2">
      <c r="C727" s="23"/>
    </row>
    <row r="728" spans="3:3" ht="15.75" customHeight="1" x14ac:dyDescent="0.2">
      <c r="C728" s="23"/>
    </row>
    <row r="729" spans="3:3" ht="15.75" customHeight="1" x14ac:dyDescent="0.2">
      <c r="C729" s="23"/>
    </row>
    <row r="730" spans="3:3" ht="15.75" customHeight="1" x14ac:dyDescent="0.2">
      <c r="C730" s="23"/>
    </row>
    <row r="731" spans="3:3" ht="15.75" customHeight="1" x14ac:dyDescent="0.2">
      <c r="C731" s="23"/>
    </row>
    <row r="732" spans="3:3" ht="15.75" customHeight="1" x14ac:dyDescent="0.2">
      <c r="C732" s="23"/>
    </row>
    <row r="733" spans="3:3" ht="15.75" customHeight="1" x14ac:dyDescent="0.2">
      <c r="C733" s="23"/>
    </row>
    <row r="734" spans="3:3" ht="15.75" customHeight="1" x14ac:dyDescent="0.2">
      <c r="C734" s="23"/>
    </row>
    <row r="735" spans="3:3" ht="15.75" customHeight="1" x14ac:dyDescent="0.2">
      <c r="C735" s="23"/>
    </row>
    <row r="736" spans="3:3" ht="15.75" customHeight="1" x14ac:dyDescent="0.2">
      <c r="C736" s="23"/>
    </row>
    <row r="737" spans="3:3" ht="15.75" customHeight="1" x14ac:dyDescent="0.2">
      <c r="C737" s="23"/>
    </row>
    <row r="738" spans="3:3" ht="15.75" customHeight="1" x14ac:dyDescent="0.2">
      <c r="C738" s="23"/>
    </row>
    <row r="739" spans="3:3" ht="15.75" customHeight="1" x14ac:dyDescent="0.2">
      <c r="C739" s="23"/>
    </row>
    <row r="740" spans="3:3" ht="15.75" customHeight="1" x14ac:dyDescent="0.2">
      <c r="C740" s="23"/>
    </row>
    <row r="741" spans="3:3" ht="15.75" customHeight="1" x14ac:dyDescent="0.2">
      <c r="C741" s="23"/>
    </row>
    <row r="742" spans="3:3" ht="15.75" customHeight="1" x14ac:dyDescent="0.2">
      <c r="C742" s="23"/>
    </row>
    <row r="743" spans="3:3" ht="15.75" customHeight="1" x14ac:dyDescent="0.2">
      <c r="C743" s="23"/>
    </row>
    <row r="744" spans="3:3" ht="15.75" customHeight="1" x14ac:dyDescent="0.2">
      <c r="C744" s="23"/>
    </row>
    <row r="745" spans="3:3" ht="15.75" customHeight="1" x14ac:dyDescent="0.2">
      <c r="C745" s="23"/>
    </row>
    <row r="746" spans="3:3" ht="15.75" customHeight="1" x14ac:dyDescent="0.2">
      <c r="C746" s="23"/>
    </row>
    <row r="747" spans="3:3" ht="15.75" customHeight="1" x14ac:dyDescent="0.2">
      <c r="C747" s="23"/>
    </row>
    <row r="748" spans="3:3" ht="15.75" customHeight="1" x14ac:dyDescent="0.2">
      <c r="C748" s="23"/>
    </row>
    <row r="749" spans="3:3" ht="15.75" customHeight="1" x14ac:dyDescent="0.2">
      <c r="C749" s="23"/>
    </row>
    <row r="750" spans="3:3" ht="15.75" customHeight="1" x14ac:dyDescent="0.2">
      <c r="C750" s="23"/>
    </row>
    <row r="751" spans="3:3" ht="15.75" customHeight="1" x14ac:dyDescent="0.2">
      <c r="C751" s="23"/>
    </row>
    <row r="752" spans="3:3" ht="15.75" customHeight="1" x14ac:dyDescent="0.2">
      <c r="C752" s="23"/>
    </row>
    <row r="753" spans="3:3" ht="15.75" customHeight="1" x14ac:dyDescent="0.2">
      <c r="C753" s="23"/>
    </row>
    <row r="754" spans="3:3" ht="15.75" customHeight="1" x14ac:dyDescent="0.2">
      <c r="C754" s="23"/>
    </row>
    <row r="755" spans="3:3" ht="15.75" customHeight="1" x14ac:dyDescent="0.2">
      <c r="C755" s="23"/>
    </row>
    <row r="756" spans="3:3" ht="15.75" customHeight="1" x14ac:dyDescent="0.2">
      <c r="C756" s="23"/>
    </row>
    <row r="757" spans="3:3" ht="15.75" customHeight="1" x14ac:dyDescent="0.2">
      <c r="C757" s="23"/>
    </row>
    <row r="758" spans="3:3" ht="15.75" customHeight="1" x14ac:dyDescent="0.2">
      <c r="C758" s="23"/>
    </row>
    <row r="759" spans="3:3" ht="15.75" customHeight="1" x14ac:dyDescent="0.2">
      <c r="C759" s="23"/>
    </row>
    <row r="760" spans="3:3" ht="15.75" customHeight="1" x14ac:dyDescent="0.2">
      <c r="C760" s="23"/>
    </row>
    <row r="761" spans="3:3" ht="15.75" customHeight="1" x14ac:dyDescent="0.2">
      <c r="C761" s="23"/>
    </row>
    <row r="762" spans="3:3" ht="15.75" customHeight="1" x14ac:dyDescent="0.2">
      <c r="C762" s="23"/>
    </row>
    <row r="763" spans="3:3" ht="15.75" customHeight="1" x14ac:dyDescent="0.2">
      <c r="C763" s="23"/>
    </row>
    <row r="764" spans="3:3" ht="15.75" customHeight="1" x14ac:dyDescent="0.2">
      <c r="C764" s="23"/>
    </row>
    <row r="765" spans="3:3" ht="15.75" customHeight="1" x14ac:dyDescent="0.2">
      <c r="C765" s="23"/>
    </row>
    <row r="766" spans="3:3" ht="15.75" customHeight="1" x14ac:dyDescent="0.2">
      <c r="C766" s="23"/>
    </row>
    <row r="767" spans="3:3" ht="15.75" customHeight="1" x14ac:dyDescent="0.2">
      <c r="C767" s="23"/>
    </row>
    <row r="768" spans="3:3" ht="15.75" customHeight="1" x14ac:dyDescent="0.2">
      <c r="C768" s="23"/>
    </row>
    <row r="769" spans="3:3" ht="15.75" customHeight="1" x14ac:dyDescent="0.2">
      <c r="C769" s="23"/>
    </row>
    <row r="770" spans="3:3" ht="15.75" customHeight="1" x14ac:dyDescent="0.2">
      <c r="C770" s="23"/>
    </row>
    <row r="771" spans="3:3" ht="15.75" customHeight="1" x14ac:dyDescent="0.2">
      <c r="C771" s="23"/>
    </row>
    <row r="772" spans="3:3" ht="15.75" customHeight="1" x14ac:dyDescent="0.2">
      <c r="C772" s="23"/>
    </row>
    <row r="773" spans="3:3" ht="15.75" customHeight="1" x14ac:dyDescent="0.2">
      <c r="C773" s="23"/>
    </row>
    <row r="774" spans="3:3" ht="15.75" customHeight="1" x14ac:dyDescent="0.2">
      <c r="C774" s="23"/>
    </row>
    <row r="775" spans="3:3" ht="15.75" customHeight="1" x14ac:dyDescent="0.2">
      <c r="C775" s="23"/>
    </row>
    <row r="776" spans="3:3" ht="15.75" customHeight="1" x14ac:dyDescent="0.2">
      <c r="C776" s="23"/>
    </row>
    <row r="777" spans="3:3" ht="15.75" customHeight="1" x14ac:dyDescent="0.2">
      <c r="C777" s="23"/>
    </row>
    <row r="778" spans="3:3" ht="15.75" customHeight="1" x14ac:dyDescent="0.2">
      <c r="C778" s="23"/>
    </row>
    <row r="779" spans="3:3" ht="15.75" customHeight="1" x14ac:dyDescent="0.2">
      <c r="C779" s="23"/>
    </row>
    <row r="780" spans="3:3" ht="15.75" customHeight="1" x14ac:dyDescent="0.2">
      <c r="C780" s="23"/>
    </row>
    <row r="781" spans="3:3" ht="15.75" customHeight="1" x14ac:dyDescent="0.2">
      <c r="C781" s="23"/>
    </row>
    <row r="782" spans="3:3" ht="15.75" customHeight="1" x14ac:dyDescent="0.2">
      <c r="C782" s="23"/>
    </row>
    <row r="783" spans="3:3" ht="15.75" customHeight="1" x14ac:dyDescent="0.2">
      <c r="C783" s="23"/>
    </row>
    <row r="784" spans="3:3" ht="15.75" customHeight="1" x14ac:dyDescent="0.2">
      <c r="C784" s="23"/>
    </row>
    <row r="785" spans="3:3" ht="15.75" customHeight="1" x14ac:dyDescent="0.2">
      <c r="C785" s="23"/>
    </row>
    <row r="786" spans="3:3" ht="15.75" customHeight="1" x14ac:dyDescent="0.2">
      <c r="C786" s="23"/>
    </row>
    <row r="787" spans="3:3" ht="15.75" customHeight="1" x14ac:dyDescent="0.2">
      <c r="C787" s="23"/>
    </row>
    <row r="788" spans="3:3" ht="15.75" customHeight="1" x14ac:dyDescent="0.2">
      <c r="C788" s="23"/>
    </row>
    <row r="789" spans="3:3" ht="15.75" customHeight="1" x14ac:dyDescent="0.2">
      <c r="C789" s="23"/>
    </row>
    <row r="790" spans="3:3" ht="15.75" customHeight="1" x14ac:dyDescent="0.2">
      <c r="C790" s="23"/>
    </row>
    <row r="791" spans="3:3" ht="15.75" customHeight="1" x14ac:dyDescent="0.2">
      <c r="C791" s="23"/>
    </row>
    <row r="792" spans="3:3" ht="15.75" customHeight="1" x14ac:dyDescent="0.2">
      <c r="C792" s="23"/>
    </row>
    <row r="793" spans="3:3" ht="15.75" customHeight="1" x14ac:dyDescent="0.2">
      <c r="C793" s="23"/>
    </row>
    <row r="794" spans="3:3" ht="15.75" customHeight="1" x14ac:dyDescent="0.2">
      <c r="C794" s="23"/>
    </row>
    <row r="795" spans="3:3" ht="15.75" customHeight="1" x14ac:dyDescent="0.2">
      <c r="C795" s="23"/>
    </row>
    <row r="796" spans="3:3" ht="15.75" customHeight="1" x14ac:dyDescent="0.2">
      <c r="C796" s="23"/>
    </row>
    <row r="797" spans="3:3" ht="15.75" customHeight="1" x14ac:dyDescent="0.2">
      <c r="C797" s="23"/>
    </row>
    <row r="798" spans="3:3" ht="15.75" customHeight="1" x14ac:dyDescent="0.2">
      <c r="C798" s="23"/>
    </row>
    <row r="799" spans="3:3" ht="15.75" customHeight="1" x14ac:dyDescent="0.2">
      <c r="C799" s="23"/>
    </row>
    <row r="800" spans="3:3" ht="15.75" customHeight="1" x14ac:dyDescent="0.2">
      <c r="C800" s="23"/>
    </row>
    <row r="801" spans="3:3" ht="15.75" customHeight="1" x14ac:dyDescent="0.2">
      <c r="C801" s="23"/>
    </row>
    <row r="802" spans="3:3" ht="15.75" customHeight="1" x14ac:dyDescent="0.2">
      <c r="C802" s="23"/>
    </row>
    <row r="803" spans="3:3" ht="15.75" customHeight="1" x14ac:dyDescent="0.2">
      <c r="C803" s="23"/>
    </row>
    <row r="804" spans="3:3" ht="15.75" customHeight="1" x14ac:dyDescent="0.2">
      <c r="C804" s="23"/>
    </row>
    <row r="805" spans="3:3" ht="15.75" customHeight="1" x14ac:dyDescent="0.2">
      <c r="C805" s="23"/>
    </row>
    <row r="806" spans="3:3" ht="15.75" customHeight="1" x14ac:dyDescent="0.2">
      <c r="C806" s="23"/>
    </row>
    <row r="807" spans="3:3" ht="15.75" customHeight="1" x14ac:dyDescent="0.2">
      <c r="C807" s="23"/>
    </row>
    <row r="808" spans="3:3" ht="15.75" customHeight="1" x14ac:dyDescent="0.2">
      <c r="C808" s="23"/>
    </row>
    <row r="809" spans="3:3" ht="15.75" customHeight="1" x14ac:dyDescent="0.2">
      <c r="C809" s="23"/>
    </row>
    <row r="810" spans="3:3" ht="15.75" customHeight="1" x14ac:dyDescent="0.2">
      <c r="C810" s="23"/>
    </row>
    <row r="811" spans="3:3" ht="15.75" customHeight="1" x14ac:dyDescent="0.2">
      <c r="C811" s="23"/>
    </row>
    <row r="812" spans="3:3" ht="15.75" customHeight="1" x14ac:dyDescent="0.2">
      <c r="C812" s="23"/>
    </row>
    <row r="813" spans="3:3" ht="15.75" customHeight="1" x14ac:dyDescent="0.2">
      <c r="C813" s="23"/>
    </row>
    <row r="814" spans="3:3" ht="15.75" customHeight="1" x14ac:dyDescent="0.2">
      <c r="C814" s="23"/>
    </row>
    <row r="815" spans="3:3" ht="15.75" customHeight="1" x14ac:dyDescent="0.2">
      <c r="C815" s="23"/>
    </row>
    <row r="816" spans="3:3" ht="15.75" customHeight="1" x14ac:dyDescent="0.2">
      <c r="C816" s="23"/>
    </row>
    <row r="817" spans="3:3" ht="15.75" customHeight="1" x14ac:dyDescent="0.2">
      <c r="C817" s="23"/>
    </row>
    <row r="818" spans="3:3" ht="15.75" customHeight="1" x14ac:dyDescent="0.2">
      <c r="C818" s="23"/>
    </row>
    <row r="819" spans="3:3" ht="15.75" customHeight="1" x14ac:dyDescent="0.2">
      <c r="C819" s="23"/>
    </row>
    <row r="820" spans="3:3" ht="15.75" customHeight="1" x14ac:dyDescent="0.2">
      <c r="C820" s="23"/>
    </row>
    <row r="821" spans="3:3" ht="15.75" customHeight="1" x14ac:dyDescent="0.2">
      <c r="C821" s="23"/>
    </row>
    <row r="822" spans="3:3" ht="15.75" customHeight="1" x14ac:dyDescent="0.2">
      <c r="C822" s="23"/>
    </row>
    <row r="823" spans="3:3" ht="15.75" customHeight="1" x14ac:dyDescent="0.2">
      <c r="C823" s="23"/>
    </row>
    <row r="824" spans="3:3" ht="15.75" customHeight="1" x14ac:dyDescent="0.2">
      <c r="C824" s="23"/>
    </row>
    <row r="825" spans="3:3" ht="15.75" customHeight="1" x14ac:dyDescent="0.2">
      <c r="C825" s="23"/>
    </row>
    <row r="826" spans="3:3" ht="15.75" customHeight="1" x14ac:dyDescent="0.2">
      <c r="C826" s="23"/>
    </row>
    <row r="827" spans="3:3" ht="15.75" customHeight="1" x14ac:dyDescent="0.2">
      <c r="C827" s="23"/>
    </row>
    <row r="828" spans="3:3" ht="15.75" customHeight="1" x14ac:dyDescent="0.2">
      <c r="C828" s="23"/>
    </row>
    <row r="829" spans="3:3" ht="15.75" customHeight="1" x14ac:dyDescent="0.2">
      <c r="C829" s="23"/>
    </row>
    <row r="830" spans="3:3" ht="15.75" customHeight="1" x14ac:dyDescent="0.2">
      <c r="C830" s="23"/>
    </row>
    <row r="831" spans="3:3" ht="15.75" customHeight="1" x14ac:dyDescent="0.2">
      <c r="C831" s="23"/>
    </row>
    <row r="832" spans="3:3" ht="15.75" customHeight="1" x14ac:dyDescent="0.2">
      <c r="C832" s="23"/>
    </row>
    <row r="833" spans="3:3" ht="15.75" customHeight="1" x14ac:dyDescent="0.2">
      <c r="C833" s="23"/>
    </row>
    <row r="834" spans="3:3" ht="15.75" customHeight="1" x14ac:dyDescent="0.2">
      <c r="C834" s="23"/>
    </row>
    <row r="835" spans="3:3" ht="15.75" customHeight="1" x14ac:dyDescent="0.2">
      <c r="C835" s="23"/>
    </row>
    <row r="836" spans="3:3" ht="15.75" customHeight="1" x14ac:dyDescent="0.2">
      <c r="C836" s="23"/>
    </row>
    <row r="837" spans="3:3" ht="15.75" customHeight="1" x14ac:dyDescent="0.2">
      <c r="C837" s="23"/>
    </row>
    <row r="838" spans="3:3" ht="15.75" customHeight="1" x14ac:dyDescent="0.2">
      <c r="C838" s="23"/>
    </row>
    <row r="839" spans="3:3" ht="15.75" customHeight="1" x14ac:dyDescent="0.2">
      <c r="C839" s="23"/>
    </row>
    <row r="840" spans="3:3" ht="15.75" customHeight="1" x14ac:dyDescent="0.2">
      <c r="C840" s="23"/>
    </row>
    <row r="841" spans="3:3" ht="15.75" customHeight="1" x14ac:dyDescent="0.2">
      <c r="C841" s="23"/>
    </row>
    <row r="842" spans="3:3" ht="15.75" customHeight="1" x14ac:dyDescent="0.2">
      <c r="C842" s="23"/>
    </row>
    <row r="843" spans="3:3" ht="15.75" customHeight="1" x14ac:dyDescent="0.2">
      <c r="C843" s="23"/>
    </row>
    <row r="844" spans="3:3" ht="15.75" customHeight="1" x14ac:dyDescent="0.2">
      <c r="C844" s="23"/>
    </row>
    <row r="845" spans="3:3" ht="15.75" customHeight="1" x14ac:dyDescent="0.2">
      <c r="C845" s="23"/>
    </row>
    <row r="846" spans="3:3" ht="15.75" customHeight="1" x14ac:dyDescent="0.2">
      <c r="C846" s="23"/>
    </row>
    <row r="847" spans="3:3" ht="15.75" customHeight="1" x14ac:dyDescent="0.2">
      <c r="C847" s="23"/>
    </row>
    <row r="848" spans="3:3" ht="15.75" customHeight="1" x14ac:dyDescent="0.2">
      <c r="C848" s="23"/>
    </row>
    <row r="849" spans="3:3" ht="15.75" customHeight="1" x14ac:dyDescent="0.2">
      <c r="C849" s="23"/>
    </row>
    <row r="850" spans="3:3" ht="15.75" customHeight="1" x14ac:dyDescent="0.2">
      <c r="C850" s="23"/>
    </row>
    <row r="851" spans="3:3" ht="15.75" customHeight="1" x14ac:dyDescent="0.2">
      <c r="C851" s="23"/>
    </row>
    <row r="852" spans="3:3" ht="15.75" customHeight="1" x14ac:dyDescent="0.2">
      <c r="C852" s="23"/>
    </row>
    <row r="853" spans="3:3" ht="15.75" customHeight="1" x14ac:dyDescent="0.2">
      <c r="C853" s="23"/>
    </row>
    <row r="854" spans="3:3" ht="15.75" customHeight="1" x14ac:dyDescent="0.2">
      <c r="C854" s="23"/>
    </row>
    <row r="855" spans="3:3" ht="15.75" customHeight="1" x14ac:dyDescent="0.2">
      <c r="C855" s="23"/>
    </row>
    <row r="856" spans="3:3" ht="15.75" customHeight="1" x14ac:dyDescent="0.2">
      <c r="C856" s="23"/>
    </row>
    <row r="857" spans="3:3" ht="15.75" customHeight="1" x14ac:dyDescent="0.2">
      <c r="C857" s="23"/>
    </row>
    <row r="858" spans="3:3" ht="15.75" customHeight="1" x14ac:dyDescent="0.2">
      <c r="C858" s="23"/>
    </row>
    <row r="859" spans="3:3" ht="15.75" customHeight="1" x14ac:dyDescent="0.2">
      <c r="C859" s="23"/>
    </row>
    <row r="860" spans="3:3" ht="15.75" customHeight="1" x14ac:dyDescent="0.2">
      <c r="C860" s="23"/>
    </row>
    <row r="861" spans="3:3" ht="15.75" customHeight="1" x14ac:dyDescent="0.2">
      <c r="C861" s="23"/>
    </row>
    <row r="862" spans="3:3" ht="15.75" customHeight="1" x14ac:dyDescent="0.2">
      <c r="C862" s="23"/>
    </row>
    <row r="863" spans="3:3" ht="15.75" customHeight="1" x14ac:dyDescent="0.2">
      <c r="C863" s="23"/>
    </row>
    <row r="864" spans="3:3" ht="15.75" customHeight="1" x14ac:dyDescent="0.2">
      <c r="C864" s="23"/>
    </row>
    <row r="865" spans="3:3" ht="15.75" customHeight="1" x14ac:dyDescent="0.2">
      <c r="C865" s="23"/>
    </row>
    <row r="866" spans="3:3" ht="15.75" customHeight="1" x14ac:dyDescent="0.2">
      <c r="C866" s="23"/>
    </row>
    <row r="867" spans="3:3" ht="15.75" customHeight="1" x14ac:dyDescent="0.2">
      <c r="C867" s="23"/>
    </row>
    <row r="868" spans="3:3" ht="15.75" customHeight="1" x14ac:dyDescent="0.2">
      <c r="C868" s="23"/>
    </row>
    <row r="869" spans="3:3" ht="15.75" customHeight="1" x14ac:dyDescent="0.2">
      <c r="C869" s="23"/>
    </row>
    <row r="870" spans="3:3" ht="15.75" customHeight="1" x14ac:dyDescent="0.2">
      <c r="C870" s="23"/>
    </row>
    <row r="871" spans="3:3" ht="15.75" customHeight="1" x14ac:dyDescent="0.2">
      <c r="C871" s="23"/>
    </row>
    <row r="872" spans="3:3" ht="15.75" customHeight="1" x14ac:dyDescent="0.2">
      <c r="C872" s="23"/>
    </row>
    <row r="873" spans="3:3" ht="15.75" customHeight="1" x14ac:dyDescent="0.2">
      <c r="C873" s="23"/>
    </row>
    <row r="874" spans="3:3" ht="15.75" customHeight="1" x14ac:dyDescent="0.2">
      <c r="C874" s="23"/>
    </row>
    <row r="875" spans="3:3" ht="15.75" customHeight="1" x14ac:dyDescent="0.2">
      <c r="C875" s="23"/>
    </row>
    <row r="876" spans="3:3" ht="15.75" customHeight="1" x14ac:dyDescent="0.2">
      <c r="C876" s="23"/>
    </row>
    <row r="877" spans="3:3" ht="15.75" customHeight="1" x14ac:dyDescent="0.2">
      <c r="C877" s="23"/>
    </row>
    <row r="878" spans="3:3" ht="15.75" customHeight="1" x14ac:dyDescent="0.2">
      <c r="C878" s="23"/>
    </row>
    <row r="879" spans="3:3" ht="15.75" customHeight="1" x14ac:dyDescent="0.2">
      <c r="C879" s="23"/>
    </row>
    <row r="880" spans="3:3" ht="15.75" customHeight="1" x14ac:dyDescent="0.2">
      <c r="C880" s="23"/>
    </row>
    <row r="881" spans="3:3" ht="15.75" customHeight="1" x14ac:dyDescent="0.2">
      <c r="C881" s="23"/>
    </row>
    <row r="882" spans="3:3" ht="15.75" customHeight="1" x14ac:dyDescent="0.2">
      <c r="C882" s="23"/>
    </row>
    <row r="883" spans="3:3" ht="15.75" customHeight="1" x14ac:dyDescent="0.2">
      <c r="C883" s="23"/>
    </row>
    <row r="884" spans="3:3" ht="15.75" customHeight="1" x14ac:dyDescent="0.2">
      <c r="C884" s="23"/>
    </row>
    <row r="885" spans="3:3" ht="15.75" customHeight="1" x14ac:dyDescent="0.2">
      <c r="C885" s="23"/>
    </row>
    <row r="886" spans="3:3" ht="15.75" customHeight="1" x14ac:dyDescent="0.2">
      <c r="C886" s="23"/>
    </row>
    <row r="887" spans="3:3" ht="15.75" customHeight="1" x14ac:dyDescent="0.2">
      <c r="C887" s="23"/>
    </row>
    <row r="888" spans="3:3" ht="15.75" customHeight="1" x14ac:dyDescent="0.2">
      <c r="C888" s="23"/>
    </row>
    <row r="889" spans="3:3" ht="15.75" customHeight="1" x14ac:dyDescent="0.2">
      <c r="C889" s="23"/>
    </row>
    <row r="890" spans="3:3" ht="15.75" customHeight="1" x14ac:dyDescent="0.2">
      <c r="C890" s="23"/>
    </row>
    <row r="891" spans="3:3" ht="15.75" customHeight="1" x14ac:dyDescent="0.2">
      <c r="C891" s="23"/>
    </row>
    <row r="892" spans="3:3" ht="15.75" customHeight="1" x14ac:dyDescent="0.2">
      <c r="C892" s="23"/>
    </row>
    <row r="893" spans="3:3" ht="15.75" customHeight="1" x14ac:dyDescent="0.2">
      <c r="C893" s="23"/>
    </row>
    <row r="894" spans="3:3" ht="15.75" customHeight="1" x14ac:dyDescent="0.2">
      <c r="C894" s="23"/>
    </row>
    <row r="895" spans="3:3" ht="15.75" customHeight="1" x14ac:dyDescent="0.2">
      <c r="C895" s="23"/>
    </row>
    <row r="896" spans="3:3" ht="15.75" customHeight="1" x14ac:dyDescent="0.2">
      <c r="C896" s="23"/>
    </row>
    <row r="897" spans="3:3" ht="15.75" customHeight="1" x14ac:dyDescent="0.2">
      <c r="C897" s="23"/>
    </row>
    <row r="898" spans="3:3" ht="15.75" customHeight="1" x14ac:dyDescent="0.2">
      <c r="C898" s="23"/>
    </row>
    <row r="899" spans="3:3" ht="15.75" customHeight="1" x14ac:dyDescent="0.2">
      <c r="C899" s="23"/>
    </row>
    <row r="900" spans="3:3" ht="15.75" customHeight="1" x14ac:dyDescent="0.2">
      <c r="C900" s="23"/>
    </row>
    <row r="901" spans="3:3" ht="15.75" customHeight="1" x14ac:dyDescent="0.2">
      <c r="C901" s="23"/>
    </row>
    <row r="902" spans="3:3" ht="15.75" customHeight="1" x14ac:dyDescent="0.2">
      <c r="C902" s="23"/>
    </row>
    <row r="903" spans="3:3" ht="15.75" customHeight="1" x14ac:dyDescent="0.2">
      <c r="C903" s="23"/>
    </row>
    <row r="904" spans="3:3" ht="15.75" customHeight="1" x14ac:dyDescent="0.2">
      <c r="C904" s="23"/>
    </row>
    <row r="905" spans="3:3" ht="15.75" customHeight="1" x14ac:dyDescent="0.2">
      <c r="C905" s="23"/>
    </row>
    <row r="906" spans="3:3" ht="15.75" customHeight="1" x14ac:dyDescent="0.2">
      <c r="C906" s="23"/>
    </row>
    <row r="907" spans="3:3" ht="15.75" customHeight="1" x14ac:dyDescent="0.2">
      <c r="C907" s="23"/>
    </row>
    <row r="908" spans="3:3" ht="15.75" customHeight="1" x14ac:dyDescent="0.2">
      <c r="C908" s="23"/>
    </row>
    <row r="909" spans="3:3" ht="15.75" customHeight="1" x14ac:dyDescent="0.2">
      <c r="C909" s="23"/>
    </row>
    <row r="910" spans="3:3" ht="15.75" customHeight="1" x14ac:dyDescent="0.2">
      <c r="C910" s="23"/>
    </row>
    <row r="911" spans="3:3" ht="15.75" customHeight="1" x14ac:dyDescent="0.2">
      <c r="C911" s="23"/>
    </row>
    <row r="912" spans="3:3" ht="15.75" customHeight="1" x14ac:dyDescent="0.2">
      <c r="C912" s="23"/>
    </row>
    <row r="913" spans="3:3" ht="15.75" customHeight="1" x14ac:dyDescent="0.2">
      <c r="C913" s="23"/>
    </row>
    <row r="914" spans="3:3" ht="15.75" customHeight="1" x14ac:dyDescent="0.2">
      <c r="C914" s="23"/>
    </row>
    <row r="915" spans="3:3" ht="15.75" customHeight="1" x14ac:dyDescent="0.2">
      <c r="C915" s="23"/>
    </row>
    <row r="916" spans="3:3" ht="15.75" customHeight="1" x14ac:dyDescent="0.2">
      <c r="C916" s="23"/>
    </row>
    <row r="917" spans="3:3" ht="15.75" customHeight="1" x14ac:dyDescent="0.2">
      <c r="C917" s="23"/>
    </row>
    <row r="918" spans="3:3" ht="15.75" customHeight="1" x14ac:dyDescent="0.2">
      <c r="C918" s="23"/>
    </row>
    <row r="919" spans="3:3" ht="15.75" customHeight="1" x14ac:dyDescent="0.2">
      <c r="C919" s="23"/>
    </row>
    <row r="920" spans="3:3" ht="15.75" customHeight="1" x14ac:dyDescent="0.2">
      <c r="C920" s="23"/>
    </row>
    <row r="921" spans="3:3" ht="15.75" customHeight="1" x14ac:dyDescent="0.2">
      <c r="C921" s="23"/>
    </row>
    <row r="922" spans="3:3" ht="15.75" customHeight="1" x14ac:dyDescent="0.2">
      <c r="C922" s="23"/>
    </row>
    <row r="923" spans="3:3" ht="15.75" customHeight="1" x14ac:dyDescent="0.2">
      <c r="C923" s="23"/>
    </row>
    <row r="924" spans="3:3" ht="15.75" customHeight="1" x14ac:dyDescent="0.2">
      <c r="C924" s="23"/>
    </row>
    <row r="925" spans="3:3" ht="15.75" customHeight="1" x14ac:dyDescent="0.2">
      <c r="C925" s="23"/>
    </row>
    <row r="926" spans="3:3" ht="15.75" customHeight="1" x14ac:dyDescent="0.2">
      <c r="C926" s="23"/>
    </row>
    <row r="927" spans="3:3" ht="15.75" customHeight="1" x14ac:dyDescent="0.2">
      <c r="C927" s="23"/>
    </row>
    <row r="928" spans="3:3" ht="15.75" customHeight="1" x14ac:dyDescent="0.2">
      <c r="C928" s="23"/>
    </row>
    <row r="929" spans="3:3" ht="15.75" customHeight="1" x14ac:dyDescent="0.2">
      <c r="C929" s="23"/>
    </row>
    <row r="930" spans="3:3" ht="15.75" customHeight="1" x14ac:dyDescent="0.2">
      <c r="C930" s="23"/>
    </row>
    <row r="931" spans="3:3" ht="15.75" customHeight="1" x14ac:dyDescent="0.2">
      <c r="C931" s="23"/>
    </row>
    <row r="932" spans="3:3" ht="15.75" customHeight="1" x14ac:dyDescent="0.2">
      <c r="C932" s="23"/>
    </row>
    <row r="933" spans="3:3" ht="15.75" customHeight="1" x14ac:dyDescent="0.2">
      <c r="C933" s="23"/>
    </row>
    <row r="934" spans="3:3" ht="15.75" customHeight="1" x14ac:dyDescent="0.2">
      <c r="C934" s="23"/>
    </row>
    <row r="935" spans="3:3" ht="15.75" customHeight="1" x14ac:dyDescent="0.2">
      <c r="C935" s="23"/>
    </row>
    <row r="936" spans="3:3" ht="15.75" customHeight="1" x14ac:dyDescent="0.2">
      <c r="C936" s="23"/>
    </row>
    <row r="937" spans="3:3" ht="15.75" customHeight="1" x14ac:dyDescent="0.2">
      <c r="C937" s="23"/>
    </row>
    <row r="938" spans="3:3" ht="15.75" customHeight="1" x14ac:dyDescent="0.2">
      <c r="C938" s="23"/>
    </row>
    <row r="939" spans="3:3" ht="15.75" customHeight="1" x14ac:dyDescent="0.2">
      <c r="C939" s="23"/>
    </row>
    <row r="940" spans="3:3" ht="15.75" customHeight="1" x14ac:dyDescent="0.2">
      <c r="C940" s="23"/>
    </row>
    <row r="941" spans="3:3" ht="15.75" customHeight="1" x14ac:dyDescent="0.2">
      <c r="C941" s="23"/>
    </row>
    <row r="942" spans="3:3" ht="15.75" customHeight="1" x14ac:dyDescent="0.2">
      <c r="C942" s="23"/>
    </row>
    <row r="943" spans="3:3" ht="15.75" customHeight="1" x14ac:dyDescent="0.2">
      <c r="C943" s="23"/>
    </row>
    <row r="944" spans="3:3" ht="15.75" customHeight="1" x14ac:dyDescent="0.2">
      <c r="C944" s="23"/>
    </row>
    <row r="945" spans="3:3" ht="15.75" customHeight="1" x14ac:dyDescent="0.2">
      <c r="C945" s="23"/>
    </row>
    <row r="946" spans="3:3" ht="15.75" customHeight="1" x14ac:dyDescent="0.2">
      <c r="C946" s="23"/>
    </row>
    <row r="947" spans="3:3" ht="15.75" customHeight="1" x14ac:dyDescent="0.2">
      <c r="C947" s="23"/>
    </row>
    <row r="948" spans="3:3" ht="15.75" customHeight="1" x14ac:dyDescent="0.2">
      <c r="C948" s="23"/>
    </row>
    <row r="949" spans="3:3" ht="15.75" customHeight="1" x14ac:dyDescent="0.2">
      <c r="C949" s="23"/>
    </row>
    <row r="950" spans="3:3" ht="15.75" customHeight="1" x14ac:dyDescent="0.2">
      <c r="C950" s="23"/>
    </row>
    <row r="951" spans="3:3" ht="15.75" customHeight="1" x14ac:dyDescent="0.2">
      <c r="C951" s="23"/>
    </row>
    <row r="952" spans="3:3" ht="15.75" customHeight="1" x14ac:dyDescent="0.2">
      <c r="C952" s="23"/>
    </row>
    <row r="953" spans="3:3" ht="15.75" customHeight="1" x14ac:dyDescent="0.2">
      <c r="C953" s="23"/>
    </row>
    <row r="954" spans="3:3" ht="15.75" customHeight="1" x14ac:dyDescent="0.2">
      <c r="C954" s="23"/>
    </row>
    <row r="955" spans="3:3" ht="15.75" customHeight="1" x14ac:dyDescent="0.2">
      <c r="C955" s="23"/>
    </row>
    <row r="956" spans="3:3" ht="15.75" customHeight="1" x14ac:dyDescent="0.2">
      <c r="C956" s="23"/>
    </row>
    <row r="957" spans="3:3" ht="15.75" customHeight="1" x14ac:dyDescent="0.2">
      <c r="C957" s="23"/>
    </row>
    <row r="958" spans="3:3" ht="15.75" customHeight="1" x14ac:dyDescent="0.2">
      <c r="C958" s="23"/>
    </row>
    <row r="959" spans="3:3" ht="15.75" customHeight="1" x14ac:dyDescent="0.2">
      <c r="C959" s="23"/>
    </row>
    <row r="960" spans="3:3" ht="15.75" customHeight="1" x14ac:dyDescent="0.2">
      <c r="C960" s="23"/>
    </row>
    <row r="961" spans="3:3" ht="15.75" customHeight="1" x14ac:dyDescent="0.2">
      <c r="C961" s="23"/>
    </row>
    <row r="962" spans="3:3" ht="15.75" customHeight="1" x14ac:dyDescent="0.2">
      <c r="C962" s="23"/>
    </row>
    <row r="963" spans="3:3" ht="15.75" customHeight="1" x14ac:dyDescent="0.2">
      <c r="C963" s="23"/>
    </row>
    <row r="964" spans="3:3" ht="15.75" customHeight="1" x14ac:dyDescent="0.2">
      <c r="C964" s="23"/>
    </row>
    <row r="965" spans="3:3" ht="15.75" customHeight="1" x14ac:dyDescent="0.2">
      <c r="C965" s="23"/>
    </row>
    <row r="966" spans="3:3" ht="15.75" customHeight="1" x14ac:dyDescent="0.2">
      <c r="C966" s="23"/>
    </row>
    <row r="967" spans="3:3" ht="15.75" customHeight="1" x14ac:dyDescent="0.2">
      <c r="C967" s="23"/>
    </row>
    <row r="968" spans="3:3" ht="15.75" customHeight="1" x14ac:dyDescent="0.2">
      <c r="C968" s="23"/>
    </row>
    <row r="969" spans="3:3" ht="15.75" customHeight="1" x14ac:dyDescent="0.2">
      <c r="C969" s="23"/>
    </row>
    <row r="970" spans="3:3" ht="15.75" customHeight="1" x14ac:dyDescent="0.2">
      <c r="C970" s="23"/>
    </row>
    <row r="971" spans="3:3" ht="15.75" customHeight="1" x14ac:dyDescent="0.2">
      <c r="C971" s="23"/>
    </row>
    <row r="972" spans="3:3" ht="15.75" customHeight="1" x14ac:dyDescent="0.2">
      <c r="C972" s="23"/>
    </row>
    <row r="973" spans="3:3" ht="15.75" customHeight="1" x14ac:dyDescent="0.2">
      <c r="C973" s="23"/>
    </row>
    <row r="974" spans="3:3" ht="15.75" customHeight="1" x14ac:dyDescent="0.2">
      <c r="C974" s="23"/>
    </row>
    <row r="975" spans="3:3" ht="15.75" customHeight="1" x14ac:dyDescent="0.2">
      <c r="C975" s="23"/>
    </row>
    <row r="976" spans="3:3" ht="15.75" customHeight="1" x14ac:dyDescent="0.2">
      <c r="C976" s="23"/>
    </row>
    <row r="977" spans="3:3" ht="15.75" customHeight="1" x14ac:dyDescent="0.2">
      <c r="C977" s="23"/>
    </row>
    <row r="978" spans="3:3" ht="15.75" customHeight="1" x14ac:dyDescent="0.2">
      <c r="C978" s="23"/>
    </row>
    <row r="979" spans="3:3" ht="15.75" customHeight="1" x14ac:dyDescent="0.2">
      <c r="C979" s="23"/>
    </row>
    <row r="980" spans="3:3" ht="15.75" customHeight="1" x14ac:dyDescent="0.2">
      <c r="C980" s="23"/>
    </row>
    <row r="981" spans="3:3" ht="15.75" customHeight="1" x14ac:dyDescent="0.2">
      <c r="C981" s="23"/>
    </row>
    <row r="982" spans="3:3" ht="15.75" customHeight="1" x14ac:dyDescent="0.2">
      <c r="C982" s="23"/>
    </row>
    <row r="983" spans="3:3" ht="15.75" customHeight="1" x14ac:dyDescent="0.2">
      <c r="C983" s="23"/>
    </row>
    <row r="984" spans="3:3" ht="15.75" customHeight="1" x14ac:dyDescent="0.2">
      <c r="C984" s="23"/>
    </row>
    <row r="985" spans="3:3" ht="15.75" customHeight="1" x14ac:dyDescent="0.2">
      <c r="C985" s="23"/>
    </row>
    <row r="986" spans="3:3" ht="15.75" customHeight="1" x14ac:dyDescent="0.2">
      <c r="C986" s="23"/>
    </row>
    <row r="987" spans="3:3" ht="15.75" customHeight="1" x14ac:dyDescent="0.2">
      <c r="C987" s="23"/>
    </row>
    <row r="988" spans="3:3" ht="15.75" customHeight="1" x14ac:dyDescent="0.2">
      <c r="C988" s="23"/>
    </row>
    <row r="989" spans="3:3" ht="15.75" customHeight="1" x14ac:dyDescent="0.2">
      <c r="C989" s="23"/>
    </row>
    <row r="990" spans="3:3" ht="15.75" customHeight="1" x14ac:dyDescent="0.2">
      <c r="C990" s="23"/>
    </row>
    <row r="991" spans="3:3" ht="15.75" customHeight="1" x14ac:dyDescent="0.2">
      <c r="C991" s="23"/>
    </row>
    <row r="992" spans="3:3" ht="15.75" customHeight="1" x14ac:dyDescent="0.2">
      <c r="C992" s="23"/>
    </row>
    <row r="993" spans="3:3" ht="15.75" customHeight="1" x14ac:dyDescent="0.2">
      <c r="C993" s="23"/>
    </row>
    <row r="994" spans="3:3" ht="15.75" customHeight="1" x14ac:dyDescent="0.2">
      <c r="C994" s="23"/>
    </row>
    <row r="995" spans="3:3" ht="15.75" customHeight="1" x14ac:dyDescent="0.2">
      <c r="C995" s="23"/>
    </row>
    <row r="996" spans="3:3" ht="15.75" customHeight="1" x14ac:dyDescent="0.2">
      <c r="C996" s="23"/>
    </row>
    <row r="997" spans="3:3" ht="15.75" customHeight="1" x14ac:dyDescent="0.2">
      <c r="C997" s="23"/>
    </row>
    <row r="998" spans="3:3" ht="15.75" customHeight="1" x14ac:dyDescent="0.2">
      <c r="C998" s="23"/>
    </row>
    <row r="999" spans="3:3" ht="15.75" customHeight="1" x14ac:dyDescent="0.2">
      <c r="C999" s="23"/>
    </row>
    <row r="1000" spans="3:3" ht="15.75" customHeight="1" x14ac:dyDescent="0.2">
      <c r="C1000" s="23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A13" r:id="rId12" xr:uid="{00000000-0004-0000-0000-00000B000000}"/>
    <hyperlink ref="B13" r:id="rId13" xr:uid="{00000000-0004-0000-0000-00000C000000}"/>
    <hyperlink ref="B14" r:id="rId14" xr:uid="{00000000-0004-0000-0000-00000D000000}"/>
    <hyperlink ref="B15" r:id="rId15" xr:uid="{00000000-0004-0000-0000-00000E000000}"/>
    <hyperlink ref="B16" r:id="rId16" xr:uid="{00000000-0004-0000-0000-00000F000000}"/>
    <hyperlink ref="B17" r:id="rId17" xr:uid="{00000000-0004-0000-0000-000010000000}"/>
    <hyperlink ref="B18" r:id="rId18" xr:uid="{00000000-0004-0000-0000-000011000000}"/>
    <hyperlink ref="B19" r:id="rId19" xr:uid="{00000000-0004-0000-0000-000012000000}"/>
    <hyperlink ref="B20" r:id="rId20" xr:uid="{00000000-0004-0000-0000-000013000000}"/>
    <hyperlink ref="B21" r:id="rId21" xr:uid="{00000000-0004-0000-0000-000014000000}"/>
    <hyperlink ref="B22" r:id="rId22" xr:uid="{00000000-0004-0000-0000-000015000000}"/>
    <hyperlink ref="B23" r:id="rId23" xr:uid="{00000000-0004-0000-0000-000016000000}"/>
    <hyperlink ref="B24" r:id="rId24" xr:uid="{00000000-0004-0000-0000-000017000000}"/>
    <hyperlink ref="B25" r:id="rId25" xr:uid="{00000000-0004-0000-0000-000018000000}"/>
    <hyperlink ref="B26" r:id="rId26" xr:uid="{00000000-0004-0000-0000-000019000000}"/>
    <hyperlink ref="B27" r:id="rId27" xr:uid="{00000000-0004-0000-0000-00001A000000}"/>
    <hyperlink ref="B28" r:id="rId28" xr:uid="{00000000-0004-0000-0000-00001B000000}"/>
    <hyperlink ref="B29" r:id="rId29" xr:uid="{00000000-0004-0000-0000-00001C000000}"/>
    <hyperlink ref="B30" r:id="rId30" xr:uid="{00000000-0004-0000-0000-00001D000000}"/>
    <hyperlink ref="B31" r:id="rId31" xr:uid="{00000000-0004-0000-0000-00001E000000}"/>
    <hyperlink ref="B32" r:id="rId32" xr:uid="{00000000-0004-0000-0000-00001F000000}"/>
    <hyperlink ref="B33" r:id="rId33" xr:uid="{00000000-0004-0000-0000-000020000000}"/>
    <hyperlink ref="B34" r:id="rId34" xr:uid="{00000000-0004-0000-0000-000021000000}"/>
    <hyperlink ref="B35" r:id="rId35" xr:uid="{00000000-0004-0000-0000-000022000000}"/>
    <hyperlink ref="B36" r:id="rId36" xr:uid="{00000000-0004-0000-0000-000023000000}"/>
    <hyperlink ref="B37" r:id="rId37" xr:uid="{00000000-0004-0000-0000-000024000000}"/>
    <hyperlink ref="B38" r:id="rId38" xr:uid="{00000000-0004-0000-0000-000025000000}"/>
    <hyperlink ref="B39" r:id="rId39" xr:uid="{00000000-0004-0000-0000-000026000000}"/>
    <hyperlink ref="B40" r:id="rId40" xr:uid="{00000000-0004-0000-0000-000027000000}"/>
    <hyperlink ref="B41" r:id="rId41" xr:uid="{00000000-0004-0000-0000-000028000000}"/>
    <hyperlink ref="B42" r:id="rId42" xr:uid="{00000000-0004-0000-0000-000029000000}"/>
    <hyperlink ref="B43" r:id="rId43" xr:uid="{00000000-0004-0000-0000-00002A000000}"/>
    <hyperlink ref="B44" r:id="rId44" xr:uid="{00000000-0004-0000-0000-00002B000000}"/>
    <hyperlink ref="B45" r:id="rId45" xr:uid="{00000000-0004-0000-0000-00002C000000}"/>
    <hyperlink ref="B46" r:id="rId46" xr:uid="{00000000-0004-0000-0000-00002D000000}"/>
    <hyperlink ref="B47" r:id="rId47" xr:uid="{00000000-0004-0000-0000-00002E000000}"/>
    <hyperlink ref="B48" r:id="rId48" xr:uid="{00000000-0004-0000-0000-00002F000000}"/>
    <hyperlink ref="B49" r:id="rId49" xr:uid="{00000000-0004-0000-0000-000030000000}"/>
    <hyperlink ref="B50" r:id="rId50" xr:uid="{00000000-0004-0000-0000-000031000000}"/>
    <hyperlink ref="B51" r:id="rId51" xr:uid="{00000000-0004-0000-0000-000032000000}"/>
    <hyperlink ref="B52" r:id="rId52" xr:uid="{00000000-0004-0000-0000-000033000000}"/>
    <hyperlink ref="B53" r:id="rId53" xr:uid="{00000000-0004-0000-0000-000034000000}"/>
    <hyperlink ref="B54" r:id="rId54" xr:uid="{00000000-0004-0000-0000-000035000000}"/>
    <hyperlink ref="B55" r:id="rId55" xr:uid="{00000000-0004-0000-0000-000036000000}"/>
    <hyperlink ref="B56" r:id="rId56" xr:uid="{00000000-0004-0000-0000-000037000000}"/>
    <hyperlink ref="B57" r:id="rId57" xr:uid="{00000000-0004-0000-0000-000038000000}"/>
    <hyperlink ref="B58" r:id="rId58" xr:uid="{00000000-0004-0000-0000-000039000000}"/>
    <hyperlink ref="B59" r:id="rId59" xr:uid="{00000000-0004-0000-0000-00003A000000}"/>
    <hyperlink ref="B60" r:id="rId60" xr:uid="{00000000-0004-0000-0000-00003B000000}"/>
    <hyperlink ref="B61" r:id="rId61" xr:uid="{00000000-0004-0000-0000-00003C000000}"/>
    <hyperlink ref="B62" r:id="rId62" xr:uid="{00000000-0004-0000-0000-00003D000000}"/>
    <hyperlink ref="B63" r:id="rId63" xr:uid="{00000000-0004-0000-0000-00003E000000}"/>
    <hyperlink ref="B64" r:id="rId64" xr:uid="{00000000-0004-0000-0000-00003F000000}"/>
    <hyperlink ref="B65" r:id="rId65" xr:uid="{00000000-0004-0000-0000-000040000000}"/>
    <hyperlink ref="B66" r:id="rId66" xr:uid="{00000000-0004-0000-0000-000041000000}"/>
    <hyperlink ref="B67" r:id="rId67" xr:uid="{00000000-0004-0000-0000-000042000000}"/>
    <hyperlink ref="B68" r:id="rId68" xr:uid="{00000000-0004-0000-0000-000043000000}"/>
    <hyperlink ref="B69" r:id="rId69" xr:uid="{00000000-0004-0000-0000-000044000000}"/>
    <hyperlink ref="B70" r:id="rId70" xr:uid="{00000000-0004-0000-0000-000045000000}"/>
    <hyperlink ref="B71" r:id="rId71" xr:uid="{00000000-0004-0000-0000-000046000000}"/>
    <hyperlink ref="B72" r:id="rId72" xr:uid="{00000000-0004-0000-0000-000047000000}"/>
    <hyperlink ref="B73" r:id="rId73" xr:uid="{00000000-0004-0000-0000-000048000000}"/>
    <hyperlink ref="B74" r:id="rId74" xr:uid="{00000000-0004-0000-0000-000049000000}"/>
    <hyperlink ref="B75" r:id="rId75" xr:uid="{00000000-0004-0000-0000-00004A000000}"/>
    <hyperlink ref="B76" r:id="rId76" xr:uid="{00000000-0004-0000-0000-00004B000000}"/>
    <hyperlink ref="B77" r:id="rId77" xr:uid="{00000000-0004-0000-0000-00004C000000}"/>
    <hyperlink ref="B78" r:id="rId78" xr:uid="{00000000-0004-0000-0000-00004D000000}"/>
    <hyperlink ref="B79" r:id="rId79" xr:uid="{00000000-0004-0000-0000-00004E000000}"/>
    <hyperlink ref="B80" r:id="rId80" xr:uid="{00000000-0004-0000-0000-00004F000000}"/>
    <hyperlink ref="B81" r:id="rId81" xr:uid="{00000000-0004-0000-0000-000050000000}"/>
    <hyperlink ref="B82" r:id="rId82" xr:uid="{00000000-0004-0000-0000-000051000000}"/>
    <hyperlink ref="B83" r:id="rId83" xr:uid="{00000000-0004-0000-0000-000052000000}"/>
    <hyperlink ref="B84" r:id="rId84" xr:uid="{00000000-0004-0000-0000-000053000000}"/>
    <hyperlink ref="B85" r:id="rId85" xr:uid="{00000000-0004-0000-0000-000054000000}"/>
    <hyperlink ref="B86" r:id="rId86" xr:uid="{00000000-0004-0000-0000-000055000000}"/>
    <hyperlink ref="B87" r:id="rId87" xr:uid="{00000000-0004-0000-0000-000056000000}"/>
    <hyperlink ref="B88" r:id="rId88" xr:uid="{00000000-0004-0000-0000-000057000000}"/>
    <hyperlink ref="B89" r:id="rId89" xr:uid="{00000000-0004-0000-0000-000058000000}"/>
    <hyperlink ref="B90" r:id="rId90" xr:uid="{00000000-0004-0000-0000-000059000000}"/>
    <hyperlink ref="B91" r:id="rId91" xr:uid="{00000000-0004-0000-0000-00005A000000}"/>
    <hyperlink ref="B92" r:id="rId92" xr:uid="{00000000-0004-0000-0000-00005B000000}"/>
    <hyperlink ref="B93" r:id="rId93" xr:uid="{00000000-0004-0000-0000-00005C000000}"/>
    <hyperlink ref="B94" r:id="rId94" xr:uid="{00000000-0004-0000-0000-00005D000000}"/>
    <hyperlink ref="B95" r:id="rId95" xr:uid="{00000000-0004-0000-0000-00005E000000}"/>
    <hyperlink ref="B96" r:id="rId96" xr:uid="{00000000-0004-0000-0000-00005F000000}"/>
    <hyperlink ref="B97" r:id="rId97" xr:uid="{00000000-0004-0000-0000-000060000000}"/>
    <hyperlink ref="B98" r:id="rId98" xr:uid="{00000000-0004-0000-0000-000061000000}"/>
    <hyperlink ref="B99" r:id="rId99" xr:uid="{00000000-0004-0000-0000-000062000000}"/>
    <hyperlink ref="B100" r:id="rId100" xr:uid="{00000000-0004-0000-0000-000063000000}"/>
    <hyperlink ref="B101" r:id="rId101" xr:uid="{00000000-0004-0000-0000-000064000000}"/>
    <hyperlink ref="B107" r:id="rId102" xr:uid="{00000000-0004-0000-0000-00006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8"/>
  <sheetViews>
    <sheetView workbookViewId="0"/>
  </sheetViews>
  <sheetFormatPr baseColWidth="10" defaultColWidth="14.5" defaultRowHeight="15" customHeight="1" x14ac:dyDescent="0.2"/>
  <cols>
    <col min="1" max="1" width="65.1640625" customWidth="1"/>
    <col min="2" max="2" width="17.1640625" customWidth="1"/>
    <col min="3" max="3" width="23.83203125" customWidth="1"/>
    <col min="4" max="4" width="48.6640625" customWidth="1"/>
  </cols>
  <sheetData>
    <row r="1" spans="1:6" x14ac:dyDescent="0.2">
      <c r="A1" s="25" t="str">
        <f ca="1">IFERROR(__xludf.DUMMYFUNCTION("IMPORTRANGE(""https://docs.google.com/spreadsheets/d/1ydZbljPVssNLriks7D7qa4xwj-XR-yfIz11rIvb3_II/edit#gid=0"", ""A3:E200"")"),"Sang - Kunstner")</f>
        <v>Sang - Kunstner</v>
      </c>
      <c r="B1" s="4" t="str">
        <f ca="1">IFERROR(__xludf.DUMMYFUNCTION("""COMPUTED_VALUE"""),"Link")</f>
        <v>Link</v>
      </c>
      <c r="C1" s="4" t="str">
        <f ca="1">IFERROR(__xludf.DUMMYFUNCTION("""COMPUTED_VALUE"""),"Starttidspunkt (i sekunder)")</f>
        <v>Starttidspunkt (i sekunder)</v>
      </c>
      <c r="D1" s="4" t="str">
        <f ca="1">IFERROR(__xludf.DUMMYFUNCTION("""COMPUTED_VALUE"""),"Bestemt Shoutout ønske? ")</f>
        <v xml:space="preserve">Bestemt Shoutout ønske? </v>
      </c>
      <c r="E1" s="4" t="str">
        <f ca="1">IFERROR(__xludf.DUMMYFUNCTION("""COMPUTED_VALUE"""),"Hvem Har ønsket?")</f>
        <v>Hvem Har ønsket?</v>
      </c>
      <c r="F1" s="4" t="s">
        <v>211</v>
      </c>
    </row>
    <row r="2" spans="1:6" x14ac:dyDescent="0.2">
      <c r="A2" s="4" t="str">
        <f ca="1">IFERROR(__xludf.DUMMYFUNCTION("""COMPUTED_VALUE"""),"Nummer 1 - Ny Kvalitet")</f>
        <v>Nummer 1 - Ny Kvalitet</v>
      </c>
      <c r="B2" s="5" t="str">
        <f ca="1">IFERROR(__xludf.DUMMYFUNCTION("""COMPUTED_VALUE"""),"https://www.youtube.com/watch?v=pUthPimrFKg&amp;list=OLAK5uy_kzZNMWT_5-NY88fPbuT3CglCaDtIeWoHc")</f>
        <v>https://www.youtube.com/watch?v=pUthPimrFKg&amp;list=OLAK5uy_kzZNMWT_5-NY88fPbuT3CglCaDtIeWoHc</v>
      </c>
      <c r="C2" s="4">
        <f ca="1">IFERROR(__xludf.DUMMYFUNCTION("""COMPUTED_VALUE"""),0)</f>
        <v>0</v>
      </c>
      <c r="D2" s="4" t="str">
        <f ca="1">IFERROR(__xludf.DUMMYFUNCTION("""COMPUTED_VALUE"""),"Et fra tullefar tak")</f>
        <v>Et fra tullefar tak</v>
      </c>
      <c r="E2" s="4" t="str">
        <f ca="1">IFERROR(__xludf.DUMMYFUNCTION("""COMPUTED_VALUE"""),"Tams")</f>
        <v>Tams</v>
      </c>
      <c r="F2" s="4" t="s">
        <v>212</v>
      </c>
    </row>
    <row r="3" spans="1:6" x14ac:dyDescent="0.2">
      <c r="A3" s="4" t="str">
        <f ca="1">IFERROR(__xludf.DUMMYFUNCTION("""COMPUTED_VALUE"""),"Andruss - Frikitona")</f>
        <v>Andruss - Frikitona</v>
      </c>
      <c r="B3" s="5" t="str">
        <f ca="1">IFERROR(__xludf.DUMMYFUNCTION("""COMPUTED_VALUE"""),"https://on.soundcloud.com/GLr36")</f>
        <v>https://on.soundcloud.com/GLr36</v>
      </c>
      <c r="C3" s="4">
        <f ca="1">IFERROR(__xludf.DUMMYFUNCTION("""COMPUTED_VALUE"""),23)</f>
        <v>23</v>
      </c>
      <c r="D3" s="4"/>
      <c r="E3" s="4" t="str">
        <f ca="1">IFERROR(__xludf.DUMMYFUNCTION("""COMPUTED_VALUE"""),"Duen")</f>
        <v>Duen</v>
      </c>
      <c r="F3" s="4" t="s">
        <v>212</v>
      </c>
    </row>
    <row r="4" spans="1:6" x14ac:dyDescent="0.2">
      <c r="A4" s="4" t="str">
        <f ca="1">IFERROR(__xludf.DUMMYFUNCTION("""COMPUTED_VALUE"""),"Raffaella Carrà - Pedro")</f>
        <v>Raffaella Carrà - Pedro</v>
      </c>
      <c r="B4" s="5" t="str">
        <f ca="1">IFERROR(__xludf.DUMMYFUNCTION("""COMPUTED_VALUE"""),"https://on.soundcloud.com/bJduF")</f>
        <v>https://on.soundcloud.com/bJduF</v>
      </c>
      <c r="C4" s="4">
        <f ca="1">IFERROR(__xludf.DUMMYFUNCTION("""COMPUTED_VALUE"""),28)</f>
        <v>28</v>
      </c>
      <c r="D4" s="4"/>
      <c r="E4" s="4" t="str">
        <f ca="1">IFERROR(__xludf.DUMMYFUNCTION("""COMPUTED_VALUE"""),"Duen")</f>
        <v>Duen</v>
      </c>
      <c r="F4" s="4" t="s">
        <v>212</v>
      </c>
    </row>
    <row r="5" spans="1:6" x14ac:dyDescent="0.2">
      <c r="A5" s="4" t="str">
        <f ca="1">IFERROR(__xludf.DUMMYFUNCTION("""COMPUTED_VALUE"""),"Chase &amp; Status Baddadan")</f>
        <v>Chase &amp; Status Baddadan</v>
      </c>
      <c r="B5" s="5" t="str">
        <f ca="1">IFERROR(__xludf.DUMMYFUNCTION("""COMPUTED_VALUE"""),"https://on.soundcloud.com/k8RB8")</f>
        <v>https://on.soundcloud.com/k8RB8</v>
      </c>
      <c r="C5" s="4">
        <f ca="1">IFERROR(__xludf.DUMMYFUNCTION("""COMPUTED_VALUE"""),48)</f>
        <v>48</v>
      </c>
      <c r="D5" s="4"/>
      <c r="E5" s="4" t="str">
        <f ca="1">IFERROR(__xludf.DUMMYFUNCTION("""COMPUTED_VALUE"""),"Duen")</f>
        <v>Duen</v>
      </c>
      <c r="F5" s="4" t="s">
        <v>212</v>
      </c>
    </row>
    <row r="6" spans="1:6" x14ac:dyDescent="0.2">
      <c r="A6" s="4" t="str">
        <f ca="1">IFERROR(__xludf.DUMMYFUNCTION("""COMPUTED_VALUE"""),"Marc Rebillet - Wake up")</f>
        <v>Marc Rebillet - Wake up</v>
      </c>
      <c r="B6" s="5" t="str">
        <f ca="1">IFERROR(__xludf.DUMMYFUNCTION("""COMPUTED_VALUE"""),"https://on.soundcloud.com/DbNHU")</f>
        <v>https://on.soundcloud.com/DbNHU</v>
      </c>
      <c r="C6" s="4">
        <f ca="1">IFERROR(__xludf.DUMMYFUNCTION("""COMPUTED_VALUE"""),42)</f>
        <v>42</v>
      </c>
      <c r="D6" s="4" t="str">
        <f ca="1">IFERROR(__xludf.DUMMYFUNCTION("""COMPUTED_VALUE"""),"please sig: ""Godmorgen, vågn ooooooh og fade det ind i sangen. Og brug det som nummer 1 sang")</f>
        <v>please sig: "Godmorgen, vågn ooooooh og fade det ind i sangen. Og brug det som nummer 1 sang</v>
      </c>
      <c r="E6" s="4" t="str">
        <f ca="1">IFERROR(__xludf.DUMMYFUNCTION("""COMPUTED_VALUE"""),"Duen")</f>
        <v>Duen</v>
      </c>
      <c r="F6" s="4" t="s">
        <v>212</v>
      </c>
    </row>
    <row r="7" spans="1:6" x14ac:dyDescent="0.2">
      <c r="A7" s="4" t="str">
        <f ca="1">IFERROR(__xludf.DUMMYFUNCTION("""COMPUTED_VALUE"""),"Pedro")</f>
        <v>Pedro</v>
      </c>
      <c r="B7" s="5" t="str">
        <f ca="1">IFERROR(__xludf.DUMMYFUNCTION("""COMPUTED_VALUE"""),"https://www.youtube.com/watch?v=ndenXpxSA9A")</f>
        <v>https://www.youtube.com/watch?v=ndenXpxSA9A</v>
      </c>
      <c r="C7" s="4">
        <f ca="1">IFERROR(__xludf.DUMMYFUNCTION("""COMPUTED_VALUE"""),29)</f>
        <v>29</v>
      </c>
      <c r="D7" s="4"/>
      <c r="E7" s="4" t="str">
        <f ca="1">IFERROR(__xludf.DUMMYFUNCTION("""COMPUTED_VALUE"""),"Tams")</f>
        <v>Tams</v>
      </c>
    </row>
    <row r="8" spans="1:6" x14ac:dyDescent="0.2">
      <c r="A8" s="4" t="str">
        <f ca="1">IFERROR(__xludf.DUMMYFUNCTION("""COMPUTED_VALUE"""),"København")</f>
        <v>København</v>
      </c>
      <c r="B8" s="5" t="str">
        <f ca="1">IFERROR(__xludf.DUMMYFUNCTION("""COMPUTED_VALUE"""),"https://www.youtube.com/watch?v=QRgc4UTxgtE")</f>
        <v>https://www.youtube.com/watch?v=QRgc4UTxgtE</v>
      </c>
      <c r="C8" s="4">
        <f ca="1">IFERROR(__xludf.DUMMYFUNCTION("""COMPUTED_VALUE"""),0)</f>
        <v>0</v>
      </c>
      <c r="D8" s="4"/>
      <c r="E8" s="4" t="str">
        <f ca="1">IFERROR(__xludf.DUMMYFUNCTION("""COMPUTED_VALUE"""),"Tams")</f>
        <v>Tams</v>
      </c>
      <c r="F8" s="4" t="s">
        <v>212</v>
      </c>
    </row>
    <row r="9" spans="1:6" x14ac:dyDescent="0.2">
      <c r="A9" s="4" t="str">
        <f ca="1">IFERROR(__xludf.DUMMYFUNCTION("""COMPUTED_VALUE"""),"Denzel Curry - HOT ONE ft. TiaCorine &amp; FERG")</f>
        <v>Denzel Curry - HOT ONE ft. TiaCorine &amp; FERG</v>
      </c>
      <c r="B9" s="5" t="str">
        <f ca="1">IFERROR(__xludf.DUMMYFUNCTION("""COMPUTED_VALUE"""),"https://www.youtube.com/watch?v=7hOKxLUgi1E")</f>
        <v>https://www.youtube.com/watch?v=7hOKxLUgi1E</v>
      </c>
      <c r="C9" s="4">
        <f ca="1">IFERROR(__xludf.DUMMYFUNCTION("""COMPUTED_VALUE"""),11)</f>
        <v>11</v>
      </c>
      <c r="D9" s="4"/>
      <c r="E9" s="4" t="str">
        <f ca="1">IFERROR(__xludf.DUMMYFUNCTION("""COMPUTED_VALUE"""),"Ginger")</f>
        <v>Ginger</v>
      </c>
      <c r="F9" s="4" t="s">
        <v>212</v>
      </c>
    </row>
    <row r="10" spans="1:6" x14ac:dyDescent="0.2">
      <c r="A10" s="4" t="str">
        <f ca="1">IFERROR(__xludf.DUMMYFUNCTION("""COMPUTED_VALUE"""),"IT boy - bbno$")</f>
        <v>IT boy - bbno$</v>
      </c>
      <c r="B10" s="5" t="str">
        <f ca="1">IFERROR(__xludf.DUMMYFUNCTION("""COMPUTED_VALUE"""),"https://www.youtube.com/watch?v=QuvqzlxEO6g")</f>
        <v>https://www.youtube.com/watch?v=QuvqzlxEO6g</v>
      </c>
      <c r="C10" s="4">
        <f ca="1">IFERROR(__xludf.DUMMYFUNCTION("""COMPUTED_VALUE"""),11)</f>
        <v>11</v>
      </c>
      <c r="D10" s="4"/>
      <c r="E10" s="4" t="str">
        <f ca="1">IFERROR(__xludf.DUMMYFUNCTION("""COMPUTED_VALUE"""),"Ginger")</f>
        <v>Ginger</v>
      </c>
      <c r="F10" s="4" t="s">
        <v>212</v>
      </c>
    </row>
    <row r="11" spans="1:6" x14ac:dyDescent="0.2">
      <c r="A11" s="4" t="str">
        <f ca="1">IFERROR(__xludf.DUMMYFUNCTION("""COMPUTED_VALUE"""),"Think u the shit (fart) - Ice spice")</f>
        <v>Think u the shit (fart) - Ice spice</v>
      </c>
      <c r="B11" s="5" t="str">
        <f ca="1">IFERROR(__xludf.DUMMYFUNCTION("""COMPUTED_VALUE"""),"https://www.youtube.com/watch?v=Ou7c8Sg9YVg")</f>
        <v>https://www.youtube.com/watch?v=Ou7c8Sg9YVg</v>
      </c>
      <c r="C11" s="4">
        <f ca="1">IFERROR(__xludf.DUMMYFUNCTION("""COMPUTED_VALUE"""),15)</f>
        <v>15</v>
      </c>
      <c r="D11" s="4"/>
      <c r="E11" s="4" t="str">
        <f ca="1">IFERROR(__xludf.DUMMYFUNCTION("""COMPUTED_VALUE"""),"Ginger")</f>
        <v>Ginger</v>
      </c>
      <c r="F11" s="4" t="s">
        <v>212</v>
      </c>
    </row>
    <row r="12" spans="1:6" x14ac:dyDescent="0.2">
      <c r="A12" s="4" t="str">
        <f ca="1">IFERROR(__xludf.DUMMYFUNCTION("""COMPUTED_VALUE"""),"Not like us - Kendrick Lamar")</f>
        <v>Not like us - Kendrick Lamar</v>
      </c>
      <c r="B12" s="5" t="str">
        <f ca="1">IFERROR(__xludf.DUMMYFUNCTION("""COMPUTED_VALUE"""),"https://www.youtube.com/watch?v=T6eK-2OQtew")</f>
        <v>https://www.youtube.com/watch?v=T6eK-2OQtew</v>
      </c>
      <c r="C12" s="4">
        <f ca="1">IFERROR(__xludf.DUMMYFUNCTION("""COMPUTED_VALUE"""),6)</f>
        <v>6</v>
      </c>
      <c r="D12" s="4"/>
      <c r="E12" s="4" t="str">
        <f ca="1">IFERROR(__xludf.DUMMYFUNCTION("""COMPUTED_VALUE"""),"Ginger")</f>
        <v>Ginger</v>
      </c>
      <c r="F12" s="4" t="s">
        <v>212</v>
      </c>
    </row>
    <row r="13" spans="1:6" x14ac:dyDescent="0.2">
      <c r="A13" s="4" t="str">
        <f ca="1">IFERROR(__xludf.DUMMYFUNCTION("""COMPUTED_VALUE"""),"LeavemeAlone - Fred Again")</f>
        <v>LeavemeAlone - Fred Again</v>
      </c>
      <c r="B13" s="5" t="str">
        <f ca="1">IFERROR(__xludf.DUMMYFUNCTION("""COMPUTED_VALUE"""),"https://www.youtube.com/watch?v=rNv8K8AYGi8")</f>
        <v>https://www.youtube.com/watch?v=rNv8K8AYGi8</v>
      </c>
      <c r="C13" s="4">
        <f ca="1">IFERROR(__xludf.DUMMYFUNCTION("""COMPUTED_VALUE"""),40)</f>
        <v>40</v>
      </c>
      <c r="D13" s="4"/>
      <c r="E13" s="4" t="str">
        <f ca="1">IFERROR(__xludf.DUMMYFUNCTION("""COMPUTED_VALUE"""),"Ginger")</f>
        <v>Ginger</v>
      </c>
      <c r="F13" s="4" t="s">
        <v>212</v>
      </c>
    </row>
    <row r="14" spans="1:6" x14ac:dyDescent="0.2">
      <c r="A14" s="5" t="str">
        <f ca="1">IFERROR(__xludf.DUMMYFUNCTION("""COMPUTED_VALUE"""),"Gegagedigedagedago")</f>
        <v>Gegagedigedagedago</v>
      </c>
      <c r="B14" s="5" t="str">
        <f ca="1">IFERROR(__xludf.DUMMYFUNCTION("""COMPUTED_VALUE"""),"https://soundcloud.com/3312w617/gegagedigedagedago-2?si=467a0a08ca2e42e4ae386b860ee36b3f&amp;utm_source=clipboard&amp;utm_medium=text&amp;utm_campaign=social_sharing")</f>
        <v>https://soundcloud.com/3312w617/gegagedigedagedago-2?si=467a0a08ca2e42e4ae386b860ee36b3f&amp;utm_source=clipboard&amp;utm_medium=text&amp;utm_campaign=social_sharing</v>
      </c>
      <c r="C14" s="4">
        <f ca="1">IFERROR(__xludf.DUMMYFUNCTION("""COMPUTED_VALUE"""),0)</f>
        <v>0</v>
      </c>
      <c r="D14" s="4"/>
      <c r="E14" s="4" t="str">
        <f ca="1">IFERROR(__xludf.DUMMYFUNCTION("""COMPUTED_VALUE"""),"Ginger")</f>
        <v>Ginger</v>
      </c>
      <c r="F14" s="4" t="s">
        <v>212</v>
      </c>
    </row>
    <row r="15" spans="1:6" x14ac:dyDescent="0.2">
      <c r="A15" s="4" t="str">
        <f ca="1">IFERROR(__xludf.DUMMYFUNCTION("""COMPUTED_VALUE"""),"365 - CharliXCX")</f>
        <v>365 - CharliXCX</v>
      </c>
      <c r="B15" s="5" t="str">
        <f ca="1">IFERROR(__xludf.DUMMYFUNCTION("""COMPUTED_VALUE"""),"https://www.youtube.com/watch?v=Ol9CCM240Ag")</f>
        <v>https://www.youtube.com/watch?v=Ol9CCM240Ag</v>
      </c>
      <c r="C15" s="4">
        <f ca="1">IFERROR(__xludf.DUMMYFUNCTION("""COMPUTED_VALUE"""),40)</f>
        <v>40</v>
      </c>
      <c r="D15" s="4"/>
      <c r="E15" s="4" t="str">
        <f ca="1">IFERROR(__xludf.DUMMYFUNCTION("""COMPUTED_VALUE"""),"Ginger")</f>
        <v>Ginger</v>
      </c>
      <c r="F15" s="4" t="s">
        <v>212</v>
      </c>
    </row>
    <row r="16" spans="1:6" x14ac:dyDescent="0.2">
      <c r="A16" s="4" t="str">
        <f ca="1">IFERROR(__xludf.DUMMYFUNCTION("""COMPUTED_VALUE"""),"MILLION DOLLAR BABY - Tommy Richman")</f>
        <v>MILLION DOLLAR BABY - Tommy Richman</v>
      </c>
      <c r="B16" s="5" t="str">
        <f ca="1">IFERROR(__xludf.DUMMYFUNCTION("""COMPUTED_VALUE"""),"https://www.youtube.com/watch?v=bUX8MDNQda4")</f>
        <v>https://www.youtube.com/watch?v=bUX8MDNQda4</v>
      </c>
      <c r="C16" s="4">
        <f ca="1">IFERROR(__xludf.DUMMYFUNCTION("""COMPUTED_VALUE"""),64)</f>
        <v>64</v>
      </c>
      <c r="D16" s="4"/>
      <c r="E16" s="4" t="str">
        <f ca="1">IFERROR(__xludf.DUMMYFUNCTION("""COMPUTED_VALUE"""),"Ginger")</f>
        <v>Ginger</v>
      </c>
      <c r="F16" s="4" t="s">
        <v>212</v>
      </c>
    </row>
    <row r="17" spans="1:6" x14ac:dyDescent="0.2">
      <c r="A17" s="4" t="str">
        <f ca="1">IFERROR(__xludf.DUMMYFUNCTION("""COMPUTED_VALUE"""),"BongoTrommer - Hugo")</f>
        <v>BongoTrommer - Hugo</v>
      </c>
      <c r="B17" s="5" t="str">
        <f ca="1">IFERROR(__xludf.DUMMYFUNCTION("""COMPUTED_VALUE"""),"https://www.youtube.com/watch?v=DXQBopy-gsw")</f>
        <v>https://www.youtube.com/watch?v=DXQBopy-gsw</v>
      </c>
      <c r="C17" s="4">
        <f ca="1">IFERROR(__xludf.DUMMYFUNCTION("""COMPUTED_VALUE"""),5)</f>
        <v>5</v>
      </c>
      <c r="D17" s="4"/>
      <c r="E17" s="4" t="str">
        <f ca="1">IFERROR(__xludf.DUMMYFUNCTION("""COMPUTED_VALUE"""),"Ginger")</f>
        <v>Ginger</v>
      </c>
      <c r="F17" s="4" t="s">
        <v>212</v>
      </c>
    </row>
    <row r="18" spans="1:6" x14ac:dyDescent="0.2">
      <c r="A18" s="4" t="str">
        <f ca="1">IFERROR(__xludf.DUMMYFUNCTION("""COMPUTED_VALUE"""),"pimp named slickback ")</f>
        <v xml:space="preserve">pimp named slickback </v>
      </c>
      <c r="B18" s="5" t="str">
        <f ca="1">IFERROR(__xludf.DUMMYFUNCTION("""COMPUTED_VALUE"""),"https://soundcloud.com/lamar-anderson-9/a-pimp-named-slickback-lakim")</f>
        <v>https://soundcloud.com/lamar-anderson-9/a-pimp-named-slickback-lakim</v>
      </c>
      <c r="C18" s="4">
        <f ca="1">IFERROR(__xludf.DUMMYFUNCTION("""COMPUTED_VALUE"""),13)</f>
        <v>13</v>
      </c>
      <c r="D18" s="4"/>
      <c r="E18" s="4" t="str">
        <f ca="1">IFERROR(__xludf.DUMMYFUNCTION("""COMPUTED_VALUE"""),"Ginger")</f>
        <v>Ginger</v>
      </c>
    </row>
    <row r="19" spans="1:6" x14ac:dyDescent="0.2">
      <c r="A19" s="4" t="str">
        <f ca="1">IFERROR(__xludf.DUMMYFUNCTION("""COMPUTED_VALUE"""),"Brutalimus3000-Alleine")</f>
        <v>Brutalimus3000-Alleine</v>
      </c>
      <c r="B19" s="5" t="str">
        <f ca="1">IFERROR(__xludf.DUMMYFUNCTION("""COMPUTED_VALUE"""),"https://www.youtube.com/watch?v=ZjMQQGKV-5o")</f>
        <v>https://www.youtube.com/watch?v=ZjMQQGKV-5o</v>
      </c>
      <c r="C19" s="4">
        <f ca="1">IFERROR(__xludf.DUMMYFUNCTION("""COMPUTED_VALUE"""),31)</f>
        <v>31</v>
      </c>
      <c r="D19" s="4"/>
      <c r="E19" s="4" t="str">
        <f ca="1">IFERROR(__xludf.DUMMYFUNCTION("""COMPUTED_VALUE"""),"Martine")</f>
        <v>Martine</v>
      </c>
      <c r="F19" s="26">
        <v>45323</v>
      </c>
    </row>
    <row r="20" spans="1:6" x14ac:dyDescent="0.2">
      <c r="A20" s="4" t="str">
        <f ca="1">IFERROR(__xludf.DUMMYFUNCTION("""COMPUTED_VALUE"""),"BING BONG REMIX")</f>
        <v>BING BONG REMIX</v>
      </c>
      <c r="B20" s="5" t="str">
        <f ca="1">IFERROR(__xludf.DUMMYFUNCTION("""COMPUTED_VALUE"""),"https://soundcloud.com/borateng98/bing-bong-x-tokyo-drift-x")</f>
        <v>https://soundcloud.com/borateng98/bing-bong-x-tokyo-drift-x</v>
      </c>
      <c r="C20" s="4">
        <f ca="1">IFERROR(__xludf.DUMMYFUNCTION("""COMPUTED_VALUE"""),33)</f>
        <v>33</v>
      </c>
      <c r="D20" s="4"/>
      <c r="E20" s="4" t="str">
        <f ca="1">IFERROR(__xludf.DUMMYFUNCTION("""COMPUTED_VALUE"""),"Ginger")</f>
        <v>Ginger</v>
      </c>
      <c r="F20" s="4" t="s">
        <v>212</v>
      </c>
    </row>
    <row r="21" spans="1:6" x14ac:dyDescent="0.2">
      <c r="A21" s="4" t="str">
        <f ca="1">IFERROR(__xludf.DUMMYFUNCTION("""COMPUTED_VALUE"""),"Jungle-Candle Flame")</f>
        <v>Jungle-Candle Flame</v>
      </c>
      <c r="B21" s="5" t="str">
        <f ca="1">IFERROR(__xludf.DUMMYFUNCTION("""COMPUTED_VALUE"""),"https://www.youtube.com/watch?v=esqRBsVumrw")</f>
        <v>https://www.youtube.com/watch?v=esqRBsVumrw</v>
      </c>
      <c r="C21" s="4">
        <f ca="1">IFERROR(__xludf.DUMMYFUNCTION("""COMPUTED_VALUE"""),31)</f>
        <v>31</v>
      </c>
      <c r="D21" s="4"/>
      <c r="E21" s="4" t="str">
        <f ca="1">IFERROR(__xludf.DUMMYFUNCTION("""COMPUTED_VALUE"""),"Martine")</f>
        <v>Martine</v>
      </c>
    </row>
    <row r="22" spans="1:6" x14ac:dyDescent="0.2">
      <c r="A22" s="4" t="str">
        <f ca="1">IFERROR(__xludf.DUMMYFUNCTION("""COMPUTED_VALUE"""),"Zar Paulo-Klam for fædrelandet")</f>
        <v>Zar Paulo-Klam for fædrelandet</v>
      </c>
      <c r="B22" s="5" t="str">
        <f ca="1">IFERROR(__xludf.DUMMYFUNCTION("""COMPUTED_VALUE"""),"https://www.youtube.com/watch?v=-gAREtmYG1E")</f>
        <v>https://www.youtube.com/watch?v=-gAREtmYG1E</v>
      </c>
      <c r="C22" s="4">
        <f ca="1">IFERROR(__xludf.DUMMYFUNCTION("""COMPUTED_VALUE"""),26)</f>
        <v>26</v>
      </c>
      <c r="D22" s="4"/>
      <c r="E22" s="4" t="str">
        <f ca="1">IFERROR(__xludf.DUMMYFUNCTION("""COMPUTED_VALUE"""),"Martine")</f>
        <v>Martine</v>
      </c>
    </row>
    <row r="23" spans="1:6" x14ac:dyDescent="0.2">
      <c r="A23" s="4" t="str">
        <f ca="1">IFERROR(__xludf.DUMMYFUNCTION("""COMPUTED_VALUE"""),"Smag på dig selv-TOTAL FULL POWER EXTREME NUCLEAR CONFUSION 2000")</f>
        <v>Smag på dig selv-TOTAL FULL POWER EXTREME NUCLEAR CONFUSION 2000</v>
      </c>
      <c r="B23" s="5" t="str">
        <f ca="1">IFERROR(__xludf.DUMMYFUNCTION("""COMPUTED_VALUE"""),"https://www.youtube.com/watch?v=Vf_MfwXlEl0")</f>
        <v>https://www.youtube.com/watch?v=Vf_MfwXlEl0</v>
      </c>
      <c r="C23" s="4">
        <f ca="1">IFERROR(__xludf.DUMMYFUNCTION("""COMPUTED_VALUE"""),180)</f>
        <v>180</v>
      </c>
      <c r="D23" s="4"/>
      <c r="E23" s="4" t="str">
        <f ca="1">IFERROR(__xludf.DUMMYFUNCTION("""COMPUTED_VALUE"""),"Martine")</f>
        <v>Martine</v>
      </c>
      <c r="F23" s="4" t="s">
        <v>213</v>
      </c>
    </row>
    <row r="24" spans="1:6" x14ac:dyDescent="0.2">
      <c r="A24" s="4" t="str">
        <f ca="1">IFERROR(__xludf.DUMMYFUNCTION("""COMPUTED_VALUE"""),"Skrillex-WHERE ARE U NOW")</f>
        <v>Skrillex-WHERE ARE U NOW</v>
      </c>
      <c r="B24" s="5" t="str">
        <f ca="1">IFERROR(__xludf.DUMMYFUNCTION("""COMPUTED_VALUE"""),"https://www.youtube.com/watch?v=nntGTK2Fhb0")</f>
        <v>https://www.youtube.com/watch?v=nntGTK2Fhb0</v>
      </c>
      <c r="C24" s="4"/>
      <c r="D24" s="4"/>
      <c r="E24" s="4" t="str">
        <f ca="1">IFERROR(__xludf.DUMMYFUNCTION("""COMPUTED_VALUE"""),"Martine")</f>
        <v>Martine</v>
      </c>
    </row>
    <row r="25" spans="1:6" x14ac:dyDescent="0.2">
      <c r="A25" s="4" t="str">
        <f ca="1">IFERROR(__xludf.DUMMYFUNCTION("""COMPUTED_VALUE"""),"Greta-Sand castels TMI Tammi Remix")</f>
        <v>Greta-Sand castels TMI Tammi Remix</v>
      </c>
      <c r="B25" s="5" t="str">
        <f ca="1">IFERROR(__xludf.DUMMYFUNCTION("""COMPUTED_VALUE"""),"https://www.youtube.com/watch?v=1itF5qRKg78")</f>
        <v>https://www.youtube.com/watch?v=1itF5qRKg78</v>
      </c>
      <c r="C25" s="4">
        <f ca="1">IFERROR(__xludf.DUMMYFUNCTION("""COMPUTED_VALUE"""),14)</f>
        <v>14</v>
      </c>
      <c r="D25" s="4"/>
      <c r="E25" s="4" t="str">
        <f ca="1">IFERROR(__xludf.DUMMYFUNCTION("""COMPUTED_VALUE"""),"Martine")</f>
        <v>Martine</v>
      </c>
    </row>
    <row r="26" spans="1:6" x14ac:dyDescent="0.2">
      <c r="A26" s="4" t="str">
        <f ca="1">IFERROR(__xludf.DUMMYFUNCTION("""COMPUTED_VALUE"""),"Tacobitch-")</f>
        <v>Tacobitch-</v>
      </c>
      <c r="B26" s="4"/>
      <c r="C26" s="4"/>
      <c r="D26" s="4"/>
      <c r="E26" s="4" t="str">
        <f ca="1">IFERROR(__xludf.DUMMYFUNCTION("""COMPUTED_VALUE"""),"Martine")</f>
        <v>Martine</v>
      </c>
    </row>
    <row r="27" spans="1:6" x14ac:dyDescent="0.2">
      <c r="A27" s="4" t="str">
        <f ca="1">IFERROR(__xludf.DUMMYFUNCTION("""COMPUTED_VALUE"""),"Medina-Kun for mig")</f>
        <v>Medina-Kun for mig</v>
      </c>
      <c r="B27" s="5" t="str">
        <f ca="1">IFERROR(__xludf.DUMMYFUNCTION("""COMPUTED_VALUE"""),"https://www.youtube.com/watch?v=Pmr-EFuIkP8")</f>
        <v>https://www.youtube.com/watch?v=Pmr-EFuIkP8</v>
      </c>
      <c r="C27" s="4">
        <f ca="1">IFERROR(__xludf.DUMMYFUNCTION("""COMPUTED_VALUE"""),208)</f>
        <v>208</v>
      </c>
      <c r="D27" s="4"/>
      <c r="E27" s="4" t="str">
        <f ca="1">IFERROR(__xludf.DUMMYFUNCTION("""COMPUTED_VALUE"""),"Martine")</f>
        <v>Martine</v>
      </c>
    </row>
    <row r="28" spans="1:6" x14ac:dyDescent="0.2">
      <c r="A28" s="4" t="str">
        <f ca="1">IFERROR(__xludf.DUMMYFUNCTION("""COMPUTED_VALUE"""),"The Spark")</f>
        <v>The Spark</v>
      </c>
      <c r="B28" s="5" t="str">
        <f ca="1">IFERROR(__xludf.DUMMYFUNCTION("""COMPUTED_VALUE"""),"https://www.youtube.com/watch?v=nV6uRftA-hM&amp;t=0s")</f>
        <v>https://www.youtube.com/watch?v=nV6uRftA-hM&amp;t=0s</v>
      </c>
      <c r="C28" s="4">
        <f ca="1">IFERROR(__xludf.DUMMYFUNCTION("""COMPUTED_VALUE"""),5)</f>
        <v>5</v>
      </c>
      <c r="D28" s="4"/>
      <c r="E28" s="4" t="str">
        <f ca="1">IFERROR(__xludf.DUMMYFUNCTION("""COMPUTED_VALUE"""),"Ginger")</f>
        <v>Ginger</v>
      </c>
      <c r="F28" s="4" t="s">
        <v>212</v>
      </c>
    </row>
    <row r="29" spans="1:6" x14ac:dyDescent="0.2">
      <c r="A29" s="4" t="str">
        <f ca="1">IFERROR(__xludf.DUMMYFUNCTION("""COMPUTED_VALUE"""),"Yallah Goodbye")</f>
        <v>Yallah Goodbye</v>
      </c>
      <c r="B29" s="5" t="str">
        <f ca="1">IFERROR(__xludf.DUMMYFUNCTION("""COMPUTED_VALUE"""),"https://soundcloud.com/tolga-aslan/summer-cem-x-gringo-yallah-goodbye-tolga-aslan-remix")</f>
        <v>https://soundcloud.com/tolga-aslan/summer-cem-x-gringo-yallah-goodbye-tolga-aslan-remix</v>
      </c>
      <c r="C29" s="4">
        <f ca="1">IFERROR(__xludf.DUMMYFUNCTION("""COMPUTED_VALUE"""),77)</f>
        <v>77</v>
      </c>
      <c r="D29" s="4"/>
      <c r="E29" s="4" t="str">
        <f ca="1">IFERROR(__xludf.DUMMYFUNCTION("""COMPUTED_VALUE"""),"Tragtedrengen")</f>
        <v>Tragtedrengen</v>
      </c>
      <c r="F29" s="4" t="s">
        <v>212</v>
      </c>
    </row>
    <row r="30" spans="1:6" x14ac:dyDescent="0.2">
      <c r="A30" s="4" t="str">
        <f ca="1">IFERROR(__xludf.DUMMYFUNCTION("""COMPUTED_VALUE"""),"Pure water - DJ losing it 2900")</f>
        <v>Pure water - DJ losing it 2900</v>
      </c>
      <c r="B30" s="5" t="str">
        <f ca="1">IFERROR(__xludf.DUMMYFUNCTION("""COMPUTED_VALUE"""),"https://soundcloud.com/frederik-c-gade/migos-pure-water-remix")</f>
        <v>https://soundcloud.com/frederik-c-gade/migos-pure-water-remix</v>
      </c>
      <c r="C30" s="4">
        <f ca="1">IFERROR(__xludf.DUMMYFUNCTION("""COMPUTED_VALUE"""),69)</f>
        <v>69</v>
      </c>
      <c r="D30" s="4"/>
      <c r="E30" s="4" t="str">
        <f ca="1">IFERROR(__xludf.DUMMYFUNCTION("""COMPUTED_VALUE"""),"Tragtedrengen")</f>
        <v>Tragtedrengen</v>
      </c>
    </row>
    <row r="31" spans="1:6" x14ac:dyDescent="0.2">
      <c r="A31" s="4" t="str">
        <f ca="1">IFERROR(__xludf.DUMMYFUNCTION("""COMPUTED_VALUE"""),"The Simpsons trance remix")</f>
        <v>The Simpsons trance remix</v>
      </c>
      <c r="B31" s="5" t="str">
        <f ca="1">IFERROR(__xludf.DUMMYFUNCTION("""COMPUTED_VALUE"""),"https://soundcloud.com/itsminieh/the-simpsons-trance-remix")</f>
        <v>https://soundcloud.com/itsminieh/the-simpsons-trance-remix</v>
      </c>
      <c r="C31" s="4">
        <f ca="1">IFERROR(__xludf.DUMMYFUNCTION("""COMPUTED_VALUE"""),93)</f>
        <v>93</v>
      </c>
      <c r="D31" s="4"/>
      <c r="E31" s="4" t="str">
        <f ca="1">IFERROR(__xludf.DUMMYFUNCTION("""COMPUTED_VALUE"""),"Tragtedrengen")</f>
        <v>Tragtedrengen</v>
      </c>
    </row>
    <row r="32" spans="1:6" x14ac:dyDescent="0.2">
      <c r="A32" s="4" t="str">
        <f ca="1">IFERROR(__xludf.DUMMYFUNCTION("""COMPUTED_VALUE"""),"Begging - Måneskin")</f>
        <v>Begging - Måneskin</v>
      </c>
      <c r="B32" s="5" t="str">
        <f ca="1">IFERROR(__xludf.DUMMYFUNCTION("""COMPUTED_VALUE"""),"https://soundcloud.com/teddycream/maneskin-beggin-teddy-cream-bootleg")</f>
        <v>https://soundcloud.com/teddycream/maneskin-beggin-teddy-cream-bootleg</v>
      </c>
      <c r="C32" s="4">
        <f ca="1">IFERROR(__xludf.DUMMYFUNCTION("""COMPUTED_VALUE"""),15)</f>
        <v>15</v>
      </c>
      <c r="D32" s="4"/>
      <c r="E32" s="4" t="str">
        <f ca="1">IFERROR(__xludf.DUMMYFUNCTION("""COMPUTED_VALUE"""),"Tragtedrengen")</f>
        <v>Tragtedrengen</v>
      </c>
    </row>
    <row r="33" spans="1:6" x14ac:dyDescent="0.2">
      <c r="A33" s="4" t="str">
        <f ca="1">IFERROR(__xludf.DUMMYFUNCTION("""COMPUTED_VALUE"""),"Love yourself - Justin Biebs")</f>
        <v>Love yourself - Justin Biebs</v>
      </c>
      <c r="B33" s="5" t="str">
        <f ca="1">IFERROR(__xludf.DUMMYFUNCTION("""COMPUTED_VALUE"""),"https://www.youtube.com/watch?v=HDe7GYpxq9g")</f>
        <v>https://www.youtube.com/watch?v=HDe7GYpxq9g</v>
      </c>
      <c r="C33" s="4">
        <f ca="1">IFERROR(__xludf.DUMMYFUNCTION("""COMPUTED_VALUE"""),4)</f>
        <v>4</v>
      </c>
      <c r="D33" s="4"/>
      <c r="E33" s="4" t="str">
        <f ca="1">IFERROR(__xludf.DUMMYFUNCTION("""COMPUTED_VALUE"""),"Tragtedrengen")</f>
        <v>Tragtedrengen</v>
      </c>
    </row>
    <row r="34" spans="1:6" x14ac:dyDescent="0.2">
      <c r="A34" s="4" t="str">
        <f ca="1">IFERROR(__xludf.DUMMYFUNCTION("""COMPUTED_VALUE"""),"Torn - Natalie imbruglia")</f>
        <v>Torn - Natalie imbruglia</v>
      </c>
      <c r="B34" s="5" t="str">
        <f ca="1">IFERROR(__xludf.DUMMYFUNCTION("""COMPUTED_VALUE"""),"https://www.youtube.com/watch?v=fQuC32gH8Rw")</f>
        <v>https://www.youtube.com/watch?v=fQuC32gH8Rw</v>
      </c>
      <c r="C34" s="4">
        <f ca="1">IFERROR(__xludf.DUMMYFUNCTION("""COMPUTED_VALUE"""),27)</f>
        <v>27</v>
      </c>
      <c r="D34" s="4"/>
      <c r="E34" s="4" t="str">
        <f ca="1">IFERROR(__xludf.DUMMYFUNCTION("""COMPUTED_VALUE"""),"Tragtedrengen")</f>
        <v>Tragtedrengen</v>
      </c>
      <c r="F34" s="4" t="s">
        <v>212</v>
      </c>
    </row>
    <row r="35" spans="1:6" x14ac:dyDescent="0.2">
      <c r="A35" s="4" t="str">
        <f ca="1">IFERROR(__xludf.DUMMYFUNCTION("""COMPUTED_VALUE"""),"Regndans - Danseorkestret")</f>
        <v>Regndans - Danseorkestret</v>
      </c>
      <c r="B35" s="5" t="str">
        <f ca="1">IFERROR(__xludf.DUMMYFUNCTION("""COMPUTED_VALUE"""),"https://www.youtube.com/watch?v=fnwQHGGoAZE")</f>
        <v>https://www.youtube.com/watch?v=fnwQHGGoAZE</v>
      </c>
      <c r="C35" s="4">
        <f ca="1">IFERROR(__xludf.DUMMYFUNCTION("""COMPUTED_VALUE"""),10)</f>
        <v>10</v>
      </c>
      <c r="D35" s="4"/>
      <c r="E35" s="4" t="str">
        <f ca="1">IFERROR(__xludf.DUMMYFUNCTION("""COMPUTED_VALUE"""),"Tragtedrengen")</f>
        <v>Tragtedrengen</v>
      </c>
    </row>
    <row r="36" spans="1:6" x14ac:dyDescent="0.2">
      <c r="A36" s="4" t="str">
        <f ca="1">IFERROR(__xludf.DUMMYFUNCTION("""COMPUTED_VALUE"""),"Shake that - gang speed")</f>
        <v>Shake that - gang speed</v>
      </c>
      <c r="B36" s="5" t="str">
        <f ca="1">IFERROR(__xludf.DUMMYFUNCTION("""COMPUTED_VALUE"""),"https://www.youtube.com/watch?v=B62xlRt4_9I")</f>
        <v>https://www.youtube.com/watch?v=B62xlRt4_9I</v>
      </c>
      <c r="C36" s="4">
        <f ca="1">IFERROR(__xludf.DUMMYFUNCTION("""COMPUTED_VALUE"""),0)</f>
        <v>0</v>
      </c>
      <c r="D36" s="4"/>
      <c r="E36" s="4" t="str">
        <f ca="1">IFERROR(__xludf.DUMMYFUNCTION("""COMPUTED_VALUE"""),"Tragtedrengen")</f>
        <v>Tragtedrengen</v>
      </c>
      <c r="F36" s="4" t="s">
        <v>212</v>
      </c>
    </row>
    <row r="37" spans="1:6" x14ac:dyDescent="0.2">
      <c r="A37" s="4" t="str">
        <f ca="1">IFERROR(__xludf.DUMMYFUNCTION("""COMPUTED_VALUE"""),"PIMP - Hedegaard")</f>
        <v>PIMP - Hedegaard</v>
      </c>
      <c r="B37" s="5" t="str">
        <f ca="1">IFERROR(__xludf.DUMMYFUNCTION("""COMPUTED_VALUE"""),"https://www.youtube.com/watch?v=RTyfkvt3kJg")</f>
        <v>https://www.youtube.com/watch?v=RTyfkvt3kJg</v>
      </c>
      <c r="C37" s="4">
        <f ca="1">IFERROR(__xludf.DUMMYFUNCTION("""COMPUTED_VALUE"""),30)</f>
        <v>30</v>
      </c>
      <c r="D37" s="4"/>
      <c r="E37" s="4" t="str">
        <f ca="1">IFERROR(__xludf.DUMMYFUNCTION("""COMPUTED_VALUE"""),"Tragtedrengen")</f>
        <v>Tragtedrengen</v>
      </c>
    </row>
    <row r="38" spans="1:6" x14ac:dyDescent="0.2">
      <c r="A38" s="4" t="str">
        <f ca="1">IFERROR(__xludf.DUMMYFUNCTION("""COMPUTED_VALUE"""),"ET - quattroteque")</f>
        <v>ET - quattroteque</v>
      </c>
      <c r="B38" s="5" t="str">
        <f ca="1">IFERROR(__xludf.DUMMYFUNCTION("""COMPUTED_VALUE"""),"https://www.youtube.com/watch?v=v91m_SizVcg")</f>
        <v>https://www.youtube.com/watch?v=v91m_SizVcg</v>
      </c>
      <c r="C38" s="4">
        <f ca="1">IFERROR(__xludf.DUMMYFUNCTION("""COMPUTED_VALUE"""),0)</f>
        <v>0</v>
      </c>
      <c r="D38" s="4"/>
      <c r="E38" s="4" t="str">
        <f ca="1">IFERROR(__xludf.DUMMYFUNCTION("""COMPUTED_VALUE"""),"Tragtedrengen")</f>
        <v>Tragtedrengen</v>
      </c>
      <c r="F38" s="26"/>
    </row>
    <row r="39" spans="1:6" x14ac:dyDescent="0.2">
      <c r="A39" s="4" t="str">
        <f ca="1">IFERROR(__xludf.DUMMYFUNCTION("""COMPUTED_VALUE"""),"Drop - Connor price")</f>
        <v>Drop - Connor price</v>
      </c>
      <c r="B39" s="5" t="str">
        <f ca="1">IFERROR(__xludf.DUMMYFUNCTION("""COMPUTED_VALUE"""),"https://www.youtube.com/watch?v=pUROT2f6azM")</f>
        <v>https://www.youtube.com/watch?v=pUROT2f6azM</v>
      </c>
      <c r="C39" s="4">
        <f ca="1">IFERROR(__xludf.DUMMYFUNCTION("""COMPUTED_VALUE"""),13)</f>
        <v>13</v>
      </c>
      <c r="D39" s="4"/>
      <c r="E39" s="4" t="str">
        <f ca="1">IFERROR(__xludf.DUMMYFUNCTION("""COMPUTED_VALUE"""),"Tragtedrengen")</f>
        <v>Tragtedrengen</v>
      </c>
      <c r="F39" s="4" t="s">
        <v>212</v>
      </c>
    </row>
    <row r="40" spans="1:6" x14ac:dyDescent="0.2">
      <c r="A40" s="4" t="str">
        <f ca="1">IFERROR(__xludf.DUMMYFUNCTION("""COMPUTED_VALUE"""),"Starvation - Aurora")</f>
        <v>Starvation - Aurora</v>
      </c>
      <c r="B40" s="5" t="str">
        <f ca="1">IFERROR(__xludf.DUMMYFUNCTION("""COMPUTED_VALUE"""),"https://www.youtube.com/watch?v=Y1YTg6SEed8")</f>
        <v>https://www.youtube.com/watch?v=Y1YTg6SEed8</v>
      </c>
      <c r="C40" s="4">
        <f ca="1">IFERROR(__xludf.DUMMYFUNCTION("""COMPUTED_VALUE"""),164)</f>
        <v>164</v>
      </c>
      <c r="D40" s="4"/>
      <c r="E40" s="4" t="str">
        <f ca="1">IFERROR(__xludf.DUMMYFUNCTION("""COMPUTED_VALUE"""),"Tams")</f>
        <v>Tams</v>
      </c>
      <c r="F40" s="4" t="s">
        <v>212</v>
      </c>
    </row>
    <row r="41" spans="1:6" x14ac:dyDescent="0.2">
      <c r="A41" s="4" t="str">
        <f ca="1">IFERROR(__xludf.DUMMYFUNCTION("""COMPUTED_VALUE"""),"Brutalismus 3000 - DIE LIEBE KOMMT NICHT AUS BERLIN")</f>
        <v>Brutalismus 3000 - DIE LIEBE KOMMT NICHT AUS BERLIN</v>
      </c>
      <c r="B41" s="5" t="str">
        <f ca="1">IFERROR(__xludf.DUMMYFUNCTION("""COMPUTED_VALUE"""),"https://www.youtube.com/watch?v=BY1qkoUhcWQ")</f>
        <v>https://www.youtube.com/watch?v=BY1qkoUhcWQ</v>
      </c>
      <c r="C41" s="4">
        <f ca="1">IFERROR(__xludf.DUMMYFUNCTION("""COMPUTED_VALUE"""),20)</f>
        <v>20</v>
      </c>
      <c r="D41" s="4"/>
      <c r="E41" s="4" t="str">
        <f ca="1">IFERROR(__xludf.DUMMYFUNCTION("""COMPUTED_VALUE"""),"Tams")</f>
        <v>Tams</v>
      </c>
      <c r="F41" s="4" t="s">
        <v>212</v>
      </c>
    </row>
    <row r="42" spans="1:6" x14ac:dyDescent="0.2">
      <c r="A42" s="4" t="str">
        <f ca="1">IFERROR(__xludf.DUMMYFUNCTION("""COMPUTED_VALUE"""),"Satan Was A Babyboomer")</f>
        <v>Satan Was A Babyboomer</v>
      </c>
      <c r="B42" s="5" t="str">
        <f ca="1">IFERROR(__xludf.DUMMYFUNCTION("""COMPUTED_VALUE"""),"https://www.youtube.com/watch?v=I2UV_21GuA8")</f>
        <v>https://www.youtube.com/watch?v=I2UV_21GuA8</v>
      </c>
      <c r="C42" s="4">
        <f ca="1">IFERROR(__xludf.DUMMYFUNCTION("""COMPUTED_VALUE"""),0)</f>
        <v>0</v>
      </c>
      <c r="D42" s="4"/>
      <c r="E42" s="4" t="str">
        <f ca="1">IFERROR(__xludf.DUMMYFUNCTION("""COMPUTED_VALUE"""),"Tams")</f>
        <v>Tams</v>
      </c>
    </row>
    <row r="43" spans="1:6" x14ac:dyDescent="0.2">
      <c r="A43" s="4" t="str">
        <f ca="1">IFERROR(__xludf.DUMMYFUNCTION("""COMPUTED_VALUE"""),"Skrillex, Fred again.. &amp; Flowdan - Rumble")</f>
        <v>Skrillex, Fred again.. &amp; Flowdan - Rumble</v>
      </c>
      <c r="B43" s="5" t="str">
        <f ca="1">IFERROR(__xludf.DUMMYFUNCTION("""COMPUTED_VALUE"""),"https://www.youtube.com/watch?v=i8Vgo5S-_NM")</f>
        <v>https://www.youtube.com/watch?v=i8Vgo5S-_NM</v>
      </c>
      <c r="C43" s="4">
        <f ca="1">IFERROR(__xludf.DUMMYFUNCTION("""COMPUTED_VALUE"""),37)</f>
        <v>37</v>
      </c>
      <c r="D43" s="4"/>
      <c r="E43" s="4" t="str">
        <f ca="1">IFERROR(__xludf.DUMMYFUNCTION("""COMPUTED_VALUE"""),"Tams")</f>
        <v>Tams</v>
      </c>
    </row>
    <row r="44" spans="1:6" x14ac:dyDescent="0.2">
      <c r="A44" s="4" t="str">
        <f ca="1">IFERROR(__xludf.DUMMYFUNCTION("""COMPUTED_VALUE"""),"DET SKAL SGU VÆRE HÅRDT")</f>
        <v>DET SKAL SGU VÆRE HÅRDT</v>
      </c>
      <c r="B44" s="5" t="str">
        <f ca="1">IFERROR(__xludf.DUMMYFUNCTION("""COMPUTED_VALUE"""),"https://soundcloud.com/magnus-vagner-johannesen/jamen-det-skal-sku-vaere-hardt")</f>
        <v>https://soundcloud.com/magnus-vagner-johannesen/jamen-det-skal-sku-vaere-hardt</v>
      </c>
      <c r="C44" s="4">
        <f ca="1">IFERROR(__xludf.DUMMYFUNCTION("""COMPUTED_VALUE"""),30)</f>
        <v>30</v>
      </c>
      <c r="D44" s="4"/>
      <c r="E44" s="4" t="str">
        <f ca="1">IFERROR(__xludf.DUMMYFUNCTION("""COMPUTED_VALUE"""),"Ginger")</f>
        <v>Ginger</v>
      </c>
    </row>
    <row r="45" spans="1:6" x14ac:dyDescent="0.2">
      <c r="A45" s="4" t="str">
        <f ca="1">IFERROR(__xludf.DUMMYFUNCTION("""COMPUTED_VALUE"""),"Rhabarberbbar")</f>
        <v>Rhabarberbbar</v>
      </c>
      <c r="B45" s="5" t="str">
        <f ca="1">IFERROR(__xludf.DUMMYFUNCTION("""COMPUTED_VALUE"""),"https://www.youtube.com/watch?v=ZYkBf0dbs5I")</f>
        <v>https://www.youtube.com/watch?v=ZYkBf0dbs5I</v>
      </c>
      <c r="C45" s="4">
        <f ca="1">IFERROR(__xludf.DUMMYFUNCTION("""COMPUTED_VALUE"""),0)</f>
        <v>0</v>
      </c>
      <c r="D45" s="4"/>
      <c r="E45" s="4" t="str">
        <f ca="1">IFERROR(__xludf.DUMMYFUNCTION("""COMPUTED_VALUE"""),"Monrad")</f>
        <v>Monrad</v>
      </c>
    </row>
    <row r="46" spans="1:6" x14ac:dyDescent="0.2">
      <c r="A46" s="4" t="str">
        <f ca="1">IFERROR(__xludf.DUMMYFUNCTION("""COMPUTED_VALUE"""),"Give it to me")</f>
        <v>Give it to me</v>
      </c>
      <c r="B46" s="5" t="str">
        <f ca="1">IFERROR(__xludf.DUMMYFUNCTION("""COMPUTED_VALUE"""),"https://soundcloud.com/sophie-finderup/give-it-to-me")</f>
        <v>https://soundcloud.com/sophie-finderup/give-it-to-me</v>
      </c>
      <c r="C46" s="4">
        <f ca="1">IFERROR(__xludf.DUMMYFUNCTION("""COMPUTED_VALUE"""),0)</f>
        <v>0</v>
      </c>
      <c r="D46" s="4"/>
      <c r="E46" s="4" t="str">
        <f ca="1">IFERROR(__xludf.DUMMYFUNCTION("""COMPUTED_VALUE"""),"Ginger")</f>
        <v>Ginger</v>
      </c>
    </row>
    <row r="47" spans="1:6" x14ac:dyDescent="0.2">
      <c r="A47" s="4" t="str">
        <f ca="1">IFERROR(__xludf.DUMMYFUNCTION("""COMPUTED_VALUE"""),"AK-47")</f>
        <v>AK-47</v>
      </c>
      <c r="B47" s="4"/>
      <c r="C47" s="4"/>
      <c r="D47" s="4"/>
      <c r="E47" s="4"/>
    </row>
    <row r="48" spans="1:6" x14ac:dyDescent="0.2">
      <c r="A48" s="4" t="str">
        <f ca="1">IFERROR(__xludf.DUMMYFUNCTION("""COMPUTED_VALUE"""),"Jeg bruker ikke Kondom")</f>
        <v>Jeg bruker ikke Kondom</v>
      </c>
      <c r="B48" s="5" t="str">
        <f ca="1">IFERROR(__xludf.DUMMYFUNCTION("""COMPUTED_VALUE"""),"https://www.youtube.com/watch?v=dRGSsIi_UWo")</f>
        <v>https://www.youtube.com/watch?v=dRGSsIi_UWo</v>
      </c>
      <c r="C48" s="4">
        <f ca="1">IFERROR(__xludf.DUMMYFUNCTION("""COMPUTED_VALUE"""),24)</f>
        <v>24</v>
      </c>
      <c r="D48" s="4"/>
      <c r="E48" s="4"/>
    </row>
    <row r="49" spans="1:5" x14ac:dyDescent="0.2">
      <c r="A49" s="4" t="str">
        <f ca="1">IFERROR(__xludf.DUMMYFUNCTION("""COMPUTED_VALUE"""),"Den flotteste fyr i byen")</f>
        <v>Den flotteste fyr i byen</v>
      </c>
      <c r="B49" s="5" t="str">
        <f ca="1">IFERROR(__xludf.DUMMYFUNCTION("""COMPUTED_VALUE"""),"https://www.youtube.com/watch?v=Jk6DsjLh85A")</f>
        <v>https://www.youtube.com/watch?v=Jk6DsjLh85A</v>
      </c>
      <c r="C49" s="4">
        <f ca="1">IFERROR(__xludf.DUMMYFUNCTION("""COMPUTED_VALUE"""),0)</f>
        <v>0</v>
      </c>
      <c r="D49" s="4"/>
      <c r="E49" s="4" t="str">
        <f ca="1">IFERROR(__xludf.DUMMYFUNCTION("""COMPUTED_VALUE"""),"Monrad")</f>
        <v>Monrad</v>
      </c>
    </row>
    <row r="50" spans="1:5" x14ac:dyDescent="0.2">
      <c r="A50" s="4" t="str">
        <f ca="1">IFERROR(__xludf.DUMMYFUNCTION("""COMPUTED_VALUE"""),"Makeba")</f>
        <v>Makeba</v>
      </c>
      <c r="B50" s="5" t="str">
        <f ca="1">IFERROR(__xludf.DUMMYFUNCTION("""COMPUTED_VALUE"""),"https://www.youtube.com/watch?v=59Q_lhgGANc")</f>
        <v>https://www.youtube.com/watch?v=59Q_lhgGANc</v>
      </c>
      <c r="C50" s="4"/>
      <c r="D50" s="4"/>
      <c r="E50" s="4" t="str">
        <f ca="1">IFERROR(__xludf.DUMMYFUNCTION("""COMPUTED_VALUE"""),"TragteDrengen")</f>
        <v>TragteDrengen</v>
      </c>
    </row>
    <row r="51" spans="1:5" x14ac:dyDescent="0.2">
      <c r="A51" s="4" t="str">
        <f ca="1">IFERROR(__xludf.DUMMYFUNCTION("""COMPUTED_VALUE"""),"55 fries 55 burgers")</f>
        <v>55 fries 55 burgers</v>
      </c>
      <c r="B51" s="5" t="str">
        <f ca="1">IFERROR(__xludf.DUMMYFUNCTION("""COMPUTED_VALUE"""),"https://www.youtube.com/watch?v=TotjQAfzMpo")</f>
        <v>https://www.youtube.com/watch?v=TotjQAfzMpo</v>
      </c>
      <c r="C51" s="4"/>
      <c r="D51" s="4"/>
      <c r="E51" s="4" t="str">
        <f ca="1">IFERROR(__xludf.DUMMYFUNCTION("""COMPUTED_VALUE"""),"Ginger")</f>
        <v>Ginger</v>
      </c>
    </row>
    <row r="52" spans="1:5" x14ac:dyDescent="0.2">
      <c r="A52" s="4" t="str">
        <f ca="1">IFERROR(__xludf.DUMMYFUNCTION("""COMPUTED_VALUE"""),"Jeg tager imod")</f>
        <v>Jeg tager imod</v>
      </c>
      <c r="B52" s="5" t="str">
        <f ca="1">IFERROR(__xludf.DUMMYFUNCTION("""COMPUTED_VALUE"""),"https://www.youtube.com/watch?v=zgpNAWKWKUU")</f>
        <v>https://www.youtube.com/watch?v=zgpNAWKWKUU</v>
      </c>
      <c r="C52" s="4">
        <f ca="1">IFERROR(__xludf.DUMMYFUNCTION("""COMPUTED_VALUE"""),0)</f>
        <v>0</v>
      </c>
      <c r="D52" s="4"/>
      <c r="E52" s="4" t="str">
        <f ca="1">IFERROR(__xludf.DUMMYFUNCTION("""COMPUTED_VALUE"""),"Ginger")</f>
        <v>Ginger</v>
      </c>
    </row>
    <row r="53" spans="1:5" x14ac:dyDescent="0.2">
      <c r="A53" s="4" t="str">
        <f ca="1">IFERROR(__xludf.DUMMYFUNCTION("""COMPUTED_VALUE"""),"VLTJ x STORMAND")</f>
        <v>VLTJ x STORMAND</v>
      </c>
      <c r="B53" s="5" t="str">
        <f ca="1">IFERROR(__xludf.DUMMYFUNCTION("""COMPUTED_VALUE"""),"https://soundcloud.com/heyshorty-mashups/vltj-torfisk-stor-mand-mashup-1")</f>
        <v>https://soundcloud.com/heyshorty-mashups/vltj-torfisk-stor-mand-mashup-1</v>
      </c>
      <c r="C53" s="4">
        <f ca="1">IFERROR(__xludf.DUMMYFUNCTION("""COMPUTED_VALUE"""),0)</f>
        <v>0</v>
      </c>
      <c r="D53" s="4"/>
      <c r="E53" s="4" t="str">
        <f ca="1">IFERROR(__xludf.DUMMYFUNCTION("""COMPUTED_VALUE"""),"Ginger")</f>
        <v>Ginger</v>
      </c>
    </row>
    <row r="54" spans="1:5" x14ac:dyDescent="0.2">
      <c r="A54" s="4" t="str">
        <f ca="1">IFERROR(__xludf.DUMMYFUNCTION("""COMPUTED_VALUE"""),"Trouble")</f>
        <v>Trouble</v>
      </c>
      <c r="B54" s="5" t="str">
        <f ca="1">IFERROR(__xludf.DUMMYFUNCTION("""COMPUTED_VALUE"""),"https://www.youtube.com/watch?v=vNoKguSdy4Y")</f>
        <v>https://www.youtube.com/watch?v=vNoKguSdy4Y</v>
      </c>
      <c r="C54" s="4"/>
      <c r="D54" s="4"/>
      <c r="E54" s="4"/>
    </row>
    <row r="55" spans="1:5" x14ac:dyDescent="0.2">
      <c r="A55" s="4" t="str">
        <f ca="1">IFERROR(__xludf.DUMMYFUNCTION("""COMPUTED_VALUE"""),"Harlem Shake")</f>
        <v>Harlem Shake</v>
      </c>
      <c r="B55" s="4"/>
      <c r="C55" s="4"/>
      <c r="D55" s="4"/>
      <c r="E55" s="4"/>
    </row>
    <row r="56" spans="1:5" x14ac:dyDescent="0.2">
      <c r="A56" s="4" t="str">
        <f ca="1">IFERROR(__xludf.DUMMYFUNCTION("""COMPUTED_VALUE"""),"Den eneste tid ")</f>
        <v xml:space="preserve">Den eneste tid </v>
      </c>
      <c r="B56" s="4"/>
      <c r="C56" s="4"/>
      <c r="D56" s="4"/>
      <c r="E56" s="4"/>
    </row>
    <row r="57" spans="1:5" x14ac:dyDescent="0.2">
      <c r="A57" s="4" t="str">
        <f ca="1">IFERROR(__xludf.DUMMYFUNCTION("""COMPUTED_VALUE"""),"Bangarang ")</f>
        <v xml:space="preserve">Bangarang </v>
      </c>
      <c r="B57" s="5" t="str">
        <f ca="1">IFERROR(__xludf.DUMMYFUNCTION("""COMPUTED_VALUE"""),"https://www.youtube.com/watch?v=YJVmu6yttiw")</f>
        <v>https://www.youtube.com/watch?v=YJVmu6yttiw</v>
      </c>
      <c r="C57" s="4"/>
      <c r="D57" s="4"/>
      <c r="E57" s="4"/>
    </row>
    <row r="58" spans="1:5" x14ac:dyDescent="0.2">
      <c r="A58" s="4" t="str">
        <f ca="1">IFERROR(__xludf.DUMMYFUNCTION("""COMPUTED_VALUE"""),"I got depression")</f>
        <v>I got depression</v>
      </c>
      <c r="B58" s="5" t="str">
        <f ca="1">IFERROR(__xludf.DUMMYFUNCTION("""COMPUTED_VALUE"""),"https://www.youtube.com/watch?v=-pypV-JPU1k")</f>
        <v>https://www.youtube.com/watch?v=-pypV-JPU1k</v>
      </c>
      <c r="C58" s="4">
        <f ca="1">IFERROR(__xludf.DUMMYFUNCTION("""COMPUTED_VALUE"""),17)</f>
        <v>17</v>
      </c>
      <c r="D58" s="4"/>
      <c r="E58" s="4" t="str">
        <f ca="1">IFERROR(__xludf.DUMMYFUNCTION("""COMPUTED_VALUE"""),"Ginger")</f>
        <v>Ginger</v>
      </c>
    </row>
    <row r="59" spans="1:5" x14ac:dyDescent="0.2">
      <c r="A59" s="4" t="str">
        <f ca="1">IFERROR(__xludf.DUMMYFUNCTION("""COMPUTED_VALUE"""),"I ran so far away")</f>
        <v>I ran so far away</v>
      </c>
      <c r="B59" s="5" t="str">
        <f ca="1">IFERROR(__xludf.DUMMYFUNCTION("""COMPUTED_VALUE"""),"https://www.youtube.com/watch?v=iIpfWORQWhU")</f>
        <v>https://www.youtube.com/watch?v=iIpfWORQWhU</v>
      </c>
      <c r="C59" s="4"/>
      <c r="D59" s="4"/>
      <c r="E59" s="4" t="str">
        <f ca="1">IFERROR(__xludf.DUMMYFUNCTION("""COMPUTED_VALUE"""),"Ginger")</f>
        <v>Ginger</v>
      </c>
    </row>
    <row r="60" spans="1:5" x14ac:dyDescent="0.2">
      <c r="A60" s="4" t="str">
        <f ca="1">IFERROR(__xludf.DUMMYFUNCTION("""COMPUTED_VALUE"""),"Whats love got to do with it ")</f>
        <v xml:space="preserve">Whats love got to do with it </v>
      </c>
      <c r="B60" s="5" t="str">
        <f ca="1">IFERROR(__xludf.DUMMYFUNCTION("""COMPUTED_VALUE"""),"https://www.youtube.com/watch?v=9n3A_-HRFfc")</f>
        <v>https://www.youtube.com/watch?v=9n3A_-HRFfc</v>
      </c>
      <c r="C60" s="4"/>
      <c r="D60" s="4"/>
      <c r="E60" s="4" t="str">
        <f ca="1">IFERROR(__xludf.DUMMYFUNCTION("""COMPUTED_VALUE"""),"Tragtedrengen")</f>
        <v>Tragtedrengen</v>
      </c>
    </row>
    <row r="61" spans="1:5" x14ac:dyDescent="0.2">
      <c r="A61" s="4" t="str">
        <f ca="1">IFERROR(__xludf.DUMMYFUNCTION("""COMPUTED_VALUE"""),"Kiss from a rose")</f>
        <v>Kiss from a rose</v>
      </c>
      <c r="B61" s="5" t="str">
        <f ca="1">IFERROR(__xludf.DUMMYFUNCTION("""COMPUTED_VALUE"""),"https://youtu.be/vx-Lzo9NxAQ?si=Q82ISXtRsBKP_D-l")</f>
        <v>https://youtu.be/vx-Lzo9NxAQ?si=Q82ISXtRsBKP_D-l</v>
      </c>
      <c r="C61" s="4">
        <f ca="1">IFERROR(__xludf.DUMMYFUNCTION("""COMPUTED_VALUE"""),0)</f>
        <v>0</v>
      </c>
      <c r="D61" s="4"/>
      <c r="E61" s="4"/>
    </row>
    <row r="62" spans="1:5" x14ac:dyDescent="0.2">
      <c r="A62" s="4" t="str">
        <f ca="1">IFERROR(__xludf.DUMMYFUNCTION("""COMPUTED_VALUE"""),"Beat goes on ")</f>
        <v xml:space="preserve">Beat goes on </v>
      </c>
      <c r="B62" s="5" t="str">
        <f ca="1">IFERROR(__xludf.DUMMYFUNCTION("""COMPUTED_VALUE"""),"https://www.youtube.com/watch?v=AYmi8vqiRi0")</f>
        <v>https://www.youtube.com/watch?v=AYmi8vqiRi0</v>
      </c>
      <c r="C62" s="4">
        <f ca="1">IFERROR(__xludf.DUMMYFUNCTION("""COMPUTED_VALUE"""),30)</f>
        <v>30</v>
      </c>
      <c r="D62" s="4"/>
      <c r="E62" s="4"/>
    </row>
    <row r="63" spans="1:5" x14ac:dyDescent="0.2">
      <c r="A63" s="4" t="str">
        <f ca="1">IFERROR(__xludf.DUMMYFUNCTION("""COMPUTED_VALUE"""),"Min kat den danser tango")</f>
        <v>Min kat den danser tango</v>
      </c>
      <c r="B63" s="5" t="str">
        <f ca="1">IFERROR(__xludf.DUMMYFUNCTION("""COMPUTED_VALUE"""),"https://www.youtube.com/watch?v=VFcJzqgt0-I")</f>
        <v>https://www.youtube.com/watch?v=VFcJzqgt0-I</v>
      </c>
      <c r="C63" s="4"/>
      <c r="D63" s="4"/>
      <c r="E63" s="4"/>
    </row>
    <row r="64" spans="1:5" x14ac:dyDescent="0.2">
      <c r="A64" s="4" t="str">
        <f ca="1">IFERROR(__xludf.DUMMYFUNCTION("""COMPUTED_VALUE"""),"Disco yes")</f>
        <v>Disco yes</v>
      </c>
      <c r="B64" s="5" t="str">
        <f ca="1">IFERROR(__xludf.DUMMYFUNCTION("""COMPUTED_VALUE"""),"https://www.youtube.com/watch?v=EXWOJvlDwbU")</f>
        <v>https://www.youtube.com/watch?v=EXWOJvlDwbU</v>
      </c>
      <c r="C64" s="4">
        <f ca="1">IFERROR(__xludf.DUMMYFUNCTION("""COMPUTED_VALUE"""),7)</f>
        <v>7</v>
      </c>
      <c r="D64" s="4"/>
      <c r="E64" s="4"/>
    </row>
    <row r="65" spans="1:5" x14ac:dyDescent="0.2">
      <c r="A65" s="4" t="str">
        <f ca="1">IFERROR(__xludf.DUMMYFUNCTION("""COMPUTED_VALUE"""),"Virtual Insanity")</f>
        <v>Virtual Insanity</v>
      </c>
      <c r="B65" s="4"/>
      <c r="C65" s="4"/>
      <c r="D65" s="4"/>
      <c r="E65" s="4"/>
    </row>
    <row r="66" spans="1:5" x14ac:dyDescent="0.2">
      <c r="A66" s="4" t="str">
        <f ca="1">IFERROR(__xludf.DUMMYFUNCTION("""COMPUTED_VALUE"""),"The Boys are back In town")</f>
        <v>The Boys are back In town</v>
      </c>
      <c r="B66" s="5" t="str">
        <f ca="1">IFERROR(__xludf.DUMMYFUNCTION("""COMPUTED_VALUE"""),"https://youtu.be/hQo1HIcSVtg?si=7aRha5-hjpTS0b62")</f>
        <v>https://youtu.be/hQo1HIcSVtg?si=7aRha5-hjpTS0b62</v>
      </c>
      <c r="C66" s="4"/>
      <c r="D66" s="4"/>
      <c r="E66" s="4"/>
    </row>
    <row r="67" spans="1:5" x14ac:dyDescent="0.2">
      <c r="A67" s="4" t="str">
        <f ca="1">IFERROR(__xludf.DUMMYFUNCTION("""COMPUTED_VALUE"""),"Plain Jane")</f>
        <v>Plain Jane</v>
      </c>
      <c r="B67" s="4"/>
      <c r="C67" s="4"/>
      <c r="D67" s="4"/>
      <c r="E67" s="4"/>
    </row>
    <row r="68" spans="1:5" x14ac:dyDescent="0.2">
      <c r="A68" s="4" t="str">
        <f ca="1">IFERROR(__xludf.DUMMYFUNCTION("""COMPUTED_VALUE"""),"Hoppe Nat ")</f>
        <v xml:space="preserve">Hoppe Nat </v>
      </c>
      <c r="B68" s="4"/>
      <c r="C68" s="4"/>
      <c r="D68" s="4"/>
      <c r="E68" s="4"/>
    </row>
    <row r="69" spans="1:5" x14ac:dyDescent="0.2">
      <c r="A69" s="4" t="str">
        <f ca="1">IFERROR(__xludf.DUMMYFUNCTION("""COMPUTED_VALUE"""),"Superstition - Ricky martin")</f>
        <v>Superstition - Ricky martin</v>
      </c>
      <c r="B69" s="4"/>
      <c r="C69" s="4"/>
      <c r="D69" s="4"/>
      <c r="E69" s="4"/>
    </row>
    <row r="70" spans="1:5" x14ac:dyDescent="0.2">
      <c r="A70" s="4" t="str">
        <f ca="1">IFERROR(__xludf.DUMMYFUNCTION("""COMPUTED_VALUE"""),"Indiana Jones")</f>
        <v>Indiana Jones</v>
      </c>
      <c r="B70" s="5" t="str">
        <f ca="1">IFERROR(__xludf.DUMMYFUNCTION("""COMPUTED_VALUE"""),"https://www.youtube.com/watch?v=saFn4FSYLa4")</f>
        <v>https://www.youtube.com/watch?v=saFn4FSYLa4</v>
      </c>
      <c r="C70" s="4"/>
      <c r="D70" s="4"/>
      <c r="E70" s="4"/>
    </row>
    <row r="71" spans="1:5" x14ac:dyDescent="0.2">
      <c r="A71" s="4" t="str">
        <f ca="1">IFERROR(__xludf.DUMMYFUNCTION("""COMPUTED_VALUE"""),"Road to riches ")</f>
        <v xml:space="preserve">Road to riches </v>
      </c>
      <c r="B71" s="5" t="str">
        <f ca="1">IFERROR(__xludf.DUMMYFUNCTION("""COMPUTED_VALUE"""),"https://www.youtube.com/watch?v=YpJpTjrgxIc")</f>
        <v>https://www.youtube.com/watch?v=YpJpTjrgxIc</v>
      </c>
      <c r="C71" s="4"/>
      <c r="D71" s="4"/>
      <c r="E71" s="4"/>
    </row>
    <row r="72" spans="1:5" x14ac:dyDescent="0.2">
      <c r="A72" s="4" t="str">
        <f ca="1">IFERROR(__xludf.DUMMYFUNCTION("""COMPUTED_VALUE"""),"Dicko Mode")</f>
        <v>Dicko Mode</v>
      </c>
      <c r="B72" s="5" t="str">
        <f ca="1">IFERROR(__xludf.DUMMYFUNCTION("""COMPUTED_VALUE"""),"https://www.youtube.com/watch?v=3LnA09-ylmQ")</f>
        <v>https://www.youtube.com/watch?v=3LnA09-ylmQ</v>
      </c>
      <c r="C72" s="4"/>
      <c r="D72" s="4"/>
      <c r="E72" s="4"/>
    </row>
    <row r="73" spans="1:5" x14ac:dyDescent="0.2">
      <c r="A73" s="4" t="str">
        <f ca="1">IFERROR(__xludf.DUMMYFUNCTION("""COMPUTED_VALUE"""),"Prayer in C")</f>
        <v>Prayer in C</v>
      </c>
      <c r="B73" s="4"/>
      <c r="C73" s="4"/>
      <c r="D73" s="4"/>
      <c r="E73" s="4"/>
    </row>
    <row r="74" spans="1:5" x14ac:dyDescent="0.2">
      <c r="A74" s="4" t="str">
        <f ca="1">IFERROR(__xludf.DUMMYFUNCTION("""COMPUTED_VALUE"""),"Daisy - Ashnikko")</f>
        <v>Daisy - Ashnikko</v>
      </c>
      <c r="B74" s="4"/>
      <c r="C74" s="4"/>
      <c r="D74" s="4"/>
      <c r="E74" s="4"/>
    </row>
    <row r="75" spans="1:5" x14ac:dyDescent="0.2">
      <c r="A75" s="4" t="str">
        <f ca="1">IFERROR(__xludf.DUMMYFUNCTION("""COMPUTED_VALUE"""),"Lovesick - Mura Masa")</f>
        <v>Lovesick - Mura Masa</v>
      </c>
      <c r="B75" s="4"/>
      <c r="C75" s="4"/>
      <c r="D75" s="4"/>
      <c r="E75" s="4"/>
    </row>
    <row r="76" spans="1:5" x14ac:dyDescent="0.2">
      <c r="A76" s="4" t="str">
        <f ca="1">IFERROR(__xludf.DUMMYFUNCTION("""COMPUTED_VALUE"""),"Wanna be - Ceo@buisness.net")</f>
        <v>Wanna be - Ceo@buisness.net</v>
      </c>
      <c r="B76" s="5" t="str">
        <f ca="1">IFERROR(__xludf.DUMMYFUNCTION("""COMPUTED_VALUE"""),"https://www.youtube.com/watch?v=z2mNX-CpQe8")</f>
        <v>https://www.youtube.com/watch?v=z2mNX-CpQe8</v>
      </c>
      <c r="C76" s="4"/>
      <c r="D76" s="4"/>
      <c r="E76" s="4"/>
    </row>
    <row r="77" spans="1:5" x14ac:dyDescent="0.2">
      <c r="A77" s="4" t="str">
        <f ca="1">IFERROR(__xludf.DUMMYFUNCTION("""COMPUTED_VALUE"""),"Sharp dressed man - ZZtop")</f>
        <v>Sharp dressed man - ZZtop</v>
      </c>
      <c r="B77" s="4"/>
      <c r="C77" s="4"/>
      <c r="D77" s="4"/>
      <c r="E77" s="4"/>
    </row>
    <row r="78" spans="1:5" x14ac:dyDescent="0.2">
      <c r="A78" s="4" t="str">
        <f ca="1">IFERROR(__xludf.DUMMYFUNCTION("""COMPUTED_VALUE"""),"Like a G6 Freestyle")</f>
        <v>Like a G6 Freestyle</v>
      </c>
      <c r="B78" s="5" t="str">
        <f ca="1">IFERROR(__xludf.DUMMYFUNCTION("""COMPUTED_VALUE"""),"https://www.youtube.com/watch?v=ekD1dTsM3Ng")</f>
        <v>https://www.youtube.com/watch?v=ekD1dTsM3Ng</v>
      </c>
      <c r="C78" s="4"/>
      <c r="D78" s="4"/>
      <c r="E78" s="4"/>
    </row>
    <row r="79" spans="1:5" x14ac:dyDescent="0.2">
      <c r="A79" s="4" t="str">
        <f ca="1">IFERROR(__xludf.DUMMYFUNCTION("""COMPUTED_VALUE"""),"Bliss ")</f>
        <v xml:space="preserve">Bliss </v>
      </c>
      <c r="B79" s="5" t="str">
        <f ca="1">IFERROR(__xludf.DUMMYFUNCTION("""COMPUTED_VALUE"""),"https://www.youtube.com/watch?v=RH08pZT6lsk")</f>
        <v>https://www.youtube.com/watch?v=RH08pZT6lsk</v>
      </c>
      <c r="C79" s="4"/>
      <c r="D79" s="4"/>
      <c r="E79" s="4"/>
    </row>
    <row r="80" spans="1:5" x14ac:dyDescent="0.2">
      <c r="A80" s="4" t="str">
        <f ca="1">IFERROR(__xludf.DUMMYFUNCTION("""COMPUTED_VALUE"""),"TOOL - The Pot (Audio)")</f>
        <v>TOOL - The Pot (Audio)</v>
      </c>
      <c r="B80" s="5" t="str">
        <f ca="1">IFERROR(__xludf.DUMMYFUNCTION("""COMPUTED_VALUE"""),"https://www.youtube.com/watch?v=civuoU_NE38")</f>
        <v>https://www.youtube.com/watch?v=civuoU_NE38</v>
      </c>
      <c r="C80" s="4"/>
      <c r="D80" s="4"/>
      <c r="E80" s="4"/>
    </row>
    <row r="81" spans="1:5" x14ac:dyDescent="0.2">
      <c r="A81" s="4" t="str">
        <f ca="1">IFERROR(__xludf.DUMMYFUNCTION("""COMPUTED_VALUE"""),"Yonkers - Tyler")</f>
        <v>Yonkers - Tyler</v>
      </c>
      <c r="B81" s="5" t="str">
        <f ca="1">IFERROR(__xludf.DUMMYFUNCTION("""COMPUTED_VALUE"""),"https://www.youtube.com/watch?v=XSbZidsgMfw")</f>
        <v>https://www.youtube.com/watch?v=XSbZidsgMfw</v>
      </c>
      <c r="C81" s="4"/>
      <c r="D81" s="4"/>
      <c r="E81" s="4"/>
    </row>
    <row r="82" spans="1:5" x14ac:dyDescent="0.2">
      <c r="A82" s="4" t="str">
        <f ca="1">IFERROR(__xludf.DUMMYFUNCTION("""COMPUTED_VALUE"""),"Blæst - All in ")</f>
        <v xml:space="preserve">Blæst - All in </v>
      </c>
      <c r="B82" s="5" t="str">
        <f ca="1">IFERROR(__xludf.DUMMYFUNCTION("""COMPUTED_VALUE"""),"https://www.youtube.com/watch?v=W2roFzbnEu4")</f>
        <v>https://www.youtube.com/watch?v=W2roFzbnEu4</v>
      </c>
      <c r="C82" s="4"/>
      <c r="D82" s="4"/>
      <c r="E82" s="4"/>
    </row>
    <row r="83" spans="1:5" x14ac:dyDescent="0.2">
      <c r="A83" s="4" t="str">
        <f ca="1">IFERROR(__xludf.DUMMYFUNCTION("""COMPUTED_VALUE"""),"Vivalavida - Coldaplay")</f>
        <v>Vivalavida - Coldaplay</v>
      </c>
      <c r="B83" s="5" t="str">
        <f ca="1">IFERROR(__xludf.DUMMYFUNCTION("""COMPUTED_VALUE"""),"https://www.youtube.com/watch?v=y4zdDXPYo0I")</f>
        <v>https://www.youtube.com/watch?v=y4zdDXPYo0I</v>
      </c>
      <c r="C83" s="4"/>
      <c r="D83" s="4"/>
      <c r="E83" s="4"/>
    </row>
    <row r="84" spans="1:5" x14ac:dyDescent="0.2">
      <c r="A84" s="4" t="str">
        <f ca="1">IFERROR(__xludf.DUMMYFUNCTION("""COMPUTED_VALUE"""),"The pretender ")</f>
        <v xml:space="preserve">The pretender </v>
      </c>
      <c r="B84" s="5" t="str">
        <f ca="1">IFERROR(__xludf.DUMMYFUNCTION("""COMPUTED_VALUE"""),"https://www.youtube.com/watch?v=SBjQ9tuuTJQ")</f>
        <v>https://www.youtube.com/watch?v=SBjQ9tuuTJQ</v>
      </c>
      <c r="C84" s="4"/>
      <c r="D84" s="4"/>
      <c r="E84" s="4"/>
    </row>
    <row r="85" spans="1:5" x14ac:dyDescent="0.2">
      <c r="A85" s="4" t="str">
        <f ca="1">IFERROR(__xludf.DUMMYFUNCTION("""COMPUTED_VALUE"""),"Paint the town red - Toad")</f>
        <v>Paint the town red - Toad</v>
      </c>
      <c r="B85" s="5" t="str">
        <f ca="1">IFERROR(__xludf.DUMMYFUNCTION("""COMPUTED_VALUE"""),"https://www.youtube.com/watch?v=R70bfg1Uiq0")</f>
        <v>https://www.youtube.com/watch?v=R70bfg1Uiq0</v>
      </c>
      <c r="C85" s="4"/>
      <c r="D85" s="4"/>
      <c r="E85" s="4"/>
    </row>
    <row r="86" spans="1:5" x14ac:dyDescent="0.2">
      <c r="A86" s="4" t="str">
        <f ca="1">IFERROR(__xludf.DUMMYFUNCTION("""COMPUTED_VALUE"""),"Bacane - Yame")</f>
        <v>Bacane - Yame</v>
      </c>
      <c r="B86" s="5" t="str">
        <f ca="1">IFERROR(__xludf.DUMMYFUNCTION("""COMPUTED_VALUE"""),"https://www.youtube.com/watch?v=lukT_WB5IB0")</f>
        <v>https://www.youtube.com/watch?v=lukT_WB5IB0</v>
      </c>
      <c r="C86" s="4"/>
      <c r="D86" s="4"/>
      <c r="E86" s="4"/>
    </row>
    <row r="87" spans="1:5" x14ac:dyDescent="0.2">
      <c r="A87" s="4" t="str">
        <f ca="1">IFERROR(__xludf.DUMMYFUNCTION("""COMPUTED_VALUE"""),"Tyla - water")</f>
        <v>Tyla - water</v>
      </c>
      <c r="B87" s="4"/>
      <c r="C87" s="4"/>
      <c r="D87" s="4"/>
      <c r="E87" s="4"/>
    </row>
    <row r="88" spans="1:5" x14ac:dyDescent="0.2">
      <c r="A88" s="4" t="str">
        <f ca="1">IFERROR(__xludf.DUMMYFUNCTION("""COMPUTED_VALUE"""),"Jessie Ware - Free yourself")</f>
        <v>Jessie Ware - Free yourself</v>
      </c>
      <c r="B88" s="5" t="str">
        <f ca="1">IFERROR(__xludf.DUMMYFUNCTION("""COMPUTED_VALUE"""),"https://www.youtube.com/watch?v=aD7F6M9fsms")</f>
        <v>https://www.youtube.com/watch?v=aD7F6M9fsms</v>
      </c>
      <c r="C88" s="4"/>
      <c r="D88" s="4"/>
      <c r="E88" s="4"/>
    </row>
    <row r="89" spans="1:5" x14ac:dyDescent="0.2">
      <c r="A89" s="4" t="str">
        <f ca="1">IFERROR(__xludf.DUMMYFUNCTION("""COMPUTED_VALUE"""),"Tinashe - Nasty")</f>
        <v>Tinashe - Nasty</v>
      </c>
      <c r="B89" s="5" t="str">
        <f ca="1">IFERROR(__xludf.DUMMYFUNCTION("""COMPUTED_VALUE"""),"https://www.youtube.com/watch?v=jrjESdPsLxE")</f>
        <v>https://www.youtube.com/watch?v=jrjESdPsLxE</v>
      </c>
      <c r="C89" s="4"/>
      <c r="D89" s="4"/>
      <c r="E89" s="4"/>
    </row>
    <row r="90" spans="1:5" x14ac:dyDescent="0.2">
      <c r="A90" s="4" t="str">
        <f ca="1">IFERROR(__xludf.DUMMYFUNCTION("""COMPUTED_VALUE"""),"Killing in the name of - Rage ")</f>
        <v xml:space="preserve">Killing in the name of - Rage </v>
      </c>
      <c r="B90" s="4"/>
      <c r="C90" s="4"/>
      <c r="D90" s="4"/>
      <c r="E90" s="4"/>
    </row>
    <row r="91" spans="1:5" x14ac:dyDescent="0.2">
      <c r="A91" s="4" t="str">
        <f ca="1">IFERROR(__xludf.DUMMYFUNCTION("""COMPUTED_VALUE"""),"Nia archives - Bianana ")</f>
        <v xml:space="preserve">Nia archives - Bianana </v>
      </c>
      <c r="B91" s="5" t="str">
        <f ca="1">IFERROR(__xludf.DUMMYFUNCTION("""COMPUTED_VALUE"""),"https://www.youtube.com/watch?v=oELrBolP5mM")</f>
        <v>https://www.youtube.com/watch?v=oELrBolP5mM</v>
      </c>
      <c r="C91" s="4"/>
      <c r="D91" s="4"/>
      <c r="E91" s="4"/>
    </row>
    <row r="92" spans="1:5" x14ac:dyDescent="0.2">
      <c r="A92" s="4" t="str">
        <f ca="1">IFERROR(__xludf.DUMMYFUNCTION("""COMPUTED_VALUE"""),"Nu her - benal")</f>
        <v>Nu her - benal</v>
      </c>
      <c r="B92" s="4"/>
      <c r="C92" s="4"/>
      <c r="D92" s="4"/>
      <c r="E92" s="4"/>
    </row>
    <row r="93" spans="1:5" x14ac:dyDescent="0.2">
      <c r="A93" s="4" t="str">
        <f ca="1">IFERROR(__xludf.DUMMYFUNCTION("""COMPUTED_VALUE"""),"Prodigy - Breathe")</f>
        <v>Prodigy - Breathe</v>
      </c>
      <c r="B93" s="5" t="str">
        <f ca="1">IFERROR(__xludf.DUMMYFUNCTION("""COMPUTED_VALUE"""),"https://www.youtube.com/watch?v=6_PAHbqq-o4")</f>
        <v>https://www.youtube.com/watch?v=6_PAHbqq-o4</v>
      </c>
      <c r="C93" s="4"/>
      <c r="D93" s="4"/>
      <c r="E93" s="4"/>
    </row>
    <row r="94" spans="1:5" x14ac:dyDescent="0.2">
      <c r="A94" s="4" t="str">
        <f ca="1">IFERROR(__xludf.DUMMYFUNCTION("""COMPUTED_VALUE"""),"Free bird - Lynard skinner ")</f>
        <v xml:space="preserve">Free bird - Lynard skinner </v>
      </c>
      <c r="B94" s="5" t="str">
        <f ca="1">IFERROR(__xludf.DUMMYFUNCTION("""COMPUTED_VALUE"""),"https://www.youtube.com/watch?v=0LwcvjNJTuM")</f>
        <v>https://www.youtube.com/watch?v=0LwcvjNJTuM</v>
      </c>
      <c r="C94" s="4"/>
      <c r="D94" s="4"/>
      <c r="E94" s="4"/>
    </row>
    <row r="95" spans="1:5" x14ac:dyDescent="0.2">
      <c r="A95" s="4" t="str">
        <f ca="1">IFERROR(__xludf.DUMMYFUNCTION("""COMPUTED_VALUE"""),"Immigrant song")</f>
        <v>Immigrant song</v>
      </c>
      <c r="B95" s="5" t="str">
        <f ca="1">IFERROR(__xludf.DUMMYFUNCTION("""COMPUTED_VALUE"""),"https://www.youtube.com/watch?v=P3Y8OWkiUts")</f>
        <v>https://www.youtube.com/watch?v=P3Y8OWkiUts</v>
      </c>
      <c r="C95" s="4"/>
      <c r="D95" s="4"/>
      <c r="E95" s="4"/>
    </row>
    <row r="96" spans="1:5" x14ac:dyDescent="0.2">
      <c r="A96" s="4" t="str">
        <f ca="1">IFERROR(__xludf.DUMMYFUNCTION("""COMPUTED_VALUE"""),"Radioactive - Imagine Dragons")</f>
        <v>Radioactive - Imagine Dragons</v>
      </c>
      <c r="B96" s="5" t="str">
        <f ca="1">IFERROR(__xludf.DUMMYFUNCTION("""COMPUTED_VALUE"""),"https://www.youtube.com/watch?v=w3viBe2Q0P8")</f>
        <v>https://www.youtube.com/watch?v=w3viBe2Q0P8</v>
      </c>
      <c r="C96" s="4"/>
      <c r="D96" s="4"/>
      <c r="E96" s="4"/>
    </row>
    <row r="97" spans="1:5" x14ac:dyDescent="0.2">
      <c r="A97" s="4" t="str">
        <f ca="1">IFERROR(__xludf.DUMMYFUNCTION("""COMPUTED_VALUE"""),"Start a riot ")</f>
        <v xml:space="preserve">Start a riot </v>
      </c>
      <c r="B97" s="5" t="str">
        <f ca="1">IFERROR(__xludf.DUMMYFUNCTION("""COMPUTED_VALUE"""),"https://www.youtube.com/watch?v=dNRC137o0j8")</f>
        <v>https://www.youtube.com/watch?v=dNRC137o0j8</v>
      </c>
      <c r="C97" s="4"/>
      <c r="D97" s="4"/>
      <c r="E97" s="4"/>
    </row>
    <row r="98" spans="1:5" x14ac:dyDescent="0.2">
      <c r="A98" s="4" t="str">
        <f ca="1">IFERROR(__xludf.DUMMYFUNCTION("""COMPUTED_VALUE"""),"Last Christmas ")</f>
        <v xml:space="preserve">Last Christmas </v>
      </c>
      <c r="B98" s="4"/>
      <c r="C98" s="4"/>
      <c r="D98" s="4"/>
      <c r="E98" s="4"/>
    </row>
    <row r="99" spans="1:5" x14ac:dyDescent="0.2">
      <c r="A99" s="4" t="str">
        <f ca="1">IFERROR(__xludf.DUMMYFUNCTION("""COMPUTED_VALUE"""),"Copacabana ")</f>
        <v xml:space="preserve">Copacabana </v>
      </c>
      <c r="B99" s="5" t="str">
        <f ca="1">IFERROR(__xludf.DUMMYFUNCTION("""COMPUTED_VALUE"""),"https://www.youtube.com/watch?v=f_-_9GGl0_I")</f>
        <v>https://www.youtube.com/watch?v=f_-_9GGl0_I</v>
      </c>
      <c r="C99" s="4"/>
      <c r="D99" s="4"/>
      <c r="E99" s="4"/>
    </row>
    <row r="100" spans="1:5" x14ac:dyDescent="0.2">
      <c r="A100" s="4" t="str">
        <f ca="1">IFERROR(__xludf.DUMMYFUNCTION("""COMPUTED_VALUE"""),"Oceanman - ween")</f>
        <v>Oceanman - ween</v>
      </c>
      <c r="B100" s="4"/>
      <c r="C100" s="4"/>
      <c r="D100" s="4"/>
      <c r="E100" s="4"/>
    </row>
    <row r="101" spans="1:5" x14ac:dyDescent="0.2">
      <c r="A101" s="4" t="str">
        <f ca="1">IFERROR(__xludf.DUMMYFUNCTION("""COMPUTED_VALUE"""),"Dirty work")</f>
        <v>Dirty work</v>
      </c>
      <c r="B101" s="5" t="str">
        <f ca="1">IFERROR(__xludf.DUMMYFUNCTION("""COMPUTED_VALUE"""),"https://www.youtube.com/watch?v=kR5Ki6jjPaY")</f>
        <v>https://www.youtube.com/watch?v=kR5Ki6jjPaY</v>
      </c>
      <c r="C101" s="4"/>
      <c r="D101" s="4"/>
      <c r="E101" s="4"/>
    </row>
    <row r="102" spans="1:5" x14ac:dyDescent="0.2">
      <c r="A102" s="4" t="str">
        <f ca="1">IFERROR(__xludf.DUMMYFUNCTION("""COMPUTED_VALUE"""),"Natte Ravn")</f>
        <v>Natte Ravn</v>
      </c>
      <c r="B102" s="5" t="str">
        <f ca="1">IFERROR(__xludf.DUMMYFUNCTION("""COMPUTED_VALUE"""),"https://www.youtube.com/watch?v=QFtnV6pMqvA")</f>
        <v>https://www.youtube.com/watch?v=QFtnV6pMqvA</v>
      </c>
      <c r="C102" s="4"/>
      <c r="D102" s="4"/>
      <c r="E102" s="4"/>
    </row>
    <row r="103" spans="1:5" x14ac:dyDescent="0.2">
      <c r="A103" s="4" t="str">
        <f ca="1">IFERROR(__xludf.DUMMYFUNCTION("""COMPUTED_VALUE"""),"Knepper dig til techno - Suspekt")</f>
        <v>Knepper dig til techno - Suspekt</v>
      </c>
      <c r="B103" s="5" t="str">
        <f ca="1">IFERROR(__xludf.DUMMYFUNCTION("""COMPUTED_VALUE"""),"https://www.youtube.com/watch?v=bzpvGLBIgKI")</f>
        <v>https://www.youtube.com/watch?v=bzpvGLBIgKI</v>
      </c>
      <c r="C103" s="4"/>
      <c r="D103" s="4"/>
      <c r="E103" s="4"/>
    </row>
    <row r="104" spans="1:5" x14ac:dyDescent="0.2">
      <c r="A104" s="4" t="str">
        <f ca="1">IFERROR(__xludf.DUMMYFUNCTION("""COMPUTED_VALUE"""),"Cure for me - Aurtora")</f>
        <v>Cure for me - Aurtora</v>
      </c>
      <c r="B104" s="5" t="str">
        <f ca="1">IFERROR(__xludf.DUMMYFUNCTION("""COMPUTED_VALUE"""),"https://www.youtube.com/watch?v=K17df81RL9Y")</f>
        <v>https://www.youtube.com/watch?v=K17df81RL9Y</v>
      </c>
      <c r="C104" s="4"/>
      <c r="D104" s="4"/>
      <c r="E104" s="4"/>
    </row>
    <row r="105" spans="1:5" x14ac:dyDescent="0.2">
      <c r="A105" s="4" t="str">
        <f ca="1">IFERROR(__xludf.DUMMYFUNCTION("""COMPUTED_VALUE"""),"Vouge in Paris - Noise Mafia")</f>
        <v>Vouge in Paris - Noise Mafia</v>
      </c>
      <c r="B105" s="4" t="str">
        <f ca="1">IFERROR(__xludf.DUMMYFUNCTION("""COMPUTED_VALUE"""),"Vogue In Paris - YouTube")</f>
        <v>Vogue In Paris - YouTube</v>
      </c>
      <c r="C105" s="4">
        <f ca="1">IFERROR(__xludf.DUMMYFUNCTION("""COMPUTED_VALUE"""),179)</f>
        <v>179</v>
      </c>
      <c r="D105" s="4" t="str">
        <f ca="1">IFERROR(__xludf.DUMMYFUNCTION("""COMPUTED_VALUE"""),"DET SKAL VÆRE I SEKUNDER!!!!!")</f>
        <v>DET SKAL VÆRE I SEKUNDER!!!!!</v>
      </c>
      <c r="E105" s="4" t="str">
        <f ca="1">IFERROR(__xludf.DUMMYFUNCTION("""COMPUTED_VALUE"""),"Machnus")</f>
        <v>Machnus</v>
      </c>
    </row>
    <row r="106" spans="1:5" x14ac:dyDescent="0.2">
      <c r="A106" s="4" t="str">
        <f ca="1">IFERROR(__xludf.DUMMYFUNCTION("""COMPUTED_VALUE"""),"(kender du ik) Johnson - Bawler hele dagen")</f>
        <v>(kender du ik) Johnson - Bawler hele dagen</v>
      </c>
      <c r="B106" s="5" t="str">
        <f ca="1">IFERROR(__xludf.DUMMYFUNCTION("""COMPUTED_VALUE"""),"https://www.youtube.com/watch?v=wi816BMNoxs&amp;ab_channel=ArtPeople")</f>
        <v>https://www.youtube.com/watch?v=wi816BMNoxs&amp;ab_channel=ArtPeople</v>
      </c>
      <c r="C106" s="4">
        <f ca="1">IFERROR(__xludf.DUMMYFUNCTION("""COMPUTED_VALUE"""),60)</f>
        <v>60</v>
      </c>
      <c r="D106" s="4"/>
      <c r="E106" s="4" t="str">
        <f ca="1">IFERROR(__xludf.DUMMYFUNCTION("""COMPUTED_VALUE"""),"Machnus")</f>
        <v>Machnus</v>
      </c>
    </row>
    <row r="107" spans="1:5" x14ac:dyDescent="0.2">
      <c r="A107" s="4" t="str">
        <f ca="1">IFERROR(__xludf.DUMMYFUNCTION("""COMPUTED_VALUE"""),"Teenage Dirtbag")</f>
        <v>Teenage Dirtbag</v>
      </c>
      <c r="B107" s="4"/>
      <c r="C107" s="4"/>
      <c r="D107" s="4"/>
      <c r="E107" s="4"/>
    </row>
    <row r="108" spans="1:5" x14ac:dyDescent="0.2">
      <c r="A108" s="4" t="str">
        <f ca="1">IFERROR(__xludf.DUMMYFUNCTION("""COMPUTED_VALUE"""),"Kind mod Kind - Love isnt easy")</f>
        <v>Kind mod Kind - Love isnt easy</v>
      </c>
      <c r="B108" s="5" t="str">
        <f ca="1">IFERROR(__xludf.DUMMYFUNCTION("""COMPUTED_VALUE"""),"https://www.youtube.com/watch?v=rsL_i_ikQ9I")</f>
        <v>https://www.youtube.com/watch?v=rsL_i_ikQ9I</v>
      </c>
      <c r="C108" s="4"/>
      <c r="D108" s="4"/>
      <c r="E108" s="4"/>
    </row>
    <row r="109" spans="1:5" x14ac:dyDescent="0.2">
      <c r="A109" s="4" t="str">
        <f ca="1">IFERROR(__xludf.DUMMYFUNCTION("""COMPUTED_VALUE"""),"Sleeping my day away ")</f>
        <v xml:space="preserve">Sleeping my day away </v>
      </c>
      <c r="B109" s="5" t="str">
        <f ca="1">IFERROR(__xludf.DUMMYFUNCTION("""COMPUTED_VALUE"""),"https://www.youtube.com/watch?v=3oQpVpxyvTQ")</f>
        <v>https://www.youtube.com/watch?v=3oQpVpxyvTQ</v>
      </c>
      <c r="C109" s="4"/>
      <c r="D109" s="4"/>
      <c r="E109" s="4"/>
    </row>
    <row r="110" spans="1:5" x14ac:dyDescent="0.2">
      <c r="A110" s="4" t="str">
        <f ca="1">IFERROR(__xludf.DUMMYFUNCTION("""COMPUTED_VALUE"""),"Gorillaz - Empire Ants")</f>
        <v>Gorillaz - Empire Ants</v>
      </c>
      <c r="B110" s="4" t="str">
        <f ca="1">IFERROR(__xludf.DUMMYFUNCTION("""COMPUTED_VALUE"""),"Gorillaz - Empire Ants - Plastic Beach - YouTube")</f>
        <v>Gorillaz - Empire Ants - Plastic Beach - YouTube</v>
      </c>
      <c r="C110" s="4">
        <f ca="1">IFERROR(__xludf.DUMMYFUNCTION("""COMPUTED_VALUE"""),144)</f>
        <v>144</v>
      </c>
      <c r="D110" s="4"/>
      <c r="E110" s="4" t="str">
        <f ca="1">IFERROR(__xludf.DUMMYFUNCTION("""COMPUTED_VALUE"""),"Machnus")</f>
        <v>Machnus</v>
      </c>
    </row>
    <row r="111" spans="1:5" x14ac:dyDescent="0.2">
      <c r="A111" s="4" t="str">
        <f ca="1">IFERROR(__xludf.DUMMYFUNCTION("""COMPUTED_VALUE"""),"Sidney Samson - Riverside")</f>
        <v>Sidney Samson - Riverside</v>
      </c>
      <c r="B111" s="5" t="str">
        <f ca="1">IFERROR(__xludf.DUMMYFUNCTION("""COMPUTED_VALUE"""),"https://www.youtube.com/watch?v=yRNb4GcRhoQ&amp;ab_channel=Bart93Raamsdonksveer")</f>
        <v>https://www.youtube.com/watch?v=yRNb4GcRhoQ&amp;ab_channel=Bart93Raamsdonksveer</v>
      </c>
      <c r="C111" s="4"/>
      <c r="D111" s="4"/>
      <c r="E111" s="4" t="str">
        <f ca="1">IFERROR(__xludf.DUMMYFUNCTION("""COMPUTED_VALUE"""),"Machnus")</f>
        <v>Machnus</v>
      </c>
    </row>
    <row r="112" spans="1:5" x14ac:dyDescent="0.2">
      <c r="A112" s="4" t="str">
        <f ca="1">IFERROR(__xludf.DUMMYFUNCTION("""COMPUTED_VALUE"""),"Foo Foighters")</f>
        <v>Foo Foighters</v>
      </c>
      <c r="B112" s="5" t="str">
        <f ca="1">IFERROR(__xludf.DUMMYFUNCTION("""COMPUTED_VALUE"""),"https://www.youtube.com/watch?v=5vRlJrkxsqo&amp;ab_channel=THEBESTTHEBESTTHEBE")</f>
        <v>https://www.youtube.com/watch?v=5vRlJrkxsqo&amp;ab_channel=THEBESTTHEBESTTHEBE</v>
      </c>
      <c r="C112" s="4"/>
      <c r="D112" s="4"/>
      <c r="E112" s="4" t="str">
        <f ca="1">IFERROR(__xludf.DUMMYFUNCTION("""COMPUTED_VALUE"""),"Machnus")</f>
        <v>Machnus</v>
      </c>
    </row>
    <row r="113" spans="1:5" x14ac:dyDescent="0.2">
      <c r="A113" s="4" t="str">
        <f ca="1">IFERROR(__xludf.DUMMYFUNCTION("""COMPUTED_VALUE"""),"Bustin?")</f>
        <v>Bustin?</v>
      </c>
      <c r="B113" s="5" t="str">
        <f ca="1">IFERROR(__xludf.DUMMYFUNCTION("""COMPUTED_VALUE"""),"https://www.youtube.com/watch?v=0tdyU_gW6WE&amp;ab_channel=NeilCicierega")</f>
        <v>https://www.youtube.com/watch?v=0tdyU_gW6WE&amp;ab_channel=NeilCicierega</v>
      </c>
      <c r="C113" s="4">
        <f ca="1">IFERROR(__xludf.DUMMYFUNCTION("""COMPUTED_VALUE"""),10)</f>
        <v>10</v>
      </c>
      <c r="D113" s="4"/>
      <c r="E113" s="4" t="str">
        <f ca="1">IFERROR(__xludf.DUMMYFUNCTION("""COMPUTED_VALUE"""),"Machnus")</f>
        <v>Machnus</v>
      </c>
    </row>
    <row r="114" spans="1:5" x14ac:dyDescent="0.2">
      <c r="A114" s="4" t="str">
        <f ca="1">IFERROR(__xludf.DUMMYFUNCTION("""COMPUTED_VALUE"""),"The way I shorty - heyshortymashups")</f>
        <v>The way I shorty - heyshortymashups</v>
      </c>
      <c r="B114" s="5" t="str">
        <f ca="1">IFERROR(__xludf.DUMMYFUNCTION("""COMPUTED_VALUE"""),"https://soundcloud.com/heyshorty-mashups/the-way-i-shorty?in=pernille-aggerholm-bidstrup/sets/fest/")</f>
        <v>https://soundcloud.com/heyshorty-mashups/the-way-i-shorty?in=pernille-aggerholm-bidstrup/sets/fest/</v>
      </c>
      <c r="C114" s="4">
        <f ca="1">IFERROR(__xludf.DUMMYFUNCTION("""COMPUTED_VALUE"""),0)</f>
        <v>0</v>
      </c>
      <c r="D114" s="4"/>
      <c r="E114" s="4" t="str">
        <f ca="1">IFERROR(__xludf.DUMMYFUNCTION("""COMPUTED_VALUE"""),"Pernille ")</f>
        <v xml:space="preserve">Pernille </v>
      </c>
    </row>
    <row r="115" spans="1:5" x14ac:dyDescent="0.2">
      <c r="A115" s="4" t="str">
        <f ca="1">IFERROR(__xludf.DUMMYFUNCTION("""COMPUTED_VALUE"""),"Neonlys x we found love - David Sønnichsen ")</f>
        <v xml:space="preserve">Neonlys x we found love - David Sønnichsen </v>
      </c>
      <c r="B115" s="5" t="str">
        <f ca="1">IFERROR(__xludf.DUMMYFUNCTION("""COMPUTED_VALUE"""),"https://soundcloud.com/david-s-nnichsen/neonlys-x-we-found-love?in=pernille-aggerholm-bidstrup/sets/fest/")</f>
        <v>https://soundcloud.com/david-s-nnichsen/neonlys-x-we-found-love?in=pernille-aggerholm-bidstrup/sets/fest/</v>
      </c>
      <c r="C115" s="4">
        <f ca="1">IFERROR(__xludf.DUMMYFUNCTION("""COMPUTED_VALUE"""),53)</f>
        <v>53</v>
      </c>
      <c r="D115" s="4"/>
      <c r="E115" s="4" t="str">
        <f ca="1">IFERROR(__xludf.DUMMYFUNCTION("""COMPUTED_VALUE"""),"Pernille ")</f>
        <v xml:space="preserve">Pernille </v>
      </c>
    </row>
    <row r="116" spans="1:5" x14ac:dyDescent="0.2">
      <c r="A116" s="4" t="str">
        <f ca="1">IFERROR(__xludf.DUMMYFUNCTION("""COMPUTED_VALUE"""),"Bangarang - Skrillex")</f>
        <v>Bangarang - Skrillex</v>
      </c>
      <c r="B116" s="5" t="str">
        <f ca="1">IFERROR(__xludf.DUMMYFUNCTION("""COMPUTED_VALUE"""),"https://www.youtube.com/watch?v=YJVmu6yttiw")</f>
        <v>https://www.youtube.com/watch?v=YJVmu6yttiw</v>
      </c>
      <c r="C116" s="4">
        <f ca="1">IFERROR(__xludf.DUMMYFUNCTION("""COMPUTED_VALUE"""),0)</f>
        <v>0</v>
      </c>
      <c r="D116" s="4"/>
      <c r="E116" s="4" t="str">
        <f ca="1">IFERROR(__xludf.DUMMYFUNCTION("""COMPUTED_VALUE"""),"Pernille ")</f>
        <v xml:space="preserve">Pernille </v>
      </c>
    </row>
    <row r="117" spans="1:5" x14ac:dyDescent="0.2">
      <c r="A117" s="4" t="str">
        <f ca="1">IFERROR(__xludf.DUMMYFUNCTION("""COMPUTED_VALUE"""),"Good feeling - ImEthan")</f>
        <v>Good feeling - ImEthan</v>
      </c>
      <c r="B117" s="5" t="str">
        <f ca="1">IFERROR(__xludf.DUMMYFUNCTION("""COMPUTED_VALUE"""),"https://soundcloud.com/user-554392181/good-feeling")</f>
        <v>https://soundcloud.com/user-554392181/good-feeling</v>
      </c>
      <c r="C117" s="4">
        <f ca="1">IFERROR(__xludf.DUMMYFUNCTION("""COMPUTED_VALUE"""),15)</f>
        <v>15</v>
      </c>
      <c r="D117" s="4"/>
      <c r="E117" s="4" t="str">
        <f ca="1">IFERROR(__xludf.DUMMYFUNCTION("""COMPUTED_VALUE"""),"Machnus")</f>
        <v>Machnus</v>
      </c>
    </row>
    <row r="118" spans="1:5" x14ac:dyDescent="0.2">
      <c r="A118" s="4"/>
      <c r="B118" s="4"/>
      <c r="C118" s="4"/>
      <c r="D118" s="4"/>
      <c r="E118" s="4"/>
    </row>
    <row r="119" spans="1:5" x14ac:dyDescent="0.2">
      <c r="A119" s="4"/>
      <c r="B119" s="4"/>
      <c r="C119" s="4"/>
      <c r="D119" s="4"/>
      <c r="E119" s="4"/>
    </row>
    <row r="120" spans="1:5" x14ac:dyDescent="0.2">
      <c r="A120" s="4"/>
      <c r="B120" s="4"/>
      <c r="C120" s="4"/>
      <c r="D120" s="4"/>
      <c r="E120" s="4"/>
    </row>
    <row r="121" spans="1:5" x14ac:dyDescent="0.2">
      <c r="A121" s="4"/>
      <c r="B121" s="4"/>
      <c r="C121" s="4"/>
      <c r="D121" s="4"/>
      <c r="E121" s="4"/>
    </row>
    <row r="122" spans="1:5" x14ac:dyDescent="0.2">
      <c r="A122" s="4"/>
      <c r="B122" s="4"/>
      <c r="C122" s="4"/>
      <c r="D122" s="4"/>
      <c r="E122" s="4"/>
    </row>
    <row r="123" spans="1:5" x14ac:dyDescent="0.2">
      <c r="A123" s="4"/>
      <c r="B123" s="4"/>
      <c r="C123" s="4"/>
      <c r="D123" s="4"/>
      <c r="E123" s="4"/>
    </row>
    <row r="124" spans="1:5" x14ac:dyDescent="0.2">
      <c r="A124" s="4"/>
      <c r="B124" s="4"/>
      <c r="C124" s="4"/>
      <c r="D124" s="4"/>
      <c r="E124" s="4"/>
    </row>
    <row r="125" spans="1:5" x14ac:dyDescent="0.2">
      <c r="A125" s="4"/>
      <c r="B125" s="4"/>
      <c r="C125" s="4"/>
      <c r="D125" s="4"/>
      <c r="E125" s="4"/>
    </row>
    <row r="126" spans="1:5" x14ac:dyDescent="0.2">
      <c r="A126" s="4"/>
      <c r="B126" s="4"/>
      <c r="C126" s="4"/>
      <c r="D126" s="4"/>
      <c r="E126" s="4"/>
    </row>
    <row r="127" spans="1:5" x14ac:dyDescent="0.2">
      <c r="A127" s="4"/>
      <c r="B127" s="4"/>
      <c r="C127" s="4"/>
      <c r="D127" s="4"/>
      <c r="E127" s="4"/>
    </row>
    <row r="128" spans="1:5" x14ac:dyDescent="0.2">
      <c r="A128" s="4"/>
      <c r="B128" s="4"/>
      <c r="C128" s="4"/>
      <c r="D128" s="4"/>
      <c r="E128" s="4"/>
    </row>
    <row r="129" spans="1:5" x14ac:dyDescent="0.2">
      <c r="A129" s="4"/>
      <c r="B129" s="4"/>
      <c r="C129" s="4"/>
      <c r="D129" s="4"/>
      <c r="E129" s="4"/>
    </row>
    <row r="130" spans="1:5" x14ac:dyDescent="0.2">
      <c r="A130" s="4"/>
      <c r="B130" s="4"/>
      <c r="C130" s="4"/>
      <c r="D130" s="4"/>
      <c r="E130" s="4"/>
    </row>
    <row r="131" spans="1:5" x14ac:dyDescent="0.2">
      <c r="A131" s="4"/>
      <c r="B131" s="4"/>
      <c r="C131" s="4"/>
      <c r="D131" s="4"/>
      <c r="E131" s="4"/>
    </row>
    <row r="132" spans="1:5" x14ac:dyDescent="0.2">
      <c r="A132" s="4"/>
      <c r="B132" s="4"/>
      <c r="C132" s="4"/>
      <c r="D132" s="4"/>
      <c r="E132" s="4"/>
    </row>
    <row r="133" spans="1:5" x14ac:dyDescent="0.2">
      <c r="A133" s="4"/>
      <c r="B133" s="4"/>
      <c r="C133" s="4"/>
      <c r="D133" s="4"/>
      <c r="E133" s="4"/>
    </row>
    <row r="134" spans="1:5" x14ac:dyDescent="0.2">
      <c r="A134" s="4"/>
      <c r="B134" s="4"/>
      <c r="C134" s="4"/>
      <c r="D134" s="4"/>
      <c r="E134" s="4"/>
    </row>
    <row r="135" spans="1:5" x14ac:dyDescent="0.2">
      <c r="A135" s="4"/>
      <c r="B135" s="4"/>
      <c r="C135" s="4"/>
      <c r="D135" s="4"/>
      <c r="E135" s="4"/>
    </row>
    <row r="136" spans="1:5" x14ac:dyDescent="0.2">
      <c r="A136" s="4"/>
      <c r="B136" s="4"/>
      <c r="C136" s="4"/>
      <c r="D136" s="4"/>
      <c r="E136" s="4"/>
    </row>
    <row r="137" spans="1:5" x14ac:dyDescent="0.2">
      <c r="A137" s="4"/>
      <c r="B137" s="4"/>
      <c r="C137" s="4"/>
      <c r="D137" s="4"/>
      <c r="E137" s="4"/>
    </row>
    <row r="138" spans="1:5" x14ac:dyDescent="0.2">
      <c r="A138" s="4"/>
      <c r="B138" s="4"/>
      <c r="C138" s="4"/>
      <c r="D138" s="4"/>
      <c r="E138" s="4"/>
    </row>
    <row r="139" spans="1:5" x14ac:dyDescent="0.2">
      <c r="A139" s="4"/>
      <c r="B139" s="4"/>
      <c r="C139" s="4"/>
      <c r="D139" s="4"/>
      <c r="E139" s="4"/>
    </row>
    <row r="140" spans="1:5" x14ac:dyDescent="0.2">
      <c r="A140" s="4"/>
      <c r="B140" s="4"/>
      <c r="C140" s="4"/>
      <c r="D140" s="4"/>
      <c r="E140" s="4"/>
    </row>
    <row r="141" spans="1:5" x14ac:dyDescent="0.2">
      <c r="A141" s="4"/>
      <c r="B141" s="4"/>
      <c r="C141" s="4"/>
      <c r="D141" s="4"/>
      <c r="E141" s="4"/>
    </row>
    <row r="142" spans="1:5" x14ac:dyDescent="0.2">
      <c r="A142" s="4"/>
      <c r="B142" s="4"/>
      <c r="C142" s="4"/>
      <c r="D142" s="4"/>
      <c r="E142" s="4"/>
    </row>
    <row r="143" spans="1:5" x14ac:dyDescent="0.2">
      <c r="A143" s="4"/>
      <c r="B143" s="4"/>
      <c r="C143" s="4"/>
      <c r="D143" s="4"/>
      <c r="E143" s="4"/>
    </row>
    <row r="144" spans="1:5" x14ac:dyDescent="0.2">
      <c r="A144" s="4"/>
      <c r="B144" s="4"/>
      <c r="C144" s="4"/>
      <c r="D144" s="4"/>
      <c r="E144" s="4"/>
    </row>
    <row r="145" spans="1:5" x14ac:dyDescent="0.2">
      <c r="A145" s="4"/>
      <c r="B145" s="4"/>
      <c r="C145" s="4"/>
      <c r="D145" s="4"/>
      <c r="E145" s="4"/>
    </row>
    <row r="146" spans="1:5" x14ac:dyDescent="0.2">
      <c r="A146" s="4"/>
      <c r="B146" s="4"/>
      <c r="C146" s="4"/>
      <c r="D146" s="4"/>
      <c r="E146" s="4"/>
    </row>
    <row r="147" spans="1:5" x14ac:dyDescent="0.2">
      <c r="A147" s="4"/>
      <c r="B147" s="4"/>
      <c r="C147" s="4"/>
      <c r="D147" s="4"/>
      <c r="E147" s="4"/>
    </row>
    <row r="148" spans="1:5" x14ac:dyDescent="0.2">
      <c r="A148" s="4"/>
      <c r="B148" s="4"/>
      <c r="C148" s="4"/>
      <c r="D148" s="4"/>
      <c r="E148" s="4"/>
    </row>
    <row r="149" spans="1:5" x14ac:dyDescent="0.2">
      <c r="A149" s="4"/>
      <c r="B149" s="4"/>
      <c r="C149" s="4"/>
      <c r="D149" s="4"/>
      <c r="E149" s="4"/>
    </row>
    <row r="150" spans="1:5" x14ac:dyDescent="0.2">
      <c r="A150" s="4"/>
      <c r="B150" s="4"/>
      <c r="C150" s="4"/>
      <c r="D150" s="4"/>
      <c r="E150" s="4"/>
    </row>
    <row r="151" spans="1:5" x14ac:dyDescent="0.2">
      <c r="A151" s="4"/>
      <c r="B151" s="4"/>
      <c r="C151" s="4"/>
      <c r="D151" s="4"/>
      <c r="E151" s="4"/>
    </row>
    <row r="152" spans="1:5" x14ac:dyDescent="0.2">
      <c r="A152" s="4"/>
      <c r="B152" s="4"/>
      <c r="C152" s="4"/>
      <c r="D152" s="4"/>
      <c r="E152" s="4"/>
    </row>
    <row r="153" spans="1:5" x14ac:dyDescent="0.2">
      <c r="A153" s="4"/>
      <c r="B153" s="4"/>
      <c r="C153" s="4"/>
      <c r="D153" s="4"/>
      <c r="E153" s="4"/>
    </row>
    <row r="154" spans="1:5" x14ac:dyDescent="0.2">
      <c r="A154" s="4"/>
      <c r="B154" s="4"/>
      <c r="C154" s="4"/>
      <c r="D154" s="4"/>
      <c r="E154" s="4"/>
    </row>
    <row r="155" spans="1:5" x14ac:dyDescent="0.2">
      <c r="A155" s="4"/>
      <c r="B155" s="4"/>
      <c r="C155" s="4"/>
      <c r="D155" s="4"/>
      <c r="E155" s="4"/>
    </row>
    <row r="156" spans="1:5" x14ac:dyDescent="0.2">
      <c r="A156" s="4"/>
      <c r="B156" s="4"/>
      <c r="C156" s="4"/>
      <c r="D156" s="4"/>
      <c r="E156" s="4"/>
    </row>
    <row r="157" spans="1:5" x14ac:dyDescent="0.2">
      <c r="A157" s="4"/>
      <c r="B157" s="4"/>
      <c r="C157" s="4"/>
      <c r="D157" s="4"/>
      <c r="E157" s="4"/>
    </row>
    <row r="158" spans="1:5" x14ac:dyDescent="0.2">
      <c r="A158" s="4"/>
      <c r="B158" s="4"/>
      <c r="C158" s="4"/>
      <c r="D158" s="4"/>
      <c r="E158" s="4"/>
    </row>
    <row r="159" spans="1:5" x14ac:dyDescent="0.2">
      <c r="A159" s="4"/>
      <c r="B159" s="4"/>
      <c r="C159" s="4"/>
      <c r="D159" s="4"/>
      <c r="E159" s="4"/>
    </row>
    <row r="160" spans="1:5" x14ac:dyDescent="0.2">
      <c r="A160" s="4"/>
      <c r="B160" s="4"/>
      <c r="C160" s="4"/>
      <c r="D160" s="4"/>
      <c r="E160" s="4"/>
    </row>
    <row r="161" spans="1:5" x14ac:dyDescent="0.2">
      <c r="A161" s="4"/>
      <c r="B161" s="4"/>
      <c r="C161" s="4"/>
      <c r="D161" s="4"/>
      <c r="E161" s="4"/>
    </row>
    <row r="162" spans="1:5" x14ac:dyDescent="0.2">
      <c r="A162" s="4"/>
      <c r="B162" s="4"/>
      <c r="C162" s="4"/>
      <c r="D162" s="4"/>
      <c r="E162" s="4"/>
    </row>
    <row r="163" spans="1:5" x14ac:dyDescent="0.2">
      <c r="A163" s="4"/>
      <c r="B163" s="4"/>
      <c r="C163" s="4"/>
      <c r="D163" s="4"/>
      <c r="E163" s="4"/>
    </row>
    <row r="164" spans="1:5" x14ac:dyDescent="0.2">
      <c r="A164" s="4"/>
      <c r="B164" s="4"/>
      <c r="C164" s="4"/>
      <c r="D164" s="4"/>
      <c r="E164" s="4"/>
    </row>
    <row r="165" spans="1:5" x14ac:dyDescent="0.2">
      <c r="A165" s="4"/>
      <c r="B165" s="4"/>
      <c r="C165" s="4"/>
      <c r="D165" s="4"/>
      <c r="E165" s="4"/>
    </row>
    <row r="166" spans="1:5" x14ac:dyDescent="0.2">
      <c r="A166" s="4"/>
      <c r="B166" s="4"/>
      <c r="C166" s="4"/>
      <c r="D166" s="4"/>
      <c r="E166" s="4"/>
    </row>
    <row r="167" spans="1:5" x14ac:dyDescent="0.2">
      <c r="A167" s="4"/>
      <c r="B167" s="4"/>
      <c r="C167" s="4"/>
      <c r="D167" s="4"/>
      <c r="E167" s="4"/>
    </row>
    <row r="168" spans="1:5" x14ac:dyDescent="0.2">
      <c r="A168" s="4"/>
      <c r="B168" s="4"/>
      <c r="C168" s="4"/>
      <c r="D168" s="4"/>
      <c r="E168" s="4"/>
    </row>
    <row r="169" spans="1:5" x14ac:dyDescent="0.2">
      <c r="A169" s="4"/>
      <c r="B169" s="4"/>
      <c r="C169" s="4"/>
      <c r="D169" s="4"/>
      <c r="E169" s="4"/>
    </row>
    <row r="170" spans="1:5" x14ac:dyDescent="0.2">
      <c r="A170" s="4"/>
      <c r="B170" s="4"/>
      <c r="C170" s="4"/>
      <c r="D170" s="4"/>
      <c r="E170" s="4"/>
    </row>
    <row r="171" spans="1:5" x14ac:dyDescent="0.2">
      <c r="A171" s="4"/>
      <c r="B171" s="4"/>
      <c r="C171" s="4"/>
      <c r="D171" s="4"/>
      <c r="E171" s="4"/>
    </row>
    <row r="172" spans="1:5" x14ac:dyDescent="0.2">
      <c r="A172" s="4"/>
      <c r="B172" s="4"/>
      <c r="C172" s="4"/>
      <c r="D172" s="4"/>
      <c r="E172" s="4"/>
    </row>
    <row r="173" spans="1:5" x14ac:dyDescent="0.2">
      <c r="A173" s="4"/>
      <c r="B173" s="4"/>
      <c r="C173" s="4"/>
      <c r="D173" s="4"/>
      <c r="E173" s="4"/>
    </row>
    <row r="174" spans="1:5" x14ac:dyDescent="0.2">
      <c r="A174" s="4"/>
      <c r="B174" s="4"/>
      <c r="C174" s="4"/>
      <c r="D174" s="4"/>
      <c r="E174" s="4"/>
    </row>
    <row r="175" spans="1:5" x14ac:dyDescent="0.2">
      <c r="A175" s="4"/>
      <c r="B175" s="4"/>
      <c r="C175" s="4"/>
      <c r="D175" s="4"/>
      <c r="E175" s="4"/>
    </row>
    <row r="176" spans="1:5" x14ac:dyDescent="0.2">
      <c r="A176" s="4"/>
      <c r="B176" s="4"/>
      <c r="C176" s="4"/>
      <c r="D176" s="4"/>
      <c r="E176" s="4"/>
    </row>
    <row r="177" spans="1:5" x14ac:dyDescent="0.2">
      <c r="A177" s="4"/>
      <c r="B177" s="4"/>
      <c r="C177" s="4"/>
      <c r="D177" s="4"/>
      <c r="E177" s="4"/>
    </row>
    <row r="178" spans="1:5" x14ac:dyDescent="0.2">
      <c r="A178" s="4"/>
      <c r="B178" s="4"/>
      <c r="C178" s="4"/>
      <c r="D178" s="4"/>
      <c r="E178" s="4"/>
    </row>
    <row r="179" spans="1:5" x14ac:dyDescent="0.2">
      <c r="A179" s="4"/>
      <c r="B179" s="4"/>
      <c r="C179" s="4"/>
      <c r="D179" s="4"/>
      <c r="E179" s="4"/>
    </row>
    <row r="180" spans="1:5" x14ac:dyDescent="0.2">
      <c r="A180" s="4"/>
      <c r="B180" s="4"/>
      <c r="C180" s="4"/>
      <c r="D180" s="4"/>
      <c r="E180" s="4"/>
    </row>
    <row r="181" spans="1:5" x14ac:dyDescent="0.2">
      <c r="A181" s="4"/>
      <c r="B181" s="4"/>
      <c r="C181" s="4"/>
      <c r="D181" s="4"/>
      <c r="E181" s="4"/>
    </row>
    <row r="182" spans="1:5" x14ac:dyDescent="0.2">
      <c r="A182" s="4"/>
      <c r="B182" s="4"/>
      <c r="C182" s="4"/>
      <c r="D182" s="4"/>
      <c r="E182" s="4"/>
    </row>
    <row r="183" spans="1:5" x14ac:dyDescent="0.2">
      <c r="A183" s="4"/>
      <c r="B183" s="4"/>
      <c r="C183" s="4"/>
      <c r="D183" s="4"/>
      <c r="E183" s="4"/>
    </row>
    <row r="184" spans="1:5" x14ac:dyDescent="0.2">
      <c r="A184" s="4"/>
      <c r="B184" s="4"/>
      <c r="C184" s="4"/>
      <c r="D184" s="4"/>
      <c r="E184" s="4"/>
    </row>
    <row r="185" spans="1:5" x14ac:dyDescent="0.2">
      <c r="A185" s="4"/>
      <c r="B185" s="4"/>
      <c r="C185" s="4"/>
      <c r="D185" s="4"/>
      <c r="E185" s="4"/>
    </row>
    <row r="186" spans="1:5" x14ac:dyDescent="0.2">
      <c r="A186" s="4"/>
      <c r="B186" s="4"/>
      <c r="C186" s="4"/>
      <c r="D186" s="4"/>
      <c r="E186" s="4"/>
    </row>
    <row r="187" spans="1:5" x14ac:dyDescent="0.2">
      <c r="A187" s="4"/>
      <c r="B187" s="4"/>
      <c r="C187" s="4"/>
      <c r="D187" s="4"/>
      <c r="E187" s="4"/>
    </row>
    <row r="188" spans="1:5" x14ac:dyDescent="0.2">
      <c r="A188" s="4"/>
      <c r="B188" s="4"/>
      <c r="C188" s="4"/>
      <c r="D188" s="4"/>
      <c r="E188" s="4"/>
    </row>
    <row r="189" spans="1:5" x14ac:dyDescent="0.2">
      <c r="A189" s="4"/>
      <c r="B189" s="4"/>
      <c r="C189" s="4"/>
      <c r="D189" s="4"/>
      <c r="E189" s="4"/>
    </row>
    <row r="190" spans="1:5" x14ac:dyDescent="0.2">
      <c r="A190" s="4"/>
      <c r="B190" s="4"/>
      <c r="C190" s="4"/>
      <c r="D190" s="4"/>
      <c r="E190" s="4"/>
    </row>
    <row r="191" spans="1:5" x14ac:dyDescent="0.2">
      <c r="A191" s="4"/>
      <c r="B191" s="4"/>
      <c r="C191" s="4"/>
      <c r="D191" s="4"/>
      <c r="E191" s="4"/>
    </row>
    <row r="192" spans="1:5" x14ac:dyDescent="0.2">
      <c r="A192" s="4"/>
      <c r="B192" s="4"/>
      <c r="C192" s="4"/>
      <c r="D192" s="4"/>
      <c r="E192" s="4"/>
    </row>
    <row r="193" spans="1:5" x14ac:dyDescent="0.2">
      <c r="A193" s="4"/>
      <c r="B193" s="4"/>
      <c r="C193" s="4"/>
      <c r="D193" s="4"/>
      <c r="E193" s="4"/>
    </row>
    <row r="194" spans="1:5" x14ac:dyDescent="0.2">
      <c r="A194" s="4"/>
      <c r="B194" s="4"/>
      <c r="C194" s="4"/>
      <c r="D194" s="4"/>
      <c r="E194" s="4"/>
    </row>
    <row r="195" spans="1:5" x14ac:dyDescent="0.2">
      <c r="A195" s="4"/>
      <c r="B195" s="4"/>
      <c r="C195" s="4"/>
      <c r="D195" s="4"/>
      <c r="E195" s="4"/>
    </row>
    <row r="196" spans="1:5" x14ac:dyDescent="0.2">
      <c r="A196" s="4"/>
      <c r="B196" s="4"/>
      <c r="C196" s="4"/>
      <c r="D196" s="4"/>
      <c r="E196" s="4"/>
    </row>
    <row r="197" spans="1:5" x14ac:dyDescent="0.2">
      <c r="A197" s="4"/>
      <c r="B197" s="4"/>
      <c r="C197" s="4"/>
      <c r="D197" s="4"/>
      <c r="E197" s="4"/>
    </row>
    <row r="198" spans="1:5" x14ac:dyDescent="0.2">
      <c r="A198" s="4"/>
      <c r="B198" s="4"/>
      <c r="C198" s="4"/>
      <c r="D198" s="4"/>
      <c r="E198" s="4"/>
    </row>
  </sheetData>
  <hyperlinks>
    <hyperlink ref="B2" r:id="rId1" display="https://www.youtube.com/watch?v=pUthPimrFKg&amp;list=OLAK5uy_kzZNMWT_5-NY88fPbuT3CglCaDtIeWoHc" xr:uid="{00000000-0004-0000-0100-000000000000}"/>
    <hyperlink ref="B3" r:id="rId2" display="https://on.soundcloud.com/GLr36" xr:uid="{00000000-0004-0000-0100-000001000000}"/>
    <hyperlink ref="B4" r:id="rId3" display="https://on.soundcloud.com/bJduF" xr:uid="{00000000-0004-0000-0100-000002000000}"/>
    <hyperlink ref="B5" r:id="rId4" display="https://on.soundcloud.com/k8RB8" xr:uid="{00000000-0004-0000-0100-000003000000}"/>
    <hyperlink ref="B6" r:id="rId5" display="https://on.soundcloud.com/DbNHU" xr:uid="{00000000-0004-0000-0100-000004000000}"/>
    <hyperlink ref="B7" r:id="rId6" display="https://www.youtube.com/watch?v=ndenXpxSA9A" xr:uid="{00000000-0004-0000-0100-000005000000}"/>
    <hyperlink ref="B8" r:id="rId7" display="https://www.youtube.com/watch?v=QRgc4UTxgtE" xr:uid="{00000000-0004-0000-0100-000006000000}"/>
    <hyperlink ref="B9" r:id="rId8" display="https://www.youtube.com/watch?v=7hOKxLUgi1E" xr:uid="{00000000-0004-0000-0100-000007000000}"/>
    <hyperlink ref="B10" r:id="rId9" display="https://www.youtube.com/watch?v=QuvqzlxEO6g" xr:uid="{00000000-0004-0000-0100-000008000000}"/>
    <hyperlink ref="B11" r:id="rId10" display="https://www.youtube.com/watch?v=Ou7c8Sg9YVg" xr:uid="{00000000-0004-0000-0100-000009000000}"/>
    <hyperlink ref="B12" r:id="rId11" display="https://www.youtube.com/watch?v=T6eK-2OQtew" xr:uid="{00000000-0004-0000-0100-00000A000000}"/>
    <hyperlink ref="B13" r:id="rId12" display="https://www.youtube.com/watch?v=rNv8K8AYGi8" xr:uid="{00000000-0004-0000-0100-00000B000000}"/>
    <hyperlink ref="A14" r:id="rId13" display="https://soundcloud.com/3312w617/gegagedigedagedago-2" xr:uid="{00000000-0004-0000-0100-00000C000000}"/>
    <hyperlink ref="B14" r:id="rId14" display="https://soundcloud.com/3312w617/gegagedigedagedago-2?si=467a0a08ca2e42e4ae386b860ee36b3f&amp;utm_source=clipboard&amp;utm_medium=text&amp;utm_campaign=social_sharing" xr:uid="{00000000-0004-0000-0100-00000D000000}"/>
    <hyperlink ref="B15" r:id="rId15" display="https://www.youtube.com/watch?v=Ol9CCM240Ag" xr:uid="{00000000-0004-0000-0100-00000E000000}"/>
    <hyperlink ref="B16" r:id="rId16" display="https://www.youtube.com/watch?v=bUX8MDNQda4" xr:uid="{00000000-0004-0000-0100-00000F000000}"/>
    <hyperlink ref="B17" r:id="rId17" display="https://www.youtube.com/watch?v=DXQBopy-gsw" xr:uid="{00000000-0004-0000-0100-000010000000}"/>
    <hyperlink ref="B18" r:id="rId18" display="https://soundcloud.com/lamar-anderson-9/a-pimp-named-slickback-lakim" xr:uid="{00000000-0004-0000-0100-000011000000}"/>
    <hyperlink ref="B19" r:id="rId19" display="https://www.youtube.com/watch?v=ZjMQQGKV-5o" xr:uid="{00000000-0004-0000-0100-000012000000}"/>
    <hyperlink ref="B20" r:id="rId20" display="https://soundcloud.com/borateng98/bing-bong-x-tokyo-drift-x" xr:uid="{00000000-0004-0000-0100-000013000000}"/>
    <hyperlink ref="B21" r:id="rId21" display="https://www.youtube.com/watch?v=esqRBsVumrw" xr:uid="{00000000-0004-0000-0100-000014000000}"/>
    <hyperlink ref="B22" r:id="rId22" display="https://www.youtube.com/watch?v=-gAREtmYG1E" xr:uid="{00000000-0004-0000-0100-000015000000}"/>
    <hyperlink ref="B23" r:id="rId23" display="https://www.youtube.com/watch?v=Vf_MfwXlEl0" xr:uid="{00000000-0004-0000-0100-000016000000}"/>
    <hyperlink ref="B24" r:id="rId24" display="https://www.youtube.com/watch?v=nntGTK2Fhb0" xr:uid="{00000000-0004-0000-0100-000017000000}"/>
    <hyperlink ref="B25" r:id="rId25" display="https://www.youtube.com/watch?v=1itF5qRKg78" xr:uid="{00000000-0004-0000-0100-000018000000}"/>
    <hyperlink ref="B27" r:id="rId26" display="https://www.youtube.com/watch?v=Pmr-EFuIkP8" xr:uid="{00000000-0004-0000-0100-000019000000}"/>
    <hyperlink ref="B28" r:id="rId27" display="https://www.youtube.com/watch?v=nV6uRftA-hM&amp;t=0s" xr:uid="{00000000-0004-0000-0100-00001A000000}"/>
    <hyperlink ref="B29" r:id="rId28" display="https://soundcloud.com/tolga-aslan/summer-cem-x-gringo-yallah-goodbye-tolga-aslan-remix" xr:uid="{00000000-0004-0000-0100-00001B000000}"/>
    <hyperlink ref="B30" r:id="rId29" display="https://soundcloud.com/frederik-c-gade/migos-pure-water-remix" xr:uid="{00000000-0004-0000-0100-00001C000000}"/>
    <hyperlink ref="B31" r:id="rId30" display="https://soundcloud.com/itsminieh/the-simpsons-trance-remix" xr:uid="{00000000-0004-0000-0100-00001D000000}"/>
    <hyperlink ref="B32" r:id="rId31" display="https://soundcloud.com/teddycream/maneskin-beggin-teddy-cream-bootleg?in=dudegodeste/sets/bootleg/" xr:uid="{00000000-0004-0000-0100-00001E000000}"/>
    <hyperlink ref="B33" r:id="rId32" display="https://www.youtube.com/watch?v=HDe7GYpxq9g" xr:uid="{00000000-0004-0000-0100-00001F000000}"/>
    <hyperlink ref="B34" r:id="rId33" display="https://www.youtube.com/watch?v=fQuC32gH8Rw" xr:uid="{00000000-0004-0000-0100-000020000000}"/>
    <hyperlink ref="B35" r:id="rId34" display="https://www.youtube.com/watch?v=fnwQHGGoAZE" xr:uid="{00000000-0004-0000-0100-000021000000}"/>
    <hyperlink ref="B36" r:id="rId35" display="https://www.youtube.com/watch?v=B62xlRt4_9I" xr:uid="{00000000-0004-0000-0100-000022000000}"/>
    <hyperlink ref="B37" r:id="rId36" display="https://www.youtube.com/watch?v=RTyfkvt3kJg" xr:uid="{00000000-0004-0000-0100-000023000000}"/>
    <hyperlink ref="B38" r:id="rId37" display="https://www.youtube.com/watch?v=v91m_SizVcg" xr:uid="{00000000-0004-0000-0100-000024000000}"/>
    <hyperlink ref="B39" r:id="rId38" display="https://www.youtube.com/watch?v=pUROT2f6azM" xr:uid="{00000000-0004-0000-0100-000025000000}"/>
    <hyperlink ref="B40" r:id="rId39" display="https://www.youtube.com/watch?v=Y1YTg6SEed8" xr:uid="{00000000-0004-0000-0100-000026000000}"/>
    <hyperlink ref="B41" r:id="rId40" display="https://www.youtube.com/watch?v=BY1qkoUhcWQ" xr:uid="{00000000-0004-0000-0100-000027000000}"/>
    <hyperlink ref="B42" r:id="rId41" display="https://www.youtube.com/watch?v=I2UV_21GuA8" xr:uid="{00000000-0004-0000-0100-000028000000}"/>
    <hyperlink ref="B43" r:id="rId42" display="https://www.youtube.com/watch?v=i8Vgo5S-_NM" xr:uid="{00000000-0004-0000-0100-000029000000}"/>
    <hyperlink ref="B44" r:id="rId43" display="https://soundcloud.com/magnus-vagner-johannesen/jamen-det-skal-sku-vaere-hardt" xr:uid="{00000000-0004-0000-0100-00002A000000}"/>
    <hyperlink ref="B45" r:id="rId44" display="https://www.youtube.com/watch?v=ZYkBf0dbs5I" xr:uid="{00000000-0004-0000-0100-00002B000000}"/>
    <hyperlink ref="B46" r:id="rId45" display="https://soundcloud.com/sophie-finderup/give-it-to-me" xr:uid="{00000000-0004-0000-0100-00002C000000}"/>
    <hyperlink ref="B48" r:id="rId46" display="https://www.youtube.com/watch?v=dRGSsIi_UWo" xr:uid="{00000000-0004-0000-0100-00002D000000}"/>
    <hyperlink ref="B49" r:id="rId47" display="https://www.youtube.com/watch?v=Jk6DsjLh85A" xr:uid="{00000000-0004-0000-0100-00002E000000}"/>
    <hyperlink ref="B50" r:id="rId48" display="https://www.youtube.com/watch?v=59Q_lhgGANc" xr:uid="{00000000-0004-0000-0100-00002F000000}"/>
    <hyperlink ref="B51" r:id="rId49" display="https://www.youtube.com/watch?v=TotjQAfzMpo" xr:uid="{00000000-0004-0000-0100-000030000000}"/>
    <hyperlink ref="B52" r:id="rId50" display="https://www.youtube.com/watch?v=zgpNAWKWKUU" xr:uid="{00000000-0004-0000-0100-000031000000}"/>
    <hyperlink ref="B53" r:id="rId51" display="https://soundcloud.com/heyshorty-mashups/vltj-torfisk-stor-mand-mashup-1" xr:uid="{00000000-0004-0000-0100-000032000000}"/>
    <hyperlink ref="B54" r:id="rId52" display="https://www.youtube.com/watch?v=vNoKguSdy4Y" xr:uid="{00000000-0004-0000-0100-000033000000}"/>
    <hyperlink ref="B57" r:id="rId53" display="https://www.youtube.com/watch?v=YJVmu6yttiw" xr:uid="{00000000-0004-0000-0100-000034000000}"/>
    <hyperlink ref="B58" r:id="rId54" display="https://www.youtube.com/watch?v=-pypV-JPU1k" xr:uid="{00000000-0004-0000-0100-000035000000}"/>
    <hyperlink ref="B59" r:id="rId55" display="https://www.youtube.com/watch?v=iIpfWORQWhU" xr:uid="{00000000-0004-0000-0100-000036000000}"/>
    <hyperlink ref="B60" r:id="rId56" display="https://www.youtube.com/watch?v=9n3A_-HRFfc" xr:uid="{00000000-0004-0000-0100-000037000000}"/>
    <hyperlink ref="B61" r:id="rId57" display="https://youtu.be/vx-Lzo9NxAQ?si=Q82ISXtRsBKP_D-l" xr:uid="{00000000-0004-0000-0100-000038000000}"/>
    <hyperlink ref="B62" r:id="rId58" display="https://www.youtube.com/watch?v=AYmi8vqiRi0" xr:uid="{00000000-0004-0000-0100-000039000000}"/>
    <hyperlink ref="B63" r:id="rId59" display="https://www.youtube.com/watch?v=VFcJzqgt0-I" xr:uid="{00000000-0004-0000-0100-00003A000000}"/>
    <hyperlink ref="B64" r:id="rId60" display="https://www.youtube.com/watch?v=EXWOJvlDwbU" xr:uid="{00000000-0004-0000-0100-00003B000000}"/>
    <hyperlink ref="B66" r:id="rId61" display="https://youtu.be/hQo1HIcSVtg?si=7aRha5-hjpTS0b62" xr:uid="{00000000-0004-0000-0100-00003C000000}"/>
    <hyperlink ref="B70" r:id="rId62" display="https://www.youtube.com/watch?v=saFn4FSYLa4" xr:uid="{00000000-0004-0000-0100-00003D000000}"/>
    <hyperlink ref="B71" r:id="rId63" display="https://www.youtube.com/watch?v=YpJpTjrgxIc" xr:uid="{00000000-0004-0000-0100-00003E000000}"/>
    <hyperlink ref="B72" r:id="rId64" display="https://www.youtube.com/watch?v=3LnA09-ylmQ" xr:uid="{00000000-0004-0000-0100-00003F000000}"/>
    <hyperlink ref="B76" r:id="rId65" display="https://www.youtube.com/watch?v=z2mNX-CpQe8" xr:uid="{00000000-0004-0000-0100-000040000000}"/>
    <hyperlink ref="B78" r:id="rId66" display="https://www.youtube.com/watch?v=ekD1dTsM3Ng" xr:uid="{00000000-0004-0000-0100-000041000000}"/>
    <hyperlink ref="B79" r:id="rId67" display="https://www.youtube.com/watch?v=RH08pZT6lsk" xr:uid="{00000000-0004-0000-0100-000042000000}"/>
    <hyperlink ref="B80" r:id="rId68" display="https://www.youtube.com/watch?v=civuoU_NE38" xr:uid="{00000000-0004-0000-0100-000043000000}"/>
    <hyperlink ref="B81" r:id="rId69" display="https://www.youtube.com/watch?v=XSbZidsgMfw" xr:uid="{00000000-0004-0000-0100-000044000000}"/>
    <hyperlink ref="B82" r:id="rId70" display="https://www.youtube.com/watch?v=W2roFzbnEu4" xr:uid="{00000000-0004-0000-0100-000045000000}"/>
    <hyperlink ref="B83" r:id="rId71" display="https://www.youtube.com/watch?v=y4zdDXPYo0I" xr:uid="{00000000-0004-0000-0100-000046000000}"/>
    <hyperlink ref="B84" r:id="rId72" display="https://www.youtube.com/watch?v=SBjQ9tuuTJQ" xr:uid="{00000000-0004-0000-0100-000047000000}"/>
    <hyperlink ref="B85" r:id="rId73" display="https://www.youtube.com/watch?v=R70bfg1Uiq0" xr:uid="{00000000-0004-0000-0100-000048000000}"/>
    <hyperlink ref="B86" r:id="rId74" display="https://www.youtube.com/watch?v=lukT_WB5IB0" xr:uid="{00000000-0004-0000-0100-000049000000}"/>
    <hyperlink ref="B88" r:id="rId75" display="https://www.youtube.com/watch?v=aD7F6M9fsms" xr:uid="{00000000-0004-0000-0100-00004A000000}"/>
    <hyperlink ref="B89" r:id="rId76" display="https://www.youtube.com/watch?v=jrjESdPsLxE" xr:uid="{00000000-0004-0000-0100-00004B000000}"/>
    <hyperlink ref="B91" r:id="rId77" display="https://www.youtube.com/watch?v=oELrBolP5mM" xr:uid="{00000000-0004-0000-0100-00004C000000}"/>
    <hyperlink ref="B93" r:id="rId78" display="https://www.youtube.com/watch?v=6_PAHbqq-o4" xr:uid="{00000000-0004-0000-0100-00004D000000}"/>
    <hyperlink ref="B94" r:id="rId79" display="https://www.youtube.com/watch?v=0LwcvjNJTuM" xr:uid="{00000000-0004-0000-0100-00004E000000}"/>
    <hyperlink ref="B95" r:id="rId80" display="https://www.youtube.com/watch?v=P3Y8OWkiUts" xr:uid="{00000000-0004-0000-0100-00004F000000}"/>
    <hyperlink ref="B96" r:id="rId81" display="https://www.youtube.com/watch?v=w3viBe2Q0P8" xr:uid="{00000000-0004-0000-0100-000050000000}"/>
    <hyperlink ref="B97" r:id="rId82" display="https://www.youtube.com/watch?v=dNRC137o0j8" xr:uid="{00000000-0004-0000-0100-000051000000}"/>
    <hyperlink ref="B99" r:id="rId83" display="https://www.youtube.com/watch?v=f_-_9GGl0_I" xr:uid="{00000000-0004-0000-0100-000052000000}"/>
    <hyperlink ref="B101" r:id="rId84" display="https://www.youtube.com/watch?v=kR5Ki6jjPaY" xr:uid="{00000000-0004-0000-0100-000053000000}"/>
    <hyperlink ref="B102" r:id="rId85" display="https://www.youtube.com/watch?v=QFtnV6pMqvA" xr:uid="{00000000-0004-0000-0100-000054000000}"/>
    <hyperlink ref="B103" r:id="rId86" display="https://www.youtube.com/watch?v=bzpvGLBIgKI" xr:uid="{00000000-0004-0000-0100-000055000000}"/>
    <hyperlink ref="B104" r:id="rId87" display="https://www.youtube.com/watch?v=K17df81RL9Y" xr:uid="{00000000-0004-0000-0100-000056000000}"/>
    <hyperlink ref="B106" r:id="rId88" display="https://www.youtube.com/watch?v=wi816BMNoxs&amp;ab_channel=ArtPeople" xr:uid="{00000000-0004-0000-0100-000057000000}"/>
    <hyperlink ref="B108" r:id="rId89" display="https://www.youtube.com/watch?v=rsL_i_ikQ9I" xr:uid="{00000000-0004-0000-0100-000058000000}"/>
    <hyperlink ref="B109" r:id="rId90" display="https://www.youtube.com/watch?v=3oQpVpxyvTQ" xr:uid="{00000000-0004-0000-0100-000059000000}"/>
    <hyperlink ref="B111" r:id="rId91" display="https://www.youtube.com/watch?v=yRNb4GcRhoQ&amp;ab_channel=Bart93Raamsdonksveer" xr:uid="{00000000-0004-0000-0100-00005A000000}"/>
    <hyperlink ref="B112" r:id="rId92" display="https://www.youtube.com/watch?v=5vRlJrkxsqo&amp;ab_channel=THEBESTTHEBESTTHEBE" xr:uid="{00000000-0004-0000-0100-00005B000000}"/>
    <hyperlink ref="B113" r:id="rId93" display="https://www.youtube.com/watch?v=0tdyU_gW6WE&amp;ab_channel=NeilCicierega" xr:uid="{00000000-0004-0000-0100-00005C000000}"/>
    <hyperlink ref="B114" r:id="rId94" display="https://soundcloud.com/heyshorty-mashups/the-way-i-shorty?in=pernille-aggerholm-bidstrup/sets/fest/" xr:uid="{00000000-0004-0000-0100-00005D000000}"/>
    <hyperlink ref="B115" r:id="rId95" display="https://soundcloud.com/david-s-nnichsen/neonlys-x-we-found-love?in=pernille-aggerholm-bidstrup/sets/fest/" xr:uid="{00000000-0004-0000-0100-00005E000000}"/>
    <hyperlink ref="B116" r:id="rId96" display="https://www.youtube.com/watch?v=YJVmu6yttiw" xr:uid="{00000000-0004-0000-0100-00005F000000}"/>
    <hyperlink ref="B117" r:id="rId97" display="https://soundcloud.com/user-554392181/good-feeling" xr:uid="{00000000-0004-0000-0100-00006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Sange</vt:lpstr>
      <vt:lpstr>Ønsker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 Gamst Larsen</cp:lastModifiedBy>
  <dcterms:modified xsi:type="dcterms:W3CDTF">2024-06-20T21:50:05Z</dcterms:modified>
</cp:coreProperties>
</file>