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ia\Documents\Text\Uni\MSc\Professional Skills\Field Course\"/>
    </mc:Choice>
  </mc:AlternateContent>
  <xr:revisionPtr revIDLastSave="0" documentId="13_ncr:1_{18B9BA63-63E1-4748-B3B3-E81C72917C45}" xr6:coauthVersionLast="47" xr6:coauthVersionMax="47" xr10:uidLastSave="{00000000-0000-0000-0000-000000000000}"/>
  <bookViews>
    <workbookView xWindow="-108" yWindow="-108" windowWidth="23256" windowHeight="12576" xr2:uid="{372C8A34-AC94-F84B-AFF8-3FA7D794AB3F}"/>
  </bookViews>
  <sheets>
    <sheet name="Complete" sheetId="13" r:id="rId1"/>
    <sheet name="Sampling Events" sheetId="11" r:id="rId2"/>
    <sheet name="Associated Occurrences" sheetId="12" r:id="rId3"/>
  </sheets>
  <definedNames>
    <definedName name="_xlnm._FilterDatabase" localSheetId="2" hidden="1">'Associated Occurrences'!$A$1:$S$294</definedName>
    <definedName name="_xlnm._FilterDatabase" localSheetId="0" hidden="1">Complete!$A$1:$AG$394</definedName>
    <definedName name="_xlnm._FilterDatabase" localSheetId="1" hidden="1">'Sampling Events'!$A$1:$S$179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27" i="13" l="1"/>
  <c r="AF227" i="13" s="1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6" i="12"/>
  <c r="B15" i="12"/>
  <c r="B14" i="12"/>
  <c r="B13" i="12"/>
  <c r="B12" i="12"/>
  <c r="B11" i="12"/>
  <c r="B10" i="12"/>
  <c r="B8" i="12"/>
  <c r="B7" i="12"/>
  <c r="B6" i="12"/>
  <c r="B5" i="12"/>
  <c r="B4" i="12"/>
  <c r="B3" i="12"/>
  <c r="B2" i="12"/>
  <c r="B125" i="12"/>
  <c r="B124" i="12"/>
  <c r="B123" i="12"/>
  <c r="B122" i="12"/>
  <c r="B120" i="12"/>
  <c r="B119" i="12"/>
  <c r="B118" i="12"/>
  <c r="B117" i="12"/>
  <c r="B116" i="12"/>
  <c r="B115" i="12"/>
  <c r="B114" i="12"/>
  <c r="B113" i="12"/>
  <c r="B111" i="12"/>
  <c r="B110" i="12"/>
  <c r="B109" i="12"/>
  <c r="B108" i="12"/>
  <c r="B107" i="12"/>
  <c r="B105" i="12"/>
  <c r="B103" i="12"/>
  <c r="B102" i="12"/>
  <c r="B106" i="12"/>
  <c r="B101" i="12"/>
  <c r="B100" i="12"/>
  <c r="B99" i="12"/>
  <c r="B98" i="12"/>
  <c r="B97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10" i="11"/>
  <c r="A9" i="11"/>
  <c r="A8" i="11"/>
  <c r="A7" i="11"/>
  <c r="A6" i="11"/>
  <c r="A5" i="11"/>
  <c r="A4" i="11"/>
  <c r="A3" i="11"/>
  <c r="A2" i="11"/>
  <c r="A4" i="13"/>
  <c r="A3" i="13"/>
  <c r="T3" i="13" s="1"/>
  <c r="A2" i="13"/>
  <c r="A6" i="13"/>
  <c r="T6" i="13" s="1"/>
  <c r="A7" i="13"/>
  <c r="T7" i="13" s="1"/>
  <c r="A5" i="13"/>
  <c r="T5" i="13" s="1"/>
  <c r="A9" i="13"/>
  <c r="A15" i="13"/>
  <c r="T15" i="13" s="1"/>
  <c r="A8" i="13"/>
  <c r="A14" i="13"/>
  <c r="T14" i="13" s="1"/>
  <c r="A12" i="13"/>
  <c r="A10" i="13"/>
  <c r="T10" i="13" s="1"/>
  <c r="A13" i="13"/>
  <c r="T13" i="13" s="1"/>
  <c r="A11" i="13"/>
  <c r="T11" i="13" s="1"/>
  <c r="A17" i="13"/>
  <c r="A16" i="13"/>
  <c r="T16" i="13" s="1"/>
  <c r="A18" i="13"/>
  <c r="A19" i="13"/>
  <c r="T19" i="13" s="1"/>
  <c r="A21" i="13"/>
  <c r="A22" i="13"/>
  <c r="T22" i="13" s="1"/>
  <c r="A20" i="13"/>
  <c r="T20" i="13" s="1"/>
  <c r="A25" i="13"/>
  <c r="T25" i="13" s="1"/>
  <c r="A24" i="13"/>
  <c r="T24" i="13" s="1"/>
  <c r="A27" i="13"/>
  <c r="T27" i="13" s="1"/>
  <c r="A30" i="13"/>
  <c r="A26" i="13"/>
  <c r="T26" i="13" s="1"/>
  <c r="A23" i="13"/>
  <c r="A29" i="13"/>
  <c r="A28" i="13"/>
  <c r="T28" i="13" s="1"/>
  <c r="A39" i="13"/>
  <c r="T39" i="13" s="1"/>
  <c r="A38" i="13"/>
  <c r="T38" i="13" s="1"/>
  <c r="A32" i="13"/>
  <c r="A36" i="13"/>
  <c r="A40" i="13"/>
  <c r="T40" i="13" s="1"/>
  <c r="A37" i="13"/>
  <c r="A34" i="13"/>
  <c r="T34" i="13" s="1"/>
  <c r="A41" i="13"/>
  <c r="T41" i="13" s="1"/>
  <c r="A35" i="13"/>
  <c r="T35" i="13" s="1"/>
  <c r="A33" i="13"/>
  <c r="T33" i="13" s="1"/>
  <c r="A31" i="13"/>
  <c r="A43" i="13"/>
  <c r="A42" i="13"/>
  <c r="T42" i="13" s="1"/>
  <c r="A45" i="13"/>
  <c r="A44" i="13"/>
  <c r="T44" i="13" s="1"/>
  <c r="A160" i="13"/>
  <c r="T160" i="13" s="1"/>
  <c r="A155" i="13"/>
  <c r="T155" i="13" s="1"/>
  <c r="A157" i="13"/>
  <c r="T157" i="13" s="1"/>
  <c r="A158" i="13"/>
  <c r="A156" i="13"/>
  <c r="T156" i="13" s="1"/>
  <c r="A159" i="13"/>
  <c r="A161" i="13"/>
  <c r="A165" i="13"/>
  <c r="T165" i="13" s="1"/>
  <c r="A163" i="13"/>
  <c r="T163" i="13" s="1"/>
  <c r="A164" i="13"/>
  <c r="T164" i="13" s="1"/>
  <c r="A162" i="13"/>
  <c r="T162" i="13" s="1"/>
  <c r="A166" i="13"/>
  <c r="A167" i="13"/>
  <c r="T167" i="13" s="1"/>
  <c r="A169" i="13"/>
  <c r="A168" i="13"/>
  <c r="A170" i="13"/>
  <c r="T170" i="13" s="1"/>
  <c r="A172" i="13"/>
  <c r="T172" i="13" s="1"/>
  <c r="A171" i="13"/>
  <c r="T171" i="13" s="1"/>
  <c r="A173" i="13"/>
  <c r="T173" i="13" s="1"/>
  <c r="A174" i="13"/>
  <c r="A175" i="13"/>
  <c r="A179" i="13"/>
  <c r="T179" i="13" s="1"/>
  <c r="A180" i="13"/>
  <c r="A176" i="13"/>
  <c r="T176" i="13" s="1"/>
  <c r="A177" i="13"/>
  <c r="T177" i="13" s="1"/>
  <c r="A178" i="13"/>
  <c r="T178" i="13" s="1"/>
  <c r="A139" i="13"/>
  <c r="T139" i="13" s="1"/>
  <c r="A140" i="13"/>
  <c r="A141" i="13"/>
  <c r="T141" i="13" s="1"/>
  <c r="A142" i="13"/>
  <c r="A143" i="13"/>
  <c r="A144" i="13"/>
  <c r="T144" i="13" s="1"/>
  <c r="A145" i="13"/>
  <c r="T145" i="13" s="1"/>
  <c r="A147" i="13"/>
  <c r="T147" i="13" s="1"/>
  <c r="A146" i="13"/>
  <c r="T146" i="13" s="1"/>
  <c r="A148" i="13"/>
  <c r="A149" i="13"/>
  <c r="T149" i="13" s="1"/>
  <c r="A151" i="13"/>
  <c r="T151" i="13" s="1"/>
  <c r="A150" i="13"/>
  <c r="A154" i="13"/>
  <c r="T154" i="13" s="1"/>
  <c r="A153" i="13"/>
  <c r="T153" i="13" s="1"/>
  <c r="A152" i="13"/>
  <c r="T152" i="13" s="1"/>
  <c r="A138" i="13"/>
  <c r="T138" i="13" s="1"/>
  <c r="AD53" i="13"/>
  <c r="AE53" i="13" s="1"/>
  <c r="AF53" i="13" s="1"/>
  <c r="AE47" i="13"/>
  <c r="AF47" i="13" s="1"/>
  <c r="AE49" i="13"/>
  <c r="AF49" i="13" s="1"/>
  <c r="AE51" i="13"/>
  <c r="AF51" i="13" s="1"/>
  <c r="AF17" i="13"/>
  <c r="AF32" i="13"/>
  <c r="AF31" i="13"/>
  <c r="AF150" i="13"/>
  <c r="AF158" i="13"/>
  <c r="AF166" i="13"/>
  <c r="AF180" i="13"/>
  <c r="AE290" i="13"/>
  <c r="AF290" i="13" s="1"/>
  <c r="AE298" i="13"/>
  <c r="AF298" i="13" s="1"/>
  <c r="AE299" i="13"/>
  <c r="AF299" i="13" s="1"/>
  <c r="AE285" i="13"/>
  <c r="AF285" i="13" s="1"/>
  <c r="AE304" i="13"/>
  <c r="AF304" i="13" s="1"/>
  <c r="AE302" i="13"/>
  <c r="AF302" i="13" s="1"/>
  <c r="AE244" i="13"/>
  <c r="AF244" i="13" s="1"/>
  <c r="AE232" i="13"/>
  <c r="AF232" i="13" s="1"/>
  <c r="AE230" i="13"/>
  <c r="AF230" i="13" s="1"/>
  <c r="AE208" i="13"/>
  <c r="AF208" i="13" s="1"/>
  <c r="AE205" i="13"/>
  <c r="AF205" i="13" s="1"/>
  <c r="AE204" i="13"/>
  <c r="AF204" i="13" s="1"/>
  <c r="AE194" i="13"/>
  <c r="AF194" i="13" s="1"/>
  <c r="AE190" i="13"/>
  <c r="AF190" i="13" s="1"/>
  <c r="AE187" i="13"/>
  <c r="AF187" i="13" s="1"/>
  <c r="AE261" i="13"/>
  <c r="AF261" i="13" s="1"/>
  <c r="AE219" i="13"/>
  <c r="AF219" i="13" s="1"/>
  <c r="AE216" i="13"/>
  <c r="AF216" i="13" s="1"/>
  <c r="AE61" i="13"/>
  <c r="AF61" i="13" s="1"/>
  <c r="AE62" i="13"/>
  <c r="AF62" i="13" s="1"/>
  <c r="AE63" i="13"/>
  <c r="AF63" i="13" s="1"/>
  <c r="AE60" i="13"/>
  <c r="AF60" i="13" s="1"/>
  <c r="AE57" i="13"/>
  <c r="AF57" i="13" s="1"/>
  <c r="AE56" i="13"/>
  <c r="AF56" i="13" s="1"/>
  <c r="AE136" i="13"/>
  <c r="AF136" i="13" s="1"/>
  <c r="AE70" i="13"/>
  <c r="AF70" i="13" s="1"/>
  <c r="AE71" i="13"/>
  <c r="AE72" i="13"/>
  <c r="AF72" i="13" s="1"/>
  <c r="AE73" i="13"/>
  <c r="AE74" i="13"/>
  <c r="AE121" i="13"/>
  <c r="AE122" i="13"/>
  <c r="AF122" i="13" s="1"/>
  <c r="AE123" i="13"/>
  <c r="AE124" i="13"/>
  <c r="AE125" i="13"/>
  <c r="AE126" i="13"/>
  <c r="AE127" i="13"/>
  <c r="AF127" i="13" s="1"/>
  <c r="AE128" i="13"/>
  <c r="AE129" i="13"/>
  <c r="AE130" i="13"/>
  <c r="AE131" i="13"/>
  <c r="AE132" i="13"/>
  <c r="AE134" i="13"/>
  <c r="AE135" i="13"/>
  <c r="AE137" i="13"/>
  <c r="AE58" i="13"/>
  <c r="AE59" i="13"/>
  <c r="AE64" i="13"/>
  <c r="AE65" i="13"/>
  <c r="AE66" i="13"/>
  <c r="AE67" i="13"/>
  <c r="AE114" i="13"/>
  <c r="AE115" i="13"/>
  <c r="AE116" i="13"/>
  <c r="AE117" i="13"/>
  <c r="AE118" i="13"/>
  <c r="AE119" i="13"/>
  <c r="AE120" i="13"/>
  <c r="AE112" i="13"/>
  <c r="AE113" i="13"/>
  <c r="AE181" i="13"/>
  <c r="AF181" i="13" s="1"/>
  <c r="AE182" i="13"/>
  <c r="AE183" i="13"/>
  <c r="AF183" i="13" s="1"/>
  <c r="AE184" i="13"/>
  <c r="AE185" i="13"/>
  <c r="AE281" i="13"/>
  <c r="AE282" i="13"/>
  <c r="AE284" i="13"/>
  <c r="AE283" i="13"/>
  <c r="AE195" i="13"/>
  <c r="AE197" i="13"/>
  <c r="AE198" i="13"/>
  <c r="AE199" i="13"/>
  <c r="AE200" i="13"/>
  <c r="AE201" i="13"/>
  <c r="AE202" i="13"/>
  <c r="AE215" i="13"/>
  <c r="AE218" i="13"/>
  <c r="AE224" i="13"/>
  <c r="AF224" i="13" s="1"/>
  <c r="AE225" i="13"/>
  <c r="AE226" i="13"/>
  <c r="AE260" i="13"/>
  <c r="AF260" i="13" s="1"/>
  <c r="AE263" i="13"/>
  <c r="AE264" i="13"/>
  <c r="AF264" i="13" s="1"/>
  <c r="AE265" i="13"/>
  <c r="AE189" i="13"/>
  <c r="AE191" i="13"/>
  <c r="AE192" i="13"/>
  <c r="AE193" i="13"/>
  <c r="AE203" i="13"/>
  <c r="AE206" i="13"/>
  <c r="AE209" i="13"/>
  <c r="AE210" i="13"/>
  <c r="AE211" i="13"/>
  <c r="AE212" i="13"/>
  <c r="AE213" i="13"/>
  <c r="AE214" i="13"/>
  <c r="AE229" i="13"/>
  <c r="AE231" i="13"/>
  <c r="AF231" i="13" s="1"/>
  <c r="AE233" i="13"/>
  <c r="AE235" i="13"/>
  <c r="AF235" i="13" s="1"/>
  <c r="AE236" i="13"/>
  <c r="AE238" i="13"/>
  <c r="AE239" i="13"/>
  <c r="AE240" i="13"/>
  <c r="AE241" i="13"/>
  <c r="AE243" i="13"/>
  <c r="AE246" i="13"/>
  <c r="AF246" i="13" s="1"/>
  <c r="AE248" i="13"/>
  <c r="AE250" i="13"/>
  <c r="AE251" i="13"/>
  <c r="AF251" i="13" s="1"/>
  <c r="AE252" i="13"/>
  <c r="AF252" i="13" s="1"/>
  <c r="AE253" i="13"/>
  <c r="AE257" i="13"/>
  <c r="AF257" i="13" s="1"/>
  <c r="AE259" i="13"/>
  <c r="AE301" i="13"/>
  <c r="AE306" i="13"/>
  <c r="AE307" i="13"/>
  <c r="AE310" i="13"/>
  <c r="AE288" i="13"/>
  <c r="AE289" i="13"/>
  <c r="AE293" i="13"/>
  <c r="AE267" i="13"/>
  <c r="AE268" i="13"/>
  <c r="AE269" i="13"/>
  <c r="AE270" i="13"/>
  <c r="AE271" i="13"/>
  <c r="AE272" i="13"/>
  <c r="AE273" i="13"/>
  <c r="AE274" i="13"/>
  <c r="AE275" i="13"/>
  <c r="AE276" i="13"/>
  <c r="AE278" i="13"/>
  <c r="AE279" i="13"/>
  <c r="AE280" i="13"/>
  <c r="AE266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8" i="13"/>
  <c r="AF338" i="13" s="1"/>
  <c r="AE339" i="13"/>
  <c r="AE340" i="13"/>
  <c r="AE341" i="13"/>
  <c r="AE342" i="13"/>
  <c r="AE343" i="13"/>
  <c r="AF343" i="13" s="1"/>
  <c r="AE344" i="13"/>
  <c r="AE345" i="13"/>
  <c r="AE346" i="13"/>
  <c r="AE336" i="13"/>
  <c r="AE337" i="13"/>
  <c r="AE4" i="13"/>
  <c r="AE3" i="13"/>
  <c r="AE2" i="13"/>
  <c r="AE6" i="13"/>
  <c r="AE7" i="13"/>
  <c r="AE5" i="13"/>
  <c r="AE9" i="13"/>
  <c r="AF9" i="13" s="1"/>
  <c r="AE15" i="13"/>
  <c r="AE8" i="13"/>
  <c r="AE14" i="13"/>
  <c r="AE12" i="13"/>
  <c r="AE10" i="13"/>
  <c r="AE13" i="13"/>
  <c r="AE11" i="13"/>
  <c r="AE16" i="13"/>
  <c r="AE18" i="13"/>
  <c r="AE19" i="13"/>
  <c r="AE21" i="13"/>
  <c r="AE22" i="13"/>
  <c r="AE20" i="13"/>
  <c r="AE25" i="13"/>
  <c r="AE24" i="13"/>
  <c r="AE27" i="13"/>
  <c r="AE30" i="13"/>
  <c r="AE26" i="13"/>
  <c r="AE23" i="13"/>
  <c r="AE29" i="13"/>
  <c r="AE28" i="13"/>
  <c r="AE39" i="13"/>
  <c r="AE38" i="13"/>
  <c r="AE36" i="13"/>
  <c r="AE40" i="13"/>
  <c r="AE37" i="13"/>
  <c r="AE34" i="13"/>
  <c r="AE41" i="13"/>
  <c r="AE35" i="13"/>
  <c r="AE33" i="13"/>
  <c r="AE43" i="13"/>
  <c r="AE42" i="13"/>
  <c r="AE45" i="13"/>
  <c r="AE44" i="13"/>
  <c r="AE138" i="13"/>
  <c r="AE139" i="13"/>
  <c r="AE140" i="13"/>
  <c r="AE141" i="13"/>
  <c r="AE142" i="13"/>
  <c r="AE143" i="13"/>
  <c r="AE144" i="13"/>
  <c r="AE145" i="13"/>
  <c r="AE147" i="13"/>
  <c r="AE146" i="13"/>
  <c r="AE148" i="13"/>
  <c r="AE149" i="13"/>
  <c r="AE151" i="13"/>
  <c r="AE154" i="13"/>
  <c r="AE153" i="13"/>
  <c r="AE152" i="13"/>
  <c r="AE160" i="13"/>
  <c r="AE155" i="13"/>
  <c r="AE157" i="13"/>
  <c r="AE156" i="13"/>
  <c r="AE159" i="13"/>
  <c r="AE161" i="13"/>
  <c r="AE165" i="13"/>
  <c r="AE163" i="13"/>
  <c r="AE164" i="13"/>
  <c r="AE162" i="13"/>
  <c r="AE167" i="13"/>
  <c r="AE169" i="13"/>
  <c r="AE168" i="13"/>
  <c r="AE170" i="13"/>
  <c r="AE172" i="13"/>
  <c r="AE171" i="13"/>
  <c r="AE173" i="13"/>
  <c r="AE174" i="13"/>
  <c r="AE179" i="13"/>
  <c r="AE176" i="13"/>
  <c r="AE177" i="13"/>
  <c r="AE85" i="13"/>
  <c r="AF85" i="13" s="1"/>
  <c r="AD178" i="13"/>
  <c r="AE178" i="13" s="1"/>
  <c r="AF178" i="13" s="1"/>
  <c r="AD348" i="13"/>
  <c r="AE348" i="13" s="1"/>
  <c r="AF348" i="13" s="1"/>
  <c r="AD349" i="13"/>
  <c r="AE349" i="13" s="1"/>
  <c r="AF349" i="13" s="1"/>
  <c r="AD350" i="13"/>
  <c r="AE350" i="13" s="1"/>
  <c r="AF350" i="13" s="1"/>
  <c r="AD351" i="13"/>
  <c r="AE351" i="13" s="1"/>
  <c r="AF351" i="13" s="1"/>
  <c r="AD352" i="13"/>
  <c r="AE352" i="13" s="1"/>
  <c r="AF352" i="13" s="1"/>
  <c r="AD353" i="13"/>
  <c r="AE353" i="13" s="1"/>
  <c r="AF353" i="13" s="1"/>
  <c r="AD354" i="13"/>
  <c r="AE354" i="13" s="1"/>
  <c r="AF354" i="13" s="1"/>
  <c r="AD355" i="13"/>
  <c r="AE355" i="13" s="1"/>
  <c r="AF355" i="13" s="1"/>
  <c r="AD356" i="13"/>
  <c r="AE356" i="13" s="1"/>
  <c r="AF356" i="13" s="1"/>
  <c r="AD357" i="13"/>
  <c r="AE357" i="13" s="1"/>
  <c r="AF357" i="13" s="1"/>
  <c r="AD358" i="13"/>
  <c r="AE358" i="13" s="1"/>
  <c r="AF358" i="13" s="1"/>
  <c r="AD359" i="13"/>
  <c r="AE359" i="13" s="1"/>
  <c r="AF359" i="13" s="1"/>
  <c r="AD360" i="13"/>
  <c r="AE360" i="13" s="1"/>
  <c r="AF360" i="13" s="1"/>
  <c r="AD361" i="13"/>
  <c r="AE361" i="13" s="1"/>
  <c r="AF361" i="13" s="1"/>
  <c r="AD362" i="13"/>
  <c r="AE362" i="13" s="1"/>
  <c r="AF362" i="13" s="1"/>
  <c r="AD363" i="13"/>
  <c r="AE363" i="13" s="1"/>
  <c r="AF363" i="13" s="1"/>
  <c r="AD364" i="13"/>
  <c r="AE364" i="13" s="1"/>
  <c r="AF364" i="13" s="1"/>
  <c r="AD365" i="13"/>
  <c r="AE365" i="13" s="1"/>
  <c r="AF365" i="13" s="1"/>
  <c r="AD366" i="13"/>
  <c r="AE366" i="13" s="1"/>
  <c r="AF366" i="13" s="1"/>
  <c r="AD368" i="13"/>
  <c r="AE368" i="13" s="1"/>
  <c r="AF368" i="13" s="1"/>
  <c r="AD369" i="13"/>
  <c r="AE369" i="13" s="1"/>
  <c r="AF369" i="13" s="1"/>
  <c r="AD370" i="13"/>
  <c r="AE370" i="13" s="1"/>
  <c r="AF370" i="13" s="1"/>
  <c r="AD371" i="13"/>
  <c r="AE371" i="13" s="1"/>
  <c r="AF371" i="13" s="1"/>
  <c r="AD372" i="13"/>
  <c r="AE372" i="13" s="1"/>
  <c r="AF372" i="13" s="1"/>
  <c r="AD373" i="13"/>
  <c r="AE373" i="13" s="1"/>
  <c r="AF373" i="13" s="1"/>
  <c r="AD374" i="13"/>
  <c r="AE374" i="13" s="1"/>
  <c r="AF374" i="13" s="1"/>
  <c r="AD375" i="13"/>
  <c r="AE375" i="13" s="1"/>
  <c r="AF375" i="13" s="1"/>
  <c r="AD376" i="13"/>
  <c r="AE376" i="13" s="1"/>
  <c r="AF376" i="13" s="1"/>
  <c r="AD377" i="13"/>
  <c r="AE377" i="13" s="1"/>
  <c r="AF377" i="13" s="1"/>
  <c r="AD378" i="13"/>
  <c r="AE378" i="13" s="1"/>
  <c r="AF378" i="13" s="1"/>
  <c r="AD379" i="13"/>
  <c r="AE379" i="13" s="1"/>
  <c r="AF379" i="13" s="1"/>
  <c r="AD380" i="13"/>
  <c r="AE380" i="13" s="1"/>
  <c r="AF380" i="13" s="1"/>
  <c r="AD381" i="13"/>
  <c r="AE381" i="13" s="1"/>
  <c r="AF381" i="13" s="1"/>
  <c r="AD383" i="13"/>
  <c r="AE383" i="13" s="1"/>
  <c r="AF383" i="13" s="1"/>
  <c r="AD384" i="13"/>
  <c r="AE384" i="13" s="1"/>
  <c r="AF384" i="13" s="1"/>
  <c r="AD385" i="13"/>
  <c r="AE385" i="13" s="1"/>
  <c r="AF385" i="13" s="1"/>
  <c r="AD386" i="13"/>
  <c r="AE386" i="13" s="1"/>
  <c r="AF386" i="13" s="1"/>
  <c r="AD387" i="13"/>
  <c r="AE387" i="13" s="1"/>
  <c r="AF387" i="13" s="1"/>
  <c r="AD389" i="13"/>
  <c r="AE389" i="13" s="1"/>
  <c r="AF389" i="13" s="1"/>
  <c r="AD390" i="13"/>
  <c r="AE390" i="13" s="1"/>
  <c r="AF390" i="13" s="1"/>
  <c r="AD391" i="13"/>
  <c r="AE391" i="13" s="1"/>
  <c r="AF391" i="13" s="1"/>
  <c r="AD392" i="13"/>
  <c r="AE392" i="13" s="1"/>
  <c r="AF392" i="13" s="1"/>
  <c r="AD393" i="13"/>
  <c r="AE393" i="13" s="1"/>
  <c r="AF393" i="13" s="1"/>
  <c r="AD394" i="13"/>
  <c r="AE394" i="13" s="1"/>
  <c r="AF394" i="13" s="1"/>
  <c r="AD347" i="13"/>
  <c r="AE347" i="13" s="1"/>
  <c r="AF347" i="13" s="1"/>
  <c r="AD292" i="13"/>
  <c r="AE292" i="13" s="1"/>
  <c r="AF292" i="13" s="1"/>
  <c r="AD291" i="13"/>
  <c r="AE291" i="13" s="1"/>
  <c r="AF291" i="13" s="1"/>
  <c r="AD287" i="13"/>
  <c r="AE287" i="13" s="1"/>
  <c r="AF287" i="13" s="1"/>
  <c r="AD286" i="13"/>
  <c r="AE286" i="13" s="1"/>
  <c r="AF286" i="13" s="1"/>
  <c r="AD300" i="13"/>
  <c r="AE300" i="13" s="1"/>
  <c r="AF300" i="13" s="1"/>
  <c r="AD295" i="13"/>
  <c r="AE295" i="13" s="1"/>
  <c r="AF295" i="13" s="1"/>
  <c r="AD296" i="13"/>
  <c r="AE296" i="13" s="1"/>
  <c r="AF296" i="13" s="1"/>
  <c r="AD297" i="13"/>
  <c r="AE297" i="13" s="1"/>
  <c r="AF297" i="13" s="1"/>
  <c r="AD294" i="13"/>
  <c r="AE294" i="13" s="1"/>
  <c r="AF294" i="13" s="1"/>
  <c r="AD309" i="13"/>
  <c r="AE309" i="13" s="1"/>
  <c r="AF309" i="13" s="1"/>
  <c r="AD308" i="13"/>
  <c r="AE308" i="13" s="1"/>
  <c r="AF308" i="13" s="1"/>
  <c r="AD305" i="13"/>
  <c r="AE305" i="13" s="1"/>
  <c r="AF305" i="13" s="1"/>
  <c r="AD303" i="13"/>
  <c r="AE303" i="13" s="1"/>
  <c r="AF303" i="13" s="1"/>
  <c r="AD258" i="13"/>
  <c r="AE258" i="13" s="1"/>
  <c r="AF258" i="13" s="1"/>
  <c r="AD255" i="13"/>
  <c r="AE255" i="13" s="1"/>
  <c r="AF255" i="13" s="1"/>
  <c r="AD256" i="13"/>
  <c r="AE256" i="13" s="1"/>
  <c r="AF256" i="13" s="1"/>
  <c r="AD254" i="13"/>
  <c r="AE254" i="13" s="1"/>
  <c r="AF254" i="13" s="1"/>
  <c r="AD249" i="13"/>
  <c r="AE249" i="13" s="1"/>
  <c r="AF249" i="13" s="1"/>
  <c r="AD247" i="13"/>
  <c r="AE247" i="13" s="1"/>
  <c r="AF247" i="13" s="1"/>
  <c r="AD245" i="13"/>
  <c r="AE245" i="13" s="1"/>
  <c r="AF245" i="13" s="1"/>
  <c r="AD242" i="13"/>
  <c r="AE242" i="13" s="1"/>
  <c r="AF242" i="13" s="1"/>
  <c r="AD237" i="13"/>
  <c r="AE237" i="13" s="1"/>
  <c r="AF237" i="13" s="1"/>
  <c r="AD234" i="13"/>
  <c r="AE234" i="13" s="1"/>
  <c r="AF234" i="13" s="1"/>
  <c r="AD228" i="13"/>
  <c r="AE228" i="13" s="1"/>
  <c r="AF228" i="13" s="1"/>
  <c r="AD207" i="13"/>
  <c r="AE207" i="13" s="1"/>
  <c r="AF207" i="13" s="1"/>
  <c r="AD188" i="13"/>
  <c r="AE188" i="13" s="1"/>
  <c r="AF188" i="13" s="1"/>
  <c r="AD186" i="13"/>
  <c r="AE186" i="13" s="1"/>
  <c r="AF186" i="13" s="1"/>
  <c r="AD262" i="13"/>
  <c r="AE262" i="13" s="1"/>
  <c r="AF262" i="13" s="1"/>
  <c r="AD222" i="13"/>
  <c r="AE222" i="13" s="1"/>
  <c r="AF222" i="13" s="1"/>
  <c r="AD223" i="13"/>
  <c r="AE223" i="13" s="1"/>
  <c r="AF223" i="13" s="1"/>
  <c r="AD221" i="13"/>
  <c r="AE221" i="13" s="1"/>
  <c r="AF221" i="13" s="1"/>
  <c r="AD220" i="13"/>
  <c r="AE220" i="13" s="1"/>
  <c r="AF220" i="13" s="1"/>
  <c r="AD217" i="13"/>
  <c r="AE217" i="13" s="1"/>
  <c r="AF217" i="13" s="1"/>
  <c r="AD196" i="13"/>
  <c r="AE196" i="13" s="1"/>
  <c r="AF196" i="13" s="1"/>
  <c r="AD133" i="13"/>
  <c r="AE133" i="13" s="1"/>
  <c r="AF133" i="13" s="1"/>
  <c r="AD87" i="13"/>
  <c r="AE87" i="13" s="1"/>
  <c r="AF87" i="13" s="1"/>
  <c r="AD88" i="13"/>
  <c r="AE88" i="13" s="1"/>
  <c r="AF88" i="13" s="1"/>
  <c r="AD89" i="13"/>
  <c r="AE89" i="13" s="1"/>
  <c r="AF89" i="13" s="1"/>
  <c r="AD90" i="13"/>
  <c r="AE90" i="13" s="1"/>
  <c r="AF90" i="13" s="1"/>
  <c r="AD91" i="13"/>
  <c r="AE91" i="13" s="1"/>
  <c r="AF91" i="13" s="1"/>
  <c r="AD92" i="13"/>
  <c r="AE92" i="13" s="1"/>
  <c r="AF92" i="13" s="1"/>
  <c r="AD93" i="13"/>
  <c r="AE93" i="13" s="1"/>
  <c r="AF93" i="13" s="1"/>
  <c r="AD94" i="13"/>
  <c r="AE94" i="13" s="1"/>
  <c r="AF94" i="13" s="1"/>
  <c r="AD95" i="13"/>
  <c r="AE95" i="13" s="1"/>
  <c r="AF95" i="13" s="1"/>
  <c r="AD96" i="13"/>
  <c r="AE96" i="13" s="1"/>
  <c r="AF96" i="13" s="1"/>
  <c r="AD97" i="13"/>
  <c r="AE97" i="13" s="1"/>
  <c r="AF97" i="13" s="1"/>
  <c r="AD98" i="13"/>
  <c r="AE98" i="13" s="1"/>
  <c r="AF98" i="13" s="1"/>
  <c r="AD99" i="13"/>
  <c r="AE99" i="13" s="1"/>
  <c r="AF99" i="13" s="1"/>
  <c r="AD100" i="13"/>
  <c r="AE100" i="13" s="1"/>
  <c r="AF100" i="13" s="1"/>
  <c r="AD101" i="13"/>
  <c r="AE101" i="13" s="1"/>
  <c r="AF101" i="13" s="1"/>
  <c r="AD103" i="13"/>
  <c r="AE103" i="13" s="1"/>
  <c r="AF103" i="13" s="1"/>
  <c r="AD104" i="13"/>
  <c r="AE104" i="13" s="1"/>
  <c r="AF104" i="13" s="1"/>
  <c r="AD106" i="13"/>
  <c r="AE106" i="13" s="1"/>
  <c r="AF106" i="13" s="1"/>
  <c r="AD107" i="13"/>
  <c r="AE107" i="13" s="1"/>
  <c r="AF107" i="13" s="1"/>
  <c r="AD108" i="13"/>
  <c r="AE108" i="13" s="1"/>
  <c r="AF108" i="13" s="1"/>
  <c r="AD109" i="13"/>
  <c r="AE109" i="13" s="1"/>
  <c r="AF109" i="13" s="1"/>
  <c r="AD110" i="13"/>
  <c r="AE110" i="13" s="1"/>
  <c r="AF110" i="13" s="1"/>
  <c r="AD111" i="13"/>
  <c r="AE111" i="13" s="1"/>
  <c r="AF111" i="13" s="1"/>
  <c r="AD86" i="13"/>
  <c r="AE86" i="13" s="1"/>
  <c r="AF86" i="13" s="1"/>
  <c r="AD78" i="13"/>
  <c r="AE78" i="13" s="1"/>
  <c r="AF78" i="13" s="1"/>
  <c r="AD79" i="13"/>
  <c r="AE79" i="13" s="1"/>
  <c r="AF79" i="13" s="1"/>
  <c r="AD80" i="13"/>
  <c r="AE80" i="13" s="1"/>
  <c r="AF80" i="13" s="1"/>
  <c r="AD81" i="13"/>
  <c r="AE81" i="13" s="1"/>
  <c r="AF81" i="13" s="1"/>
  <c r="AD82" i="13"/>
  <c r="AE82" i="13" s="1"/>
  <c r="AF82" i="13" s="1"/>
  <c r="AD83" i="13"/>
  <c r="AE83" i="13" s="1"/>
  <c r="AF83" i="13" s="1"/>
  <c r="AD84" i="13"/>
  <c r="AE84" i="13" s="1"/>
  <c r="AF84" i="13" s="1"/>
  <c r="AD77" i="13"/>
  <c r="AE77" i="13" s="1"/>
  <c r="AF77" i="13" s="1"/>
  <c r="AC175" i="13"/>
  <c r="AD175" i="13" s="1"/>
  <c r="AE175" i="13" s="1"/>
  <c r="AF175" i="13" s="1"/>
  <c r="AC54" i="13"/>
  <c r="AD54" i="13" s="1"/>
  <c r="AE54" i="13" s="1"/>
  <c r="AF54" i="13" s="1"/>
  <c r="AF165" i="13"/>
  <c r="T4" i="13"/>
  <c r="T2" i="13"/>
  <c r="T8" i="13"/>
  <c r="T12" i="13"/>
  <c r="T18" i="13"/>
  <c r="T21" i="13"/>
  <c r="T30" i="13"/>
  <c r="T23" i="13"/>
  <c r="T29" i="13"/>
  <c r="T36" i="13"/>
  <c r="T37" i="13"/>
  <c r="T43" i="13"/>
  <c r="T45" i="13"/>
  <c r="T140" i="13"/>
  <c r="T142" i="13"/>
  <c r="T143" i="13"/>
  <c r="T148" i="13"/>
  <c r="T159" i="13"/>
  <c r="T161" i="13"/>
  <c r="T169" i="13"/>
  <c r="T168" i="13"/>
  <c r="T174" i="13"/>
  <c r="Y9" i="13"/>
  <c r="Y175" i="13"/>
  <c r="AF44" i="13"/>
  <c r="AF173" i="13"/>
  <c r="AF10" i="13"/>
  <c r="AF13" i="13"/>
  <c r="AF11" i="13"/>
  <c r="AF16" i="13"/>
  <c r="AF18" i="13"/>
  <c r="AF19" i="13"/>
  <c r="AF21" i="13"/>
  <c r="AF22" i="13"/>
  <c r="AF20" i="13"/>
  <c r="AF25" i="13"/>
  <c r="AF24" i="13"/>
  <c r="AF27" i="13"/>
  <c r="AF30" i="13"/>
  <c r="AF26" i="13"/>
  <c r="AF23" i="13"/>
  <c r="AF29" i="13"/>
  <c r="AF28" i="13"/>
  <c r="AF39" i="13"/>
  <c r="AF38" i="13"/>
  <c r="AF36" i="13"/>
  <c r="AF40" i="13"/>
  <c r="AF37" i="13"/>
  <c r="AF34" i="13"/>
  <c r="AF41" i="13"/>
  <c r="AF35" i="13"/>
  <c r="AF33" i="13"/>
  <c r="AF43" i="13"/>
  <c r="AF42" i="13"/>
  <c r="AF45" i="13"/>
  <c r="AF138" i="13"/>
  <c r="AF139" i="13"/>
  <c r="AF140" i="13"/>
  <c r="AF141" i="13"/>
  <c r="AF142" i="13"/>
  <c r="AF143" i="13"/>
  <c r="AF144" i="13"/>
  <c r="AF145" i="13"/>
  <c r="AF147" i="13"/>
  <c r="AF146" i="13"/>
  <c r="AF151" i="13"/>
  <c r="AF154" i="13"/>
  <c r="AF153" i="13"/>
  <c r="AF152" i="13"/>
  <c r="AF160" i="13"/>
  <c r="AF156" i="13"/>
  <c r="AF159" i="13"/>
  <c r="AF161" i="13"/>
  <c r="AF163" i="13"/>
  <c r="AF164" i="13"/>
  <c r="AF167" i="13"/>
  <c r="AF169" i="13"/>
  <c r="AF168" i="13"/>
  <c r="AF170" i="13"/>
  <c r="AF172" i="13"/>
  <c r="AF171" i="13"/>
  <c r="AF179" i="13"/>
  <c r="AF176" i="13"/>
  <c r="AF177" i="13"/>
  <c r="AF3" i="13"/>
  <c r="AF2" i="13"/>
  <c r="AF6" i="13"/>
  <c r="AF7" i="13"/>
  <c r="AF5" i="13"/>
  <c r="AF15" i="13"/>
  <c r="AF8" i="13"/>
  <c r="AF14" i="13"/>
  <c r="AF12" i="13"/>
  <c r="AF4" i="13"/>
  <c r="Y136" i="13"/>
  <c r="AF229" i="13"/>
  <c r="AE69" i="13"/>
  <c r="T9" i="13" l="1"/>
  <c r="B104" i="12"/>
  <c r="B31" i="12"/>
  <c r="B121" i="12"/>
  <c r="B9" i="12"/>
  <c r="B96" i="12"/>
  <c r="B112" i="12"/>
  <c r="B126" i="12"/>
  <c r="B17" i="12"/>
  <c r="B32" i="12"/>
  <c r="T175" i="13"/>
  <c r="AF174" i="13"/>
  <c r="AF162" i="13"/>
  <c r="AF149" i="13"/>
  <c r="AF157" i="13"/>
  <c r="AF148" i="13"/>
  <c r="AF155" i="13"/>
  <c r="AF132" i="13"/>
  <c r="AF128" i="13"/>
  <c r="AF129" i="13"/>
  <c r="AF124" i="13"/>
  <c r="AF125" i="13"/>
  <c r="AF121" i="13"/>
  <c r="AF123" i="13"/>
  <c r="AF126" i="13"/>
  <c r="AF131" i="13"/>
  <c r="AF71" i="13"/>
  <c r="AF74" i="13"/>
  <c r="AF73" i="13"/>
  <c r="AF134" i="13"/>
  <c r="AF135" i="13"/>
  <c r="AF137" i="13"/>
  <c r="AF288" i="13"/>
  <c r="AF289" i="13"/>
  <c r="AF293" i="13"/>
  <c r="AF301" i="13"/>
  <c r="AF306" i="13"/>
  <c r="AF307" i="13"/>
  <c r="AF310" i="13"/>
  <c r="AF193" i="13"/>
  <c r="AF189" i="13"/>
  <c r="AF192" i="13"/>
  <c r="AF191" i="13"/>
  <c r="AF202" i="13"/>
  <c r="AF200" i="13"/>
  <c r="AF197" i="13"/>
  <c r="AF201" i="13"/>
  <c r="AF199" i="13"/>
  <c r="AF195" i="13"/>
  <c r="AF198" i="13"/>
  <c r="AF214" i="13"/>
  <c r="AF203" i="13"/>
  <c r="AF210" i="13"/>
  <c r="AF209" i="13"/>
  <c r="AF212" i="13"/>
  <c r="AF211" i="13"/>
  <c r="AF206" i="13"/>
  <c r="AF213" i="13"/>
  <c r="AF215" i="13"/>
  <c r="AF218" i="13"/>
  <c r="AF225" i="13"/>
  <c r="AF226" i="13"/>
  <c r="AF240" i="13"/>
  <c r="AF239" i="13"/>
  <c r="AF236" i="13"/>
  <c r="AF233" i="13"/>
  <c r="AF238" i="13"/>
  <c r="AF250" i="13"/>
  <c r="AF243" i="13"/>
  <c r="AF241" i="13"/>
  <c r="AF248" i="13"/>
  <c r="AF259" i="13"/>
  <c r="AF253" i="13"/>
  <c r="AF265" i="13"/>
  <c r="AF263" i="13"/>
  <c r="AF75" i="13"/>
  <c r="AF76" i="13"/>
  <c r="AF46" i="13"/>
  <c r="AF50" i="13"/>
  <c r="AF52" i="13"/>
  <c r="AF55" i="13"/>
  <c r="AF58" i="13"/>
  <c r="AF59" i="13"/>
  <c r="AF67" i="13"/>
  <c r="AF66" i="13"/>
  <c r="AF64" i="13"/>
  <c r="AF65" i="13"/>
  <c r="AF269" i="13"/>
  <c r="AF275" i="13"/>
  <c r="AF271" i="13"/>
  <c r="AF272" i="13"/>
  <c r="AF270" i="13"/>
  <c r="AF274" i="13"/>
  <c r="AF267" i="13"/>
  <c r="AF268" i="13"/>
  <c r="AF273" i="13"/>
  <c r="AF276" i="13"/>
  <c r="AF120" i="13"/>
  <c r="AF117" i="13"/>
  <c r="AF116" i="13"/>
  <c r="AF119" i="13"/>
  <c r="AF114" i="13"/>
  <c r="AF118" i="13"/>
  <c r="AF115" i="13"/>
  <c r="AF279" i="13"/>
  <c r="AF280" i="13"/>
  <c r="AF278" i="13"/>
  <c r="AF277" i="13"/>
  <c r="AF314" i="13"/>
  <c r="AF313" i="13"/>
  <c r="AF321" i="13"/>
  <c r="AF316" i="13"/>
  <c r="AF315" i="13"/>
  <c r="AF311" i="13"/>
  <c r="AF312" i="13"/>
  <c r="AF319" i="13"/>
  <c r="AF317" i="13"/>
  <c r="AF322" i="13"/>
  <c r="AF318" i="13"/>
  <c r="AF320" i="13"/>
  <c r="AF325" i="13"/>
  <c r="AF323" i="13"/>
  <c r="AF327" i="13"/>
  <c r="AF329" i="13"/>
  <c r="AF328" i="13"/>
  <c r="AF326" i="13"/>
  <c r="AF324" i="13"/>
  <c r="AF330" i="13"/>
  <c r="AF331" i="13"/>
  <c r="AF332" i="13"/>
  <c r="AF112" i="13"/>
  <c r="AF266" i="13"/>
  <c r="AF113" i="13"/>
  <c r="AF281" i="13"/>
  <c r="AF282" i="13"/>
  <c r="AF182" i="13"/>
  <c r="AF184" i="13"/>
  <c r="AF185" i="13"/>
  <c r="AF333" i="13"/>
  <c r="AF334" i="13"/>
  <c r="AF335" i="13"/>
  <c r="AF339" i="13"/>
  <c r="AF340" i="13"/>
  <c r="AF341" i="13"/>
  <c r="AF342" i="13"/>
  <c r="AF344" i="13"/>
  <c r="AF345" i="13"/>
  <c r="AF346" i="13"/>
  <c r="AF69" i="13"/>
  <c r="AF283" i="13"/>
  <c r="AF284" i="13"/>
  <c r="AF336" i="13"/>
  <c r="AF337" i="13"/>
  <c r="AF130" i="13"/>
  <c r="AE75" i="13"/>
  <c r="AE76" i="13"/>
  <c r="AE46" i="13"/>
  <c r="AE50" i="13"/>
  <c r="AE52" i="13"/>
  <c r="AE55" i="13"/>
  <c r="AE68" i="13"/>
  <c r="B78" i="12" l="1"/>
  <c r="B77" i="12"/>
  <c r="B79" i="12"/>
  <c r="B72" i="12"/>
  <c r="B73" i="12"/>
  <c r="B76" i="12"/>
  <c r="B53" i="12"/>
  <c r="B52" i="12"/>
  <c r="B50" i="12"/>
  <c r="B163" i="12"/>
  <c r="B161" i="12"/>
  <c r="B159" i="12"/>
  <c r="B157" i="12"/>
  <c r="B155" i="12"/>
  <c r="B154" i="12"/>
  <c r="B153" i="12"/>
  <c r="B148" i="12"/>
  <c r="B152" i="12"/>
  <c r="B149" i="12"/>
  <c r="B150" i="12"/>
  <c r="B146" i="12"/>
  <c r="B145" i="12"/>
  <c r="B144" i="12"/>
  <c r="B141" i="12"/>
  <c r="B142" i="12"/>
  <c r="B139" i="12"/>
  <c r="B138" i="12"/>
  <c r="B136" i="12"/>
  <c r="B137" i="12"/>
  <c r="B135" i="12"/>
  <c r="B134" i="12"/>
  <c r="B133" i="12"/>
  <c r="B132" i="12"/>
  <c r="B381" i="12"/>
  <c r="B379" i="12"/>
  <c r="B378" i="12"/>
  <c r="B376" i="12"/>
  <c r="B377" i="12"/>
  <c r="B375" i="12"/>
  <c r="B371" i="12"/>
  <c r="B373" i="12"/>
  <c r="B372" i="12"/>
  <c r="B369" i="12"/>
  <c r="B370" i="12"/>
  <c r="B368" i="12"/>
  <c r="B367" i="12"/>
  <c r="B364" i="12"/>
  <c r="B366" i="12"/>
  <c r="B362" i="12"/>
  <c r="B363" i="12"/>
  <c r="B361" i="12"/>
  <c r="B358" i="12"/>
  <c r="B360" i="12"/>
  <c r="B359" i="12"/>
  <c r="B354" i="12"/>
  <c r="B356" i="12"/>
  <c r="B355" i="12"/>
  <c r="B349" i="12"/>
  <c r="B353" i="12"/>
  <c r="B351" i="12"/>
  <c r="B350" i="12"/>
  <c r="B352" i="12"/>
  <c r="B348" i="12"/>
  <c r="B347" i="12"/>
  <c r="B345" i="12"/>
  <c r="B346" i="12"/>
  <c r="B341" i="12"/>
  <c r="B343" i="12"/>
  <c r="B344" i="12"/>
  <c r="B342" i="12"/>
  <c r="B337" i="12"/>
  <c r="B338" i="12"/>
  <c r="B340" i="12"/>
  <c r="B339" i="12"/>
  <c r="B283" i="12"/>
  <c r="B284" i="12"/>
  <c r="B277" i="12"/>
  <c r="B276" i="12"/>
  <c r="B278" i="12"/>
  <c r="B280" i="12"/>
  <c r="B269" i="12"/>
  <c r="B266" i="12"/>
  <c r="B267" i="12"/>
  <c r="B264" i="12"/>
  <c r="B271" i="12"/>
  <c r="B254" i="12"/>
  <c r="B259" i="12"/>
  <c r="B256" i="12"/>
  <c r="B252" i="12"/>
  <c r="B250" i="12"/>
  <c r="B242" i="12"/>
  <c r="B244" i="12"/>
  <c r="B239" i="12"/>
  <c r="B241" i="12"/>
  <c r="B245" i="12"/>
  <c r="B243" i="12"/>
  <c r="B238" i="12"/>
  <c r="B230" i="12"/>
  <c r="B227" i="12"/>
  <c r="B226" i="12"/>
  <c r="B229" i="12"/>
  <c r="B218" i="12"/>
  <c r="B210" i="12"/>
  <c r="B216" i="12"/>
  <c r="B212" i="12"/>
  <c r="B209" i="12"/>
  <c r="B208" i="12"/>
  <c r="B205" i="12"/>
  <c r="B206" i="12"/>
  <c r="B202" i="12"/>
  <c r="B200" i="12"/>
  <c r="B199" i="12"/>
  <c r="B201" i="12"/>
  <c r="B196" i="12"/>
  <c r="B197" i="12"/>
  <c r="B195" i="12"/>
  <c r="B194" i="12"/>
  <c r="B193" i="12"/>
  <c r="B192" i="12"/>
  <c r="B191" i="12"/>
  <c r="B189" i="12"/>
  <c r="B187" i="12"/>
  <c r="B188" i="12"/>
  <c r="B182" i="12"/>
  <c r="B184" i="12"/>
  <c r="B183" i="12"/>
  <c r="Y62" i="13"/>
  <c r="T62" i="13" s="1"/>
  <c r="Y61" i="13"/>
  <c r="T61" i="13" s="1"/>
  <c r="Y63" i="13"/>
  <c r="T63" i="13" s="1"/>
  <c r="Y56" i="13"/>
  <c r="T56" i="13" s="1"/>
  <c r="Y57" i="13"/>
  <c r="Y60" i="13"/>
  <c r="T60" i="13" s="1"/>
  <c r="Y54" i="13"/>
  <c r="T54" i="13" s="1"/>
  <c r="Y53" i="13"/>
  <c r="T53" i="13" s="1"/>
  <c r="Y51" i="13"/>
  <c r="T51" i="13" s="1"/>
  <c r="Y49" i="13"/>
  <c r="T49" i="13" s="1"/>
  <c r="Y47" i="13"/>
  <c r="T47" i="13" s="1"/>
  <c r="Y111" i="13"/>
  <c r="T111" i="13" s="1"/>
  <c r="Y109" i="13"/>
  <c r="Y110" i="13"/>
  <c r="T110" i="13" s="1"/>
  <c r="Y108" i="13"/>
  <c r="T108" i="13" s="1"/>
  <c r="Y106" i="13"/>
  <c r="T106" i="13" s="1"/>
  <c r="Y107" i="13"/>
  <c r="T107" i="13" s="1"/>
  <c r="Y104" i="13"/>
  <c r="T104" i="13" s="1"/>
  <c r="Y103" i="13"/>
  <c r="T103" i="13" s="1"/>
  <c r="Y101" i="13"/>
  <c r="T101" i="13" s="1"/>
  <c r="Y100" i="13"/>
  <c r="Y99" i="13"/>
  <c r="T99" i="13" s="1"/>
  <c r="Y98" i="13"/>
  <c r="T98" i="13" s="1"/>
  <c r="Y93" i="13"/>
  <c r="T93" i="13" s="1"/>
  <c r="Y97" i="13"/>
  <c r="T97" i="13" s="1"/>
  <c r="Y94" i="13"/>
  <c r="T94" i="13" s="1"/>
  <c r="Y95" i="13"/>
  <c r="T95" i="13" s="1"/>
  <c r="Y96" i="13"/>
  <c r="T96" i="13" s="1"/>
  <c r="Y92" i="13"/>
  <c r="Y91" i="13"/>
  <c r="T91" i="13" s="1"/>
  <c r="Y90" i="13"/>
  <c r="T90" i="13" s="1"/>
  <c r="Y89" i="13"/>
  <c r="T89" i="13" s="1"/>
  <c r="Y86" i="13"/>
  <c r="T86" i="13" s="1"/>
  <c r="Y88" i="13"/>
  <c r="T88" i="13" s="1"/>
  <c r="Y87" i="13"/>
  <c r="T87" i="13" s="1"/>
  <c r="Y84" i="13"/>
  <c r="T84" i="13" s="1"/>
  <c r="Y83" i="13"/>
  <c r="Y81" i="13"/>
  <c r="T81" i="13" s="1"/>
  <c r="Y82" i="13"/>
  <c r="T82" i="13" s="1"/>
  <c r="Y80" i="13"/>
  <c r="T80" i="13" s="1"/>
  <c r="Y79" i="13"/>
  <c r="T79" i="13" s="1"/>
  <c r="Y78" i="13"/>
  <c r="T78" i="13" s="1"/>
  <c r="Y77" i="13"/>
  <c r="T77" i="13" s="1"/>
  <c r="Y393" i="13"/>
  <c r="T393" i="13" s="1"/>
  <c r="Y394" i="13"/>
  <c r="Y392" i="13"/>
  <c r="T392" i="13" s="1"/>
  <c r="Y391" i="13"/>
  <c r="T391" i="13" s="1"/>
  <c r="Y389" i="13"/>
  <c r="T389" i="13" s="1"/>
  <c r="Y390" i="13"/>
  <c r="T390" i="13" s="1"/>
  <c r="Y387" i="13"/>
  <c r="T387" i="13" s="1"/>
  <c r="Y383" i="13"/>
  <c r="T383" i="13" s="1"/>
  <c r="Y386" i="13"/>
  <c r="T386" i="13" s="1"/>
  <c r="Y385" i="13"/>
  <c r="Y384" i="13"/>
  <c r="T384" i="13" s="1"/>
  <c r="Y380" i="13"/>
  <c r="T380" i="13" s="1"/>
  <c r="Y381" i="13"/>
  <c r="T381" i="13" s="1"/>
  <c r="Y379" i="13"/>
  <c r="T379" i="13" s="1"/>
  <c r="Y378" i="13"/>
  <c r="T378" i="13" s="1"/>
  <c r="Y375" i="13"/>
  <c r="T375" i="13" s="1"/>
  <c r="Y376" i="13"/>
  <c r="T376" i="13" s="1"/>
  <c r="Y377" i="13"/>
  <c r="T377" i="13" s="1"/>
  <c r="Y373" i="13"/>
  <c r="T373" i="13" s="1"/>
  <c r="Y374" i="13"/>
  <c r="T374" i="13" s="1"/>
  <c r="Y372" i="13"/>
  <c r="T372" i="13" s="1"/>
  <c r="Y369" i="13"/>
  <c r="T369" i="13" s="1"/>
  <c r="Y371" i="13"/>
  <c r="T371" i="13" s="1"/>
  <c r="Y370" i="13"/>
  <c r="T370" i="13" s="1"/>
  <c r="Y368" i="13"/>
  <c r="T368" i="13" s="1"/>
  <c r="Y364" i="13"/>
  <c r="Y366" i="13"/>
  <c r="T366" i="13" s="1"/>
  <c r="Y365" i="13"/>
  <c r="T365" i="13" s="1"/>
  <c r="Y359" i="13"/>
  <c r="T359" i="13" s="1"/>
  <c r="Y363" i="13"/>
  <c r="T363" i="13" s="1"/>
  <c r="Y361" i="13"/>
  <c r="T361" i="13" s="1"/>
  <c r="Y360" i="13"/>
  <c r="T360" i="13" s="1"/>
  <c r="Y362" i="13"/>
  <c r="T362" i="13" s="1"/>
  <c r="Y358" i="13"/>
  <c r="Y357" i="13"/>
  <c r="Y355" i="13"/>
  <c r="T355" i="13" s="1"/>
  <c r="Y356" i="13"/>
  <c r="T356" i="13" s="1"/>
  <c r="Y351" i="13"/>
  <c r="T351" i="13" s="1"/>
  <c r="Y353" i="13"/>
  <c r="T353" i="13" s="1"/>
  <c r="Y354" i="13"/>
  <c r="T354" i="13" s="1"/>
  <c r="Y352" i="13"/>
  <c r="T352" i="13" s="1"/>
  <c r="Y347" i="13"/>
  <c r="T347" i="13" s="1"/>
  <c r="Y348" i="13"/>
  <c r="T348" i="13" s="1"/>
  <c r="Y350" i="13"/>
  <c r="T350" i="13" s="1"/>
  <c r="Y349" i="13"/>
  <c r="T349" i="13" s="1"/>
  <c r="Y261" i="13"/>
  <c r="T261" i="13" s="1"/>
  <c r="Y262" i="13"/>
  <c r="T262" i="13" s="1"/>
  <c r="Y255" i="13"/>
  <c r="T255" i="13" s="1"/>
  <c r="Y254" i="13"/>
  <c r="T254" i="13" s="1"/>
  <c r="Y256" i="13"/>
  <c r="T256" i="13" s="1"/>
  <c r="Y258" i="13"/>
  <c r="T258" i="13" s="1"/>
  <c r="Y247" i="13"/>
  <c r="T247" i="13" s="1"/>
  <c r="Y244" i="13"/>
  <c r="T244" i="13" s="1"/>
  <c r="Y245" i="13"/>
  <c r="T245" i="13" s="1"/>
  <c r="Y242" i="13"/>
  <c r="T242" i="13" s="1"/>
  <c r="Y249" i="13"/>
  <c r="T249" i="13" s="1"/>
  <c r="Y232" i="13"/>
  <c r="T232" i="13" s="1"/>
  <c r="Y237" i="13"/>
  <c r="T237" i="13" s="1"/>
  <c r="Y234" i="13"/>
  <c r="T234" i="13" s="1"/>
  <c r="Y230" i="13"/>
  <c r="T230" i="13" s="1"/>
  <c r="Y228" i="13"/>
  <c r="T228" i="13" s="1"/>
  <c r="Y220" i="13"/>
  <c r="T220" i="13" s="1"/>
  <c r="Y223" i="13"/>
  <c r="T223" i="13" s="1"/>
  <c r="Y217" i="13"/>
  <c r="T217" i="13" s="1"/>
  <c r="Y219" i="13"/>
  <c r="T219" i="13" s="1"/>
  <c r="Y221" i="13"/>
  <c r="T221" i="13" s="1"/>
  <c r="Y222" i="13"/>
  <c r="T222" i="13" s="1"/>
  <c r="Y216" i="13"/>
  <c r="T216" i="13" s="1"/>
  <c r="Y208" i="13"/>
  <c r="T208" i="13" s="1"/>
  <c r="Y205" i="13"/>
  <c r="T205" i="13" s="1"/>
  <c r="Y204" i="13"/>
  <c r="T204" i="13" s="1"/>
  <c r="Y207" i="13"/>
  <c r="T207" i="13" s="1"/>
  <c r="Y196" i="13"/>
  <c r="T196" i="13" s="1"/>
  <c r="Y188" i="13"/>
  <c r="T188" i="13" s="1"/>
  <c r="Y194" i="13"/>
  <c r="T194" i="13" s="1"/>
  <c r="Y190" i="13"/>
  <c r="T190" i="13" s="1"/>
  <c r="Y187" i="13"/>
  <c r="T187" i="13" s="1"/>
  <c r="Y186" i="13"/>
  <c r="T186" i="13" s="1"/>
  <c r="Y308" i="13"/>
  <c r="T308" i="13" s="1"/>
  <c r="Y309" i="13"/>
  <c r="T309" i="13" s="1"/>
  <c r="Y305" i="13"/>
  <c r="T305" i="13" s="1"/>
  <c r="Y303" i="13"/>
  <c r="Y302" i="13"/>
  <c r="T302" i="13" s="1"/>
  <c r="Y304" i="13"/>
  <c r="T304" i="13" s="1"/>
  <c r="Y299" i="13"/>
  <c r="T299" i="13" s="1"/>
  <c r="Y300" i="13"/>
  <c r="T300" i="13" s="1"/>
  <c r="Y298" i="13"/>
  <c r="T298" i="13" s="1"/>
  <c r="Y297" i="13"/>
  <c r="T297" i="13" s="1"/>
  <c r="Y296" i="13"/>
  <c r="T296" i="13" s="1"/>
  <c r="Y295" i="13"/>
  <c r="T295" i="13" s="1"/>
  <c r="Y294" i="13"/>
  <c r="T294" i="13" s="1"/>
  <c r="Y292" i="13"/>
  <c r="T292" i="13" s="1"/>
  <c r="Y290" i="13"/>
  <c r="T290" i="13" s="1"/>
  <c r="Y291" i="13"/>
  <c r="T291" i="13" s="1"/>
  <c r="Y287" i="13"/>
  <c r="T287" i="13" s="1"/>
  <c r="Y285" i="13"/>
  <c r="T285" i="13" s="1"/>
  <c r="Y286" i="13"/>
  <c r="T286" i="13" s="1"/>
  <c r="T337" i="13"/>
  <c r="T336" i="13"/>
  <c r="T284" i="13"/>
  <c r="T283" i="13"/>
  <c r="T68" i="13"/>
  <c r="T69" i="13"/>
  <c r="T346" i="13"/>
  <c r="T345" i="13"/>
  <c r="T344" i="13"/>
  <c r="T343" i="13"/>
  <c r="T342" i="13"/>
  <c r="T341" i="13"/>
  <c r="T340" i="13"/>
  <c r="T339" i="13"/>
  <c r="T338" i="13"/>
  <c r="T335" i="13"/>
  <c r="T334" i="13"/>
  <c r="T333" i="13"/>
  <c r="T185" i="13"/>
  <c r="T184" i="13"/>
  <c r="T183" i="13"/>
  <c r="T182" i="13"/>
  <c r="T181" i="13"/>
  <c r="T282" i="13"/>
  <c r="T281" i="13"/>
  <c r="T113" i="13"/>
  <c r="T266" i="13"/>
  <c r="T112" i="13"/>
  <c r="T332" i="13"/>
  <c r="T331" i="13"/>
  <c r="T330" i="13"/>
  <c r="T324" i="13"/>
  <c r="T326" i="13"/>
  <c r="T328" i="13"/>
  <c r="T329" i="13"/>
  <c r="T327" i="13"/>
  <c r="T323" i="13"/>
  <c r="T325" i="13"/>
  <c r="T320" i="13"/>
  <c r="T318" i="13"/>
  <c r="T322" i="13"/>
  <c r="T317" i="13"/>
  <c r="T319" i="13"/>
  <c r="T312" i="13"/>
  <c r="T311" i="13"/>
  <c r="T315" i="13"/>
  <c r="T316" i="13"/>
  <c r="T321" i="13"/>
  <c r="T313" i="13"/>
  <c r="T314" i="13"/>
  <c r="T277" i="13"/>
  <c r="T278" i="13"/>
  <c r="T280" i="13"/>
  <c r="T279" i="13"/>
  <c r="T115" i="13"/>
  <c r="T118" i="13"/>
  <c r="T114" i="13"/>
  <c r="T119" i="13"/>
  <c r="T116" i="13"/>
  <c r="T117" i="13"/>
  <c r="T120" i="13"/>
  <c r="T276" i="13"/>
  <c r="T273" i="13"/>
  <c r="T268" i="13"/>
  <c r="T267" i="13"/>
  <c r="T274" i="13"/>
  <c r="T270" i="13"/>
  <c r="T272" i="13"/>
  <c r="T271" i="13"/>
  <c r="T275" i="13"/>
  <c r="T269" i="13"/>
  <c r="T65" i="13"/>
  <c r="T64" i="13"/>
  <c r="T66" i="13"/>
  <c r="T67" i="13"/>
  <c r="T59" i="13"/>
  <c r="T58" i="13"/>
  <c r="T57" i="13"/>
  <c r="T55" i="13"/>
  <c r="T52" i="13"/>
  <c r="T50" i="13"/>
  <c r="T48" i="13"/>
  <c r="T46" i="13"/>
  <c r="T109" i="13"/>
  <c r="T105" i="13"/>
  <c r="T102" i="13"/>
  <c r="T100" i="13"/>
  <c r="T92" i="13"/>
  <c r="T85" i="13"/>
  <c r="T83" i="13"/>
  <c r="T76" i="13"/>
  <c r="T75" i="13"/>
  <c r="T394" i="13"/>
  <c r="T388" i="13"/>
  <c r="T385" i="13"/>
  <c r="T382" i="13"/>
  <c r="T367" i="13"/>
  <c r="T364" i="13"/>
  <c r="T358" i="13"/>
  <c r="T357" i="13"/>
  <c r="T263" i="13"/>
  <c r="T260" i="13"/>
  <c r="T265" i="13"/>
  <c r="T264" i="13"/>
  <c r="T252" i="13"/>
  <c r="T253" i="13"/>
  <c r="T257" i="13"/>
  <c r="T251" i="13"/>
  <c r="T259" i="13"/>
  <c r="T248" i="13"/>
  <c r="T241" i="13"/>
  <c r="T243" i="13"/>
  <c r="T246" i="13"/>
  <c r="T250" i="13"/>
  <c r="T238" i="13"/>
  <c r="T235" i="13"/>
  <c r="T233" i="13"/>
  <c r="T236" i="13"/>
  <c r="T239" i="13"/>
  <c r="T240" i="13"/>
  <c r="T231" i="13"/>
  <c r="T229" i="13"/>
  <c r="T227" i="13"/>
  <c r="T224" i="13"/>
  <c r="T226" i="13"/>
  <c r="T225" i="13"/>
  <c r="T218" i="13"/>
  <c r="T215" i="13"/>
  <c r="T213" i="13"/>
  <c r="T206" i="13"/>
  <c r="T211" i="13"/>
  <c r="T212" i="13"/>
  <c r="T209" i="13"/>
  <c r="T210" i="13"/>
  <c r="T203" i="13"/>
  <c r="T214" i="13"/>
  <c r="T198" i="13"/>
  <c r="T195" i="13"/>
  <c r="T199" i="13"/>
  <c r="T201" i="13"/>
  <c r="T197" i="13"/>
  <c r="T200" i="13"/>
  <c r="T202" i="13"/>
  <c r="T191" i="13"/>
  <c r="T192" i="13"/>
  <c r="T189" i="13"/>
  <c r="T193" i="13"/>
  <c r="T310" i="13"/>
  <c r="T307" i="13"/>
  <c r="T306" i="13"/>
  <c r="T303" i="13"/>
  <c r="T301" i="13"/>
  <c r="T293" i="13"/>
  <c r="T289" i="13"/>
  <c r="T288" i="13"/>
  <c r="T136" i="13"/>
  <c r="T137" i="13"/>
  <c r="T133" i="13"/>
  <c r="T135" i="13"/>
  <c r="T134" i="13"/>
  <c r="T72" i="13"/>
  <c r="T73" i="13"/>
  <c r="T74" i="13"/>
  <c r="T71" i="13"/>
  <c r="T131" i="13"/>
  <c r="T127" i="13"/>
  <c r="T126" i="13"/>
  <c r="T123" i="13"/>
  <c r="T121" i="13"/>
  <c r="T122" i="13"/>
  <c r="T125" i="13"/>
  <c r="T124" i="13"/>
  <c r="T129" i="13"/>
  <c r="T128" i="13"/>
  <c r="T132" i="13"/>
  <c r="T130" i="13"/>
  <c r="T70" i="13"/>
  <c r="B181" i="12"/>
  <c r="B54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180" i="12"/>
  <c r="B179" i="12"/>
  <c r="B178" i="12"/>
  <c r="B177" i="12"/>
  <c r="B176" i="12"/>
  <c r="B175" i="12"/>
  <c r="B174" i="12"/>
  <c r="B166" i="12"/>
  <c r="B288" i="12"/>
  <c r="B165" i="12"/>
  <c r="B324" i="12"/>
  <c r="B323" i="12"/>
  <c r="B322" i="12"/>
  <c r="B316" i="12"/>
  <c r="B318" i="12"/>
  <c r="B320" i="12"/>
  <c r="B321" i="12"/>
  <c r="B319" i="12"/>
  <c r="B315" i="12"/>
  <c r="B317" i="12"/>
  <c r="B312" i="12"/>
  <c r="B310" i="12"/>
  <c r="B314" i="12"/>
  <c r="B309" i="12"/>
  <c r="B311" i="12"/>
  <c r="B304" i="12"/>
  <c r="B303" i="12"/>
  <c r="B307" i="12"/>
  <c r="B308" i="12"/>
  <c r="B313" i="12"/>
  <c r="B305" i="12"/>
  <c r="B306" i="12"/>
  <c r="B299" i="12"/>
  <c r="B300" i="12"/>
  <c r="B302" i="12"/>
  <c r="B301" i="12"/>
  <c r="B168" i="12"/>
  <c r="B171" i="12"/>
  <c r="B167" i="12"/>
  <c r="B172" i="12"/>
  <c r="B169" i="12"/>
  <c r="B170" i="12"/>
  <c r="B173" i="12"/>
  <c r="B298" i="12"/>
  <c r="B295" i="12"/>
  <c r="B290" i="12"/>
  <c r="B289" i="12"/>
  <c r="B296" i="12"/>
  <c r="B292" i="12"/>
  <c r="B294" i="12"/>
  <c r="B293" i="12"/>
  <c r="B297" i="12"/>
  <c r="B291" i="12"/>
  <c r="B81" i="12"/>
  <c r="B80" i="12"/>
  <c r="B82" i="12"/>
  <c r="B83" i="12"/>
  <c r="B75" i="12"/>
  <c r="B74" i="12"/>
  <c r="B51" i="12"/>
  <c r="B49" i="12"/>
  <c r="B48" i="12"/>
  <c r="B47" i="12"/>
  <c r="B46" i="12"/>
  <c r="B164" i="12"/>
  <c r="B162" i="12"/>
  <c r="B160" i="12"/>
  <c r="B158" i="12"/>
  <c r="B156" i="12"/>
  <c r="B151" i="12"/>
  <c r="B147" i="12"/>
  <c r="B143" i="12"/>
  <c r="B140" i="12"/>
  <c r="B380" i="12"/>
  <c r="B374" i="12"/>
  <c r="B365" i="12"/>
  <c r="B357" i="12"/>
  <c r="B285" i="12"/>
  <c r="B282" i="12"/>
  <c r="B287" i="12"/>
  <c r="B286" i="12"/>
  <c r="B274" i="12"/>
  <c r="B275" i="12"/>
  <c r="B279" i="12"/>
  <c r="B273" i="12"/>
  <c r="B281" i="12"/>
  <c r="B270" i="12"/>
  <c r="B263" i="12"/>
  <c r="B265" i="12"/>
  <c r="B268" i="12"/>
  <c r="B272" i="12"/>
  <c r="B260" i="12"/>
  <c r="B257" i="12"/>
  <c r="B255" i="12"/>
  <c r="B258" i="12"/>
  <c r="B261" i="12"/>
  <c r="B262" i="12"/>
  <c r="B253" i="12"/>
  <c r="B251" i="12"/>
  <c r="B249" i="12"/>
  <c r="B246" i="12"/>
  <c r="B248" i="12"/>
  <c r="B247" i="12"/>
  <c r="B240" i="12"/>
  <c r="B237" i="12"/>
  <c r="B235" i="12"/>
  <c r="B228" i="12"/>
  <c r="B233" i="12"/>
  <c r="B234" i="12"/>
  <c r="B231" i="12"/>
  <c r="B232" i="12"/>
  <c r="B225" i="12"/>
  <c r="B236" i="12"/>
  <c r="B220" i="12"/>
  <c r="B217" i="12"/>
  <c r="B221" i="12"/>
  <c r="B223" i="12"/>
  <c r="B219" i="12"/>
  <c r="B222" i="12"/>
  <c r="B224" i="12"/>
  <c r="B213" i="12"/>
  <c r="B214" i="12"/>
  <c r="B211" i="12"/>
  <c r="B215" i="12"/>
  <c r="B207" i="12"/>
  <c r="B204" i="12"/>
  <c r="B203" i="12"/>
  <c r="B198" i="12"/>
  <c r="B190" i="12"/>
  <c r="B186" i="12"/>
  <c r="B185" i="12"/>
  <c r="B70" i="12"/>
  <c r="B71" i="12"/>
  <c r="B67" i="12"/>
  <c r="B69" i="12"/>
  <c r="B68" i="12"/>
  <c r="B129" i="12"/>
  <c r="B130" i="12"/>
  <c r="B131" i="12"/>
  <c r="B128" i="12"/>
  <c r="B65" i="12"/>
  <c r="B61" i="12"/>
  <c r="B60" i="12"/>
  <c r="B57" i="12"/>
  <c r="B55" i="12"/>
  <c r="B56" i="12"/>
  <c r="B59" i="12"/>
  <c r="B58" i="12"/>
  <c r="B63" i="12"/>
  <c r="B62" i="12"/>
  <c r="B66" i="12"/>
  <c r="B64" i="12"/>
  <c r="B127" i="12"/>
  <c r="Y180" i="13" l="1"/>
  <c r="T180" i="13" s="1"/>
  <c r="Y150" i="13"/>
  <c r="T150" i="13" s="1"/>
  <c r="Y166" i="13"/>
  <c r="T166" i="13" s="1"/>
  <c r="Y158" i="13"/>
  <c r="T158" i="13" s="1"/>
  <c r="Y31" i="13"/>
  <c r="T31" i="13" s="1"/>
  <c r="Y32" i="13"/>
  <c r="T32" i="13" s="1"/>
  <c r="Y17" i="13"/>
  <c r="T17" i="13" s="1"/>
</calcChain>
</file>

<file path=xl/sharedStrings.xml><?xml version="1.0" encoding="utf-8"?>
<sst xmlns="http://schemas.openxmlformats.org/spreadsheetml/2006/main" count="14121" uniqueCount="872">
  <si>
    <t>eventID</t>
  </si>
  <si>
    <t>site</t>
  </si>
  <si>
    <t>habitatType</t>
  </si>
  <si>
    <t>minimumElevationInMeters</t>
  </si>
  <si>
    <t>samplingProtocol</t>
  </si>
  <si>
    <t>samplingEffort</t>
  </si>
  <si>
    <t>sampleSizeValue</t>
  </si>
  <si>
    <t>sampleSizeUnit</t>
  </si>
  <si>
    <t>eventDate</t>
  </si>
  <si>
    <t>eventTime</t>
  </si>
  <si>
    <t>startDayOfYear</t>
  </si>
  <si>
    <t>eventRemarks</t>
  </si>
  <si>
    <t>country</t>
  </si>
  <si>
    <t>countryCode</t>
  </si>
  <si>
    <t>locality</t>
  </si>
  <si>
    <t>locationID</t>
  </si>
  <si>
    <t>decimalLatitude</t>
  </si>
  <si>
    <t>decimalLongitude</t>
  </si>
  <si>
    <t>geodeticDatum</t>
  </si>
  <si>
    <t>occurrenceID</t>
  </si>
  <si>
    <t>basisOfRecord</t>
  </si>
  <si>
    <t>occurrenceStatus</t>
  </si>
  <si>
    <t>individualCount</t>
  </si>
  <si>
    <t>vernacularName</t>
  </si>
  <si>
    <t>scientificName</t>
  </si>
  <si>
    <t>kingdom</t>
  </si>
  <si>
    <t>phylum</t>
  </si>
  <si>
    <t>class</t>
  </si>
  <si>
    <t>order</t>
  </si>
  <si>
    <t>family</t>
  </si>
  <si>
    <t>taxonRank</t>
  </si>
  <si>
    <t>SS_Moth_trap_1</t>
  </si>
  <si>
    <t>South</t>
  </si>
  <si>
    <t>Bog</t>
  </si>
  <si>
    <t>Moth trap</t>
  </si>
  <si>
    <t>hour</t>
  </si>
  <si>
    <t>Bird poo found in the morning, suspected to have eaten the moths in the area</t>
  </si>
  <si>
    <t>Scotland</t>
  </si>
  <si>
    <t>GB-SCT</t>
  </si>
  <si>
    <t>Lochranza</t>
  </si>
  <si>
    <t>SS_MT_1</t>
  </si>
  <si>
    <t>WGS84</t>
  </si>
  <si>
    <t>HumanObservation</t>
  </si>
  <si>
    <t>present</t>
  </si>
  <si>
    <t>Moth</t>
  </si>
  <si>
    <t>Epirrita sp.</t>
  </si>
  <si>
    <t>Animalia</t>
  </si>
  <si>
    <t>Arthropoda</t>
  </si>
  <si>
    <t>Insecta</t>
  </si>
  <si>
    <t>Lepidoptera</t>
  </si>
  <si>
    <t>Geometridae</t>
  </si>
  <si>
    <t>genus</t>
  </si>
  <si>
    <t>NS_Moth_trap_1</t>
  </si>
  <si>
    <t>North</t>
  </si>
  <si>
    <t>Beech_woodland</t>
  </si>
  <si>
    <t>South border near stream</t>
  </si>
  <si>
    <t>NS_MT_1</t>
  </si>
  <si>
    <t>Frog hopper</t>
  </si>
  <si>
    <t>Prosapia bicincta</t>
  </si>
  <si>
    <t>Hemiptera</t>
  </si>
  <si>
    <t>Cercopidae</t>
  </si>
  <si>
    <t>species</t>
  </si>
  <si>
    <t xml:space="preserve">Square-spot rustic </t>
  </si>
  <si>
    <t>Xestia xanthographa</t>
  </si>
  <si>
    <t>Noctuidae</t>
  </si>
  <si>
    <t>Crane fly</t>
  </si>
  <si>
    <t>Nephrotoma appendiculata</t>
  </si>
  <si>
    <t>Diptera</t>
  </si>
  <si>
    <t>Tipulidae</t>
  </si>
  <si>
    <t>Lesser yellow underwing</t>
  </si>
  <si>
    <t>Noctua comes</t>
  </si>
  <si>
    <t>Autumnal rustic</t>
  </si>
  <si>
    <t>Eugnorisma glareosa</t>
  </si>
  <si>
    <t>Frosted orange</t>
  </si>
  <si>
    <t>Gortyna flavago</t>
  </si>
  <si>
    <t>Ear moth</t>
  </si>
  <si>
    <t>Amphipoea sp.</t>
  </si>
  <si>
    <t>Common grass veneer</t>
  </si>
  <si>
    <t>Agriphila tristella</t>
  </si>
  <si>
    <t>Crambidae</t>
  </si>
  <si>
    <t>Epinotia abbreviana</t>
  </si>
  <si>
    <t>Tortricidae</t>
  </si>
  <si>
    <t>Caddisfly</t>
  </si>
  <si>
    <t>Halesus radiatus</t>
  </si>
  <si>
    <t>Trichoptera</t>
  </si>
  <si>
    <t>Limnephilidae</t>
  </si>
  <si>
    <t>Spider</t>
  </si>
  <si>
    <t>Arachnida</t>
  </si>
  <si>
    <t>Araneae</t>
  </si>
  <si>
    <t>Tetragnathidae</t>
  </si>
  <si>
    <t>Anomalous moth</t>
  </si>
  <si>
    <t>Stilbia anomala</t>
  </si>
  <si>
    <t>SS_Moth_trap_2</t>
  </si>
  <si>
    <t>Broadleaf</t>
  </si>
  <si>
    <t>North border? Woodland</t>
  </si>
  <si>
    <t>SS_MT_2</t>
  </si>
  <si>
    <t>Springtail</t>
  </si>
  <si>
    <t>Collembola</t>
  </si>
  <si>
    <t>Entomobryidae</t>
  </si>
  <si>
    <t>Ichneumonid wasp</t>
  </si>
  <si>
    <t>Ophion sp.</t>
  </si>
  <si>
    <t>Hymenoptera</t>
  </si>
  <si>
    <t>Ichneumonidae</t>
  </si>
  <si>
    <t>NS_Moth_trap_2</t>
  </si>
  <si>
    <t>Centre woodland</t>
  </si>
  <si>
    <t>NS_MT_2</t>
  </si>
  <si>
    <t>Leaf hopper</t>
  </si>
  <si>
    <t>Winter crane fly</t>
  </si>
  <si>
    <t>NHSTransect_1_TopRight</t>
  </si>
  <si>
    <t>Heath</t>
  </si>
  <si>
    <t>Sweep netting</t>
  </si>
  <si>
    <t>10 sweeps with net taken every other step along 30m transect</t>
  </si>
  <si>
    <t>metre</t>
  </si>
  <si>
    <t>Opportunistic sampling; transects at high, low and middle zones aiming to represent dominant habitat types </t>
  </si>
  <si>
    <t>TopRight</t>
  </si>
  <si>
    <t>Green mirid bug</t>
  </si>
  <si>
    <t>Orthotylus ericetorum</t>
  </si>
  <si>
    <t>Miridae</t>
  </si>
  <si>
    <t>Flies</t>
  </si>
  <si>
    <t>Parasitic wasp</t>
  </si>
  <si>
    <t>True bug; planthopper</t>
  </si>
  <si>
    <t>Delphacidae</t>
  </si>
  <si>
    <t>NHSTransect_2_TopMiddle</t>
  </si>
  <si>
    <t>TopMiddle</t>
  </si>
  <si>
    <t> </t>
  </si>
  <si>
    <t>Ashy mining bee</t>
  </si>
  <si>
    <t>Andrena cineraria</t>
  </si>
  <si>
    <t>Andrenidae</t>
  </si>
  <si>
    <t>NHSTransect_3_TopLeft</t>
  </si>
  <si>
    <t>TopLeft</t>
  </si>
  <si>
    <t>NHSTransect_4_MiddleLeft</t>
  </si>
  <si>
    <t>Grassland</t>
  </si>
  <si>
    <t>MiddleLeft</t>
  </si>
  <si>
    <t>Ticks</t>
  </si>
  <si>
    <t>Ixodida</t>
  </si>
  <si>
    <t>NHSTransect_5_MiddleMiddle</t>
  </si>
  <si>
    <t>MiddleMiddle</t>
  </si>
  <si>
    <t>Parasitoid wasp</t>
  </si>
  <si>
    <t>Wolf spider</t>
  </si>
  <si>
    <t>Lycosidae</t>
  </si>
  <si>
    <t>NHSTransect_6_MiddleRight</t>
  </si>
  <si>
    <t>MiddleRight</t>
  </si>
  <si>
    <t>NHSTransect_7_BottomRight</t>
  </si>
  <si>
    <t>Bracken</t>
  </si>
  <si>
    <t>BottomRight</t>
  </si>
  <si>
    <t>European garden spider</t>
  </si>
  <si>
    <t>Araneus diadematus</t>
  </si>
  <si>
    <t>Araneidae</t>
  </si>
  <si>
    <t>Earwig</t>
  </si>
  <si>
    <t>Dermaptera</t>
  </si>
  <si>
    <t>Forficulidae</t>
  </si>
  <si>
    <t>NHSTransect_8_BottomMiddle</t>
  </si>
  <si>
    <t>BottomMiddle</t>
  </si>
  <si>
    <t>Deer fly/ked</t>
  </si>
  <si>
    <t>Lipoptena cervi</t>
  </si>
  <si>
    <t>Hippoboscidae</t>
  </si>
  <si>
    <t>Lined spittlebug</t>
  </si>
  <si>
    <t>Neophilaenus lineatus</t>
  </si>
  <si>
    <t>Aphrophoridae</t>
  </si>
  <si>
    <t>NHSTransect_9_BottomLeft</t>
  </si>
  <si>
    <t>BottomLeft</t>
  </si>
  <si>
    <t>SHSTransect_1_TopRight</t>
  </si>
  <si>
    <t xml:space="preserve">1 individual sweeps 5 passes through vegetation per step along a 30m transect. </t>
  </si>
  <si>
    <t>Opportunistic sampling, 3 transects at high middle and low altitude aiming to capture variable habitats</t>
  </si>
  <si>
    <t>Tick</t>
  </si>
  <si>
    <t>Long-jawed orb weaver</t>
  </si>
  <si>
    <t>Mosquito</t>
  </si>
  <si>
    <t>Culicidae</t>
  </si>
  <si>
    <t>Froghopper</t>
  </si>
  <si>
    <t>Philaenus spumarius</t>
  </si>
  <si>
    <t>Daddy long-legs spider</t>
  </si>
  <si>
    <t>Pholcidae</t>
  </si>
  <si>
    <t>Wasp spider</t>
  </si>
  <si>
    <t>Argiope bruennichi</t>
  </si>
  <si>
    <t>Capsid bug</t>
  </si>
  <si>
    <t>Pachytomella parallela</t>
  </si>
  <si>
    <t>Metellina segmentata</t>
  </si>
  <si>
    <t>SHSTransect_2_TopMiddle</t>
  </si>
  <si>
    <t>Water-boatman</t>
  </si>
  <si>
    <t>Notonecta obliqua</t>
  </si>
  <si>
    <t>Notonectidae</t>
  </si>
  <si>
    <t>Short-palped cranefly</t>
  </si>
  <si>
    <t>Limonia nubeculosa</t>
  </si>
  <si>
    <t>Limoniidae</t>
  </si>
  <si>
    <t>Honeysuckle sawfly</t>
  </si>
  <si>
    <t>Abia lonicerae</t>
  </si>
  <si>
    <t>Cimbicidae</t>
  </si>
  <si>
    <t>Metellina mengei</t>
  </si>
  <si>
    <t>SHSTransect_3_TopLeft</t>
  </si>
  <si>
    <t>Spittlebug</t>
  </si>
  <si>
    <t>Aphrophora major</t>
  </si>
  <si>
    <t>Spotted fritillary</t>
  </si>
  <si>
    <t>Melitaea idyma</t>
  </si>
  <si>
    <t>Nymphalidae</t>
  </si>
  <si>
    <t>Ant</t>
  </si>
  <si>
    <t>Formicidae</t>
  </si>
  <si>
    <t>Lemon marsh fly</t>
  </si>
  <si>
    <t>Helophilus trivittatus</t>
  </si>
  <si>
    <t>Syrphidae</t>
  </si>
  <si>
    <t>Grass bug</t>
  </si>
  <si>
    <t>Stenodema laevigatum</t>
  </si>
  <si>
    <t>SHSTransect_4_MiddleMiddle</t>
  </si>
  <si>
    <t>Huntsman spider</t>
  </si>
  <si>
    <t>Sparassidae</t>
  </si>
  <si>
    <t>Bug</t>
  </si>
  <si>
    <t>Stenodema calcarata</t>
  </si>
  <si>
    <t>Spider (Metellina)</t>
  </si>
  <si>
    <t>Metellina sp.</t>
  </si>
  <si>
    <t>Marsh fly</t>
  </si>
  <si>
    <t>Tetanocerini sp.</t>
  </si>
  <si>
    <t>Sciomyzidae</t>
  </si>
  <si>
    <t>Midge</t>
  </si>
  <si>
    <t>SHSTransect_5_BottomLeft</t>
  </si>
  <si>
    <t>SHSTransect_6_MiddleLeft</t>
  </si>
  <si>
    <t>True bug</t>
  </si>
  <si>
    <t>Acetropis carinata</t>
  </si>
  <si>
    <t>Flea</t>
  </si>
  <si>
    <t>Siphonaptera</t>
  </si>
  <si>
    <t>Gelechiidae</t>
  </si>
  <si>
    <t>Triangulate cobweb spider</t>
  </si>
  <si>
    <t>Theridiidae</t>
  </si>
  <si>
    <t>SHSTransect_7_BottomRight</t>
  </si>
  <si>
    <t>Sawfly</t>
  </si>
  <si>
    <t>Clover mite</t>
  </si>
  <si>
    <t>Bryobia praetiosa</t>
  </si>
  <si>
    <t>Trombidiformes</t>
  </si>
  <si>
    <t>Tetranychidae</t>
  </si>
  <si>
    <t>Copper underwing</t>
  </si>
  <si>
    <t>Amphipyra pyramidea</t>
  </si>
  <si>
    <t>Silver-sided sector spider</t>
  </si>
  <si>
    <t>Zygiella x-notata</t>
  </si>
  <si>
    <t>SHSTransect_8_MiddleRight</t>
  </si>
  <si>
    <t>Acetropis sp.</t>
  </si>
  <si>
    <t>Harvestman</t>
  </si>
  <si>
    <t>Dicranopalpus ramosus</t>
  </si>
  <si>
    <t>Opiliones</t>
  </si>
  <si>
    <t>Phalangiidae</t>
  </si>
  <si>
    <t>True fly</t>
  </si>
  <si>
    <t>Aphid</t>
  </si>
  <si>
    <t>SHSTransect_9_BottomMiddle</t>
  </si>
  <si>
    <t>Hummingbird hawk-moth</t>
  </si>
  <si>
    <t>Macroglossum stellatarum</t>
  </si>
  <si>
    <t>Sphingidae</t>
  </si>
  <si>
    <t>NSTransect_1_subsample_1</t>
  </si>
  <si>
    <t>Stream</t>
  </si>
  <si>
    <t>Kick net sampling</t>
  </si>
  <si>
    <t>2 individuals kicked for 30 seconds into the kicknets twice at each sample site. Opportunistic sampling</t>
  </si>
  <si>
    <t>second</t>
  </si>
  <si>
    <t>Started as far as accessible and worked our way down stream</t>
  </si>
  <si>
    <t>admits.barrel.reveal</t>
  </si>
  <si>
    <t>Stonefly larvae</t>
  </si>
  <si>
    <t>Plecoptera</t>
  </si>
  <si>
    <t>Ephemeroptera</t>
  </si>
  <si>
    <t>Coleoptera</t>
  </si>
  <si>
    <t>NSTransect_1_subsample_2</t>
  </si>
  <si>
    <t>Annelida</t>
  </si>
  <si>
    <t>Clitellata</t>
  </si>
  <si>
    <t>Lumbriculidae</t>
  </si>
  <si>
    <t>Flatworm</t>
  </si>
  <si>
    <t>Platyhelminthes</t>
  </si>
  <si>
    <t>Turbellaria</t>
  </si>
  <si>
    <t>Tricladida</t>
  </si>
  <si>
    <t>NSTransect_1_subsample_3</t>
  </si>
  <si>
    <t>NSTransect_1_subsample_4</t>
  </si>
  <si>
    <t>NSTransect_2_subsample_1</t>
  </si>
  <si>
    <t>nights.sailing.committed</t>
  </si>
  <si>
    <t>NSTransect_2_subsample_2</t>
  </si>
  <si>
    <t>NSTransect_2_subsample_3</t>
  </si>
  <si>
    <t>NSTransect_2_subsample_4</t>
  </si>
  <si>
    <t>NSTransect_3_subsample_1</t>
  </si>
  <si>
    <t>mimics.clubbing.conspire</t>
  </si>
  <si>
    <t>Slug</t>
  </si>
  <si>
    <t>Mollusca</t>
  </si>
  <si>
    <t>Gastropoda</t>
  </si>
  <si>
    <t>Stylommatophora</t>
  </si>
  <si>
    <t>NSTransect_3_subsample_2</t>
  </si>
  <si>
    <t>Malacostraca</t>
  </si>
  <si>
    <t>Isopoda</t>
  </si>
  <si>
    <t>NSTransect_3_subsample_3</t>
  </si>
  <si>
    <t>NSTransect_3_subsample_4</t>
  </si>
  <si>
    <t>NSTransect_4_subsample_1</t>
  </si>
  <si>
    <t>rings.strictly.fluffed</t>
  </si>
  <si>
    <t>NSTransect_4_subsample_2</t>
  </si>
  <si>
    <t>Odonata</t>
  </si>
  <si>
    <t>NSTransect_4_subsample_3</t>
  </si>
  <si>
    <t>Megaloptera</t>
  </si>
  <si>
    <t>NSTransect_4_subsample_4</t>
  </si>
  <si>
    <t>NSTransect_5_subsample_1</t>
  </si>
  <si>
    <t>ombudsman.husband.luggage</t>
  </si>
  <si>
    <t>NSTransect_5_subsample_2</t>
  </si>
  <si>
    <t>NSTransect_5_subsample_3</t>
  </si>
  <si>
    <t>NSTransect_5_subsample_4</t>
  </si>
  <si>
    <t>SSTransect_1_subsample_1</t>
  </si>
  <si>
    <t>2 individuals kicked for 30 seconds into the kicknets twice at each sample site. Sample sites were 50m apart.</t>
  </si>
  <si>
    <t>Started by the waterfall where the stream was no longer accessible and worked our way down</t>
  </si>
  <si>
    <t>Joys.Basis.Premature</t>
  </si>
  <si>
    <t>SSTransect_1_subsample_2</t>
  </si>
  <si>
    <t>SSTransect_1_subsample_3</t>
  </si>
  <si>
    <t>Mayfly</t>
  </si>
  <si>
    <t>SSTransect_1_subsample_4</t>
  </si>
  <si>
    <t>Stonefly</t>
  </si>
  <si>
    <t>SSTransect_2_subsample_1</t>
  </si>
  <si>
    <t>Dragonfly.Deaf.Unicorns</t>
  </si>
  <si>
    <t>Hydrachnidia</t>
  </si>
  <si>
    <t>SSTransect_2_subsample_2</t>
  </si>
  <si>
    <t>Branchiopoda</t>
  </si>
  <si>
    <t>SSTransect_2_subsample_3</t>
  </si>
  <si>
    <t>Water flea</t>
  </si>
  <si>
    <t>Daphnia sp.</t>
  </si>
  <si>
    <t>Daphniidae</t>
  </si>
  <si>
    <t>SSTransect_2_subsample_4</t>
  </si>
  <si>
    <t>Alderfly</t>
  </si>
  <si>
    <t>SSTransect_3_subsample_1</t>
  </si>
  <si>
    <t>Shippers.Toy.Appetite</t>
  </si>
  <si>
    <t>SSTransect_3_subsample_2</t>
  </si>
  <si>
    <t>Freshwater worm</t>
  </si>
  <si>
    <t>SSTransect_3_subsample_3</t>
  </si>
  <si>
    <t>SSTransect_3_subsample_4</t>
  </si>
  <si>
    <t>SSTransect_4_subsample_1</t>
  </si>
  <si>
    <t>Roughness.Landscape.Slams</t>
  </si>
  <si>
    <t>Waterslater</t>
  </si>
  <si>
    <t>SSTransect_4_subsample_2</t>
  </si>
  <si>
    <t>SSTransect_4_subsample_3</t>
  </si>
  <si>
    <t>SSTransect_4_subsample_4</t>
  </si>
  <si>
    <t>SSTransect_5_subsample_1</t>
  </si>
  <si>
    <t>Overcomes.Risks.Limes</t>
  </si>
  <si>
    <t>SSTransect_5_subsample_2</t>
  </si>
  <si>
    <t>SSTransect_5_subsample_3</t>
  </si>
  <si>
    <t>Water beetle</t>
  </si>
  <si>
    <t>SSTransect_5_subsample_4</t>
  </si>
  <si>
    <t>Channel1_Sample_1</t>
  </si>
  <si>
    <t xml:space="preserve">South </t>
  </si>
  <si>
    <t xml:space="preserve">Bog </t>
  </si>
  <si>
    <t>1h 45min. Opportunistic, hit sediment with pole for approximately 5 times before sample was taken. Samples taken at 0m, 5m, and 10m per channel</t>
  </si>
  <si>
    <t>eyelash.waltzes.siblings</t>
  </si>
  <si>
    <t>Diving Bell Spider</t>
  </si>
  <si>
    <t>Argyroneta aquatica</t>
  </si>
  <si>
    <t>Dictynidae</t>
  </si>
  <si>
    <t>Froghopper nymph</t>
  </si>
  <si>
    <t>Channel1_Sample_2</t>
  </si>
  <si>
    <t>Channel1_Sample_3</t>
  </si>
  <si>
    <t>Froghopper nymph or larvae</t>
  </si>
  <si>
    <t>Pond skater</t>
  </si>
  <si>
    <t>Gerris lacustris</t>
  </si>
  <si>
    <t>Gerridae</t>
  </si>
  <si>
    <t>Channel2_Sample_1</t>
  </si>
  <si>
    <t>hems.trump.orange</t>
  </si>
  <si>
    <t>Channel2_Sample_2</t>
  </si>
  <si>
    <t xml:space="preserve">Dragonfly larvae </t>
  </si>
  <si>
    <t>Worm</t>
  </si>
  <si>
    <t>Channel2_Sample_3</t>
  </si>
  <si>
    <t>Perimeter_1</t>
  </si>
  <si>
    <t>1h 45min. Opportunistic, swept 10 times every two steps along each 30 m transect</t>
  </si>
  <si>
    <t>Large spotted frog and large dragonfly found at perimteter 1</t>
  </si>
  <si>
    <t>recently.design.majors</t>
  </si>
  <si>
    <t xml:space="preserve">Hoverfly </t>
  </si>
  <si>
    <t>planthopper</t>
  </si>
  <si>
    <t>Leptopterna ferrugata</t>
  </si>
  <si>
    <t>Orb-weaver spider</t>
  </si>
  <si>
    <t>Perimeter_2</t>
  </si>
  <si>
    <t>listen.formed.motivate</t>
  </si>
  <si>
    <t>Autumn spider</t>
  </si>
  <si>
    <t>Transect</t>
  </si>
  <si>
    <t>semi-circle around the bog anticlockwise, stopped every 200-250m to do bird song point counts</t>
  </si>
  <si>
    <t>Transect_Site1</t>
  </si>
  <si>
    <t>N/A</t>
  </si>
  <si>
    <t>Ardea cinerea</t>
  </si>
  <si>
    <t>Chordata</t>
  </si>
  <si>
    <t>Aves</t>
  </si>
  <si>
    <t>Pelecaniformes</t>
  </si>
  <si>
    <t>Ardeidae</t>
  </si>
  <si>
    <t>Troglodytes troglodytes</t>
  </si>
  <si>
    <t>Passeriformes</t>
  </si>
  <si>
    <t>Troglodytidae</t>
  </si>
  <si>
    <t>European Robin</t>
  </si>
  <si>
    <t>Erithacus rubecula</t>
  </si>
  <si>
    <t>Muscicapidae</t>
  </si>
  <si>
    <t>Fringilla coelebs</t>
  </si>
  <si>
    <t>Fringillidae</t>
  </si>
  <si>
    <t>Corvus cornix</t>
  </si>
  <si>
    <t>Corvidae</t>
  </si>
  <si>
    <t>Saxicola rubicola</t>
  </si>
  <si>
    <t>Anthus pratensis</t>
  </si>
  <si>
    <t>Motacillidae</t>
  </si>
  <si>
    <t>Golden Eagle</t>
  </si>
  <si>
    <t>Aquila chrysaetos</t>
  </si>
  <si>
    <t>Accipitriformes</t>
  </si>
  <si>
    <t>Accipitridae</t>
  </si>
  <si>
    <t>Rana temporaria</t>
  </si>
  <si>
    <t>Amphibia</t>
  </si>
  <si>
    <t>Anura</t>
  </si>
  <si>
    <t>Ranidae</t>
  </si>
  <si>
    <t>Adder</t>
  </si>
  <si>
    <t>Vipera berus</t>
  </si>
  <si>
    <t>Reptilia</t>
  </si>
  <si>
    <t>Squamata</t>
  </si>
  <si>
    <t>Viperidae</t>
  </si>
  <si>
    <t>Grassland/Bracken</t>
  </si>
  <si>
    <t>stopped every 200-250m to do bird song point counts</t>
  </si>
  <si>
    <t>Transect_Site2</t>
  </si>
  <si>
    <t>Coloeus monedula</t>
  </si>
  <si>
    <t>Parus major</t>
  </si>
  <si>
    <t>Paridae</t>
  </si>
  <si>
    <t>Falco tinnunculus</t>
  </si>
  <si>
    <t>Falconiformes</t>
  </si>
  <si>
    <t>Falconidae</t>
  </si>
  <si>
    <t>Transect_Site3</t>
  </si>
  <si>
    <t>Aegithalidae</t>
  </si>
  <si>
    <t>Bracken/Broadleaf</t>
  </si>
  <si>
    <t>Transect_Site4</t>
  </si>
  <si>
    <t>Carduelis carduelis</t>
  </si>
  <si>
    <t>Accipiter nisus</t>
  </si>
  <si>
    <t>Turdus viscivorus</t>
  </si>
  <si>
    <t>Turdidae</t>
  </si>
  <si>
    <t>Motacilla alba</t>
  </si>
  <si>
    <t>Spinus spinus</t>
  </si>
  <si>
    <t>Transect_Site5</t>
  </si>
  <si>
    <t>Red Deer</t>
  </si>
  <si>
    <t>Cervus elaphus</t>
  </si>
  <si>
    <t>Mammalia</t>
  </si>
  <si>
    <t>Artiodactyla</t>
  </si>
  <si>
    <t>Cervidae</t>
  </si>
  <si>
    <t>Corvus corone</t>
  </si>
  <si>
    <t>Delichon urbicum</t>
  </si>
  <si>
    <t>Hirundinidae</t>
  </si>
  <si>
    <t>Columba palumbus</t>
  </si>
  <si>
    <t>Columbiformes</t>
  </si>
  <si>
    <t>Columbidae</t>
  </si>
  <si>
    <t>Apus apus</t>
  </si>
  <si>
    <t>Apodiformes</t>
  </si>
  <si>
    <t>Apodidae</t>
  </si>
  <si>
    <t>Transect_Site6</t>
  </si>
  <si>
    <t>Transect_Incidental_Sp1</t>
  </si>
  <si>
    <t>spotted from a distance during other vertebrate transects, not within their range</t>
  </si>
  <si>
    <t>Transect_Incidental_Sp2</t>
  </si>
  <si>
    <t>Transect_Incidental_Sp3</t>
  </si>
  <si>
    <t>Corvus corax</t>
  </si>
  <si>
    <t>day1_audio2</t>
  </si>
  <si>
    <t>Audiomoth</t>
  </si>
  <si>
    <t>Three hours at sunset, three hours at sunrise. (no sunrise data)</t>
  </si>
  <si>
    <t>19:15 - 22:15</t>
  </si>
  <si>
    <t>tripods.swung.extend</t>
  </si>
  <si>
    <t>MachineObservation</t>
  </si>
  <si>
    <t>Common pipistrelle</t>
  </si>
  <si>
    <t>Pipistrellus pipistrellus</t>
  </si>
  <si>
    <t>Chiroptera</t>
  </si>
  <si>
    <t>Vespertilionidae</t>
  </si>
  <si>
    <t>Soprano pipistrelle</t>
  </si>
  <si>
    <t>Pipistrellus pygmaeus</t>
  </si>
  <si>
    <t>day1_audio3</t>
  </si>
  <si>
    <t>Bog_transition</t>
  </si>
  <si>
    <t>thankful.daily.beaten</t>
  </si>
  <si>
    <t>Mouse-eared bats</t>
  </si>
  <si>
    <t>day1_audio4</t>
  </si>
  <si>
    <t>flute.endlessly.groomed</t>
  </si>
  <si>
    <t>Nathusius' pipistrelle</t>
  </si>
  <si>
    <t>Pipistrellus nathusii</t>
  </si>
  <si>
    <t>day2_audio1</t>
  </si>
  <si>
    <t>19:04 - 22:04</t>
  </si>
  <si>
    <t>moderated.flying.songbook</t>
  </si>
  <si>
    <t>day2_audio2</t>
  </si>
  <si>
    <t>Semi-improved grassland</t>
  </si>
  <si>
    <t>complier.heartened.clear</t>
  </si>
  <si>
    <t>day2_audio3</t>
  </si>
  <si>
    <t>slid.veto.resolves</t>
  </si>
  <si>
    <t>Brown long-eared bat</t>
  </si>
  <si>
    <t>Plecotus auritus</t>
  </si>
  <si>
    <t>day2_audio4</t>
  </si>
  <si>
    <t>trample.otter.hushed</t>
  </si>
  <si>
    <t>day0_MCH5</t>
  </si>
  <si>
    <t>Camera trap</t>
  </si>
  <si>
    <t xml:space="preserve">Camera trap was placed at 13:02 on the 11th September, and then collected again at 9:48 on the 12th September. Times were chosen opportunistically for time efficiency. </t>
  </si>
  <si>
    <t>17:16 - 9:48</t>
  </si>
  <si>
    <t>training.shop.cocoons</t>
  </si>
  <si>
    <t>day0_MCH1</t>
  </si>
  <si>
    <t>camera2</t>
  </si>
  <si>
    <t>WGS85</t>
  </si>
  <si>
    <t>day1_MCH1</t>
  </si>
  <si>
    <t xml:space="preserve">Camera trap was placed at 12:14 on the 12th September, and then collected again at 22:02 on the 13th September. Times were chosen opportunistically for time efficiency. </t>
  </si>
  <si>
    <t>12:14 - 22:02</t>
  </si>
  <si>
    <t>camera3</t>
  </si>
  <si>
    <t>WGS87</t>
  </si>
  <si>
    <t>day1_MCH5</t>
  </si>
  <si>
    <t xml:space="preserve">Camera trap was placed at 13:06 on the 12th September, and then collected again at 11:03 on the 13th September. Times were chosen opportunistically for time efficiency. </t>
  </si>
  <si>
    <t>13:06 - 11:03</t>
  </si>
  <si>
    <t>give.presented.reliving</t>
  </si>
  <si>
    <t>WGS86</t>
  </si>
  <si>
    <t>day2_MCH1</t>
  </si>
  <si>
    <t xml:space="preserve">Camera trap was placed at 13:01 on the 13th September, and then collected again at 6:10 on the 14th September. Times were chosen opportunistically for time efficiency. </t>
  </si>
  <si>
    <t>13:01 - 6:10</t>
  </si>
  <si>
    <t>camera5</t>
  </si>
  <si>
    <t>WGS89</t>
  </si>
  <si>
    <t>day2_MCH5</t>
  </si>
  <si>
    <t xml:space="preserve">Camera trap was placed at 13:02 on the 13th September, and then collected again at 6:36 on the 14th September. Times were chosen opportunistically for time efficiency. </t>
  </si>
  <si>
    <t>13:02 - 6:36</t>
  </si>
  <si>
    <t>camera6</t>
  </si>
  <si>
    <t>WGS88</t>
  </si>
  <si>
    <t>Caterpillar</t>
  </si>
  <si>
    <t>One trap was left before dusk and picked up after dawn</t>
  </si>
  <si>
    <t>Auchenorrhyncha sp.</t>
  </si>
  <si>
    <t>Myotis sp.</t>
  </si>
  <si>
    <t>Steatoda triangulosa</t>
  </si>
  <si>
    <t>Trichoceridae</t>
  </si>
  <si>
    <t>Seira domestica</t>
  </si>
  <si>
    <t>Phase 1 habitat survey</t>
  </si>
  <si>
    <t>Soft rush</t>
  </si>
  <si>
    <t>Juncus effusus</t>
  </si>
  <si>
    <t>Tufted-hair grass</t>
  </si>
  <si>
    <t>Deschampsia cespitosa</t>
  </si>
  <si>
    <t>Common sedge</t>
  </si>
  <si>
    <t>Carex nigra</t>
  </si>
  <si>
    <t>Hawthorn</t>
  </si>
  <si>
    <t>Crataegus monogyna</t>
  </si>
  <si>
    <t>Rowan</t>
  </si>
  <si>
    <t>Sorbus acuparia</t>
  </si>
  <si>
    <t>Silver birch</t>
  </si>
  <si>
    <t>Betula pendula</t>
  </si>
  <si>
    <t>Sedges</t>
  </si>
  <si>
    <t>Cyperaceae</t>
  </si>
  <si>
    <t>Mat grass</t>
  </si>
  <si>
    <t>Nardus stricta</t>
  </si>
  <si>
    <t>Common bent</t>
  </si>
  <si>
    <t>Agrostis capillaris</t>
  </si>
  <si>
    <t>Heath rush</t>
  </si>
  <si>
    <t>Juncus squarrosus</t>
  </si>
  <si>
    <t>Sheep's fescue</t>
  </si>
  <si>
    <t>Festuca ovina</t>
  </si>
  <si>
    <t>Wavy-hair grass</t>
  </si>
  <si>
    <t>Deschampsia flexuosa</t>
  </si>
  <si>
    <t>Ragwort</t>
  </si>
  <si>
    <t>Bell heather</t>
  </si>
  <si>
    <t>Erica cinerea</t>
  </si>
  <si>
    <t>Tormentil</t>
  </si>
  <si>
    <t>Lousewort</t>
  </si>
  <si>
    <t>Pedicularis sylvatica</t>
  </si>
  <si>
    <t>Blaeberry</t>
  </si>
  <si>
    <t>Vaccinium myrtillus</t>
  </si>
  <si>
    <t>Betula pubescens</t>
  </si>
  <si>
    <t>Fraxinus excelsior</t>
  </si>
  <si>
    <t>Downy birch</t>
  </si>
  <si>
    <t>Ash</t>
  </si>
  <si>
    <t>Compact rush</t>
  </si>
  <si>
    <t>Juncus conglomeratus</t>
  </si>
  <si>
    <t>Great wood-rush</t>
  </si>
  <si>
    <t>Luzula sylvatica</t>
  </si>
  <si>
    <t>Succisa pratensis</t>
  </si>
  <si>
    <t>Bird's-foot trefoil</t>
  </si>
  <si>
    <t>Lotus corniculatus</t>
  </si>
  <si>
    <t>Yorkshire fog</t>
  </si>
  <si>
    <t>Holcus lanatus</t>
  </si>
  <si>
    <t>Spiky bog moss</t>
  </si>
  <si>
    <t>Sphagnum squarrosum</t>
  </si>
  <si>
    <t>Bog asphodel</t>
  </si>
  <si>
    <t>Narthecium ossifragum</t>
  </si>
  <si>
    <t>Magellan's peat moss</t>
  </si>
  <si>
    <t>Sphagnum magellanicum</t>
  </si>
  <si>
    <t>Horsetail</t>
  </si>
  <si>
    <t>Equisetum</t>
  </si>
  <si>
    <t>Devil's-bit</t>
  </si>
  <si>
    <t>Bulbous buttercup</t>
  </si>
  <si>
    <t>Ranunculus bulbosus</t>
  </si>
  <si>
    <t>Marsh St. John's-wort</t>
  </si>
  <si>
    <t>Hypericum elodes</t>
  </si>
  <si>
    <t>Marsh violet</t>
  </si>
  <si>
    <t>Viola palustris</t>
  </si>
  <si>
    <t>Bumblebee</t>
  </si>
  <si>
    <t>Bombus</t>
  </si>
  <si>
    <t>Ulex europaeus</t>
  </si>
  <si>
    <t>Gorse</t>
  </si>
  <si>
    <t>Rhododendron</t>
  </si>
  <si>
    <t>Rhododendron ponticum</t>
  </si>
  <si>
    <t>Pteridium aquilinum</t>
  </si>
  <si>
    <t>Meadow pipit</t>
  </si>
  <si>
    <t>Golden eagle</t>
  </si>
  <si>
    <t>Eurasian jackdaw</t>
  </si>
  <si>
    <t>European robin</t>
  </si>
  <si>
    <t>Common kestrel</t>
  </si>
  <si>
    <t>Great tit</t>
  </si>
  <si>
    <t>Eurasian wren</t>
  </si>
  <si>
    <t>Grey heron</t>
  </si>
  <si>
    <t>Common raven</t>
  </si>
  <si>
    <t>Red deer</t>
  </si>
  <si>
    <t>Common woodpigeon</t>
  </si>
  <si>
    <t>Carrion crow</t>
  </si>
  <si>
    <t>Western house martin</t>
  </si>
  <si>
    <t>Common chaffinch</t>
  </si>
  <si>
    <t>Eurasian siskin</t>
  </si>
  <si>
    <t>Mistle thrush</t>
  </si>
  <si>
    <t>Common swift</t>
  </si>
  <si>
    <t>Pied wagtail</t>
  </si>
  <si>
    <t>Hooded crow</t>
  </si>
  <si>
    <t>Common frog</t>
  </si>
  <si>
    <t>European stonechat</t>
  </si>
  <si>
    <t>Long-tailed tit</t>
  </si>
  <si>
    <t>Eurasian sparrowhawk</t>
  </si>
  <si>
    <t>European goldfinch</t>
  </si>
  <si>
    <t>Beetle larvae</t>
  </si>
  <si>
    <t>Mayfly larvae</t>
  </si>
  <si>
    <t>Caseless caddisfly</t>
  </si>
  <si>
    <t>Cased caddisfly</t>
  </si>
  <si>
    <t>True water bug</t>
  </si>
  <si>
    <t>Water slater</t>
  </si>
  <si>
    <t>Midge larvae</t>
  </si>
  <si>
    <t>Dragonfly larvae</t>
  </si>
  <si>
    <t>Alderfly larvae</t>
  </si>
  <si>
    <t>Caseless caddis</t>
  </si>
  <si>
    <t>Cased caddis</t>
  </si>
  <si>
    <t>Skylark</t>
  </si>
  <si>
    <t>Alauda arvensis</t>
  </si>
  <si>
    <t>Small copper</t>
  </si>
  <si>
    <t>Lycaena phleas</t>
  </si>
  <si>
    <t>Bramble</t>
  </si>
  <si>
    <t>Rubus</t>
  </si>
  <si>
    <t>Beech</t>
  </si>
  <si>
    <t>Fagus sylvatica</t>
  </si>
  <si>
    <t>Sharp-flowered or jointed rush</t>
  </si>
  <si>
    <t>Juncus</t>
  </si>
  <si>
    <t>Mouse-ear hawkweed</t>
  </si>
  <si>
    <t>Pilosella officinarum</t>
  </si>
  <si>
    <t>Sheep's-bit</t>
  </si>
  <si>
    <t>Jasione montana</t>
  </si>
  <si>
    <t>Purple moor-grass</t>
  </si>
  <si>
    <t>Molinia caerulea</t>
  </si>
  <si>
    <t>Ferns</t>
  </si>
  <si>
    <t>Polypodiopsida</t>
  </si>
  <si>
    <t>Equisetaceae</t>
  </si>
  <si>
    <t>Equisetales</t>
  </si>
  <si>
    <t>Plantae</t>
  </si>
  <si>
    <t>Apidae</t>
  </si>
  <si>
    <t>Tall fescue</t>
  </si>
  <si>
    <t>Lolium arundinaecum</t>
  </si>
  <si>
    <t>Blackberry</t>
  </si>
  <si>
    <t>Harebell</t>
  </si>
  <si>
    <t>Campanula rotundifolia</t>
  </si>
  <si>
    <t>Cross-leaved heath</t>
  </si>
  <si>
    <t>Erica tetralix</t>
  </si>
  <si>
    <t>Crickets</t>
  </si>
  <si>
    <t>Orthoptera</t>
  </si>
  <si>
    <t>Grylloidea sp.</t>
  </si>
  <si>
    <t>Phase_1_South_1</t>
  </si>
  <si>
    <t>Phase_1_South_2</t>
  </si>
  <si>
    <t>Phase_1_South_3</t>
  </si>
  <si>
    <t>Phase_1_South_4</t>
  </si>
  <si>
    <t>Phase_1_South_5</t>
  </si>
  <si>
    <t>Phase_1_South_6</t>
  </si>
  <si>
    <t>Phase_1_South_7</t>
  </si>
  <si>
    <t>Phase_1_North_10</t>
  </si>
  <si>
    <t>Phase_1_North_11</t>
  </si>
  <si>
    <t>Phase_1_North_12</t>
  </si>
  <si>
    <t>Phase_1_North_13</t>
  </si>
  <si>
    <t>Phase_1_North_14</t>
  </si>
  <si>
    <t>Phase_1_North_15</t>
  </si>
  <si>
    <t>Phase_1_North_17</t>
  </si>
  <si>
    <t>Phase_1_North_19</t>
  </si>
  <si>
    <t>Ericales</t>
  </si>
  <si>
    <t>Ericaceae</t>
  </si>
  <si>
    <t>Magnoliopsida</t>
  </si>
  <si>
    <t>Campanulaceae</t>
  </si>
  <si>
    <t>Asterales</t>
  </si>
  <si>
    <t>Rosaceae</t>
  </si>
  <si>
    <t>Rosales</t>
  </si>
  <si>
    <t>Poaceae</t>
  </si>
  <si>
    <t>Poales</t>
  </si>
  <si>
    <t>Ranunculaceae</t>
  </si>
  <si>
    <t>Ranunculales</t>
  </si>
  <si>
    <t>Betulaceae</t>
  </si>
  <si>
    <t>Fagales</t>
  </si>
  <si>
    <t>Asteraceae</t>
  </si>
  <si>
    <t>Dennstaedtiaceae</t>
  </si>
  <si>
    <t>Polypodiales</t>
  </si>
  <si>
    <t>Fabaceae</t>
  </si>
  <si>
    <t>Fabales</t>
  </si>
  <si>
    <t>Juncaceae</t>
  </si>
  <si>
    <t>Fagaceae</t>
  </si>
  <si>
    <t>Oleaceae</t>
  </si>
  <si>
    <t>Lamiales</t>
  </si>
  <si>
    <t>Lycaenidae</t>
  </si>
  <si>
    <t>Alaudidae</t>
  </si>
  <si>
    <t>Sphagnaceae</t>
  </si>
  <si>
    <t>Sphagnales</t>
  </si>
  <si>
    <t>Sphagnopsida</t>
  </si>
  <si>
    <t>Violaceae</t>
  </si>
  <si>
    <t>Malpighiales</t>
  </si>
  <si>
    <t>Hypericaceae</t>
  </si>
  <si>
    <t>Caprifoliaceae</t>
  </si>
  <si>
    <t>Dipsacales</t>
  </si>
  <si>
    <t>Dioscoreales</t>
  </si>
  <si>
    <t>Orobanchaceae</t>
  </si>
  <si>
    <t>Phase_1_South_9</t>
  </si>
  <si>
    <t>North_01</t>
  </si>
  <si>
    <t>North_10</t>
  </si>
  <si>
    <t>North_12</t>
  </si>
  <si>
    <t>North_17</t>
  </si>
  <si>
    <t>North_19</t>
  </si>
  <si>
    <t>North_11</t>
  </si>
  <si>
    <t>North_13</t>
  </si>
  <si>
    <t>North_14</t>
  </si>
  <si>
    <t>North_15</t>
  </si>
  <si>
    <t>North_02</t>
  </si>
  <si>
    <t>North_03</t>
  </si>
  <si>
    <t>North_04</t>
  </si>
  <si>
    <t>North_05</t>
  </si>
  <si>
    <t>North_06</t>
  </si>
  <si>
    <t>North_07</t>
  </si>
  <si>
    <t>North_08</t>
  </si>
  <si>
    <t>North_09</t>
  </si>
  <si>
    <t>South_1</t>
  </si>
  <si>
    <t>South_2</t>
  </si>
  <si>
    <t>South_3</t>
  </si>
  <si>
    <t>South_4</t>
  </si>
  <si>
    <t>South_5</t>
  </si>
  <si>
    <t>South_6</t>
  </si>
  <si>
    <t>South_7</t>
  </si>
  <si>
    <t>South_9</t>
  </si>
  <si>
    <t>Phase_1_North_01</t>
  </si>
  <si>
    <t>Phase_1_North_02</t>
  </si>
  <si>
    <t>Phase_1_North_03</t>
  </si>
  <si>
    <t>Phase_1_North_04</t>
  </si>
  <si>
    <t>Phase_1_North_05</t>
  </si>
  <si>
    <t>Phase_1_North_06</t>
  </si>
  <si>
    <t>Phase_1_North_07</t>
  </si>
  <si>
    <t>Phase_1_North_08</t>
  </si>
  <si>
    <t>Phase_1_North_09</t>
  </si>
  <si>
    <t>Potentilla</t>
  </si>
  <si>
    <t>Helcystogramma rufescens</t>
  </si>
  <si>
    <t>Jacobaea vulgaris</t>
  </si>
  <si>
    <t>Argyroneta</t>
  </si>
  <si>
    <t>Cercopidae sp.</t>
  </si>
  <si>
    <t>Gerris</t>
  </si>
  <si>
    <t>Odonata sp.</t>
  </si>
  <si>
    <t>Cervus</t>
  </si>
  <si>
    <t>Pipistrellus</t>
  </si>
  <si>
    <t>Myotis</t>
  </si>
  <si>
    <t>Erithacus</t>
  </si>
  <si>
    <t>Plecotus</t>
  </si>
  <si>
    <t>Delphacidae sp.</t>
  </si>
  <si>
    <t>Diptera sp.</t>
  </si>
  <si>
    <t>Hymenoptera sp.</t>
  </si>
  <si>
    <t>Orthotylus</t>
  </si>
  <si>
    <t>Andrena</t>
  </si>
  <si>
    <t>Ixodida sp.</t>
  </si>
  <si>
    <t>Lycosidae sp.</t>
  </si>
  <si>
    <t>Araneus</t>
  </si>
  <si>
    <t>Forficulidae sp.</t>
  </si>
  <si>
    <t>Lipoptena</t>
  </si>
  <si>
    <t>Neophilaenus</t>
  </si>
  <si>
    <t>Agriphila</t>
  </si>
  <si>
    <t>Amphipoea</t>
  </si>
  <si>
    <t>Epinotia</t>
  </si>
  <si>
    <t>Eugnorisma</t>
  </si>
  <si>
    <t>Gortyna</t>
  </si>
  <si>
    <t>Halesus</t>
  </si>
  <si>
    <t>Metellina</t>
  </si>
  <si>
    <t>Nephrotoma</t>
  </si>
  <si>
    <t>Noctua</t>
  </si>
  <si>
    <t>Prosapia</t>
  </si>
  <si>
    <t>Stilbia</t>
  </si>
  <si>
    <t>Xestia</t>
  </si>
  <si>
    <t>Hemiptera sp.</t>
  </si>
  <si>
    <t>Trichoceridae sp.</t>
  </si>
  <si>
    <t>Coleoptera sp.</t>
  </si>
  <si>
    <t>Ephemeroptera sp.</t>
  </si>
  <si>
    <t>Plecoptera sp.</t>
  </si>
  <si>
    <t>Trichoptera sp.</t>
  </si>
  <si>
    <t>Lumbriculidae sp.</t>
  </si>
  <si>
    <t>Tricladida sp.</t>
  </si>
  <si>
    <t>Stylommatophora sp.</t>
  </si>
  <si>
    <t>Isopoda sp.</t>
  </si>
  <si>
    <t>Megaloptera sp.</t>
  </si>
  <si>
    <t>Araneidae sp.</t>
  </si>
  <si>
    <t>Leptopterna</t>
  </si>
  <si>
    <t>Syrphidae sp.</t>
  </si>
  <si>
    <t>Sphagnum</t>
  </si>
  <si>
    <t>Erica</t>
  </si>
  <si>
    <t>Ulex</t>
  </si>
  <si>
    <t>Alauda</t>
  </si>
  <si>
    <t>Corvus</t>
  </si>
  <si>
    <t>Lycaena</t>
  </si>
  <si>
    <t>Pteridium</t>
  </si>
  <si>
    <t>Rubus sp.</t>
  </si>
  <si>
    <t>Sorbus</t>
  </si>
  <si>
    <t>Crataegus</t>
  </si>
  <si>
    <t>Fagus</t>
  </si>
  <si>
    <t>Fraxinus</t>
  </si>
  <si>
    <t>Deschampsia</t>
  </si>
  <si>
    <t>Juncus sp.</t>
  </si>
  <si>
    <t>Aquila</t>
  </si>
  <si>
    <t>Jasione</t>
  </si>
  <si>
    <t>Nardus</t>
  </si>
  <si>
    <t>Pilosella</t>
  </si>
  <si>
    <t>Betula</t>
  </si>
  <si>
    <t>Anthus</t>
  </si>
  <si>
    <t>Agrostis</t>
  </si>
  <si>
    <t>Festuca</t>
  </si>
  <si>
    <t>Ranunculus</t>
  </si>
  <si>
    <t>Molinia</t>
  </si>
  <si>
    <t>Polypodiopsida sp.</t>
  </si>
  <si>
    <t>Campanula</t>
  </si>
  <si>
    <t>Orthoptera sp.</t>
  </si>
  <si>
    <t>Lolium</t>
  </si>
  <si>
    <t>Carex</t>
  </si>
  <si>
    <t>Cyperaceae sp.</t>
  </si>
  <si>
    <t>Jacobaea</t>
  </si>
  <si>
    <t>Pedicularis</t>
  </si>
  <si>
    <t>Potentilla sp.</t>
  </si>
  <si>
    <t>Vaccinium</t>
  </si>
  <si>
    <t>Holcus</t>
  </si>
  <si>
    <t>Lotus</t>
  </si>
  <si>
    <t>Luzula</t>
  </si>
  <si>
    <t>Narthecium</t>
  </si>
  <si>
    <t>Succisa</t>
  </si>
  <si>
    <t>Bombus sp.</t>
  </si>
  <si>
    <t>Equisetum sp.</t>
  </si>
  <si>
    <t>Hypericum</t>
  </si>
  <si>
    <t>Viola</t>
  </si>
  <si>
    <t>Araneae sp.</t>
  </si>
  <si>
    <t>Argiope</t>
  </si>
  <si>
    <t>Culicidae sp.</t>
  </si>
  <si>
    <t>Pachytomella</t>
  </si>
  <si>
    <t>Philaenus</t>
  </si>
  <si>
    <t>Pholcidae sp.</t>
  </si>
  <si>
    <t>Tetragnathidae sp.</t>
  </si>
  <si>
    <t>Abia</t>
  </si>
  <si>
    <t>Limonia</t>
  </si>
  <si>
    <t>Notonecta</t>
  </si>
  <si>
    <t>Aphrophora</t>
  </si>
  <si>
    <t>Formicidae sp.</t>
  </si>
  <si>
    <t>Helophilus</t>
  </si>
  <si>
    <t>Limoniidae sp.</t>
  </si>
  <si>
    <t>Melitaea</t>
  </si>
  <si>
    <t>Stenodema</t>
  </si>
  <si>
    <t>Lepidoptera sp.</t>
  </si>
  <si>
    <t>Sparassidae sp.</t>
  </si>
  <si>
    <t>Sciomyzidae sp.</t>
  </si>
  <si>
    <t>Acetropis</t>
  </si>
  <si>
    <t>Helcystogramma</t>
  </si>
  <si>
    <t>Siphonaptera sp.</t>
  </si>
  <si>
    <t>Steatoda</t>
  </si>
  <si>
    <t>Amphipyra</t>
  </si>
  <si>
    <t>Bryobia</t>
  </si>
  <si>
    <t>Zygiella</t>
  </si>
  <si>
    <t>Dicranopalpus</t>
  </si>
  <si>
    <t>Macroglossum</t>
  </si>
  <si>
    <t>Epirrita</t>
  </si>
  <si>
    <t>Ophion</t>
  </si>
  <si>
    <t>Seira</t>
  </si>
  <si>
    <t>Trombidiformes sp.</t>
  </si>
  <si>
    <t>Daphnia</t>
  </si>
  <si>
    <t>Ardea</t>
  </si>
  <si>
    <t>Fringilla</t>
  </si>
  <si>
    <t>Rana</t>
  </si>
  <si>
    <t>Saxicola</t>
  </si>
  <si>
    <t>Troglodytes</t>
  </si>
  <si>
    <t>Vipera</t>
  </si>
  <si>
    <t>Coloeus</t>
  </si>
  <si>
    <t>Falco</t>
  </si>
  <si>
    <t>Parus</t>
  </si>
  <si>
    <t>Aegithalos</t>
  </si>
  <si>
    <t>Accipiter</t>
  </si>
  <si>
    <t>Carduelis</t>
  </si>
  <si>
    <t>Motacilla</t>
  </si>
  <si>
    <t>Spinus</t>
  </si>
  <si>
    <t>Turdus</t>
  </si>
  <si>
    <t>Apus</t>
  </si>
  <si>
    <t>Columba</t>
  </si>
  <si>
    <t>Delichon</t>
  </si>
  <si>
    <t>Nartheciaceae</t>
  </si>
  <si>
    <t>Polychaeta</t>
  </si>
  <si>
    <t>Polychaeta sp.</t>
  </si>
  <si>
    <t>Bryophyta</t>
  </si>
  <si>
    <t>Tracheophyta</t>
  </si>
  <si>
    <t>Parus caudatus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</si>
</sst>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242424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272626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  <charset val="1"/>
    </font>
    <font>
      <sz val="11"/>
      <color theme="1"/>
      <name val="Arial"/>
    </font>
    <font>
      <sz val="11"/>
      <color rgb="FF242424"/>
      <name val="Arial"/>
    </font>
    <font>
      <sz val="11"/>
      <color rgb="FF272626"/>
      <name val="Arial"/>
    </font>
    <font>
      <sz val="11"/>
      <color rgb="FF000000"/>
      <name val="Arial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3" fillId="2" borderId="1" xfId="0" applyFont="1" applyFill="1" applyBorder="1"/>
    <xf numFmtId="0" fontId="4" fillId="0" borderId="0" xfId="0" applyFont="1"/>
    <xf numFmtId="14" fontId="4" fillId="0" borderId="0" xfId="0" applyNumberFormat="1" applyFont="1"/>
    <xf numFmtId="20" fontId="4" fillId="0" borderId="0" xfId="0" applyNumberFormat="1" applyFont="1"/>
    <xf numFmtId="0" fontId="5" fillId="0" borderId="0" xfId="1" applyFont="1"/>
    <xf numFmtId="0" fontId="5" fillId="0" borderId="0" xfId="0" applyFont="1"/>
    <xf numFmtId="0" fontId="4" fillId="3" borderId="0" xfId="0" applyFont="1" applyFill="1"/>
    <xf numFmtId="0" fontId="5" fillId="3" borderId="0" xfId="0" applyFont="1" applyFill="1"/>
    <xf numFmtId="0" fontId="4" fillId="0" borderId="0" xfId="0" applyFont="1" applyAlignment="1">
      <alignment vertical="center"/>
    </xf>
    <xf numFmtId="14" fontId="5" fillId="0" borderId="0" xfId="0" applyNumberFormat="1" applyFont="1"/>
    <xf numFmtId="0" fontId="6" fillId="4" borderId="3" xfId="0" applyFont="1" applyFill="1" applyBorder="1"/>
    <xf numFmtId="20" fontId="5" fillId="0" borderId="0" xfId="0" applyNumberFormat="1" applyFont="1"/>
    <xf numFmtId="0" fontId="3" fillId="2" borderId="3" xfId="0" applyFont="1" applyFill="1" applyBorder="1"/>
    <xf numFmtId="0" fontId="7" fillId="0" borderId="0" xfId="0" applyFont="1"/>
    <xf numFmtId="0" fontId="8" fillId="0" borderId="0" xfId="0" applyFont="1"/>
    <xf numFmtId="14" fontId="5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5" borderId="0" xfId="0" applyFont="1" applyFill="1"/>
    <xf numFmtId="0" fontId="9" fillId="0" borderId="0" xfId="0" applyFont="1"/>
    <xf numFmtId="164" fontId="4" fillId="0" borderId="0" xfId="0" applyNumberFormat="1" applyFont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20" fontId="10" fillId="0" borderId="0" xfId="0" applyNumberFormat="1" applyFont="1"/>
    <xf numFmtId="0" fontId="12" fillId="0" borderId="0" xfId="0" applyFont="1"/>
    <xf numFmtId="0" fontId="13" fillId="0" borderId="0" xfId="0" applyFont="1"/>
    <xf numFmtId="0" fontId="10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0F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epidoptera" TargetMode="External"/><Relationship Id="rId2" Type="http://schemas.openxmlformats.org/officeDocument/2006/relationships/hyperlink" Target="https://en.wikipedia.org/wiki/Nephrotoma_appendiculata" TargetMode="External"/><Relationship Id="rId1" Type="http://schemas.openxmlformats.org/officeDocument/2006/relationships/hyperlink" Target="https://en.wikipedia.org/wiki/Prosapia_bicincta" TargetMode="External"/><Relationship Id="rId6" Type="http://schemas.openxmlformats.org/officeDocument/2006/relationships/hyperlink" Target="https://en.wikipedia.org/wiki/Nephrotoma_appendiculata" TargetMode="External"/><Relationship Id="rId5" Type="http://schemas.openxmlformats.org/officeDocument/2006/relationships/hyperlink" Target="https://en.wikipedia.org/wiki/Prosapia_bicincta" TargetMode="External"/><Relationship Id="rId4" Type="http://schemas.openxmlformats.org/officeDocument/2006/relationships/hyperlink" Target="https://en.wikipedia.org/wiki/Nephrotoma_appendicul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epidopte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D4A5-2A61-4C69-9460-5E2879DE0A83}">
  <dimension ref="A1:BH394"/>
  <sheetViews>
    <sheetView tabSelected="1" zoomScaleNormal="100" workbookViewId="0">
      <selection activeCell="A2" sqref="A2"/>
    </sheetView>
  </sheetViews>
  <sheetFormatPr defaultRowHeight="15.6" x14ac:dyDescent="0.3"/>
  <cols>
    <col min="1" max="1" width="26.09765625" bestFit="1" customWidth="1"/>
    <col min="3" max="3" width="21.3984375" bestFit="1" customWidth="1"/>
    <col min="5" max="5" width="18.09765625" customWidth="1"/>
    <col min="6" max="6" width="28.8984375" customWidth="1"/>
    <col min="9" max="9" width="9.8984375" bestFit="1" customWidth="1"/>
    <col min="20" max="20" width="23.09765625" customWidth="1"/>
    <col min="21" max="21" width="17.59765625" bestFit="1" customWidth="1"/>
    <col min="24" max="24" width="23.796875" bestFit="1" customWidth="1"/>
    <col min="25" max="25" width="23.69921875" bestFit="1" customWidth="1"/>
    <col min="27" max="27" width="13.59765625" bestFit="1" customWidth="1"/>
    <col min="28" max="28" width="12" bestFit="1" customWidth="1"/>
    <col min="29" max="29" width="14.8984375" bestFit="1" customWidth="1"/>
    <col min="30" max="30" width="13.69921875" bestFit="1" customWidth="1"/>
    <col min="31" max="31" width="13.69921875" customWidth="1"/>
    <col min="32" max="32" width="23.69921875" bestFit="1" customWidth="1"/>
  </cols>
  <sheetData>
    <row r="1" spans="1:33" s="4" customFormat="1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3" t="s">
        <v>19</v>
      </c>
      <c r="U1" s="13" t="s">
        <v>20</v>
      </c>
      <c r="V1" s="15" t="s">
        <v>21</v>
      </c>
      <c r="W1" s="3" t="s">
        <v>22</v>
      </c>
      <c r="X1" s="1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51</v>
      </c>
      <c r="AF1" s="3" t="s">
        <v>61</v>
      </c>
      <c r="AG1" s="3" t="s">
        <v>30</v>
      </c>
    </row>
    <row r="2" spans="1:33" s="4" customFormat="1" ht="14.25" customHeight="1" x14ac:dyDescent="0.25">
      <c r="A2" s="4" t="str">
        <f>"Phase_1_"&amp;P2</f>
        <v>Phase_1_South_1</v>
      </c>
      <c r="B2" s="4" t="s">
        <v>32</v>
      </c>
      <c r="C2" s="4" t="s">
        <v>131</v>
      </c>
      <c r="E2" s="4" t="s">
        <v>504</v>
      </c>
      <c r="F2" s="1"/>
      <c r="G2" s="11"/>
      <c r="H2" s="11"/>
      <c r="I2" s="22">
        <v>45545</v>
      </c>
      <c r="J2" s="6">
        <v>0.58333333333333304</v>
      </c>
      <c r="K2" s="4">
        <v>254</v>
      </c>
      <c r="M2" s="4" t="s">
        <v>37</v>
      </c>
      <c r="N2" s="4" t="s">
        <v>38</v>
      </c>
      <c r="O2" s="4" t="s">
        <v>39</v>
      </c>
      <c r="P2" s="4" t="s">
        <v>706</v>
      </c>
      <c r="S2" s="16"/>
      <c r="T2" s="8" t="str">
        <f>CONCATENATE(A2,"_",SUBSTITUTE(IF(ISBLANK(Y2),IF(ISBLANK(AD2),IF(ISBLANK(AC2),AB2,AC2),AD2),Y2)," ","_"))</f>
        <v>Phase_1_South_1_Carex_nigra</v>
      </c>
      <c r="U2" s="8" t="s">
        <v>42</v>
      </c>
      <c r="V2" s="8" t="s">
        <v>43</v>
      </c>
      <c r="W2" s="4" t="s">
        <v>365</v>
      </c>
      <c r="X2" s="4" t="s">
        <v>509</v>
      </c>
      <c r="Y2" s="8" t="s">
        <v>510</v>
      </c>
      <c r="Z2" s="4" t="s">
        <v>627</v>
      </c>
      <c r="AA2" s="4" t="s">
        <v>870</v>
      </c>
      <c r="AB2" s="4" t="s">
        <v>656</v>
      </c>
      <c r="AC2" s="4" t="s">
        <v>662</v>
      </c>
      <c r="AD2" s="4" t="s">
        <v>518</v>
      </c>
      <c r="AE2" s="4" t="str">
        <f>IF(OR(AG2="genus",AG2="species"),LEFT(Y2,FIND(" ",Y2)-1),"")</f>
        <v>Carex</v>
      </c>
      <c r="AF2" s="4" t="str">
        <f>IF(AG2="species",Y2,"")</f>
        <v>Carex nigra</v>
      </c>
      <c r="AG2" s="4" t="s">
        <v>61</v>
      </c>
    </row>
    <row r="3" spans="1:33" s="4" customFormat="1" ht="14.25" customHeight="1" x14ac:dyDescent="0.25">
      <c r="A3" s="4" t="str">
        <f>"Phase_1_"&amp;P3</f>
        <v>Phase_1_South_1</v>
      </c>
      <c r="B3" s="4" t="s">
        <v>32</v>
      </c>
      <c r="C3" s="4" t="s">
        <v>131</v>
      </c>
      <c r="E3" s="4" t="s">
        <v>504</v>
      </c>
      <c r="F3" s="1"/>
      <c r="G3" s="11"/>
      <c r="H3" s="11"/>
      <c r="I3" s="22">
        <v>45545</v>
      </c>
      <c r="J3" s="6">
        <v>0.58333333333333337</v>
      </c>
      <c r="K3" s="4">
        <v>254</v>
      </c>
      <c r="M3" s="4" t="s">
        <v>37</v>
      </c>
      <c r="N3" s="4" t="s">
        <v>38</v>
      </c>
      <c r="O3" s="4" t="s">
        <v>39</v>
      </c>
      <c r="P3" s="4" t="s">
        <v>706</v>
      </c>
      <c r="S3" s="16"/>
      <c r="T3" s="8" t="str">
        <f>CONCATENATE(A3,"_",SUBSTITUTE(IF(ISBLANK(Y3),IF(ISBLANK(AD3),IF(ISBLANK(AC3),AB3,AC3),AD3),Y3)," ","_"))</f>
        <v>Phase_1_South_1_Deschampsia_cespitosa</v>
      </c>
      <c r="U3" s="8" t="s">
        <v>42</v>
      </c>
      <c r="V3" s="8" t="s">
        <v>43</v>
      </c>
      <c r="W3" s="4" t="s">
        <v>365</v>
      </c>
      <c r="X3" s="4" t="s">
        <v>507</v>
      </c>
      <c r="Y3" s="8" t="s">
        <v>508</v>
      </c>
      <c r="Z3" s="4" t="s">
        <v>627</v>
      </c>
      <c r="AA3" s="4" t="s">
        <v>870</v>
      </c>
      <c r="AB3" s="4" t="s">
        <v>656</v>
      </c>
      <c r="AC3" s="4" t="s">
        <v>662</v>
      </c>
      <c r="AD3" s="4" t="s">
        <v>661</v>
      </c>
      <c r="AE3" s="4" t="str">
        <f>IF(OR(AG3="genus",AG3="species"),LEFT(Y3,FIND(" ",Y3)-1),"")</f>
        <v>Deschampsia</v>
      </c>
      <c r="AF3" s="4" t="str">
        <f>IF(AG3="species",Y3,"")</f>
        <v>Deschampsia cespitosa</v>
      </c>
      <c r="AG3" s="4" t="s">
        <v>61</v>
      </c>
    </row>
    <row r="4" spans="1:33" s="4" customFormat="1" ht="14.25" customHeight="1" x14ac:dyDescent="0.25">
      <c r="A4" s="4" t="str">
        <f>"Phase_1_"&amp;P4</f>
        <v>Phase_1_South_1</v>
      </c>
      <c r="B4" s="4" t="s">
        <v>32</v>
      </c>
      <c r="C4" s="4" t="s">
        <v>131</v>
      </c>
      <c r="E4" s="4" t="s">
        <v>504</v>
      </c>
      <c r="F4" s="1"/>
      <c r="G4" s="11"/>
      <c r="H4" s="11"/>
      <c r="I4" s="22">
        <v>45545</v>
      </c>
      <c r="J4" s="6">
        <v>0.58333333333333337</v>
      </c>
      <c r="K4" s="4">
        <v>254</v>
      </c>
      <c r="M4" s="4" t="s">
        <v>37</v>
      </c>
      <c r="N4" s="4" t="s">
        <v>38</v>
      </c>
      <c r="O4" s="4" t="s">
        <v>39</v>
      </c>
      <c r="P4" s="4" t="s">
        <v>706</v>
      </c>
      <c r="S4" s="16"/>
      <c r="T4" s="8" t="str">
        <f>CONCATENATE(A4,"_",SUBSTITUTE(IF(ISBLANK(Y4),IF(ISBLANK(AD4),IF(ISBLANK(AC4),AB4,AC4),AD4),Y4)," ","_"))</f>
        <v>Phase_1_South_1_Juncus_effusus</v>
      </c>
      <c r="U4" s="8" t="s">
        <v>42</v>
      </c>
      <c r="V4" s="8" t="s">
        <v>43</v>
      </c>
      <c r="W4" s="4" t="s">
        <v>365</v>
      </c>
      <c r="X4" s="4" t="s">
        <v>505</v>
      </c>
      <c r="Y4" s="8" t="s">
        <v>506</v>
      </c>
      <c r="Z4" s="4" t="s">
        <v>627</v>
      </c>
      <c r="AA4" s="4" t="s">
        <v>870</v>
      </c>
      <c r="AB4" s="4" t="s">
        <v>656</v>
      </c>
      <c r="AC4" s="4" t="s">
        <v>662</v>
      </c>
      <c r="AD4" s="4" t="s">
        <v>672</v>
      </c>
      <c r="AE4" s="4" t="str">
        <f>IF(OR(AG4="genus",AG4="species"),LEFT(Y4,FIND(" ",Y4)-1),"")</f>
        <v>Juncus</v>
      </c>
      <c r="AF4" s="4" t="str">
        <f>IF(AG4="species",Y4,"")</f>
        <v>Juncus effusus</v>
      </c>
      <c r="AG4" s="4" t="s">
        <v>61</v>
      </c>
    </row>
    <row r="5" spans="1:33" s="4" customFormat="1" ht="14.25" customHeight="1" x14ac:dyDescent="0.25">
      <c r="A5" s="4" t="str">
        <f>"Phase_1_"&amp;P5</f>
        <v>Phase_1_South_2</v>
      </c>
      <c r="B5" s="4" t="s">
        <v>32</v>
      </c>
      <c r="C5" s="4" t="s">
        <v>131</v>
      </c>
      <c r="E5" s="4" t="s">
        <v>504</v>
      </c>
      <c r="F5" s="1"/>
      <c r="G5" s="11"/>
      <c r="H5" s="11"/>
      <c r="I5" s="22">
        <v>45545</v>
      </c>
      <c r="J5" s="6">
        <v>0.58333333333333304</v>
      </c>
      <c r="K5" s="4">
        <v>254</v>
      </c>
      <c r="M5" s="4" t="s">
        <v>37</v>
      </c>
      <c r="N5" s="4" t="s">
        <v>38</v>
      </c>
      <c r="O5" s="4" t="s">
        <v>39</v>
      </c>
      <c r="P5" s="4" t="s">
        <v>707</v>
      </c>
      <c r="S5" s="16"/>
      <c r="T5" s="8" t="str">
        <f>CONCATENATE(A5,"_",SUBSTITUTE(IF(ISBLANK(Y5),IF(ISBLANK(AD5),IF(ISBLANK(AC5),AB5,AC5),AD5),Y5)," ","_"))</f>
        <v>Phase_1_South_2_Betula_pendula</v>
      </c>
      <c r="U5" s="8" t="s">
        <v>42</v>
      </c>
      <c r="V5" s="8" t="s">
        <v>43</v>
      </c>
      <c r="W5" s="4" t="s">
        <v>365</v>
      </c>
      <c r="X5" s="4" t="s">
        <v>515</v>
      </c>
      <c r="Y5" s="8" t="s">
        <v>516</v>
      </c>
      <c r="Z5" s="4" t="s">
        <v>627</v>
      </c>
      <c r="AA5" s="4" t="s">
        <v>870</v>
      </c>
      <c r="AB5" s="4" t="s">
        <v>656</v>
      </c>
      <c r="AC5" s="4" t="s">
        <v>666</v>
      </c>
      <c r="AD5" s="4" t="s">
        <v>665</v>
      </c>
      <c r="AE5" s="4" t="str">
        <f>IF(OR(AG5="genus",AG5="species"),LEFT(Y5,FIND(" ",Y5)-1),"")</f>
        <v>Betula</v>
      </c>
      <c r="AF5" s="4" t="str">
        <f>IF(AG5="species",Y5,"")</f>
        <v>Betula pendula</v>
      </c>
      <c r="AG5" s="4" t="s">
        <v>61</v>
      </c>
    </row>
    <row r="6" spans="1:33" s="4" customFormat="1" ht="14.25" customHeight="1" x14ac:dyDescent="0.25">
      <c r="A6" s="4" t="str">
        <f>"Phase_1_"&amp;P6</f>
        <v>Phase_1_South_2</v>
      </c>
      <c r="B6" s="4" t="s">
        <v>32</v>
      </c>
      <c r="C6" s="4" t="s">
        <v>131</v>
      </c>
      <c r="E6" s="4" t="s">
        <v>504</v>
      </c>
      <c r="F6" s="1"/>
      <c r="G6" s="11"/>
      <c r="H6" s="11"/>
      <c r="I6" s="22">
        <v>45545</v>
      </c>
      <c r="J6" s="6">
        <v>0.58333333333333304</v>
      </c>
      <c r="K6" s="4">
        <v>254</v>
      </c>
      <c r="M6" s="4" t="s">
        <v>37</v>
      </c>
      <c r="N6" s="4" t="s">
        <v>38</v>
      </c>
      <c r="O6" s="4" t="s">
        <v>39</v>
      </c>
      <c r="P6" s="4" t="s">
        <v>707</v>
      </c>
      <c r="S6" s="16"/>
      <c r="T6" s="8" t="str">
        <f>CONCATENATE(A6,"_",SUBSTITUTE(IF(ISBLANK(Y6),IF(ISBLANK(AD6),IF(ISBLANK(AC6),AB6,AC6),AD6),Y6)," ","_"))</f>
        <v>Phase_1_South_2_Crataegus_monogyna</v>
      </c>
      <c r="U6" s="8" t="s">
        <v>42</v>
      </c>
      <c r="V6" s="8" t="s">
        <v>43</v>
      </c>
      <c r="W6" s="4" t="s">
        <v>365</v>
      </c>
      <c r="X6" s="4" t="s">
        <v>511</v>
      </c>
      <c r="Y6" s="8" t="s">
        <v>512</v>
      </c>
      <c r="Z6" s="4" t="s">
        <v>627</v>
      </c>
      <c r="AA6" s="4" t="s">
        <v>870</v>
      </c>
      <c r="AB6" s="4" t="s">
        <v>656</v>
      </c>
      <c r="AC6" s="4" t="s">
        <v>660</v>
      </c>
      <c r="AD6" s="4" t="s">
        <v>659</v>
      </c>
      <c r="AE6" s="4" t="str">
        <f>IF(OR(AG6="genus",AG6="species"),LEFT(Y6,FIND(" ",Y6)-1),"")</f>
        <v>Crataegus</v>
      </c>
      <c r="AF6" s="4" t="str">
        <f>IF(AG6="species",Y6,"")</f>
        <v>Crataegus monogyna</v>
      </c>
      <c r="AG6" s="4" t="s">
        <v>61</v>
      </c>
    </row>
    <row r="7" spans="1:33" s="4" customFormat="1" ht="14.25" customHeight="1" x14ac:dyDescent="0.25">
      <c r="A7" s="4" t="str">
        <f>"Phase_1_"&amp;P7</f>
        <v>Phase_1_South_2</v>
      </c>
      <c r="B7" s="4" t="s">
        <v>32</v>
      </c>
      <c r="C7" s="4" t="s">
        <v>131</v>
      </c>
      <c r="E7" s="4" t="s">
        <v>504</v>
      </c>
      <c r="F7" s="1"/>
      <c r="G7" s="11"/>
      <c r="H7" s="11"/>
      <c r="I7" s="22">
        <v>45545</v>
      </c>
      <c r="J7" s="6">
        <v>0.58333333333333304</v>
      </c>
      <c r="K7" s="4">
        <v>254</v>
      </c>
      <c r="M7" s="4" t="s">
        <v>37</v>
      </c>
      <c r="N7" s="4" t="s">
        <v>38</v>
      </c>
      <c r="O7" s="4" t="s">
        <v>39</v>
      </c>
      <c r="P7" s="4" t="s">
        <v>707</v>
      </c>
      <c r="S7" s="16"/>
      <c r="T7" s="8" t="str">
        <f>CONCATENATE(A7,"_",SUBSTITUTE(IF(ISBLANK(Y7),IF(ISBLANK(AD7),IF(ISBLANK(AC7),AB7,AC7),AD7),Y7)," ","_"))</f>
        <v>Phase_1_South_2_Sorbus_acuparia</v>
      </c>
      <c r="U7" s="8" t="s">
        <v>42</v>
      </c>
      <c r="V7" s="8" t="s">
        <v>43</v>
      </c>
      <c r="W7" s="4" t="s">
        <v>365</v>
      </c>
      <c r="X7" s="4" t="s">
        <v>513</v>
      </c>
      <c r="Y7" s="8" t="s">
        <v>514</v>
      </c>
      <c r="Z7" s="4" t="s">
        <v>627</v>
      </c>
      <c r="AA7" s="4" t="s">
        <v>870</v>
      </c>
      <c r="AB7" s="4" t="s">
        <v>656</v>
      </c>
      <c r="AC7" s="4" t="s">
        <v>660</v>
      </c>
      <c r="AD7" s="4" t="s">
        <v>659</v>
      </c>
      <c r="AE7" s="4" t="str">
        <f>IF(OR(AG7="genus",AG7="species"),LEFT(Y7,FIND(" ",Y7)-1),"")</f>
        <v>Sorbus</v>
      </c>
      <c r="AF7" s="4" t="str">
        <f>IF(AG7="species",Y7,"")</f>
        <v>Sorbus acuparia</v>
      </c>
      <c r="AG7" s="4" t="s">
        <v>61</v>
      </c>
    </row>
    <row r="8" spans="1:33" s="4" customFormat="1" ht="14.25" customHeight="1" x14ac:dyDescent="0.25">
      <c r="A8" s="4" t="str">
        <f>"Phase_1_"&amp;P8</f>
        <v>Phase_1_South_3</v>
      </c>
      <c r="B8" s="4" t="s">
        <v>32</v>
      </c>
      <c r="C8" s="4" t="s">
        <v>131</v>
      </c>
      <c r="E8" s="4" t="s">
        <v>504</v>
      </c>
      <c r="F8" s="1"/>
      <c r="G8" s="11"/>
      <c r="H8" s="11"/>
      <c r="I8" s="22">
        <v>45545</v>
      </c>
      <c r="J8" s="6">
        <v>0.58333333333333304</v>
      </c>
      <c r="K8" s="4">
        <v>254</v>
      </c>
      <c r="M8" s="4" t="s">
        <v>37</v>
      </c>
      <c r="N8" s="4" t="s">
        <v>38</v>
      </c>
      <c r="O8" s="4" t="s">
        <v>39</v>
      </c>
      <c r="P8" s="4" t="s">
        <v>708</v>
      </c>
      <c r="S8" s="16"/>
      <c r="T8" s="8" t="str">
        <f>CONCATENATE(A8,"_",SUBSTITUTE(IF(ISBLANK(Y8),IF(ISBLANK(AD8),IF(ISBLANK(AC8),AB8,AC8),AD8),Y8)," ","_"))</f>
        <v>Phase_1_South_3_Agrostis_capillaris</v>
      </c>
      <c r="U8" s="8" t="s">
        <v>42</v>
      </c>
      <c r="V8" s="8" t="s">
        <v>43</v>
      </c>
      <c r="W8" s="4" t="s">
        <v>365</v>
      </c>
      <c r="X8" s="4" t="s">
        <v>521</v>
      </c>
      <c r="Y8" s="8" t="s">
        <v>522</v>
      </c>
      <c r="Z8" s="4" t="s">
        <v>627</v>
      </c>
      <c r="AA8" s="4" t="s">
        <v>870</v>
      </c>
      <c r="AB8" s="4" t="s">
        <v>656</v>
      </c>
      <c r="AC8" s="4" t="s">
        <v>662</v>
      </c>
      <c r="AD8" s="4" t="s">
        <v>661</v>
      </c>
      <c r="AE8" s="4" t="str">
        <f>IF(OR(AG8="genus",AG8="species"),LEFT(Y8,FIND(" ",Y8)-1),"")</f>
        <v>Agrostis</v>
      </c>
      <c r="AF8" s="4" t="str">
        <f>IF(AG8="species",Y8,"")</f>
        <v>Agrostis capillaris</v>
      </c>
      <c r="AG8" s="4" t="s">
        <v>61</v>
      </c>
    </row>
    <row r="9" spans="1:33" s="4" customFormat="1" ht="14.25" customHeight="1" x14ac:dyDescent="0.25">
      <c r="A9" s="4" t="str">
        <f>"Phase_1_"&amp;P9</f>
        <v>Phase_1_South_3</v>
      </c>
      <c r="B9" s="4" t="s">
        <v>32</v>
      </c>
      <c r="C9" s="4" t="s">
        <v>131</v>
      </c>
      <c r="E9" s="4" t="s">
        <v>504</v>
      </c>
      <c r="F9" s="1"/>
      <c r="G9" s="11"/>
      <c r="H9" s="11"/>
      <c r="I9" s="22">
        <v>45545</v>
      </c>
      <c r="J9" s="6">
        <v>0.58333333333333304</v>
      </c>
      <c r="K9" s="4">
        <v>254</v>
      </c>
      <c r="M9" s="4" t="s">
        <v>37</v>
      </c>
      <c r="N9" s="4" t="s">
        <v>38</v>
      </c>
      <c r="O9" s="4" t="s">
        <v>39</v>
      </c>
      <c r="P9" s="4" t="s">
        <v>708</v>
      </c>
      <c r="S9" s="16"/>
      <c r="T9" s="8" t="str">
        <f>CONCATENATE(A9,"_",SUBSTITUTE(IF(ISBLANK(Y9),IF(ISBLANK(AD9),IF(ISBLANK(AC9),AB9,AC9),AD9),Y9)," ","_"))</f>
        <v>Phase_1_South_3_Cyperaceae_sp.</v>
      </c>
      <c r="U9" s="8" t="s">
        <v>42</v>
      </c>
      <c r="V9" s="8" t="s">
        <v>43</v>
      </c>
      <c r="W9" s="4" t="s">
        <v>365</v>
      </c>
      <c r="X9" s="4" t="s">
        <v>517</v>
      </c>
      <c r="Y9" s="8" t="str">
        <f>IF(AG9="class",AB9,IF(AG9="order",AC9,IF(AG9="family",AD9,IF(AG9="genus",AE9,AA9))))&amp;" sp."</f>
        <v>Cyperaceae sp.</v>
      </c>
      <c r="Z9" s="4" t="s">
        <v>627</v>
      </c>
      <c r="AA9" s="4" t="s">
        <v>870</v>
      </c>
      <c r="AB9" s="4" t="s">
        <v>656</v>
      </c>
      <c r="AC9" s="4" t="s">
        <v>662</v>
      </c>
      <c r="AD9" s="4" t="s">
        <v>518</v>
      </c>
      <c r="AE9" s="4" t="str">
        <f>IF(OR(AG9="genus",AG9="species"),LEFT(Y9,FIND(" ",Y9)-1),IF(RIGHT(AD9,4)=" sp.",LEFT(AD9,LEN(AD9)-4),AD9)&amp;" sp.")</f>
        <v>Cyperaceae sp.</v>
      </c>
      <c r="AF9" s="4" t="str">
        <f>IF(AG9="species",Y9,IF(RIGHT(AE9,4)=" sp.",LEFT(AE9,LEN(AE9)-4),AE9)&amp;" sp.")</f>
        <v>Cyperaceae sp.</v>
      </c>
      <c r="AG9" s="4" t="s">
        <v>29</v>
      </c>
    </row>
    <row r="10" spans="1:33" s="4" customFormat="1" ht="14.25" customHeight="1" x14ac:dyDescent="0.25">
      <c r="A10" s="4" t="str">
        <f>"Phase_1_"&amp;P10</f>
        <v>Phase_1_South_3</v>
      </c>
      <c r="B10" s="4" t="s">
        <v>32</v>
      </c>
      <c r="C10" s="4" t="s">
        <v>131</v>
      </c>
      <c r="E10" s="4" t="s">
        <v>504</v>
      </c>
      <c r="F10" s="1"/>
      <c r="G10" s="11"/>
      <c r="H10" s="11"/>
      <c r="I10" s="22">
        <v>45545</v>
      </c>
      <c r="J10" s="6">
        <v>0.58333333333333304</v>
      </c>
      <c r="K10" s="4">
        <v>254</v>
      </c>
      <c r="M10" s="4" t="s">
        <v>37</v>
      </c>
      <c r="N10" s="4" t="s">
        <v>38</v>
      </c>
      <c r="O10" s="4" t="s">
        <v>39</v>
      </c>
      <c r="P10" s="4" t="s">
        <v>708</v>
      </c>
      <c r="S10" s="16"/>
      <c r="T10" s="8" t="str">
        <f>CONCATENATE(A10,"_",SUBSTITUTE(IF(ISBLANK(Y10),IF(ISBLANK(AD10),IF(ISBLANK(AC10),AB10,AC10),AD10),Y10)," ","_"))</f>
        <v>Phase_1_South_3_Deschampsia_flexuosa</v>
      </c>
      <c r="U10" s="8" t="s">
        <v>42</v>
      </c>
      <c r="V10" s="8" t="s">
        <v>43</v>
      </c>
      <c r="W10" s="4" t="s">
        <v>365</v>
      </c>
      <c r="X10" s="4" t="s">
        <v>527</v>
      </c>
      <c r="Y10" s="8" t="s">
        <v>528</v>
      </c>
      <c r="Z10" s="4" t="s">
        <v>627</v>
      </c>
      <c r="AA10" s="4" t="s">
        <v>870</v>
      </c>
      <c r="AB10" s="4" t="s">
        <v>656</v>
      </c>
      <c r="AC10" s="4" t="s">
        <v>662</v>
      </c>
      <c r="AD10" s="4" t="s">
        <v>661</v>
      </c>
      <c r="AE10" s="4" t="str">
        <f>IF(OR(AG10="genus",AG10="species"),LEFT(Y10,FIND(" ",Y10)-1),"")</f>
        <v>Deschampsia</v>
      </c>
      <c r="AF10" s="4" t="str">
        <f>IF(AG10="species",Y10,"")</f>
        <v>Deschampsia flexuosa</v>
      </c>
      <c r="AG10" s="4" t="s">
        <v>61</v>
      </c>
    </row>
    <row r="11" spans="1:33" s="4" customFormat="1" ht="14.25" customHeight="1" x14ac:dyDescent="0.25">
      <c r="A11" s="4" t="str">
        <f>"Phase_1_"&amp;P11</f>
        <v>Phase_1_South_3</v>
      </c>
      <c r="B11" s="4" t="s">
        <v>32</v>
      </c>
      <c r="C11" s="4" t="s">
        <v>131</v>
      </c>
      <c r="E11" s="4" t="s">
        <v>504</v>
      </c>
      <c r="F11" s="1"/>
      <c r="G11" s="11"/>
      <c r="H11" s="11"/>
      <c r="I11" s="22">
        <v>45545</v>
      </c>
      <c r="J11" s="6">
        <v>0.58333333333333304</v>
      </c>
      <c r="K11" s="4">
        <v>254</v>
      </c>
      <c r="M11" s="4" t="s">
        <v>37</v>
      </c>
      <c r="N11" s="4" t="s">
        <v>38</v>
      </c>
      <c r="O11" s="4" t="s">
        <v>39</v>
      </c>
      <c r="P11" s="4" t="s">
        <v>708</v>
      </c>
      <c r="S11" s="16"/>
      <c r="T11" s="8" t="str">
        <f>CONCATENATE(A11,"_",SUBSTITUTE(IF(ISBLANK(Y11),IF(ISBLANK(AD11),IF(ISBLANK(AC11),AB11,AC11),AD11),Y11)," ","_"))</f>
        <v>Phase_1_South_3_Erica_cinerea</v>
      </c>
      <c r="U11" s="8" t="s">
        <v>42</v>
      </c>
      <c r="V11" s="8" t="s">
        <v>43</v>
      </c>
      <c r="W11" s="4" t="s">
        <v>365</v>
      </c>
      <c r="X11" s="4" t="s">
        <v>530</v>
      </c>
      <c r="Y11" s="8" t="s">
        <v>531</v>
      </c>
      <c r="Z11" s="4" t="s">
        <v>627</v>
      </c>
      <c r="AA11" s="4" t="s">
        <v>870</v>
      </c>
      <c r="AB11" s="4" t="s">
        <v>656</v>
      </c>
      <c r="AC11" s="4" t="s">
        <v>654</v>
      </c>
      <c r="AD11" s="4" t="s">
        <v>655</v>
      </c>
      <c r="AE11" s="4" t="str">
        <f>IF(OR(AG11="genus",AG11="species"),LEFT(Y11,FIND(" ",Y11)-1),"")</f>
        <v>Erica</v>
      </c>
      <c r="AF11" s="4" t="str">
        <f>IF(AG11="species",Y11,"")</f>
        <v>Erica cinerea</v>
      </c>
      <c r="AG11" s="4" t="s">
        <v>61</v>
      </c>
    </row>
    <row r="12" spans="1:33" s="4" customFormat="1" ht="14.25" customHeight="1" x14ac:dyDescent="0.25">
      <c r="A12" s="4" t="str">
        <f>"Phase_1_"&amp;P12</f>
        <v>Phase_1_South_3</v>
      </c>
      <c r="B12" s="4" t="s">
        <v>32</v>
      </c>
      <c r="C12" s="4" t="s">
        <v>131</v>
      </c>
      <c r="E12" s="4" t="s">
        <v>504</v>
      </c>
      <c r="F12" s="1"/>
      <c r="G12" s="11"/>
      <c r="H12" s="11"/>
      <c r="I12" s="22">
        <v>45545</v>
      </c>
      <c r="J12" s="6">
        <v>0.58333333333333304</v>
      </c>
      <c r="K12" s="4">
        <v>254</v>
      </c>
      <c r="M12" s="4" t="s">
        <v>37</v>
      </c>
      <c r="N12" s="4" t="s">
        <v>38</v>
      </c>
      <c r="O12" s="4" t="s">
        <v>39</v>
      </c>
      <c r="P12" s="4" t="s">
        <v>708</v>
      </c>
      <c r="S12" s="16"/>
      <c r="T12" s="8" t="str">
        <f>CONCATENATE(A12,"_",SUBSTITUTE(IF(ISBLANK(Y12),IF(ISBLANK(AD12),IF(ISBLANK(AC12),AB12,AC12),AD12),Y12)," ","_"))</f>
        <v>Phase_1_South_3_Festuca_ovina</v>
      </c>
      <c r="U12" s="8" t="s">
        <v>42</v>
      </c>
      <c r="V12" s="8" t="s">
        <v>43</v>
      </c>
      <c r="W12" s="4" t="s">
        <v>365</v>
      </c>
      <c r="X12" s="4" t="s">
        <v>525</v>
      </c>
      <c r="Y12" s="8" t="s">
        <v>526</v>
      </c>
      <c r="Z12" s="4" t="s">
        <v>627</v>
      </c>
      <c r="AA12" s="4" t="s">
        <v>870</v>
      </c>
      <c r="AB12" s="4" t="s">
        <v>656</v>
      </c>
      <c r="AC12" s="4" t="s">
        <v>662</v>
      </c>
      <c r="AD12" s="4" t="s">
        <v>661</v>
      </c>
      <c r="AE12" s="4" t="str">
        <f>IF(OR(AG12="genus",AG12="species"),LEFT(Y12,FIND(" ",Y12)-1),"")</f>
        <v>Festuca</v>
      </c>
      <c r="AF12" s="4" t="str">
        <f>IF(AG12="species",Y12,"")</f>
        <v>Festuca ovina</v>
      </c>
      <c r="AG12" s="4" t="s">
        <v>61</v>
      </c>
    </row>
    <row r="13" spans="1:33" s="4" customFormat="1" ht="14.25" customHeight="1" x14ac:dyDescent="0.25">
      <c r="A13" s="4" t="str">
        <f>"Phase_1_"&amp;P13</f>
        <v>Phase_1_South_3</v>
      </c>
      <c r="B13" s="4" t="s">
        <v>32</v>
      </c>
      <c r="C13" s="4" t="s">
        <v>131</v>
      </c>
      <c r="E13" s="4" t="s">
        <v>504</v>
      </c>
      <c r="F13" s="1"/>
      <c r="G13" s="11"/>
      <c r="H13" s="11"/>
      <c r="I13" s="22">
        <v>45545</v>
      </c>
      <c r="J13" s="6">
        <v>0.58333333333333304</v>
      </c>
      <c r="K13" s="4">
        <v>254</v>
      </c>
      <c r="M13" s="4" t="s">
        <v>37</v>
      </c>
      <c r="N13" s="4" t="s">
        <v>38</v>
      </c>
      <c r="O13" s="4" t="s">
        <v>39</v>
      </c>
      <c r="P13" s="4" t="s">
        <v>708</v>
      </c>
      <c r="S13" s="16"/>
      <c r="T13" s="8" t="str">
        <f>CONCATENATE(A13,"_",SUBSTITUTE(IF(ISBLANK(Y13),IF(ISBLANK(AD13),IF(ISBLANK(AC13),AB13,AC13),AD13),Y13)," ","_"))</f>
        <v>Phase_1_South_3_Jacobaea_vulgaris</v>
      </c>
      <c r="U13" s="8" t="s">
        <v>42</v>
      </c>
      <c r="V13" s="8" t="s">
        <v>43</v>
      </c>
      <c r="W13" s="4" t="s">
        <v>365</v>
      </c>
      <c r="X13" s="4" t="s">
        <v>529</v>
      </c>
      <c r="Y13" s="8" t="s">
        <v>725</v>
      </c>
      <c r="Z13" s="4" t="s">
        <v>627</v>
      </c>
      <c r="AA13" s="4" t="s">
        <v>870</v>
      </c>
      <c r="AB13" s="4" t="s">
        <v>656</v>
      </c>
      <c r="AC13" s="4" t="s">
        <v>658</v>
      </c>
      <c r="AD13" s="4" t="s">
        <v>667</v>
      </c>
      <c r="AE13" s="4" t="str">
        <f>IF(OR(AG13="genus",AG13="species"),LEFT(Y13,FIND(" ",Y13)-1),"")</f>
        <v>Jacobaea</v>
      </c>
      <c r="AF13" s="4" t="str">
        <f>IF(AG13="species",Y13,"")</f>
        <v>Jacobaea vulgaris</v>
      </c>
      <c r="AG13" s="4" t="s">
        <v>61</v>
      </c>
    </row>
    <row r="14" spans="1:33" s="4" customFormat="1" ht="14.25" customHeight="1" x14ac:dyDescent="0.25">
      <c r="A14" s="4" t="str">
        <f>"Phase_1_"&amp;P14</f>
        <v>Phase_1_South_3</v>
      </c>
      <c r="B14" s="4" t="s">
        <v>32</v>
      </c>
      <c r="C14" s="4" t="s">
        <v>131</v>
      </c>
      <c r="E14" s="4" t="s">
        <v>504</v>
      </c>
      <c r="F14" s="1"/>
      <c r="G14" s="11"/>
      <c r="H14" s="11"/>
      <c r="I14" s="22">
        <v>45545</v>
      </c>
      <c r="J14" s="6">
        <v>0.58333333333333304</v>
      </c>
      <c r="K14" s="4">
        <v>254</v>
      </c>
      <c r="M14" s="4" t="s">
        <v>37</v>
      </c>
      <c r="N14" s="4" t="s">
        <v>38</v>
      </c>
      <c r="O14" s="4" t="s">
        <v>39</v>
      </c>
      <c r="P14" s="4" t="s">
        <v>708</v>
      </c>
      <c r="S14" s="16"/>
      <c r="T14" s="8" t="str">
        <f>CONCATENATE(A14,"_",SUBSTITUTE(IF(ISBLANK(Y14),IF(ISBLANK(AD14),IF(ISBLANK(AC14),AB14,AC14),AD14),Y14)," ","_"))</f>
        <v>Phase_1_South_3_Juncus_squarrosus</v>
      </c>
      <c r="U14" s="8" t="s">
        <v>42</v>
      </c>
      <c r="V14" s="8" t="s">
        <v>43</v>
      </c>
      <c r="W14" s="4" t="s">
        <v>365</v>
      </c>
      <c r="X14" s="4" t="s">
        <v>523</v>
      </c>
      <c r="Y14" s="8" t="s">
        <v>524</v>
      </c>
      <c r="Z14" s="4" t="s">
        <v>627</v>
      </c>
      <c r="AA14" s="4" t="s">
        <v>870</v>
      </c>
      <c r="AB14" s="4" t="s">
        <v>656</v>
      </c>
      <c r="AC14" s="4" t="s">
        <v>662</v>
      </c>
      <c r="AD14" s="4" t="s">
        <v>672</v>
      </c>
      <c r="AE14" s="4" t="str">
        <f>IF(OR(AG14="genus",AG14="species"),LEFT(Y14,FIND(" ",Y14)-1),"")</f>
        <v>Juncus</v>
      </c>
      <c r="AF14" s="4" t="str">
        <f>IF(AG14="species",Y14,"")</f>
        <v>Juncus squarrosus</v>
      </c>
      <c r="AG14" s="4" t="s">
        <v>61</v>
      </c>
    </row>
    <row r="15" spans="1:33" s="4" customFormat="1" ht="14.25" customHeight="1" x14ac:dyDescent="0.25">
      <c r="A15" s="4" t="str">
        <f>"Phase_1_"&amp;P15</f>
        <v>Phase_1_South_3</v>
      </c>
      <c r="B15" s="4" t="s">
        <v>32</v>
      </c>
      <c r="C15" s="4" t="s">
        <v>131</v>
      </c>
      <c r="E15" s="4" t="s">
        <v>504</v>
      </c>
      <c r="F15" s="1"/>
      <c r="G15" s="11"/>
      <c r="H15" s="11"/>
      <c r="I15" s="22">
        <v>45545</v>
      </c>
      <c r="J15" s="6">
        <v>0.58333333333333304</v>
      </c>
      <c r="K15" s="4">
        <v>254</v>
      </c>
      <c r="M15" s="4" t="s">
        <v>37</v>
      </c>
      <c r="N15" s="4" t="s">
        <v>38</v>
      </c>
      <c r="O15" s="4" t="s">
        <v>39</v>
      </c>
      <c r="P15" s="4" t="s">
        <v>708</v>
      </c>
      <c r="S15" s="16"/>
      <c r="T15" s="8" t="str">
        <f>CONCATENATE(A15,"_",SUBSTITUTE(IF(ISBLANK(Y15),IF(ISBLANK(AD15),IF(ISBLANK(AC15),AB15,AC15),AD15),Y15)," ","_"))</f>
        <v>Phase_1_South_3_Nardus_stricta</v>
      </c>
      <c r="U15" s="8" t="s">
        <v>42</v>
      </c>
      <c r="V15" s="8" t="s">
        <v>43</v>
      </c>
      <c r="W15" s="4" t="s">
        <v>365</v>
      </c>
      <c r="X15" s="4" t="s">
        <v>519</v>
      </c>
      <c r="Y15" s="8" t="s">
        <v>520</v>
      </c>
      <c r="Z15" s="4" t="s">
        <v>627</v>
      </c>
      <c r="AA15" s="4" t="s">
        <v>870</v>
      </c>
      <c r="AB15" s="4" t="s">
        <v>656</v>
      </c>
      <c r="AC15" s="4" t="s">
        <v>662</v>
      </c>
      <c r="AD15" s="4" t="s">
        <v>661</v>
      </c>
      <c r="AE15" s="4" t="str">
        <f>IF(OR(AG15="genus",AG15="species"),LEFT(Y15,FIND(" ",Y15)-1),"")</f>
        <v>Nardus</v>
      </c>
      <c r="AF15" s="4" t="str">
        <f>IF(AG15="species",Y15,"")</f>
        <v>Nardus stricta</v>
      </c>
      <c r="AG15" s="4" t="s">
        <v>61</v>
      </c>
    </row>
    <row r="16" spans="1:33" s="4" customFormat="1" ht="14.25" customHeight="1" x14ac:dyDescent="0.25">
      <c r="A16" s="4" t="str">
        <f>"Phase_1_"&amp;P16</f>
        <v>Phase_1_South_3</v>
      </c>
      <c r="B16" s="4" t="s">
        <v>32</v>
      </c>
      <c r="C16" s="4" t="s">
        <v>131</v>
      </c>
      <c r="E16" s="4" t="s">
        <v>504</v>
      </c>
      <c r="F16" s="1"/>
      <c r="G16" s="11"/>
      <c r="H16" s="11"/>
      <c r="I16" s="22">
        <v>45545</v>
      </c>
      <c r="J16" s="6">
        <v>0.58333333333333304</v>
      </c>
      <c r="K16" s="4">
        <v>254</v>
      </c>
      <c r="M16" s="4" t="s">
        <v>37</v>
      </c>
      <c r="N16" s="4" t="s">
        <v>38</v>
      </c>
      <c r="O16" s="4" t="s">
        <v>39</v>
      </c>
      <c r="P16" s="4" t="s">
        <v>708</v>
      </c>
      <c r="S16" s="16"/>
      <c r="T16" s="8" t="str">
        <f>CONCATENATE(A16,"_",SUBSTITUTE(IF(ISBLANK(Y16),IF(ISBLANK(AD16),IF(ISBLANK(AC16),AB16,AC16),AD16),Y16)," ","_"))</f>
        <v>Phase_1_South_3_Pedicularis_sylvatica</v>
      </c>
      <c r="U16" s="8" t="s">
        <v>42</v>
      </c>
      <c r="V16" s="8" t="s">
        <v>43</v>
      </c>
      <c r="W16" s="4" t="s">
        <v>365</v>
      </c>
      <c r="X16" s="4" t="s">
        <v>533</v>
      </c>
      <c r="Y16" s="8" t="s">
        <v>534</v>
      </c>
      <c r="Z16" s="4" t="s">
        <v>627</v>
      </c>
      <c r="AA16" s="4" t="s">
        <v>870</v>
      </c>
      <c r="AB16" s="4" t="s">
        <v>656</v>
      </c>
      <c r="AC16" s="4" t="s">
        <v>675</v>
      </c>
      <c r="AD16" s="4" t="s">
        <v>687</v>
      </c>
      <c r="AE16" s="4" t="str">
        <f>IF(OR(AG16="genus",AG16="species"),LEFT(Y16,FIND(" ",Y16)-1),"")</f>
        <v>Pedicularis</v>
      </c>
      <c r="AF16" s="4" t="str">
        <f>IF(AG16="species",Y16,"")</f>
        <v>Pedicularis sylvatica</v>
      </c>
      <c r="AG16" s="4" t="s">
        <v>61</v>
      </c>
    </row>
    <row r="17" spans="1:33" s="4" customFormat="1" ht="14.25" customHeight="1" x14ac:dyDescent="0.25">
      <c r="A17" s="4" t="str">
        <f>"Phase_1_"&amp;P17</f>
        <v>Phase_1_South_3</v>
      </c>
      <c r="B17" s="4" t="s">
        <v>32</v>
      </c>
      <c r="C17" s="4" t="s">
        <v>131</v>
      </c>
      <c r="E17" s="4" t="s">
        <v>504</v>
      </c>
      <c r="F17" s="1"/>
      <c r="G17" s="11"/>
      <c r="H17" s="11"/>
      <c r="I17" s="22">
        <v>45545</v>
      </c>
      <c r="J17" s="6">
        <v>0.58333333333333304</v>
      </c>
      <c r="K17" s="4">
        <v>254</v>
      </c>
      <c r="M17" s="4" t="s">
        <v>37</v>
      </c>
      <c r="N17" s="4" t="s">
        <v>38</v>
      </c>
      <c r="O17" s="4" t="s">
        <v>39</v>
      </c>
      <c r="P17" s="4" t="s">
        <v>708</v>
      </c>
      <c r="S17" s="16"/>
      <c r="T17" s="8" t="str">
        <f>CONCATENATE(A17,"_",SUBSTITUTE(IF(ISBLANK(Y17),IF(ISBLANK(AD17),IF(ISBLANK(AC17),AB17,AC17),AD17),Y17)," ","_"))</f>
        <v>Phase_1_South_3_Potentilla_sp.</v>
      </c>
      <c r="U17" s="8" t="s">
        <v>42</v>
      </c>
      <c r="V17" s="8" t="s">
        <v>43</v>
      </c>
      <c r="W17" s="4" t="s">
        <v>365</v>
      </c>
      <c r="X17" s="4" t="s">
        <v>532</v>
      </c>
      <c r="Y17" s="8" t="str">
        <f>IF(AG17="class",AB17,IF(AG17="order",AC17,IF(AG17="family",AD17,IF(AG17="genus",AE17,AA17))))&amp;" sp."</f>
        <v>Potentilla sp.</v>
      </c>
      <c r="Z17" s="4" t="s">
        <v>627</v>
      </c>
      <c r="AA17" s="4" t="s">
        <v>870</v>
      </c>
      <c r="AB17" s="4" t="s">
        <v>656</v>
      </c>
      <c r="AC17" s="4" t="s">
        <v>660</v>
      </c>
      <c r="AD17" s="4" t="s">
        <v>659</v>
      </c>
      <c r="AE17" s="4" t="s">
        <v>723</v>
      </c>
      <c r="AF17" s="4" t="str">
        <f>IF(AG17="species",Y17,IF(RIGHT(AE17,4)=" sp.",LEFT(AE17,LEN(AE17)-4),AE17)&amp;" sp.")</f>
        <v>Potentilla sp.</v>
      </c>
      <c r="AG17" s="4" t="s">
        <v>51</v>
      </c>
    </row>
    <row r="18" spans="1:33" s="4" customFormat="1" ht="14.25" customHeight="1" x14ac:dyDescent="0.25">
      <c r="A18" s="4" t="str">
        <f>"Phase_1_"&amp;P18</f>
        <v>Phase_1_South_3</v>
      </c>
      <c r="B18" s="4" t="s">
        <v>32</v>
      </c>
      <c r="C18" s="4" t="s">
        <v>131</v>
      </c>
      <c r="E18" s="4" t="s">
        <v>504</v>
      </c>
      <c r="F18" s="1"/>
      <c r="G18" s="11"/>
      <c r="H18" s="11"/>
      <c r="I18" s="22">
        <v>45545</v>
      </c>
      <c r="J18" s="6">
        <v>0.58333333333333304</v>
      </c>
      <c r="K18" s="4">
        <v>254</v>
      </c>
      <c r="M18" s="4" t="s">
        <v>37</v>
      </c>
      <c r="N18" s="4" t="s">
        <v>38</v>
      </c>
      <c r="O18" s="4" t="s">
        <v>39</v>
      </c>
      <c r="P18" s="4" t="s">
        <v>708</v>
      </c>
      <c r="S18" s="16"/>
      <c r="T18" s="8" t="str">
        <f>CONCATENATE(A18,"_",SUBSTITUTE(IF(ISBLANK(Y18),IF(ISBLANK(AD18),IF(ISBLANK(AC18),AB18,AC18),AD18),Y18)," ","_"))</f>
        <v>Phase_1_South_3_Vaccinium_myrtillus</v>
      </c>
      <c r="U18" s="8" t="s">
        <v>42</v>
      </c>
      <c r="V18" s="8" t="s">
        <v>43</v>
      </c>
      <c r="W18" s="4" t="s">
        <v>365</v>
      </c>
      <c r="X18" s="4" t="s">
        <v>535</v>
      </c>
      <c r="Y18" s="8" t="s">
        <v>536</v>
      </c>
      <c r="Z18" s="4" t="s">
        <v>627</v>
      </c>
      <c r="AA18" s="4" t="s">
        <v>870</v>
      </c>
      <c r="AB18" s="4" t="s">
        <v>656</v>
      </c>
      <c r="AC18" s="4" t="s">
        <v>654</v>
      </c>
      <c r="AD18" s="4" t="s">
        <v>655</v>
      </c>
      <c r="AE18" s="4" t="str">
        <f>IF(OR(AG18="genus",AG18="species"),LEFT(Y18,FIND(" ",Y18)-1),"")</f>
        <v>Vaccinium</v>
      </c>
      <c r="AF18" s="4" t="str">
        <f>IF(AG18="species",Y18,"")</f>
        <v>Vaccinium myrtillus</v>
      </c>
      <c r="AG18" s="4" t="s">
        <v>61</v>
      </c>
    </row>
    <row r="19" spans="1:33" s="4" customFormat="1" ht="14.25" customHeight="1" x14ac:dyDescent="0.25">
      <c r="A19" s="4" t="str">
        <f>"Phase_1_"&amp;P19</f>
        <v>Phase_1_South_4</v>
      </c>
      <c r="B19" s="4" t="s">
        <v>32</v>
      </c>
      <c r="C19" s="4" t="s">
        <v>93</v>
      </c>
      <c r="E19" s="4" t="s">
        <v>504</v>
      </c>
      <c r="F19" s="1"/>
      <c r="G19" s="11"/>
      <c r="H19" s="11"/>
      <c r="I19" s="22">
        <v>45545</v>
      </c>
      <c r="J19" s="6">
        <v>0.58333333333333304</v>
      </c>
      <c r="K19" s="4">
        <v>254</v>
      </c>
      <c r="M19" s="4" t="s">
        <v>37</v>
      </c>
      <c r="N19" s="4" t="s">
        <v>38</v>
      </c>
      <c r="O19" s="4" t="s">
        <v>39</v>
      </c>
      <c r="P19" s="4" t="s">
        <v>709</v>
      </c>
      <c r="S19" s="16"/>
      <c r="T19" s="8" t="str">
        <f>CONCATENATE(A19,"_",SUBSTITUTE(IF(ISBLANK(Y19),IF(ISBLANK(AD19),IF(ISBLANK(AC19),AB19,AC19),AD19),Y19)," ","_"))</f>
        <v>Phase_1_South_4_Betula_pubescens</v>
      </c>
      <c r="U19" s="8" t="s">
        <v>42</v>
      </c>
      <c r="V19" s="8" t="s">
        <v>43</v>
      </c>
      <c r="W19" s="4" t="s">
        <v>365</v>
      </c>
      <c r="X19" s="4" t="s">
        <v>539</v>
      </c>
      <c r="Y19" s="8" t="s">
        <v>537</v>
      </c>
      <c r="Z19" s="4" t="s">
        <v>627</v>
      </c>
      <c r="AA19" s="4" t="s">
        <v>870</v>
      </c>
      <c r="AB19" s="4" t="s">
        <v>656</v>
      </c>
      <c r="AC19" s="4" t="s">
        <v>666</v>
      </c>
      <c r="AD19" s="4" t="s">
        <v>665</v>
      </c>
      <c r="AE19" s="4" t="str">
        <f>IF(OR(AG19="genus",AG19="species"),LEFT(Y19,FIND(" ",Y19)-1),"")</f>
        <v>Betula</v>
      </c>
      <c r="AF19" s="4" t="str">
        <f>IF(AG19="species",Y19,"")</f>
        <v>Betula pubescens</v>
      </c>
      <c r="AG19" s="4" t="s">
        <v>61</v>
      </c>
    </row>
    <row r="20" spans="1:33" s="4" customFormat="1" ht="14.25" customHeight="1" x14ac:dyDescent="0.25">
      <c r="A20" s="4" t="str">
        <f>"Phase_1_"&amp;P20</f>
        <v>Phase_1_South_4</v>
      </c>
      <c r="B20" s="4" t="s">
        <v>32</v>
      </c>
      <c r="C20" s="4" t="s">
        <v>93</v>
      </c>
      <c r="E20" s="4" t="s">
        <v>504</v>
      </c>
      <c r="F20" s="1"/>
      <c r="G20" s="11"/>
      <c r="H20" s="11"/>
      <c r="I20" s="22">
        <v>45545</v>
      </c>
      <c r="J20" s="6">
        <v>0.58333333333333304</v>
      </c>
      <c r="K20" s="4">
        <v>254</v>
      </c>
      <c r="M20" s="4" t="s">
        <v>37</v>
      </c>
      <c r="N20" s="4" t="s">
        <v>38</v>
      </c>
      <c r="O20" s="4" t="s">
        <v>39</v>
      </c>
      <c r="P20" s="4" t="s">
        <v>709</v>
      </c>
      <c r="S20" s="16"/>
      <c r="T20" s="8" t="str">
        <f>CONCATENATE(A20,"_",SUBSTITUTE(IF(ISBLANK(Y20),IF(ISBLANK(AD20),IF(ISBLANK(AC20),AB20,AC20),AD20),Y20)," ","_"))</f>
        <v>Phase_1_South_4_Crataegus_monogyna</v>
      </c>
      <c r="U20" s="8" t="s">
        <v>42</v>
      </c>
      <c r="V20" s="8" t="s">
        <v>43</v>
      </c>
      <c r="W20" s="4" t="s">
        <v>365</v>
      </c>
      <c r="X20" s="4" t="s">
        <v>511</v>
      </c>
      <c r="Y20" s="8" t="s">
        <v>512</v>
      </c>
      <c r="Z20" s="4" t="s">
        <v>627</v>
      </c>
      <c r="AA20" s="4" t="s">
        <v>870</v>
      </c>
      <c r="AB20" s="4" t="s">
        <v>656</v>
      </c>
      <c r="AC20" s="4" t="s">
        <v>660</v>
      </c>
      <c r="AD20" s="4" t="s">
        <v>659</v>
      </c>
      <c r="AE20" s="4" t="str">
        <f>IF(OR(AG20="genus",AG20="species"),LEFT(Y20,FIND(" ",Y20)-1),"")</f>
        <v>Crataegus</v>
      </c>
      <c r="AF20" s="4" t="str">
        <f>IF(AG20="species",Y20,"")</f>
        <v>Crataegus monogyna</v>
      </c>
      <c r="AG20" s="4" t="s">
        <v>61</v>
      </c>
    </row>
    <row r="21" spans="1:33" s="4" customFormat="1" ht="14.25" customHeight="1" x14ac:dyDescent="0.25">
      <c r="A21" s="4" t="str">
        <f>"Phase_1_"&amp;P21</f>
        <v>Phase_1_South_4</v>
      </c>
      <c r="B21" s="4" t="s">
        <v>32</v>
      </c>
      <c r="C21" s="4" t="s">
        <v>93</v>
      </c>
      <c r="E21" s="4" t="s">
        <v>504</v>
      </c>
      <c r="F21" s="1"/>
      <c r="G21" s="11"/>
      <c r="H21" s="11"/>
      <c r="I21" s="22">
        <v>45545</v>
      </c>
      <c r="J21" s="6">
        <v>0.58333333333333304</v>
      </c>
      <c r="K21" s="4">
        <v>254</v>
      </c>
      <c r="M21" s="4" t="s">
        <v>37</v>
      </c>
      <c r="N21" s="4" t="s">
        <v>38</v>
      </c>
      <c r="O21" s="4" t="s">
        <v>39</v>
      </c>
      <c r="P21" s="4" t="s">
        <v>709</v>
      </c>
      <c r="S21" s="16"/>
      <c r="T21" s="8" t="str">
        <f>CONCATENATE(A21,"_",SUBSTITUTE(IF(ISBLANK(Y21),IF(ISBLANK(AD21),IF(ISBLANK(AC21),AB21,AC21),AD21),Y21)," ","_"))</f>
        <v>Phase_1_South_4_Fraxinus_excelsior</v>
      </c>
      <c r="U21" s="8" t="s">
        <v>42</v>
      </c>
      <c r="V21" s="8" t="s">
        <v>43</v>
      </c>
      <c r="W21" s="4" t="s">
        <v>365</v>
      </c>
      <c r="X21" s="4" t="s">
        <v>540</v>
      </c>
      <c r="Y21" s="8" t="s">
        <v>538</v>
      </c>
      <c r="Z21" s="4" t="s">
        <v>627</v>
      </c>
      <c r="AA21" s="4" t="s">
        <v>870</v>
      </c>
      <c r="AB21" s="4" t="s">
        <v>656</v>
      </c>
      <c r="AC21" s="4" t="s">
        <v>675</v>
      </c>
      <c r="AD21" s="4" t="s">
        <v>674</v>
      </c>
      <c r="AE21" s="4" t="str">
        <f>IF(OR(AG21="genus",AG21="species"),LEFT(Y21,FIND(" ",Y21)-1),"")</f>
        <v>Fraxinus</v>
      </c>
      <c r="AF21" s="4" t="str">
        <f>IF(AG21="species",Y21,"")</f>
        <v>Fraxinus excelsior</v>
      </c>
      <c r="AG21" s="4" t="s">
        <v>61</v>
      </c>
    </row>
    <row r="22" spans="1:33" s="4" customFormat="1" ht="14.25" customHeight="1" x14ac:dyDescent="0.25">
      <c r="A22" s="4" t="str">
        <f>"Phase_1_"&amp;P22</f>
        <v>Phase_1_South_4</v>
      </c>
      <c r="B22" s="4" t="s">
        <v>32</v>
      </c>
      <c r="C22" s="4" t="s">
        <v>93</v>
      </c>
      <c r="E22" s="4" t="s">
        <v>504</v>
      </c>
      <c r="F22" s="1"/>
      <c r="G22" s="11"/>
      <c r="H22" s="11"/>
      <c r="I22" s="22">
        <v>45545</v>
      </c>
      <c r="J22" s="6">
        <v>0.58333333333333304</v>
      </c>
      <c r="K22" s="4">
        <v>254</v>
      </c>
      <c r="M22" s="4" t="s">
        <v>37</v>
      </c>
      <c r="N22" s="4" t="s">
        <v>38</v>
      </c>
      <c r="O22" s="4" t="s">
        <v>39</v>
      </c>
      <c r="P22" s="4" t="s">
        <v>709</v>
      </c>
      <c r="S22" s="16"/>
      <c r="T22" s="8" t="str">
        <f>CONCATENATE(A22,"_",SUBSTITUTE(IF(ISBLANK(Y22),IF(ISBLANK(AD22),IF(ISBLANK(AC22),AB22,AC22),AD22),Y22)," ","_"))</f>
        <v>Phase_1_South_4_Sorbus_acuparia</v>
      </c>
      <c r="U22" s="8" t="s">
        <v>42</v>
      </c>
      <c r="V22" s="8" t="s">
        <v>43</v>
      </c>
      <c r="W22" s="4" t="s">
        <v>365</v>
      </c>
      <c r="X22" s="4" t="s">
        <v>513</v>
      </c>
      <c r="Y22" s="8" t="s">
        <v>514</v>
      </c>
      <c r="Z22" s="4" t="s">
        <v>627</v>
      </c>
      <c r="AA22" s="4" t="s">
        <v>870</v>
      </c>
      <c r="AB22" s="4" t="s">
        <v>656</v>
      </c>
      <c r="AC22" s="4" t="s">
        <v>660</v>
      </c>
      <c r="AD22" s="4" t="s">
        <v>659</v>
      </c>
      <c r="AE22" s="4" t="str">
        <f>IF(OR(AG22="genus",AG22="species"),LEFT(Y22,FIND(" ",Y22)-1),"")</f>
        <v>Sorbus</v>
      </c>
      <c r="AF22" s="4" t="str">
        <f>IF(AG22="species",Y22,"")</f>
        <v>Sorbus acuparia</v>
      </c>
      <c r="AG22" s="4" t="s">
        <v>61</v>
      </c>
    </row>
    <row r="23" spans="1:33" s="4" customFormat="1" ht="14.25" customHeight="1" x14ac:dyDescent="0.25">
      <c r="A23" s="4" t="str">
        <f>"Phase_1_"&amp;P23</f>
        <v>Phase_1_South_5</v>
      </c>
      <c r="B23" s="4" t="s">
        <v>32</v>
      </c>
      <c r="C23" s="4" t="s">
        <v>450</v>
      </c>
      <c r="E23" s="4" t="s">
        <v>504</v>
      </c>
      <c r="F23" s="1"/>
      <c r="G23" s="11"/>
      <c r="H23" s="11"/>
      <c r="I23" s="22">
        <v>45545</v>
      </c>
      <c r="J23" s="6">
        <v>0.58333333333333304</v>
      </c>
      <c r="K23" s="4">
        <v>254</v>
      </c>
      <c r="M23" s="4" t="s">
        <v>37</v>
      </c>
      <c r="N23" s="4" t="s">
        <v>38</v>
      </c>
      <c r="O23" s="4" t="s">
        <v>39</v>
      </c>
      <c r="P23" s="4" t="s">
        <v>710</v>
      </c>
      <c r="S23" s="16"/>
      <c r="T23" s="8" t="str">
        <f>CONCATENATE(A23,"_",SUBSTITUTE(IF(ISBLANK(Y23),IF(ISBLANK(AD23),IF(ISBLANK(AC23),AB23,AC23),AD23),Y23)," ","_"))</f>
        <v>Phase_1_South_5_Holcus_lanatus</v>
      </c>
      <c r="U23" s="8" t="s">
        <v>42</v>
      </c>
      <c r="V23" s="8" t="s">
        <v>43</v>
      </c>
      <c r="W23" s="4" t="s">
        <v>365</v>
      </c>
      <c r="X23" s="4" t="s">
        <v>548</v>
      </c>
      <c r="Y23" s="8" t="s">
        <v>549</v>
      </c>
      <c r="Z23" s="4" t="s">
        <v>627</v>
      </c>
      <c r="AA23" s="4" t="s">
        <v>870</v>
      </c>
      <c r="AB23" s="4" t="s">
        <v>656</v>
      </c>
      <c r="AC23" s="4" t="s">
        <v>662</v>
      </c>
      <c r="AD23" s="4" t="s">
        <v>661</v>
      </c>
      <c r="AE23" s="4" t="str">
        <f>IF(OR(AG23="genus",AG23="species"),LEFT(Y23,FIND(" ",Y23)-1),"")</f>
        <v>Holcus</v>
      </c>
      <c r="AF23" s="4" t="str">
        <f>IF(AG23="species",Y23,"")</f>
        <v>Holcus lanatus</v>
      </c>
      <c r="AG23" s="4" t="s">
        <v>61</v>
      </c>
    </row>
    <row r="24" spans="1:33" s="4" customFormat="1" ht="14.25" customHeight="1" x14ac:dyDescent="0.25">
      <c r="A24" s="4" t="str">
        <f>"Phase_1_"&amp;P24</f>
        <v>Phase_1_South_5</v>
      </c>
      <c r="B24" s="4" t="s">
        <v>32</v>
      </c>
      <c r="C24" s="4" t="s">
        <v>450</v>
      </c>
      <c r="E24" s="4" t="s">
        <v>504</v>
      </c>
      <c r="F24" s="1"/>
      <c r="G24" s="11"/>
      <c r="H24" s="11"/>
      <c r="I24" s="22">
        <v>45545</v>
      </c>
      <c r="J24" s="6">
        <v>0.58333333333333304</v>
      </c>
      <c r="K24" s="4">
        <v>254</v>
      </c>
      <c r="M24" s="4" t="s">
        <v>37</v>
      </c>
      <c r="N24" s="4" t="s">
        <v>38</v>
      </c>
      <c r="O24" s="4" t="s">
        <v>39</v>
      </c>
      <c r="P24" s="4" t="s">
        <v>710</v>
      </c>
      <c r="S24" s="16"/>
      <c r="T24" s="8" t="str">
        <f>CONCATENATE(A24,"_",SUBSTITUTE(IF(ISBLANK(Y24),IF(ISBLANK(AD24),IF(ISBLANK(AC24),AB24,AC24),AD24),Y24)," ","_"))</f>
        <v>Phase_1_South_5_Juncus_conglomeratus</v>
      </c>
      <c r="U24" s="8" t="s">
        <v>42</v>
      </c>
      <c r="V24" s="8" t="s">
        <v>43</v>
      </c>
      <c r="W24" s="4" t="s">
        <v>365</v>
      </c>
      <c r="X24" s="4" t="s">
        <v>541</v>
      </c>
      <c r="Y24" s="8" t="s">
        <v>542</v>
      </c>
      <c r="Z24" s="4" t="s">
        <v>627</v>
      </c>
      <c r="AA24" s="4" t="s">
        <v>870</v>
      </c>
      <c r="AB24" s="4" t="s">
        <v>656</v>
      </c>
      <c r="AC24" s="4" t="s">
        <v>662</v>
      </c>
      <c r="AD24" s="4" t="s">
        <v>672</v>
      </c>
      <c r="AE24" s="4" t="str">
        <f>IF(OR(AG24="genus",AG24="species"),LEFT(Y24,FIND(" ",Y24)-1),"")</f>
        <v>Juncus</v>
      </c>
      <c r="AF24" s="4" t="str">
        <f>IF(AG24="species",Y24,"")</f>
        <v>Juncus conglomeratus</v>
      </c>
      <c r="AG24" s="4" t="s">
        <v>61</v>
      </c>
    </row>
    <row r="25" spans="1:33" s="4" customFormat="1" ht="14.25" customHeight="1" x14ac:dyDescent="0.25">
      <c r="A25" s="4" t="str">
        <f>"Phase_1_"&amp;P25</f>
        <v>Phase_1_South_5</v>
      </c>
      <c r="B25" s="4" t="s">
        <v>32</v>
      </c>
      <c r="C25" s="4" t="s">
        <v>450</v>
      </c>
      <c r="E25" s="4" t="s">
        <v>504</v>
      </c>
      <c r="F25" s="1"/>
      <c r="G25" s="11"/>
      <c r="H25" s="11"/>
      <c r="I25" s="22">
        <v>45545</v>
      </c>
      <c r="J25" s="6">
        <v>0.58333333333333304</v>
      </c>
      <c r="K25" s="4">
        <v>254</v>
      </c>
      <c r="M25" s="4" t="s">
        <v>37</v>
      </c>
      <c r="N25" s="4" t="s">
        <v>38</v>
      </c>
      <c r="O25" s="4" t="s">
        <v>39</v>
      </c>
      <c r="P25" s="4" t="s">
        <v>710</v>
      </c>
      <c r="S25" s="16"/>
      <c r="T25" s="8" t="str">
        <f>CONCATENATE(A25,"_",SUBSTITUTE(IF(ISBLANK(Y25),IF(ISBLANK(AD25),IF(ISBLANK(AC25),AB25,AC25),AD25),Y25)," ","_"))</f>
        <v>Phase_1_South_5_Juncus_effusus</v>
      </c>
      <c r="U25" s="8" t="s">
        <v>42</v>
      </c>
      <c r="V25" s="8" t="s">
        <v>43</v>
      </c>
      <c r="W25" s="4" t="s">
        <v>365</v>
      </c>
      <c r="X25" s="4" t="s">
        <v>505</v>
      </c>
      <c r="Y25" s="8" t="s">
        <v>506</v>
      </c>
      <c r="Z25" s="4" t="s">
        <v>627</v>
      </c>
      <c r="AA25" s="4" t="s">
        <v>870</v>
      </c>
      <c r="AB25" s="4" t="s">
        <v>656</v>
      </c>
      <c r="AC25" s="4" t="s">
        <v>662</v>
      </c>
      <c r="AD25" s="4" t="s">
        <v>672</v>
      </c>
      <c r="AE25" s="4" t="str">
        <f>IF(OR(AG25="genus",AG25="species"),LEFT(Y25,FIND(" ",Y25)-1),"")</f>
        <v>Juncus</v>
      </c>
      <c r="AF25" s="4" t="str">
        <f>IF(AG25="species",Y25,"")</f>
        <v>Juncus effusus</v>
      </c>
      <c r="AG25" s="4" t="s">
        <v>61</v>
      </c>
    </row>
    <row r="26" spans="1:33" s="4" customFormat="1" ht="14.25" customHeight="1" x14ac:dyDescent="0.25">
      <c r="A26" s="4" t="str">
        <f>"Phase_1_"&amp;P26</f>
        <v>Phase_1_South_5</v>
      </c>
      <c r="B26" s="4" t="s">
        <v>32</v>
      </c>
      <c r="C26" s="4" t="s">
        <v>450</v>
      </c>
      <c r="E26" s="4" t="s">
        <v>504</v>
      </c>
      <c r="F26" s="1"/>
      <c r="G26" s="11"/>
      <c r="H26" s="11"/>
      <c r="I26" s="22">
        <v>45545</v>
      </c>
      <c r="J26" s="6">
        <v>0.58333333333333304</v>
      </c>
      <c r="K26" s="4">
        <v>254</v>
      </c>
      <c r="M26" s="4" t="s">
        <v>37</v>
      </c>
      <c r="N26" s="4" t="s">
        <v>38</v>
      </c>
      <c r="O26" s="4" t="s">
        <v>39</v>
      </c>
      <c r="P26" s="4" t="s">
        <v>710</v>
      </c>
      <c r="S26" s="16"/>
      <c r="T26" s="8" t="str">
        <f>CONCATENATE(A26,"_",SUBSTITUTE(IF(ISBLANK(Y26),IF(ISBLANK(AD26),IF(ISBLANK(AC26),AB26,AC26),AD26),Y26)," ","_"))</f>
        <v>Phase_1_South_5_Lotus_corniculatus</v>
      </c>
      <c r="U26" s="8" t="s">
        <v>42</v>
      </c>
      <c r="V26" s="8" t="s">
        <v>43</v>
      </c>
      <c r="W26" s="4" t="s">
        <v>365</v>
      </c>
      <c r="X26" s="4" t="s">
        <v>546</v>
      </c>
      <c r="Y26" s="8" t="s">
        <v>547</v>
      </c>
      <c r="Z26" s="4" t="s">
        <v>627</v>
      </c>
      <c r="AA26" s="4" t="s">
        <v>870</v>
      </c>
      <c r="AB26" s="4" t="s">
        <v>656</v>
      </c>
      <c r="AC26" s="4" t="s">
        <v>671</v>
      </c>
      <c r="AD26" s="4" t="s">
        <v>670</v>
      </c>
      <c r="AE26" s="4" t="str">
        <f>IF(OR(AG26="genus",AG26="species"),LEFT(Y26,FIND(" ",Y26)-1),"")</f>
        <v>Lotus</v>
      </c>
      <c r="AF26" s="4" t="str">
        <f>IF(AG26="species",Y26,"")</f>
        <v>Lotus corniculatus</v>
      </c>
      <c r="AG26" s="4" t="s">
        <v>61</v>
      </c>
    </row>
    <row r="27" spans="1:33" s="4" customFormat="1" ht="14.25" customHeight="1" x14ac:dyDescent="0.25">
      <c r="A27" s="4" t="str">
        <f>"Phase_1_"&amp;P27</f>
        <v>Phase_1_South_5</v>
      </c>
      <c r="B27" s="4" t="s">
        <v>32</v>
      </c>
      <c r="C27" s="4" t="s">
        <v>450</v>
      </c>
      <c r="E27" s="4" t="s">
        <v>504</v>
      </c>
      <c r="F27" s="1"/>
      <c r="G27" s="11"/>
      <c r="H27" s="11"/>
      <c r="I27" s="22">
        <v>45545</v>
      </c>
      <c r="J27" s="6">
        <v>0.58333333333333304</v>
      </c>
      <c r="K27" s="4">
        <v>254</v>
      </c>
      <c r="M27" s="4" t="s">
        <v>37</v>
      </c>
      <c r="N27" s="4" t="s">
        <v>38</v>
      </c>
      <c r="O27" s="4" t="s">
        <v>39</v>
      </c>
      <c r="P27" s="4" t="s">
        <v>710</v>
      </c>
      <c r="S27" s="16"/>
      <c r="T27" s="8" t="str">
        <f>CONCATENATE(A27,"_",SUBSTITUTE(IF(ISBLANK(Y27),IF(ISBLANK(AD27),IF(ISBLANK(AC27),AB27,AC27),AD27),Y27)," ","_"))</f>
        <v>Phase_1_South_5_Luzula_sylvatica</v>
      </c>
      <c r="U27" s="8" t="s">
        <v>42</v>
      </c>
      <c r="V27" s="8" t="s">
        <v>43</v>
      </c>
      <c r="W27" s="4" t="s">
        <v>365</v>
      </c>
      <c r="X27" s="4" t="s">
        <v>543</v>
      </c>
      <c r="Y27" s="8" t="s">
        <v>544</v>
      </c>
      <c r="Z27" s="4" t="s">
        <v>627</v>
      </c>
      <c r="AA27" s="4" t="s">
        <v>870</v>
      </c>
      <c r="AB27" s="4" t="s">
        <v>656</v>
      </c>
      <c r="AC27" s="4" t="s">
        <v>662</v>
      </c>
      <c r="AD27" s="4" t="s">
        <v>672</v>
      </c>
      <c r="AE27" s="4" t="str">
        <f>IF(OR(AG27="genus",AG27="species"),LEFT(Y27,FIND(" ",Y27)-1),"")</f>
        <v>Luzula</v>
      </c>
      <c r="AF27" s="4" t="str">
        <f>IF(AG27="species",Y27,"")</f>
        <v>Luzula sylvatica</v>
      </c>
      <c r="AG27" s="4" t="s">
        <v>61</v>
      </c>
    </row>
    <row r="28" spans="1:33" s="4" customFormat="1" ht="14.25" customHeight="1" x14ac:dyDescent="0.25">
      <c r="A28" s="4" t="str">
        <f>"Phase_1_"&amp;P28</f>
        <v>Phase_1_South_5</v>
      </c>
      <c r="B28" s="4" t="s">
        <v>32</v>
      </c>
      <c r="C28" s="4" t="s">
        <v>450</v>
      </c>
      <c r="E28" s="4" t="s">
        <v>504</v>
      </c>
      <c r="F28" s="1"/>
      <c r="G28" s="11"/>
      <c r="H28" s="11"/>
      <c r="I28" s="22">
        <v>45545</v>
      </c>
      <c r="J28" s="6">
        <v>0.58333333333333304</v>
      </c>
      <c r="K28" s="4">
        <v>254</v>
      </c>
      <c r="M28" s="4" t="s">
        <v>37</v>
      </c>
      <c r="N28" s="4" t="s">
        <v>38</v>
      </c>
      <c r="O28" s="4" t="s">
        <v>39</v>
      </c>
      <c r="P28" s="4" t="s">
        <v>710</v>
      </c>
      <c r="S28" s="16"/>
      <c r="T28" s="8" t="str">
        <f>CONCATENATE(A28,"_",SUBSTITUTE(IF(ISBLANK(Y28),IF(ISBLANK(AD28),IF(ISBLANK(AC28),AB28,AC28),AD28),Y28)," ","_"))</f>
        <v>Phase_1_South_5_Narthecium_ossifragum</v>
      </c>
      <c r="U28" s="8" t="s">
        <v>42</v>
      </c>
      <c r="V28" s="8" t="s">
        <v>43</v>
      </c>
      <c r="W28" s="4" t="s">
        <v>365</v>
      </c>
      <c r="X28" s="4" t="s">
        <v>552</v>
      </c>
      <c r="Y28" s="8" t="s">
        <v>553</v>
      </c>
      <c r="Z28" s="4" t="s">
        <v>627</v>
      </c>
      <c r="AA28" s="4" t="s">
        <v>870</v>
      </c>
      <c r="AB28" s="4" t="s">
        <v>656</v>
      </c>
      <c r="AC28" s="4" t="s">
        <v>686</v>
      </c>
      <c r="AD28" s="4" t="s">
        <v>866</v>
      </c>
      <c r="AE28" s="4" t="str">
        <f>IF(OR(AG28="genus",AG28="species"),LEFT(Y28,FIND(" ",Y28)-1),"")</f>
        <v>Narthecium</v>
      </c>
      <c r="AF28" s="4" t="str">
        <f>IF(AG28="species",Y28,"")</f>
        <v>Narthecium ossifragum</v>
      </c>
      <c r="AG28" s="4" t="s">
        <v>61</v>
      </c>
    </row>
    <row r="29" spans="1:33" s="4" customFormat="1" ht="14.25" customHeight="1" x14ac:dyDescent="0.25">
      <c r="A29" s="4" t="str">
        <f>"Phase_1_"&amp;P29</f>
        <v>Phase_1_South_5</v>
      </c>
      <c r="B29" s="4" t="s">
        <v>32</v>
      </c>
      <c r="C29" s="4" t="s">
        <v>450</v>
      </c>
      <c r="E29" s="4" t="s">
        <v>504</v>
      </c>
      <c r="F29" s="1"/>
      <c r="G29" s="11"/>
      <c r="H29" s="11"/>
      <c r="I29" s="22">
        <v>45545</v>
      </c>
      <c r="J29" s="6">
        <v>0.58333333333333304</v>
      </c>
      <c r="K29" s="4">
        <v>254</v>
      </c>
      <c r="M29" s="4" t="s">
        <v>37</v>
      </c>
      <c r="N29" s="4" t="s">
        <v>38</v>
      </c>
      <c r="O29" s="4" t="s">
        <v>39</v>
      </c>
      <c r="P29" s="4" t="s">
        <v>710</v>
      </c>
      <c r="S29" s="16"/>
      <c r="T29" s="8" t="str">
        <f>CONCATENATE(A29,"_",SUBSTITUTE(IF(ISBLANK(Y29),IF(ISBLANK(AD29),IF(ISBLANK(AC29),AB29,AC29),AD29),Y29)," ","_"))</f>
        <v>Phase_1_South_5_Sphagnum_squarrosum</v>
      </c>
      <c r="U29" s="8" t="s">
        <v>42</v>
      </c>
      <c r="V29" s="8" t="s">
        <v>43</v>
      </c>
      <c r="W29" s="4" t="s">
        <v>365</v>
      </c>
      <c r="X29" s="4" t="s">
        <v>550</v>
      </c>
      <c r="Y29" s="8" t="s">
        <v>551</v>
      </c>
      <c r="Z29" s="4" t="s">
        <v>627</v>
      </c>
      <c r="AA29" s="4" t="s">
        <v>869</v>
      </c>
      <c r="AB29" s="4" t="s">
        <v>680</v>
      </c>
      <c r="AC29" s="4" t="s">
        <v>679</v>
      </c>
      <c r="AD29" s="4" t="s">
        <v>678</v>
      </c>
      <c r="AE29" s="4" t="str">
        <f>IF(OR(AG29="genus",AG29="species"),LEFT(Y29,FIND(" ",Y29)-1),"")</f>
        <v>Sphagnum</v>
      </c>
      <c r="AF29" s="4" t="str">
        <f>IF(AG29="species",Y29,"")</f>
        <v>Sphagnum squarrosum</v>
      </c>
      <c r="AG29" s="4" t="s">
        <v>61</v>
      </c>
    </row>
    <row r="30" spans="1:33" s="4" customFormat="1" ht="14.25" customHeight="1" x14ac:dyDescent="0.25">
      <c r="A30" s="4" t="str">
        <f>"Phase_1_"&amp;P30</f>
        <v>Phase_1_South_5</v>
      </c>
      <c r="B30" s="4" t="s">
        <v>32</v>
      </c>
      <c r="C30" s="4" t="s">
        <v>450</v>
      </c>
      <c r="E30" s="4" t="s">
        <v>504</v>
      </c>
      <c r="F30" s="1"/>
      <c r="G30" s="11"/>
      <c r="H30" s="11"/>
      <c r="I30" s="22">
        <v>45545</v>
      </c>
      <c r="J30" s="6">
        <v>0.58333333333333304</v>
      </c>
      <c r="K30" s="4">
        <v>254</v>
      </c>
      <c r="M30" s="4" t="s">
        <v>37</v>
      </c>
      <c r="N30" s="4" t="s">
        <v>38</v>
      </c>
      <c r="O30" s="4" t="s">
        <v>39</v>
      </c>
      <c r="P30" s="4" t="s">
        <v>710</v>
      </c>
      <c r="S30" s="16"/>
      <c r="T30" s="8" t="str">
        <f>CONCATENATE(A30,"_",SUBSTITUTE(IF(ISBLANK(Y30),IF(ISBLANK(AD30),IF(ISBLANK(AC30),AB30,AC30),AD30),Y30)," ","_"))</f>
        <v>Phase_1_South_5_Succisa_pratensis</v>
      </c>
      <c r="U30" s="8" t="s">
        <v>42</v>
      </c>
      <c r="V30" s="8" t="s">
        <v>43</v>
      </c>
      <c r="W30" s="4" t="s">
        <v>365</v>
      </c>
      <c r="X30" s="4" t="s">
        <v>558</v>
      </c>
      <c r="Y30" s="8" t="s">
        <v>545</v>
      </c>
      <c r="Z30" s="4" t="s">
        <v>627</v>
      </c>
      <c r="AA30" s="4" t="s">
        <v>870</v>
      </c>
      <c r="AB30" s="4" t="s">
        <v>656</v>
      </c>
      <c r="AC30" s="4" t="s">
        <v>685</v>
      </c>
      <c r="AD30" s="4" t="s">
        <v>684</v>
      </c>
      <c r="AE30" s="4" t="str">
        <f>IF(OR(AG30="genus",AG30="species"),LEFT(Y30,FIND(" ",Y30)-1),"")</f>
        <v>Succisa</v>
      </c>
      <c r="AF30" s="4" t="str">
        <f>IF(AG30="species",Y30,"")</f>
        <v>Succisa pratensis</v>
      </c>
      <c r="AG30" s="4" t="s">
        <v>61</v>
      </c>
    </row>
    <row r="31" spans="1:33" s="4" customFormat="1" ht="14.25" customHeight="1" x14ac:dyDescent="0.25">
      <c r="A31" s="4" t="str">
        <f>"Phase_1_"&amp;P31</f>
        <v>Phase_1_South_6</v>
      </c>
      <c r="B31" s="4" t="s">
        <v>32</v>
      </c>
      <c r="C31" s="4" t="s">
        <v>33</v>
      </c>
      <c r="E31" s="4" t="s">
        <v>504</v>
      </c>
      <c r="F31" s="1"/>
      <c r="G31" s="11"/>
      <c r="H31" s="11"/>
      <c r="I31" s="22">
        <v>45545</v>
      </c>
      <c r="J31" s="6">
        <v>0.58333333333333304</v>
      </c>
      <c r="K31" s="4">
        <v>254</v>
      </c>
      <c r="M31" s="4" t="s">
        <v>37</v>
      </c>
      <c r="N31" s="4" t="s">
        <v>38</v>
      </c>
      <c r="O31" s="4" t="s">
        <v>39</v>
      </c>
      <c r="P31" s="4" t="s">
        <v>711</v>
      </c>
      <c r="S31" s="16"/>
      <c r="T31" s="8" t="str">
        <f>CONCATENATE(A31,"_",SUBSTITUTE(IF(ISBLANK(Y31),IF(ISBLANK(AD31),IF(ISBLANK(AC31),AB31,AC31),AD31),Y31)," ","_"))</f>
        <v>Phase_1_South_6_Bombus_sp.</v>
      </c>
      <c r="U31" s="8" t="s">
        <v>42</v>
      </c>
      <c r="V31" s="8" t="s">
        <v>43</v>
      </c>
      <c r="W31" s="4" t="s">
        <v>365</v>
      </c>
      <c r="X31" s="4" t="s">
        <v>565</v>
      </c>
      <c r="Y31" s="8" t="str">
        <f>IF(AG31="class",AB31,IF(AG31="order",AC31,IF(AG31="family",AD31,IF(AG31="genus",AE31,AA31))))&amp;" sp."</f>
        <v>Bombus sp.</v>
      </c>
      <c r="Z31" s="4" t="s">
        <v>46</v>
      </c>
      <c r="AA31" s="4" t="s">
        <v>47</v>
      </c>
      <c r="AB31" s="4" t="s">
        <v>48</v>
      </c>
      <c r="AC31" s="4" t="s">
        <v>101</v>
      </c>
      <c r="AD31" s="4" t="s">
        <v>628</v>
      </c>
      <c r="AE31" s="4" t="s">
        <v>566</v>
      </c>
      <c r="AF31" s="4" t="str">
        <f>IF(AG31="species",Y31,IF(RIGHT(AE31,4)=" sp.",LEFT(AE31,LEN(AE31)-4),AE31)&amp;" sp.")</f>
        <v>Bombus sp.</v>
      </c>
      <c r="AG31" s="4" t="s">
        <v>51</v>
      </c>
    </row>
    <row r="32" spans="1:33" s="4" customFormat="1" ht="14.25" customHeight="1" x14ac:dyDescent="0.25">
      <c r="A32" s="4" t="str">
        <f>"Phase_1_"&amp;P32</f>
        <v>Phase_1_South_6</v>
      </c>
      <c r="B32" s="4" t="s">
        <v>32</v>
      </c>
      <c r="C32" s="4" t="s">
        <v>33</v>
      </c>
      <c r="E32" s="4" t="s">
        <v>504</v>
      </c>
      <c r="F32" s="1"/>
      <c r="G32" s="11"/>
      <c r="H32" s="11"/>
      <c r="I32" s="22">
        <v>45545</v>
      </c>
      <c r="J32" s="6">
        <v>0.58333333333333304</v>
      </c>
      <c r="K32" s="4">
        <v>254</v>
      </c>
      <c r="M32" s="4" t="s">
        <v>37</v>
      </c>
      <c r="N32" s="4" t="s">
        <v>38</v>
      </c>
      <c r="O32" s="4" t="s">
        <v>39</v>
      </c>
      <c r="P32" s="4" t="s">
        <v>711</v>
      </c>
      <c r="S32" s="16"/>
      <c r="T32" s="8" t="str">
        <f>CONCATENATE(A32,"_",SUBSTITUTE(IF(ISBLANK(Y32),IF(ISBLANK(AD32),IF(ISBLANK(AC32),AB32,AC32),AD32),Y32)," ","_"))</f>
        <v>Phase_1_South_6_Equisetum_sp.</v>
      </c>
      <c r="U32" s="8" t="s">
        <v>42</v>
      </c>
      <c r="V32" s="8" t="s">
        <v>43</v>
      </c>
      <c r="W32" s="4" t="s">
        <v>365</v>
      </c>
      <c r="X32" s="4" t="s">
        <v>556</v>
      </c>
      <c r="Y32" s="8" t="str">
        <f>IF(AG32="class",AB32,IF(AG32="order",AC32,IF(AG32="family",AD32,IF(AG32="genus",AE32,AA32))))&amp;" sp."</f>
        <v>Equisetum sp.</v>
      </c>
      <c r="Z32" s="4" t="s">
        <v>627</v>
      </c>
      <c r="AA32" s="4" t="s">
        <v>870</v>
      </c>
      <c r="AB32" s="4" t="s">
        <v>624</v>
      </c>
      <c r="AC32" s="4" t="s">
        <v>626</v>
      </c>
      <c r="AD32" s="4" t="s">
        <v>625</v>
      </c>
      <c r="AE32" s="4" t="s">
        <v>557</v>
      </c>
      <c r="AF32" s="4" t="str">
        <f>IF(AG32="species",Y32,IF(RIGHT(AE32,4)=" sp.",LEFT(AE32,LEN(AE32)-4),AE32)&amp;" sp.")</f>
        <v>Equisetum sp.</v>
      </c>
      <c r="AG32" s="4" t="s">
        <v>51</v>
      </c>
    </row>
    <row r="33" spans="1:33" ht="14.25" customHeight="1" x14ac:dyDescent="0.3">
      <c r="A33" s="4" t="str">
        <f>"Phase_1_"&amp;P33</f>
        <v>Phase_1_South_6</v>
      </c>
      <c r="B33" s="4" t="s">
        <v>32</v>
      </c>
      <c r="C33" s="4" t="s">
        <v>33</v>
      </c>
      <c r="D33" s="4"/>
      <c r="E33" s="4" t="s">
        <v>504</v>
      </c>
      <c r="F33" s="1"/>
      <c r="G33" s="11"/>
      <c r="H33" s="11"/>
      <c r="I33" s="22">
        <v>45545</v>
      </c>
      <c r="J33" s="6">
        <v>0.58333333333333304</v>
      </c>
      <c r="K33" s="4">
        <v>254</v>
      </c>
      <c r="L33" s="4"/>
      <c r="M33" s="4" t="s">
        <v>37</v>
      </c>
      <c r="N33" s="4" t="s">
        <v>38</v>
      </c>
      <c r="O33" s="4" t="s">
        <v>39</v>
      </c>
      <c r="P33" s="4" t="s">
        <v>711</v>
      </c>
      <c r="Q33" s="4"/>
      <c r="R33" s="4"/>
      <c r="S33" s="16"/>
      <c r="T33" s="8" t="str">
        <f>CONCATENATE(A33,"_",SUBSTITUTE(IF(ISBLANK(Y33),IF(ISBLANK(AD33),IF(ISBLANK(AC33),AB33,AC33),AD33),Y33)," ","_"))</f>
        <v>Phase_1_South_6_Holcus_lanatus</v>
      </c>
      <c r="U33" s="8" t="s">
        <v>42</v>
      </c>
      <c r="V33" s="8" t="s">
        <v>43</v>
      </c>
      <c r="W33" s="4" t="s">
        <v>365</v>
      </c>
      <c r="X33" s="4" t="s">
        <v>548</v>
      </c>
      <c r="Y33" s="8" t="s">
        <v>549</v>
      </c>
      <c r="Z33" s="4" t="s">
        <v>627</v>
      </c>
      <c r="AA33" s="4" t="s">
        <v>870</v>
      </c>
      <c r="AB33" s="4" t="s">
        <v>656</v>
      </c>
      <c r="AC33" s="4" t="s">
        <v>662</v>
      </c>
      <c r="AD33" s="4" t="s">
        <v>661</v>
      </c>
      <c r="AE33" s="4" t="str">
        <f>IF(OR(AG33="genus",AG33="species"),LEFT(Y33,FIND(" ",Y33)-1),"")</f>
        <v>Holcus</v>
      </c>
      <c r="AF33" s="4" t="str">
        <f>IF(AG33="species",Y33,"")</f>
        <v>Holcus lanatus</v>
      </c>
      <c r="AG33" s="4" t="s">
        <v>61</v>
      </c>
    </row>
    <row r="34" spans="1:33" ht="14.25" customHeight="1" x14ac:dyDescent="0.3">
      <c r="A34" s="4" t="str">
        <f>"Phase_1_"&amp;P34</f>
        <v>Phase_1_South_6</v>
      </c>
      <c r="B34" s="4" t="s">
        <v>32</v>
      </c>
      <c r="C34" s="4" t="s">
        <v>33</v>
      </c>
      <c r="D34" s="4"/>
      <c r="E34" s="4" t="s">
        <v>504</v>
      </c>
      <c r="F34" s="1"/>
      <c r="G34" s="11"/>
      <c r="H34" s="11"/>
      <c r="I34" s="22">
        <v>45545</v>
      </c>
      <c r="J34" s="6">
        <v>0.58333333333333304</v>
      </c>
      <c r="K34" s="4">
        <v>254</v>
      </c>
      <c r="L34" s="4"/>
      <c r="M34" s="4" t="s">
        <v>37</v>
      </c>
      <c r="N34" s="4" t="s">
        <v>38</v>
      </c>
      <c r="O34" s="4" t="s">
        <v>39</v>
      </c>
      <c r="P34" s="4" t="s">
        <v>711</v>
      </c>
      <c r="Q34" s="4"/>
      <c r="R34" s="4"/>
      <c r="S34" s="16"/>
      <c r="T34" s="8" t="str">
        <f>CONCATENATE(A34,"_",SUBSTITUTE(IF(ISBLANK(Y34),IF(ISBLANK(AD34),IF(ISBLANK(AC34),AB34,AC34),AD34),Y34)," ","_"))</f>
        <v>Phase_1_South_6_Hypericum_elodes</v>
      </c>
      <c r="U34" s="8" t="s">
        <v>42</v>
      </c>
      <c r="V34" s="8" t="s">
        <v>43</v>
      </c>
      <c r="W34" s="4" t="s">
        <v>365</v>
      </c>
      <c r="X34" s="4" t="s">
        <v>561</v>
      </c>
      <c r="Y34" s="8" t="s">
        <v>562</v>
      </c>
      <c r="Z34" s="4" t="s">
        <v>627</v>
      </c>
      <c r="AA34" s="4" t="s">
        <v>870</v>
      </c>
      <c r="AB34" s="4" t="s">
        <v>656</v>
      </c>
      <c r="AC34" s="4" t="s">
        <v>682</v>
      </c>
      <c r="AD34" s="4" t="s">
        <v>683</v>
      </c>
      <c r="AE34" s="4" t="str">
        <f>IF(OR(AG34="genus",AG34="species"),LEFT(Y34,FIND(" ",Y34)-1),"")</f>
        <v>Hypericum</v>
      </c>
      <c r="AF34" s="4" t="str">
        <f>IF(AG34="species",Y34,"")</f>
        <v>Hypericum elodes</v>
      </c>
      <c r="AG34" s="4" t="s">
        <v>61</v>
      </c>
    </row>
    <row r="35" spans="1:33" ht="14.25" customHeight="1" x14ac:dyDescent="0.3">
      <c r="A35" s="4" t="str">
        <f>"Phase_1_"&amp;P35</f>
        <v>Phase_1_South_6</v>
      </c>
      <c r="B35" s="4" t="s">
        <v>32</v>
      </c>
      <c r="C35" s="4" t="s">
        <v>33</v>
      </c>
      <c r="D35" s="4"/>
      <c r="E35" s="4" t="s">
        <v>504</v>
      </c>
      <c r="F35" s="1"/>
      <c r="G35" s="11"/>
      <c r="H35" s="11"/>
      <c r="I35" s="22">
        <v>45545</v>
      </c>
      <c r="J35" s="6">
        <v>0.58333333333333304</v>
      </c>
      <c r="K35" s="4">
        <v>254</v>
      </c>
      <c r="L35" s="4"/>
      <c r="M35" s="4" t="s">
        <v>37</v>
      </c>
      <c r="N35" s="4" t="s">
        <v>38</v>
      </c>
      <c r="O35" s="4" t="s">
        <v>39</v>
      </c>
      <c r="P35" s="4" t="s">
        <v>711</v>
      </c>
      <c r="Q35" s="4"/>
      <c r="R35" s="4"/>
      <c r="S35" s="16"/>
      <c r="T35" s="8" t="str">
        <f>CONCATENATE(A35,"_",SUBSTITUTE(IF(ISBLANK(Y35),IF(ISBLANK(AD35),IF(ISBLANK(AC35),AB35,AC35),AD35),Y35)," ","_"))</f>
        <v>Phase_1_South_6_Juncus_effusus</v>
      </c>
      <c r="U35" s="8" t="s">
        <v>42</v>
      </c>
      <c r="V35" s="8" t="s">
        <v>43</v>
      </c>
      <c r="W35" s="4" t="s">
        <v>365</v>
      </c>
      <c r="X35" s="4" t="s">
        <v>505</v>
      </c>
      <c r="Y35" s="8" t="s">
        <v>506</v>
      </c>
      <c r="Z35" s="4" t="s">
        <v>627</v>
      </c>
      <c r="AA35" s="4" t="s">
        <v>870</v>
      </c>
      <c r="AB35" s="4" t="s">
        <v>656</v>
      </c>
      <c r="AC35" s="4" t="s">
        <v>662</v>
      </c>
      <c r="AD35" s="4" t="s">
        <v>672</v>
      </c>
      <c r="AE35" s="4" t="str">
        <f>IF(OR(AG35="genus",AG35="species"),LEFT(Y35,FIND(" ",Y35)-1),"")</f>
        <v>Juncus</v>
      </c>
      <c r="AF35" s="4" t="str">
        <f>IF(AG35="species",Y35,"")</f>
        <v>Juncus effusus</v>
      </c>
      <c r="AG35" s="4" t="s">
        <v>61</v>
      </c>
    </row>
    <row r="36" spans="1:33" ht="14.25" customHeight="1" x14ac:dyDescent="0.3">
      <c r="A36" s="4" t="str">
        <f>"Phase_1_"&amp;P36</f>
        <v>Phase_1_South_6</v>
      </c>
      <c r="B36" s="4" t="s">
        <v>32</v>
      </c>
      <c r="C36" s="4" t="s">
        <v>33</v>
      </c>
      <c r="D36" s="4"/>
      <c r="E36" s="4" t="s">
        <v>504</v>
      </c>
      <c r="F36" s="1"/>
      <c r="G36" s="11"/>
      <c r="H36" s="11"/>
      <c r="I36" s="22">
        <v>45545</v>
      </c>
      <c r="J36" s="6">
        <v>0.58333333333333304</v>
      </c>
      <c r="K36" s="4">
        <v>254</v>
      </c>
      <c r="L36" s="4"/>
      <c r="M36" s="4" t="s">
        <v>37</v>
      </c>
      <c r="N36" s="4" t="s">
        <v>38</v>
      </c>
      <c r="O36" s="4" t="s">
        <v>39</v>
      </c>
      <c r="P36" s="4" t="s">
        <v>711</v>
      </c>
      <c r="Q36" s="4"/>
      <c r="R36" s="4"/>
      <c r="S36" s="16"/>
      <c r="T36" s="8" t="str">
        <f>CONCATENATE(A36,"_",SUBSTITUTE(IF(ISBLANK(Y36),IF(ISBLANK(AD36),IF(ISBLANK(AC36),AB36,AC36),AD36),Y36)," ","_"))</f>
        <v>Phase_1_South_6_Narthecium_ossifragum</v>
      </c>
      <c r="U36" s="8" t="s">
        <v>42</v>
      </c>
      <c r="V36" s="8" t="s">
        <v>43</v>
      </c>
      <c r="W36" s="4" t="s">
        <v>365</v>
      </c>
      <c r="X36" s="4" t="s">
        <v>552</v>
      </c>
      <c r="Y36" s="8" t="s">
        <v>553</v>
      </c>
      <c r="Z36" s="4" t="s">
        <v>627</v>
      </c>
      <c r="AA36" s="4" t="s">
        <v>870</v>
      </c>
      <c r="AB36" s="4" t="s">
        <v>656</v>
      </c>
      <c r="AC36" s="4" t="s">
        <v>686</v>
      </c>
      <c r="AD36" s="4" t="s">
        <v>866</v>
      </c>
      <c r="AE36" s="4" t="str">
        <f>IF(OR(AG36="genus",AG36="species"),LEFT(Y36,FIND(" ",Y36)-1),"")</f>
        <v>Narthecium</v>
      </c>
      <c r="AF36" s="4" t="str">
        <f>IF(AG36="species",Y36,"")</f>
        <v>Narthecium ossifragum</v>
      </c>
      <c r="AG36" s="4" t="s">
        <v>61</v>
      </c>
    </row>
    <row r="37" spans="1:33" ht="14.25" customHeight="1" x14ac:dyDescent="0.3">
      <c r="A37" s="4" t="str">
        <f>"Phase_1_"&amp;P37</f>
        <v>Phase_1_South_6</v>
      </c>
      <c r="B37" s="4" t="s">
        <v>32</v>
      </c>
      <c r="C37" s="4" t="s">
        <v>33</v>
      </c>
      <c r="D37" s="4"/>
      <c r="E37" s="4" t="s">
        <v>504</v>
      </c>
      <c r="F37" s="1"/>
      <c r="G37" s="11"/>
      <c r="H37" s="11"/>
      <c r="I37" s="22">
        <v>45545</v>
      </c>
      <c r="J37" s="6">
        <v>0.58333333333333304</v>
      </c>
      <c r="K37" s="4">
        <v>254</v>
      </c>
      <c r="L37" s="4"/>
      <c r="M37" s="4" t="s">
        <v>37</v>
      </c>
      <c r="N37" s="4" t="s">
        <v>38</v>
      </c>
      <c r="O37" s="4" t="s">
        <v>39</v>
      </c>
      <c r="P37" s="4" t="s">
        <v>711</v>
      </c>
      <c r="Q37" s="4"/>
      <c r="R37" s="4"/>
      <c r="S37" s="16"/>
      <c r="T37" s="8" t="str">
        <f>CONCATENATE(A37,"_",SUBSTITUTE(IF(ISBLANK(Y37),IF(ISBLANK(AD37),IF(ISBLANK(AC37),AB37,AC37),AD37),Y37)," ","_"))</f>
        <v>Phase_1_South_6_Ranunculus_bulbosus</v>
      </c>
      <c r="U37" s="8" t="s">
        <v>42</v>
      </c>
      <c r="V37" s="8" t="s">
        <v>43</v>
      </c>
      <c r="W37" s="4" t="s">
        <v>365</v>
      </c>
      <c r="X37" s="4" t="s">
        <v>559</v>
      </c>
      <c r="Y37" s="8" t="s">
        <v>560</v>
      </c>
      <c r="Z37" s="4" t="s">
        <v>627</v>
      </c>
      <c r="AA37" s="4" t="s">
        <v>870</v>
      </c>
      <c r="AB37" s="4" t="s">
        <v>656</v>
      </c>
      <c r="AC37" s="4" t="s">
        <v>664</v>
      </c>
      <c r="AD37" s="4" t="s">
        <v>663</v>
      </c>
      <c r="AE37" s="4" t="str">
        <f>IF(OR(AG37="genus",AG37="species"),LEFT(Y37,FIND(" ",Y37)-1),"")</f>
        <v>Ranunculus</v>
      </c>
      <c r="AF37" s="4" t="str">
        <f>IF(AG37="species",Y37,"")</f>
        <v>Ranunculus bulbosus</v>
      </c>
      <c r="AG37" s="4" t="s">
        <v>61</v>
      </c>
    </row>
    <row r="38" spans="1:33" ht="14.25" customHeight="1" x14ac:dyDescent="0.3">
      <c r="A38" s="4" t="str">
        <f>"Phase_1_"&amp;P38</f>
        <v>Phase_1_South_6</v>
      </c>
      <c r="B38" s="4" t="s">
        <v>32</v>
      </c>
      <c r="C38" s="4" t="s">
        <v>33</v>
      </c>
      <c r="D38" s="4"/>
      <c r="E38" s="4" t="s">
        <v>504</v>
      </c>
      <c r="F38" s="1"/>
      <c r="G38" s="11"/>
      <c r="H38" s="11"/>
      <c r="I38" s="22">
        <v>45545</v>
      </c>
      <c r="J38" s="6">
        <v>0.58333333333333304</v>
      </c>
      <c r="K38" s="4">
        <v>254</v>
      </c>
      <c r="L38" s="4"/>
      <c r="M38" s="4" t="s">
        <v>37</v>
      </c>
      <c r="N38" s="4" t="s">
        <v>38</v>
      </c>
      <c r="O38" s="4" t="s">
        <v>39</v>
      </c>
      <c r="P38" s="4" t="s">
        <v>711</v>
      </c>
      <c r="Q38" s="4"/>
      <c r="R38" s="4"/>
      <c r="S38" s="16"/>
      <c r="T38" s="8" t="str">
        <f>CONCATENATE(A38,"_",SUBSTITUTE(IF(ISBLANK(Y38),IF(ISBLANK(AD38),IF(ISBLANK(AC38),AB38,AC38),AD38),Y38)," ","_"))</f>
        <v>Phase_1_South_6_Sphagnum_magellanicum</v>
      </c>
      <c r="U38" s="8" t="s">
        <v>42</v>
      </c>
      <c r="V38" s="8" t="s">
        <v>43</v>
      </c>
      <c r="W38" s="4" t="s">
        <v>365</v>
      </c>
      <c r="X38" s="4" t="s">
        <v>554</v>
      </c>
      <c r="Y38" s="8" t="s">
        <v>555</v>
      </c>
      <c r="Z38" s="4" t="s">
        <v>627</v>
      </c>
      <c r="AA38" s="4" t="s">
        <v>869</v>
      </c>
      <c r="AB38" s="4" t="s">
        <v>680</v>
      </c>
      <c r="AC38" s="4" t="s">
        <v>679</v>
      </c>
      <c r="AD38" s="4" t="s">
        <v>678</v>
      </c>
      <c r="AE38" s="4" t="str">
        <f>IF(OR(AG38="genus",AG38="species"),LEFT(Y38,FIND(" ",Y38)-1),"")</f>
        <v>Sphagnum</v>
      </c>
      <c r="AF38" s="4" t="str">
        <f>IF(AG38="species",Y38,"")</f>
        <v>Sphagnum magellanicum</v>
      </c>
      <c r="AG38" s="4" t="s">
        <v>61</v>
      </c>
    </row>
    <row r="39" spans="1:33" ht="14.25" customHeight="1" x14ac:dyDescent="0.3">
      <c r="A39" s="4" t="str">
        <f>"Phase_1_"&amp;P39</f>
        <v>Phase_1_South_6</v>
      </c>
      <c r="B39" s="4" t="s">
        <v>32</v>
      </c>
      <c r="C39" s="4" t="s">
        <v>33</v>
      </c>
      <c r="D39" s="4"/>
      <c r="E39" s="4" t="s">
        <v>504</v>
      </c>
      <c r="F39" s="1"/>
      <c r="G39" s="11"/>
      <c r="H39" s="11"/>
      <c r="I39" s="22">
        <v>45545</v>
      </c>
      <c r="J39" s="6">
        <v>0.58333333333333304</v>
      </c>
      <c r="K39" s="4">
        <v>254</v>
      </c>
      <c r="L39" s="4"/>
      <c r="M39" s="4" t="s">
        <v>37</v>
      </c>
      <c r="N39" s="4" t="s">
        <v>38</v>
      </c>
      <c r="O39" s="4" t="s">
        <v>39</v>
      </c>
      <c r="P39" s="4" t="s">
        <v>711</v>
      </c>
      <c r="Q39" s="4"/>
      <c r="R39" s="4"/>
      <c r="S39" s="16"/>
      <c r="T39" s="8" t="str">
        <f>CONCATENATE(A39,"_",SUBSTITUTE(IF(ISBLANK(Y39),IF(ISBLANK(AD39),IF(ISBLANK(AC39),AB39,AC39),AD39),Y39)," ","_"))</f>
        <v>Phase_1_South_6_Sphagnum_squarrosum</v>
      </c>
      <c r="U39" s="8" t="s">
        <v>42</v>
      </c>
      <c r="V39" s="8" t="s">
        <v>43</v>
      </c>
      <c r="W39" s="4" t="s">
        <v>365</v>
      </c>
      <c r="X39" s="4" t="s">
        <v>550</v>
      </c>
      <c r="Y39" s="8" t="s">
        <v>551</v>
      </c>
      <c r="Z39" s="4" t="s">
        <v>627</v>
      </c>
      <c r="AA39" s="4" t="s">
        <v>869</v>
      </c>
      <c r="AB39" s="4" t="s">
        <v>680</v>
      </c>
      <c r="AC39" s="4" t="s">
        <v>679</v>
      </c>
      <c r="AD39" s="4" t="s">
        <v>678</v>
      </c>
      <c r="AE39" s="4" t="str">
        <f>IF(OR(AG39="genus",AG39="species"),LEFT(Y39,FIND(" ",Y39)-1),"")</f>
        <v>Sphagnum</v>
      </c>
      <c r="AF39" s="4" t="str">
        <f>IF(AG39="species",Y39,"")</f>
        <v>Sphagnum squarrosum</v>
      </c>
      <c r="AG39" s="4" t="s">
        <v>61</v>
      </c>
    </row>
    <row r="40" spans="1:33" ht="14.25" customHeight="1" x14ac:dyDescent="0.3">
      <c r="A40" s="4" t="str">
        <f>"Phase_1_"&amp;P40</f>
        <v>Phase_1_South_6</v>
      </c>
      <c r="B40" s="4" t="s">
        <v>32</v>
      </c>
      <c r="C40" s="4" t="s">
        <v>33</v>
      </c>
      <c r="D40" s="4"/>
      <c r="E40" s="4" t="s">
        <v>504</v>
      </c>
      <c r="F40" s="1"/>
      <c r="G40" s="11"/>
      <c r="H40" s="11"/>
      <c r="I40" s="22">
        <v>45545</v>
      </c>
      <c r="J40" s="6">
        <v>0.58333333333333304</v>
      </c>
      <c r="K40" s="4">
        <v>254</v>
      </c>
      <c r="L40" s="4"/>
      <c r="M40" s="4" t="s">
        <v>37</v>
      </c>
      <c r="N40" s="4" t="s">
        <v>38</v>
      </c>
      <c r="O40" s="4" t="s">
        <v>39</v>
      </c>
      <c r="P40" s="4" t="s">
        <v>711</v>
      </c>
      <c r="Q40" s="4"/>
      <c r="R40" s="4"/>
      <c r="S40" s="16"/>
      <c r="T40" s="8" t="str">
        <f>CONCATENATE(A40,"_",SUBSTITUTE(IF(ISBLANK(Y40),IF(ISBLANK(AD40),IF(ISBLANK(AC40),AB40,AC40),AD40),Y40)," ","_"))</f>
        <v>Phase_1_South_6_Succisa_pratensis</v>
      </c>
      <c r="U40" s="8" t="s">
        <v>42</v>
      </c>
      <c r="V40" s="8" t="s">
        <v>43</v>
      </c>
      <c r="W40" s="4" t="s">
        <v>365</v>
      </c>
      <c r="X40" s="4" t="s">
        <v>558</v>
      </c>
      <c r="Y40" s="8" t="s">
        <v>545</v>
      </c>
      <c r="Z40" s="4" t="s">
        <v>627</v>
      </c>
      <c r="AA40" s="4" t="s">
        <v>870</v>
      </c>
      <c r="AB40" s="4" t="s">
        <v>656</v>
      </c>
      <c r="AC40" s="4" t="s">
        <v>685</v>
      </c>
      <c r="AD40" s="4" t="s">
        <v>684</v>
      </c>
      <c r="AE40" s="4" t="str">
        <f>IF(OR(AG40="genus",AG40="species"),LEFT(Y40,FIND(" ",Y40)-1),"")</f>
        <v>Succisa</v>
      </c>
      <c r="AF40" s="4" t="str">
        <f>IF(AG40="species",Y40,"")</f>
        <v>Succisa pratensis</v>
      </c>
      <c r="AG40" s="4" t="s">
        <v>61</v>
      </c>
    </row>
    <row r="41" spans="1:33" ht="14.25" customHeight="1" x14ac:dyDescent="0.3">
      <c r="A41" s="4" t="str">
        <f>"Phase_1_"&amp;P41</f>
        <v>Phase_1_South_6</v>
      </c>
      <c r="B41" s="4" t="s">
        <v>32</v>
      </c>
      <c r="C41" s="4" t="s">
        <v>33</v>
      </c>
      <c r="D41" s="4"/>
      <c r="E41" s="4" t="s">
        <v>504</v>
      </c>
      <c r="F41" s="1"/>
      <c r="G41" s="11"/>
      <c r="H41" s="11"/>
      <c r="I41" s="22">
        <v>45545</v>
      </c>
      <c r="J41" s="6">
        <v>0.58333333333333304</v>
      </c>
      <c r="K41" s="4">
        <v>254</v>
      </c>
      <c r="L41" s="4"/>
      <c r="M41" s="4" t="s">
        <v>37</v>
      </c>
      <c r="N41" s="4" t="s">
        <v>38</v>
      </c>
      <c r="O41" s="4" t="s">
        <v>39</v>
      </c>
      <c r="P41" s="4" t="s">
        <v>711</v>
      </c>
      <c r="Q41" s="4"/>
      <c r="R41" s="4"/>
      <c r="S41" s="16"/>
      <c r="T41" s="8" t="str">
        <f>CONCATENATE(A41,"_",SUBSTITUTE(IF(ISBLANK(Y41),IF(ISBLANK(AD41),IF(ISBLANK(AC41),AB41,AC41),AD41),Y41)," ","_"))</f>
        <v>Phase_1_South_6_Viola_palustris</v>
      </c>
      <c r="U41" s="8" t="s">
        <v>42</v>
      </c>
      <c r="V41" s="8" t="s">
        <v>43</v>
      </c>
      <c r="W41" s="4" t="s">
        <v>365</v>
      </c>
      <c r="X41" s="4" t="s">
        <v>563</v>
      </c>
      <c r="Y41" s="8" t="s">
        <v>564</v>
      </c>
      <c r="Z41" s="4" t="s">
        <v>627</v>
      </c>
      <c r="AA41" s="4" t="s">
        <v>870</v>
      </c>
      <c r="AB41" s="4" t="s">
        <v>656</v>
      </c>
      <c r="AC41" s="4" t="s">
        <v>682</v>
      </c>
      <c r="AD41" s="4" t="s">
        <v>681</v>
      </c>
      <c r="AE41" s="4" t="str">
        <f>IF(OR(AG41="genus",AG41="species"),LEFT(Y41,FIND(" ",Y41)-1),"")</f>
        <v>Viola</v>
      </c>
      <c r="AF41" s="4" t="str">
        <f>IF(AG41="species",Y41,"")</f>
        <v>Viola palustris</v>
      </c>
      <c r="AG41" s="4" t="s">
        <v>61</v>
      </c>
    </row>
    <row r="42" spans="1:33" ht="14.25" customHeight="1" x14ac:dyDescent="0.3">
      <c r="A42" s="4" t="str">
        <f>"Phase_1_"&amp;P42</f>
        <v>Phase_1_South_7</v>
      </c>
      <c r="B42" s="4" t="s">
        <v>32</v>
      </c>
      <c r="C42" s="4" t="s">
        <v>131</v>
      </c>
      <c r="D42" s="4"/>
      <c r="E42" s="4" t="s">
        <v>504</v>
      </c>
      <c r="F42" s="1"/>
      <c r="G42" s="11"/>
      <c r="H42" s="11"/>
      <c r="I42" s="22">
        <v>45545</v>
      </c>
      <c r="J42" s="6">
        <v>0.58333333333333304</v>
      </c>
      <c r="K42" s="4">
        <v>254</v>
      </c>
      <c r="L42" s="4"/>
      <c r="M42" s="4" t="s">
        <v>37</v>
      </c>
      <c r="N42" s="4" t="s">
        <v>38</v>
      </c>
      <c r="O42" s="4" t="s">
        <v>39</v>
      </c>
      <c r="P42" s="4" t="s">
        <v>712</v>
      </c>
      <c r="Q42" s="4"/>
      <c r="R42" s="4"/>
      <c r="S42" s="16"/>
      <c r="T42" s="8" t="str">
        <f>CONCATENATE(A42,"_",SUBSTITUTE(IF(ISBLANK(Y42),IF(ISBLANK(AD42),IF(ISBLANK(AC42),AB42,AC42),AD42),Y42)," ","_"))</f>
        <v>Phase_1_South_7_Rhododendron_ponticum</v>
      </c>
      <c r="U42" s="8" t="s">
        <v>42</v>
      </c>
      <c r="V42" s="8" t="s">
        <v>43</v>
      </c>
      <c r="W42" s="4" t="s">
        <v>365</v>
      </c>
      <c r="X42" s="4" t="s">
        <v>569</v>
      </c>
      <c r="Y42" s="8" t="s">
        <v>570</v>
      </c>
      <c r="Z42" s="4" t="s">
        <v>627</v>
      </c>
      <c r="AA42" s="4" t="s">
        <v>870</v>
      </c>
      <c r="AB42" s="4" t="s">
        <v>656</v>
      </c>
      <c r="AC42" s="4" t="s">
        <v>654</v>
      </c>
      <c r="AD42" s="4" t="s">
        <v>655</v>
      </c>
      <c r="AE42" s="4" t="str">
        <f>IF(OR(AG42="genus",AG42="species"),LEFT(Y42,FIND(" ",Y42)-1),"")</f>
        <v>Rhododendron</v>
      </c>
      <c r="AF42" s="4" t="str">
        <f>IF(AG42="species",Y42,"")</f>
        <v>Rhododendron ponticum</v>
      </c>
      <c r="AG42" s="4" t="s">
        <v>61</v>
      </c>
    </row>
    <row r="43" spans="1:33" ht="14.25" customHeight="1" x14ac:dyDescent="0.3">
      <c r="A43" s="4" t="str">
        <f>"Phase_1_"&amp;P43</f>
        <v>Phase_1_South_7</v>
      </c>
      <c r="B43" s="4" t="s">
        <v>32</v>
      </c>
      <c r="C43" s="4" t="s">
        <v>131</v>
      </c>
      <c r="D43" s="4"/>
      <c r="E43" s="4" t="s">
        <v>504</v>
      </c>
      <c r="F43" s="1"/>
      <c r="G43" s="11"/>
      <c r="H43" s="11"/>
      <c r="I43" s="22">
        <v>45545</v>
      </c>
      <c r="J43" s="6">
        <v>0.58333333333333304</v>
      </c>
      <c r="K43" s="4">
        <v>254</v>
      </c>
      <c r="L43" s="4"/>
      <c r="M43" s="4" t="s">
        <v>37</v>
      </c>
      <c r="N43" s="4" t="s">
        <v>38</v>
      </c>
      <c r="O43" s="4" t="s">
        <v>39</v>
      </c>
      <c r="P43" s="4" t="s">
        <v>712</v>
      </c>
      <c r="Q43" s="4"/>
      <c r="R43" s="4"/>
      <c r="S43" s="16"/>
      <c r="T43" s="8" t="str">
        <f>CONCATENATE(A43,"_",SUBSTITUTE(IF(ISBLANK(Y43),IF(ISBLANK(AD43),IF(ISBLANK(AC43),AB43,AC43),AD43),Y43)," ","_"))</f>
        <v>Phase_1_South_7_Ulex_europaeus</v>
      </c>
      <c r="U43" s="8" t="s">
        <v>42</v>
      </c>
      <c r="V43" s="8" t="s">
        <v>43</v>
      </c>
      <c r="W43" s="4" t="s">
        <v>365</v>
      </c>
      <c r="X43" s="4" t="s">
        <v>568</v>
      </c>
      <c r="Y43" s="8" t="s">
        <v>567</v>
      </c>
      <c r="Z43" s="4" t="s">
        <v>627</v>
      </c>
      <c r="AA43" s="4" t="s">
        <v>870</v>
      </c>
      <c r="AB43" s="4" t="s">
        <v>656</v>
      </c>
      <c r="AC43" s="4" t="s">
        <v>671</v>
      </c>
      <c r="AD43" s="4" t="s">
        <v>670</v>
      </c>
      <c r="AE43" s="4" t="str">
        <f>IF(OR(AG43="genus",AG43="species"),LEFT(Y43,FIND(" ",Y43)-1),"")</f>
        <v>Ulex</v>
      </c>
      <c r="AF43" s="4" t="str">
        <f>IF(AG43="species",Y43,"")</f>
        <v>Ulex europaeus</v>
      </c>
      <c r="AG43" s="4" t="s">
        <v>61</v>
      </c>
    </row>
    <row r="44" spans="1:33" ht="14.25" customHeight="1" x14ac:dyDescent="0.3">
      <c r="A44" s="4" t="str">
        <f>"Phase_1_"&amp;P44</f>
        <v>Phase_1_South_9</v>
      </c>
      <c r="B44" s="4" t="s">
        <v>32</v>
      </c>
      <c r="C44" s="4" t="s">
        <v>143</v>
      </c>
      <c r="D44" s="4"/>
      <c r="E44" s="4" t="s">
        <v>504</v>
      </c>
      <c r="F44" s="1"/>
      <c r="G44" s="11"/>
      <c r="H44" s="11"/>
      <c r="I44" s="22">
        <v>45545</v>
      </c>
      <c r="J44" s="6">
        <v>0.58333333333333304</v>
      </c>
      <c r="K44" s="4">
        <v>254</v>
      </c>
      <c r="L44" s="4"/>
      <c r="M44" s="4" t="s">
        <v>37</v>
      </c>
      <c r="N44" s="4" t="s">
        <v>38</v>
      </c>
      <c r="O44" s="4" t="s">
        <v>39</v>
      </c>
      <c r="P44" s="4" t="s">
        <v>713</v>
      </c>
      <c r="Q44" s="4"/>
      <c r="R44" s="4"/>
      <c r="S44" s="16"/>
      <c r="T44" s="8" t="str">
        <f>CONCATENATE(A44,"_",SUBSTITUTE(IF(ISBLANK(Y44),IF(ISBLANK(AD44),IF(ISBLANK(AC44),AB44,AC44),AD44),Y44)," ","_"))</f>
        <v>Phase_1_South_9_Aquila_chrysaetos</v>
      </c>
      <c r="U44" s="8" t="s">
        <v>42</v>
      </c>
      <c r="V44" s="8" t="s">
        <v>43</v>
      </c>
      <c r="W44" s="4">
        <v>2</v>
      </c>
      <c r="X44" s="4" t="s">
        <v>573</v>
      </c>
      <c r="Y44" s="8" t="s">
        <v>385</v>
      </c>
      <c r="Z44" s="8" t="s">
        <v>46</v>
      </c>
      <c r="AA44" s="4" t="s">
        <v>367</v>
      </c>
      <c r="AB44" s="4" t="s">
        <v>368</v>
      </c>
      <c r="AC44" s="4" t="s">
        <v>386</v>
      </c>
      <c r="AD44" s="4" t="s">
        <v>387</v>
      </c>
      <c r="AE44" s="4" t="str">
        <f>IF(OR(AG44="genus",AG44="species"),LEFT(Y44,FIND(" ",Y44)-1),"")</f>
        <v>Aquila</v>
      </c>
      <c r="AF44" s="4" t="str">
        <f>IF(AG44="species",Y44,"")</f>
        <v>Aquila chrysaetos</v>
      </c>
      <c r="AG44" s="4" t="s">
        <v>61</v>
      </c>
    </row>
    <row r="45" spans="1:33" s="4" customFormat="1" ht="14.25" customHeight="1" x14ac:dyDescent="0.25">
      <c r="A45" s="4" t="str">
        <f>"Phase_1_"&amp;P45</f>
        <v>Phase_1_South_9</v>
      </c>
      <c r="B45" s="4" t="s">
        <v>32</v>
      </c>
      <c r="C45" s="4" t="s">
        <v>143</v>
      </c>
      <c r="E45" s="4" t="s">
        <v>504</v>
      </c>
      <c r="F45" s="1"/>
      <c r="G45" s="11"/>
      <c r="H45" s="11"/>
      <c r="I45" s="22">
        <v>45545</v>
      </c>
      <c r="J45" s="6">
        <v>0.58333333333333304</v>
      </c>
      <c r="K45" s="4">
        <v>254</v>
      </c>
      <c r="M45" s="4" t="s">
        <v>37</v>
      </c>
      <c r="N45" s="4" t="s">
        <v>38</v>
      </c>
      <c r="O45" s="4" t="s">
        <v>39</v>
      </c>
      <c r="P45" s="4" t="s">
        <v>713</v>
      </c>
      <c r="S45" s="16"/>
      <c r="T45" s="8" t="str">
        <f>CONCATENATE(A45,"_",SUBSTITUTE(IF(ISBLANK(Y45),IF(ISBLANK(AD45),IF(ISBLANK(AC45),AB45,AC45),AD45),Y45)," ","_"))</f>
        <v>Phase_1_South_9_Pteridium_aquilinum</v>
      </c>
      <c r="U45" s="8" t="s">
        <v>42</v>
      </c>
      <c r="V45" s="8" t="s">
        <v>43</v>
      </c>
      <c r="W45" s="4" t="s">
        <v>365</v>
      </c>
      <c r="X45" s="4" t="s">
        <v>143</v>
      </c>
      <c r="Y45" s="8" t="s">
        <v>571</v>
      </c>
      <c r="Z45" s="4" t="s">
        <v>627</v>
      </c>
      <c r="AA45" s="4" t="s">
        <v>870</v>
      </c>
      <c r="AB45" s="4" t="s">
        <v>624</v>
      </c>
      <c r="AC45" s="4" t="s">
        <v>669</v>
      </c>
      <c r="AD45" s="4" t="s">
        <v>668</v>
      </c>
      <c r="AE45" s="4" t="str">
        <f>IF(OR(AG45="genus",AG45="species"),LEFT(Y45,FIND(" ",Y45)-1),"")</f>
        <v>Pteridium</v>
      </c>
      <c r="AF45" s="4" t="str">
        <f>IF(AG45="species",Y45,"")</f>
        <v>Pteridium aquilinum</v>
      </c>
      <c r="AG45" s="4" t="s">
        <v>61</v>
      </c>
    </row>
    <row r="46" spans="1:33" s="4" customFormat="1" ht="14.25" customHeight="1" x14ac:dyDescent="0.25">
      <c r="A46" s="8" t="s">
        <v>330</v>
      </c>
      <c r="B46" s="8" t="s">
        <v>331</v>
      </c>
      <c r="C46" s="8" t="s">
        <v>332</v>
      </c>
      <c r="D46" s="8">
        <v>10</v>
      </c>
      <c r="E46" s="8" t="s">
        <v>245</v>
      </c>
      <c r="F46" s="8" t="s">
        <v>333</v>
      </c>
      <c r="G46" s="8">
        <v>10</v>
      </c>
      <c r="H46" s="8" t="s">
        <v>112</v>
      </c>
      <c r="I46" s="12">
        <v>45546</v>
      </c>
      <c r="J46" s="14">
        <v>0.63541666666666663</v>
      </c>
      <c r="K46" s="8">
        <v>255</v>
      </c>
      <c r="L46" s="8"/>
      <c r="M46" s="8" t="s">
        <v>37</v>
      </c>
      <c r="N46" s="8" t="s">
        <v>38</v>
      </c>
      <c r="O46" s="8" t="s">
        <v>39</v>
      </c>
      <c r="P46" s="8" t="s">
        <v>334</v>
      </c>
      <c r="Q46" s="8">
        <v>55.697176900000002</v>
      </c>
      <c r="R46" s="8">
        <v>-5.2817128000000002</v>
      </c>
      <c r="S46" s="16" t="s">
        <v>41</v>
      </c>
      <c r="T46" s="8" t="str">
        <f>CONCATENATE(A46,"_",SUBSTITUTE(IF(ISBLANK(Y46),IF(ISBLANK(AD46),IF(ISBLANK(AC46),AB46,AC46),AD46),Y46)," ","_"))</f>
        <v>Channel1_Sample_1_Argyroneta_aquatica</v>
      </c>
      <c r="U46" s="8" t="s">
        <v>42</v>
      </c>
      <c r="V46" s="8" t="s">
        <v>43</v>
      </c>
      <c r="W46" s="8">
        <v>1</v>
      </c>
      <c r="X46" s="8" t="s">
        <v>335</v>
      </c>
      <c r="Y46" s="8" t="s">
        <v>336</v>
      </c>
      <c r="Z46" s="8" t="s">
        <v>46</v>
      </c>
      <c r="AA46" s="8" t="s">
        <v>47</v>
      </c>
      <c r="AB46" s="16" t="s">
        <v>87</v>
      </c>
      <c r="AC46" s="16" t="s">
        <v>88</v>
      </c>
      <c r="AD46" s="16" t="s">
        <v>337</v>
      </c>
      <c r="AE46" s="4" t="str">
        <f>IF(OR(AG46="genus",AG46="species"),LEFT(Y46,FIND(" ",Y46)-1),"")</f>
        <v>Argyroneta</v>
      </c>
      <c r="AF46" s="4" t="str">
        <f>IF(AG46="species",Y46,"")</f>
        <v>Argyroneta aquatica</v>
      </c>
      <c r="AG46" s="4" t="s">
        <v>61</v>
      </c>
    </row>
    <row r="47" spans="1:33" s="4" customFormat="1" ht="14.25" customHeight="1" x14ac:dyDescent="0.25">
      <c r="A47" s="8" t="s">
        <v>330</v>
      </c>
      <c r="B47" s="8" t="s">
        <v>331</v>
      </c>
      <c r="C47" s="8" t="s">
        <v>332</v>
      </c>
      <c r="D47" s="8">
        <v>10</v>
      </c>
      <c r="E47" s="8" t="s">
        <v>245</v>
      </c>
      <c r="F47" s="8" t="s">
        <v>333</v>
      </c>
      <c r="G47" s="8">
        <v>10</v>
      </c>
      <c r="H47" s="8" t="s">
        <v>112</v>
      </c>
      <c r="I47" s="12">
        <v>45546</v>
      </c>
      <c r="J47" s="14">
        <v>0.63541666666666663</v>
      </c>
      <c r="K47" s="8">
        <v>255</v>
      </c>
      <c r="L47" s="8"/>
      <c r="M47" s="8" t="s">
        <v>37</v>
      </c>
      <c r="N47" s="8" t="s">
        <v>38</v>
      </c>
      <c r="O47" s="8" t="s">
        <v>39</v>
      </c>
      <c r="P47" s="8" t="s">
        <v>334</v>
      </c>
      <c r="Q47" s="8">
        <v>55.697176900000002</v>
      </c>
      <c r="R47" s="8">
        <v>-5.2817128000000002</v>
      </c>
      <c r="S47" s="16" t="s">
        <v>41</v>
      </c>
      <c r="T47" s="8" t="str">
        <f>CONCATENATE(A47,"_",SUBSTITUTE(IF(ISBLANK(Y47),IF(ISBLANK(AD47),IF(ISBLANK(AC47),AB47,AC47),AD47),Y47)," ","_"))</f>
        <v>Channel1_Sample_1_Cercopidae_sp.</v>
      </c>
      <c r="U47" s="8" t="s">
        <v>42</v>
      </c>
      <c r="V47" s="8" t="s">
        <v>43</v>
      </c>
      <c r="W47" s="8">
        <v>1</v>
      </c>
      <c r="X47" s="8" t="s">
        <v>338</v>
      </c>
      <c r="Y47" s="8" t="str">
        <f>IF(AG47="class",AB47,IF(AG47="order",AC47,IF(AG47="family",AD47,AA47)))&amp;" sp."</f>
        <v>Cercopidae sp.</v>
      </c>
      <c r="Z47" s="8" t="s">
        <v>46</v>
      </c>
      <c r="AA47" s="8" t="s">
        <v>47</v>
      </c>
      <c r="AB47" s="16" t="s">
        <v>48</v>
      </c>
      <c r="AC47" s="16" t="s">
        <v>59</v>
      </c>
      <c r="AD47" s="16" t="s">
        <v>60</v>
      </c>
      <c r="AE47" s="4" t="str">
        <f>IF(OR(AG47="genus",AG47="species"),LEFT(Y47,FIND(" ",Y47)-1),IF(RIGHT(AD47,4)=" sp.",LEFT(AD47,LEN(AD47)-4),AD47)&amp;" sp.")</f>
        <v>Cercopidae sp.</v>
      </c>
      <c r="AF47" s="4" t="str">
        <f>IF(AG47="species",Y47,IF(RIGHT(AE47,4)=" sp.",LEFT(AE47,LEN(AE47)-4),AE47)&amp;" sp.")</f>
        <v>Cercopidae sp.</v>
      </c>
      <c r="AG47" s="4" t="s">
        <v>29</v>
      </c>
    </row>
    <row r="48" spans="1:33" s="4" customFormat="1" ht="14.25" customHeight="1" x14ac:dyDescent="0.25">
      <c r="A48" s="8" t="s">
        <v>339</v>
      </c>
      <c r="B48" s="8" t="s">
        <v>331</v>
      </c>
      <c r="C48" s="8" t="s">
        <v>332</v>
      </c>
      <c r="D48" s="8">
        <v>10</v>
      </c>
      <c r="E48" s="8" t="s">
        <v>245</v>
      </c>
      <c r="F48" s="8" t="s">
        <v>333</v>
      </c>
      <c r="G48" s="8">
        <v>10</v>
      </c>
      <c r="H48" s="8" t="s">
        <v>112</v>
      </c>
      <c r="I48" s="12">
        <v>45546</v>
      </c>
      <c r="J48" s="14">
        <v>0.63541666666666663</v>
      </c>
      <c r="K48" s="8">
        <v>255</v>
      </c>
      <c r="L48" s="8"/>
      <c r="M48" s="8" t="s">
        <v>37</v>
      </c>
      <c r="N48" s="8" t="s">
        <v>38</v>
      </c>
      <c r="O48" s="8" t="s">
        <v>39</v>
      </c>
      <c r="P48" s="8" t="s">
        <v>334</v>
      </c>
      <c r="Q48" s="8">
        <v>55.697176900000002</v>
      </c>
      <c r="R48" s="8">
        <v>-5.2817128000000002</v>
      </c>
      <c r="S48" s="16" t="s">
        <v>41</v>
      </c>
      <c r="T48" s="8" t="str">
        <f>CONCATENATE(A48,"_",SUBSTITUTE(IF(ISBLANK(Y48),IF(ISBLANK(AD48),IF(ISBLANK(AC48),AB48,AC48),AD48),Y48)," ","_"))</f>
        <v>Channel1_Sample_2_ </v>
      </c>
      <c r="U48" s="8" t="s">
        <v>42</v>
      </c>
      <c r="V48" s="8"/>
      <c r="W48" s="16">
        <v>0</v>
      </c>
      <c r="X48" s="16"/>
      <c r="Y48" s="16" t="s">
        <v>124</v>
      </c>
      <c r="Z48" s="16"/>
      <c r="AA48" s="16"/>
      <c r="AB48" s="16"/>
      <c r="AC48" s="16"/>
      <c r="AD48" s="16"/>
    </row>
    <row r="49" spans="1:33" s="4" customFormat="1" ht="14.25" customHeight="1" x14ac:dyDescent="0.25">
      <c r="A49" s="8" t="s">
        <v>340</v>
      </c>
      <c r="B49" s="8" t="s">
        <v>331</v>
      </c>
      <c r="C49" s="8" t="s">
        <v>332</v>
      </c>
      <c r="D49" s="8">
        <v>10</v>
      </c>
      <c r="E49" s="8" t="s">
        <v>245</v>
      </c>
      <c r="F49" s="8" t="s">
        <v>333</v>
      </c>
      <c r="G49" s="8">
        <v>10</v>
      </c>
      <c r="H49" s="8" t="s">
        <v>112</v>
      </c>
      <c r="I49" s="12">
        <v>45546</v>
      </c>
      <c r="J49" s="14">
        <v>0.63541666666666663</v>
      </c>
      <c r="K49" s="8">
        <v>255</v>
      </c>
      <c r="L49" s="8"/>
      <c r="M49" s="8" t="s">
        <v>37</v>
      </c>
      <c r="N49" s="8" t="s">
        <v>38</v>
      </c>
      <c r="O49" s="8" t="s">
        <v>39</v>
      </c>
      <c r="P49" s="8" t="s">
        <v>334</v>
      </c>
      <c r="Q49" s="8">
        <v>55.697176900000002</v>
      </c>
      <c r="R49" s="8">
        <v>-5.2817128000000002</v>
      </c>
      <c r="S49" s="16" t="s">
        <v>41</v>
      </c>
      <c r="T49" s="8" t="str">
        <f>CONCATENATE(A49,"_",SUBSTITUTE(IF(ISBLANK(Y49),IF(ISBLANK(AD49),IF(ISBLANK(AC49),AB49,AC49),AD49),Y49)," ","_"))</f>
        <v>Channel1_Sample_3_Cercopidae_sp.</v>
      </c>
      <c r="U49" s="8" t="s">
        <v>42</v>
      </c>
      <c r="V49" s="8" t="s">
        <v>43</v>
      </c>
      <c r="W49" s="8">
        <v>1</v>
      </c>
      <c r="X49" s="8" t="s">
        <v>341</v>
      </c>
      <c r="Y49" s="8" t="str">
        <f>IF(AG49="class",AB49,IF(AG49="order",AC49,IF(AG49="family",AD49,AA49)))&amp;" sp."</f>
        <v>Cercopidae sp.</v>
      </c>
      <c r="Z49" s="8" t="s">
        <v>46</v>
      </c>
      <c r="AA49" s="8" t="s">
        <v>47</v>
      </c>
      <c r="AB49" s="16" t="s">
        <v>48</v>
      </c>
      <c r="AC49" s="16" t="s">
        <v>59</v>
      </c>
      <c r="AD49" s="16" t="s">
        <v>60</v>
      </c>
      <c r="AE49" s="4" t="str">
        <f>IF(OR(AG49="genus",AG49="species"),LEFT(Y49,FIND(" ",Y49)-1),IF(RIGHT(AD49,4)=" sp.",LEFT(AD49,LEN(AD49)-4),AD49)&amp;" sp.")</f>
        <v>Cercopidae sp.</v>
      </c>
      <c r="AF49" s="4" t="str">
        <f>IF(AG49="species",Y49,IF(RIGHT(AE49,4)=" sp.",LEFT(AE49,LEN(AE49)-4),AE49)&amp;" sp.")</f>
        <v>Cercopidae sp.</v>
      </c>
      <c r="AG49" s="4" t="s">
        <v>29</v>
      </c>
    </row>
    <row r="50" spans="1:33" s="4" customFormat="1" ht="14.25" customHeight="1" x14ac:dyDescent="0.25">
      <c r="A50" s="8" t="s">
        <v>340</v>
      </c>
      <c r="B50" s="8" t="s">
        <v>331</v>
      </c>
      <c r="C50" s="8" t="s">
        <v>332</v>
      </c>
      <c r="D50" s="8">
        <v>10</v>
      </c>
      <c r="E50" s="8" t="s">
        <v>245</v>
      </c>
      <c r="F50" s="8" t="s">
        <v>333</v>
      </c>
      <c r="G50" s="8">
        <v>10</v>
      </c>
      <c r="H50" s="8" t="s">
        <v>112</v>
      </c>
      <c r="I50" s="12">
        <v>45546</v>
      </c>
      <c r="J50" s="14">
        <v>0.63541666666666663</v>
      </c>
      <c r="K50" s="8">
        <v>255</v>
      </c>
      <c r="L50" s="8"/>
      <c r="M50" s="8" t="s">
        <v>37</v>
      </c>
      <c r="N50" s="8" t="s">
        <v>38</v>
      </c>
      <c r="O50" s="8" t="s">
        <v>39</v>
      </c>
      <c r="P50" s="8" t="s">
        <v>334</v>
      </c>
      <c r="Q50" s="8">
        <v>55.697176900000002</v>
      </c>
      <c r="R50" s="8">
        <v>-5.2817128000000002</v>
      </c>
      <c r="S50" s="16" t="s">
        <v>41</v>
      </c>
      <c r="T50" s="8" t="str">
        <f>CONCATENATE(A50,"_",SUBSTITUTE(IF(ISBLANK(Y50),IF(ISBLANK(AD50),IF(ISBLANK(AC50),AB50,AC50),AD50),Y50)," ","_"))</f>
        <v>Channel1_Sample_3_Gerris_lacustris</v>
      </c>
      <c r="U50" s="8" t="s">
        <v>42</v>
      </c>
      <c r="V50" s="8" t="s">
        <v>43</v>
      </c>
      <c r="W50" s="16">
        <v>1</v>
      </c>
      <c r="X50" s="16" t="s">
        <v>342</v>
      </c>
      <c r="Y50" s="16" t="s">
        <v>343</v>
      </c>
      <c r="Z50" s="16" t="s">
        <v>46</v>
      </c>
      <c r="AA50" s="16" t="s">
        <v>47</v>
      </c>
      <c r="AB50" s="16" t="s">
        <v>48</v>
      </c>
      <c r="AC50" s="16" t="s">
        <v>59</v>
      </c>
      <c r="AD50" s="16" t="s">
        <v>344</v>
      </c>
      <c r="AE50" s="4" t="str">
        <f>IF(OR(AG50="genus",AG50="species"),LEFT(Y50,FIND(" ",Y50)-1),"")</f>
        <v>Gerris</v>
      </c>
      <c r="AF50" s="4" t="str">
        <f>IF(AG50="species",Y50,"")</f>
        <v>Gerris lacustris</v>
      </c>
      <c r="AG50" s="4" t="s">
        <v>61</v>
      </c>
    </row>
    <row r="51" spans="1:33" s="4" customFormat="1" ht="14.25" customHeight="1" x14ac:dyDescent="0.25">
      <c r="A51" s="8" t="s">
        <v>345</v>
      </c>
      <c r="B51" s="8" t="s">
        <v>331</v>
      </c>
      <c r="C51" s="8" t="s">
        <v>332</v>
      </c>
      <c r="D51" s="8">
        <v>10</v>
      </c>
      <c r="E51" s="8" t="s">
        <v>245</v>
      </c>
      <c r="F51" s="8" t="s">
        <v>333</v>
      </c>
      <c r="G51" s="8">
        <v>10</v>
      </c>
      <c r="H51" s="8" t="s">
        <v>112</v>
      </c>
      <c r="I51" s="12">
        <v>45546</v>
      </c>
      <c r="J51" s="14">
        <v>0.63541666666666663</v>
      </c>
      <c r="K51" s="8">
        <v>255</v>
      </c>
      <c r="L51" s="8"/>
      <c r="M51" s="8" t="s">
        <v>37</v>
      </c>
      <c r="N51" s="8" t="s">
        <v>38</v>
      </c>
      <c r="O51" s="8" t="s">
        <v>39</v>
      </c>
      <c r="P51" s="8" t="s">
        <v>346</v>
      </c>
      <c r="Q51" s="8">
        <v>55.696921199999998</v>
      </c>
      <c r="R51" s="8">
        <v>-5.2819330999999998</v>
      </c>
      <c r="S51" s="16" t="s">
        <v>41</v>
      </c>
      <c r="T51" s="8" t="str">
        <f>CONCATENATE(A51,"_",SUBSTITUTE(IF(ISBLANK(Y51),IF(ISBLANK(AD51),IF(ISBLANK(AC51),AB51,AC51),AD51),Y51)," ","_"))</f>
        <v>Channel2_Sample_1_Cercopidae_sp.</v>
      </c>
      <c r="U51" s="8" t="s">
        <v>42</v>
      </c>
      <c r="V51" s="8" t="s">
        <v>43</v>
      </c>
      <c r="W51" s="8">
        <v>1</v>
      </c>
      <c r="X51" s="8" t="s">
        <v>341</v>
      </c>
      <c r="Y51" s="8" t="str">
        <f>IF(AG51="class",AB51,IF(AG51="order",AC51,IF(AG51="family",AD51,AA51)))&amp;" sp."</f>
        <v>Cercopidae sp.</v>
      </c>
      <c r="Z51" s="8" t="s">
        <v>46</v>
      </c>
      <c r="AA51" s="8" t="s">
        <v>47</v>
      </c>
      <c r="AB51" s="16" t="s">
        <v>48</v>
      </c>
      <c r="AC51" s="16" t="s">
        <v>59</v>
      </c>
      <c r="AD51" s="16" t="s">
        <v>60</v>
      </c>
      <c r="AE51" s="4" t="str">
        <f>IF(OR(AG51="genus",AG51="species"),LEFT(Y51,FIND(" ",Y51)-1),IF(RIGHT(AD51,4)=" sp.",LEFT(AD51,LEN(AD51)-4),AD51)&amp;" sp.")</f>
        <v>Cercopidae sp.</v>
      </c>
      <c r="AF51" s="4" t="str">
        <f>IF(AG51="species",Y51,IF(RIGHT(AE51,4)=" sp.",LEFT(AE51,LEN(AE51)-4),AE51)&amp;" sp.")</f>
        <v>Cercopidae sp.</v>
      </c>
      <c r="AG51" s="4" t="s">
        <v>29</v>
      </c>
    </row>
    <row r="52" spans="1:33" s="4" customFormat="1" ht="14.25" customHeight="1" x14ac:dyDescent="0.25">
      <c r="A52" s="8" t="s">
        <v>347</v>
      </c>
      <c r="B52" s="8" t="s">
        <v>331</v>
      </c>
      <c r="C52" s="8" t="s">
        <v>332</v>
      </c>
      <c r="D52" s="8">
        <v>10</v>
      </c>
      <c r="E52" s="8" t="s">
        <v>245</v>
      </c>
      <c r="F52" s="8" t="s">
        <v>333</v>
      </c>
      <c r="G52" s="8">
        <v>10</v>
      </c>
      <c r="H52" s="8" t="s">
        <v>112</v>
      </c>
      <c r="I52" s="12">
        <v>45546</v>
      </c>
      <c r="J52" s="14">
        <v>0.63541666666666663</v>
      </c>
      <c r="K52" s="8">
        <v>255</v>
      </c>
      <c r="L52" s="8"/>
      <c r="M52" s="8" t="s">
        <v>37</v>
      </c>
      <c r="N52" s="8" t="s">
        <v>38</v>
      </c>
      <c r="O52" s="8" t="s">
        <v>39</v>
      </c>
      <c r="P52" s="8" t="s">
        <v>346</v>
      </c>
      <c r="Q52" s="8">
        <v>55.696921199999998</v>
      </c>
      <c r="R52" s="8">
        <v>-5.2819330999999998</v>
      </c>
      <c r="S52" s="16" t="s">
        <v>41</v>
      </c>
      <c r="T52" s="8" t="str">
        <f>CONCATENATE(A52,"_",SUBSTITUTE(IF(ISBLANK(Y52),IF(ISBLANK(AD52),IF(ISBLANK(AC52),AB52,AC52),AD52),Y52)," ","_"))</f>
        <v>Channel2_Sample_2_Gerris_lacustris</v>
      </c>
      <c r="U52" s="8" t="s">
        <v>42</v>
      </c>
      <c r="V52" s="8" t="s">
        <v>43</v>
      </c>
      <c r="W52" s="16">
        <v>1</v>
      </c>
      <c r="X52" s="16" t="s">
        <v>342</v>
      </c>
      <c r="Y52" s="16" t="s">
        <v>343</v>
      </c>
      <c r="Z52" s="16" t="s">
        <v>46</v>
      </c>
      <c r="AA52" s="16" t="s">
        <v>47</v>
      </c>
      <c r="AB52" s="16" t="s">
        <v>48</v>
      </c>
      <c r="AC52" s="16" t="s">
        <v>59</v>
      </c>
      <c r="AD52" s="16" t="s">
        <v>344</v>
      </c>
      <c r="AE52" s="4" t="str">
        <f>IF(OR(AG52="genus",AG52="species"),LEFT(Y52,FIND(" ",Y52)-1),"")</f>
        <v>Gerris</v>
      </c>
      <c r="AF52" s="4" t="str">
        <f>IF(AG52="species",Y52,"")</f>
        <v>Gerris lacustris</v>
      </c>
      <c r="AG52" s="4" t="s">
        <v>61</v>
      </c>
    </row>
    <row r="53" spans="1:33" s="4" customFormat="1" ht="14.25" customHeight="1" x14ac:dyDescent="0.25">
      <c r="A53" s="8" t="s">
        <v>347</v>
      </c>
      <c r="B53" s="8" t="s">
        <v>331</v>
      </c>
      <c r="C53" s="8" t="s">
        <v>332</v>
      </c>
      <c r="D53" s="8">
        <v>10</v>
      </c>
      <c r="E53" s="8" t="s">
        <v>245</v>
      </c>
      <c r="F53" s="8" t="s">
        <v>333</v>
      </c>
      <c r="G53" s="8">
        <v>10</v>
      </c>
      <c r="H53" s="8" t="s">
        <v>112</v>
      </c>
      <c r="I53" s="12">
        <v>45546</v>
      </c>
      <c r="J53" s="14">
        <v>0.63541666666666663</v>
      </c>
      <c r="K53" s="8">
        <v>255</v>
      </c>
      <c r="L53" s="8"/>
      <c r="M53" s="8" t="s">
        <v>37</v>
      </c>
      <c r="N53" s="8" t="s">
        <v>38</v>
      </c>
      <c r="O53" s="8" t="s">
        <v>39</v>
      </c>
      <c r="P53" s="8" t="s">
        <v>346</v>
      </c>
      <c r="Q53" s="8">
        <v>55.696921199999998</v>
      </c>
      <c r="R53" s="8">
        <v>-5.2819330999999998</v>
      </c>
      <c r="S53" s="16" t="s">
        <v>41</v>
      </c>
      <c r="T53" s="8" t="str">
        <f>CONCATENATE(A53,"_",SUBSTITUTE(IF(ISBLANK(Y53),IF(ISBLANK(AD53),IF(ISBLANK(AC53),AB53,AC53),AD53),Y53)," ","_"))</f>
        <v>Channel2_Sample_2_Odonata_sp.</v>
      </c>
      <c r="U53" s="8" t="s">
        <v>42</v>
      </c>
      <c r="V53" s="8" t="s">
        <v>43</v>
      </c>
      <c r="W53" s="16">
        <v>1</v>
      </c>
      <c r="X53" s="16" t="s">
        <v>348</v>
      </c>
      <c r="Y53" s="8" t="str">
        <f>IF(AG53="class",AB53,IF(AG53="order",AC53,IF(AG53="family",AD53,AA53)))&amp;" sp."</f>
        <v>Odonata sp.</v>
      </c>
      <c r="Z53" s="16" t="s">
        <v>46</v>
      </c>
      <c r="AA53" s="16" t="s">
        <v>47</v>
      </c>
      <c r="AB53" s="16" t="s">
        <v>48</v>
      </c>
      <c r="AC53" s="16" t="s">
        <v>283</v>
      </c>
      <c r="AD53" s="16" t="str">
        <f>IF(RIGHT(AC53,4)=" sp.",LEFT(AC53,LEN(AC53)-4),AC53)&amp;" sp."</f>
        <v>Odonata sp.</v>
      </c>
      <c r="AE53" s="4" t="str">
        <f>IF(OR(AG53="genus",AG53="species"),LEFT(Y53,FIND(" ",Y53)-1),IF(RIGHT(AD53,4)=" sp.",LEFT(AD53,LEN(AD53)-4),AD53)&amp;" sp.")</f>
        <v>Odonata sp.</v>
      </c>
      <c r="AF53" s="4" t="str">
        <f>IF(AG53="species",Y53,IF(RIGHT(AE53,4)=" sp.",LEFT(AE53,LEN(AE53)-4),AE53)&amp;" sp.")</f>
        <v>Odonata sp.</v>
      </c>
      <c r="AG53" s="4" t="s">
        <v>28</v>
      </c>
    </row>
    <row r="54" spans="1:33" s="4" customFormat="1" ht="14.25" customHeight="1" x14ac:dyDescent="0.25">
      <c r="A54" s="8" t="s">
        <v>347</v>
      </c>
      <c r="B54" s="8" t="s">
        <v>331</v>
      </c>
      <c r="C54" s="8" t="s">
        <v>332</v>
      </c>
      <c r="D54" s="8">
        <v>10</v>
      </c>
      <c r="E54" s="8" t="s">
        <v>245</v>
      </c>
      <c r="F54" s="8" t="s">
        <v>333</v>
      </c>
      <c r="G54" s="8">
        <v>10</v>
      </c>
      <c r="H54" s="8" t="s">
        <v>112</v>
      </c>
      <c r="I54" s="12">
        <v>45546</v>
      </c>
      <c r="J54" s="14">
        <v>0.63541666666666663</v>
      </c>
      <c r="K54" s="8">
        <v>255</v>
      </c>
      <c r="L54" s="8"/>
      <c r="M54" s="8" t="s">
        <v>37</v>
      </c>
      <c r="N54" s="8" t="s">
        <v>38</v>
      </c>
      <c r="O54" s="8" t="s">
        <v>39</v>
      </c>
      <c r="P54" s="8" t="s">
        <v>346</v>
      </c>
      <c r="Q54" s="8">
        <v>55.696921199999998</v>
      </c>
      <c r="R54" s="8">
        <v>-5.2819330999999998</v>
      </c>
      <c r="S54" s="16" t="s">
        <v>41</v>
      </c>
      <c r="T54" s="8" t="str">
        <f>CONCATENATE(A54,"_",SUBSTITUTE(IF(ISBLANK(Y54),IF(ISBLANK(AD54),IF(ISBLANK(AC54),AB54,AC54),AD54),Y54)," ","_"))</f>
        <v>Channel2_Sample_2_Polychaeta_sp.</v>
      </c>
      <c r="U54" s="8" t="s">
        <v>42</v>
      </c>
      <c r="V54" s="8" t="s">
        <v>43</v>
      </c>
      <c r="W54" s="16">
        <v>1</v>
      </c>
      <c r="X54" s="8" t="s">
        <v>349</v>
      </c>
      <c r="Y54" s="8" t="str">
        <f>IF(AG54="class",AB54,IF(AG54="order",AC54,IF(AG54="family",AD54,AA54)))&amp;" sp."</f>
        <v>Polychaeta sp.</v>
      </c>
      <c r="Z54" s="8" t="s">
        <v>46</v>
      </c>
      <c r="AA54" s="8" t="s">
        <v>255</v>
      </c>
      <c r="AB54" s="16" t="s">
        <v>867</v>
      </c>
      <c r="AC54" s="16" t="str">
        <f>AB54&amp;" sp."</f>
        <v>Polychaeta sp.</v>
      </c>
      <c r="AD54" s="16" t="str">
        <f>IF(RIGHT(AC54,4)=" sp.",LEFT(AC54,LEN(AC54)-4),AC54)&amp;" sp."</f>
        <v>Polychaeta sp.</v>
      </c>
      <c r="AE54" s="4" t="str">
        <f>IF(OR(AG54="genus",AG54="species"),LEFT(Y54,FIND(" ",Y54)-1),IF(RIGHT(AD54,4)=" sp.",LEFT(AD54,LEN(AD54)-4),AD54)&amp;" sp.")</f>
        <v>Polychaeta sp.</v>
      </c>
      <c r="AF54" s="4" t="str">
        <f>IF(AG54="species",Y54,IF(RIGHT(AE54,4)=" sp.",LEFT(AE54,LEN(AE54)-4),AE54)&amp;" sp.")</f>
        <v>Polychaeta sp.</v>
      </c>
      <c r="AG54" s="4" t="s">
        <v>27</v>
      </c>
    </row>
    <row r="55" spans="1:33" s="4" customFormat="1" ht="14.25" customHeight="1" x14ac:dyDescent="0.25">
      <c r="A55" s="8" t="s">
        <v>350</v>
      </c>
      <c r="B55" s="8" t="s">
        <v>331</v>
      </c>
      <c r="C55" s="8" t="s">
        <v>332</v>
      </c>
      <c r="D55" s="8">
        <v>10</v>
      </c>
      <c r="E55" s="8" t="s">
        <v>245</v>
      </c>
      <c r="F55" s="8" t="s">
        <v>333</v>
      </c>
      <c r="G55" s="8">
        <v>10</v>
      </c>
      <c r="H55" s="8" t="s">
        <v>112</v>
      </c>
      <c r="I55" s="12">
        <v>45546</v>
      </c>
      <c r="J55" s="14">
        <v>0.63541666666666663</v>
      </c>
      <c r="K55" s="8">
        <v>255</v>
      </c>
      <c r="L55" s="8"/>
      <c r="M55" s="8" t="s">
        <v>37</v>
      </c>
      <c r="N55" s="8" t="s">
        <v>38</v>
      </c>
      <c r="O55" s="8" t="s">
        <v>39</v>
      </c>
      <c r="P55" s="8" t="s">
        <v>346</v>
      </c>
      <c r="Q55" s="8">
        <v>55.696921199999998</v>
      </c>
      <c r="R55" s="8">
        <v>-5.2819330999999998</v>
      </c>
      <c r="S55" s="16" t="s">
        <v>41</v>
      </c>
      <c r="T55" s="8" t="str">
        <f>CONCATENATE(A55,"_",SUBSTITUTE(IF(ISBLANK(Y55),IF(ISBLANK(AD55),IF(ISBLANK(AC55),AB55,AC55),AD55),Y55)," ","_"))</f>
        <v>Channel2_Sample_3_ </v>
      </c>
      <c r="U55" s="8" t="s">
        <v>42</v>
      </c>
      <c r="V55" s="8"/>
      <c r="W55" s="16">
        <v>0</v>
      </c>
      <c r="X55" s="16"/>
      <c r="Y55" s="16" t="s">
        <v>124</v>
      </c>
      <c r="Z55" s="16"/>
      <c r="AA55" s="16"/>
      <c r="AB55" s="16"/>
      <c r="AC55" s="16"/>
      <c r="AD55" s="16"/>
      <c r="AE55" s="4" t="str">
        <f>IF(OR(AG55="genus",AG55="species"),LEFT(Y55,FIND(" ",Y55)-1),"")</f>
        <v/>
      </c>
      <c r="AF55" s="4" t="str">
        <f>IF(AG55="species",Y55,"")</f>
        <v/>
      </c>
    </row>
    <row r="56" spans="1:33" s="4" customFormat="1" ht="14.25" customHeight="1" x14ac:dyDescent="0.25">
      <c r="A56" s="8" t="s">
        <v>351</v>
      </c>
      <c r="B56" s="8" t="s">
        <v>331</v>
      </c>
      <c r="C56" s="8" t="s">
        <v>332</v>
      </c>
      <c r="D56" s="8">
        <v>10</v>
      </c>
      <c r="E56" s="8" t="s">
        <v>110</v>
      </c>
      <c r="F56" s="8" t="s">
        <v>352</v>
      </c>
      <c r="G56" s="8">
        <v>30</v>
      </c>
      <c r="H56" s="8" t="s">
        <v>112</v>
      </c>
      <c r="I56" s="12">
        <v>45546</v>
      </c>
      <c r="J56" s="14">
        <v>0.63541666666666663</v>
      </c>
      <c r="K56" s="8">
        <v>255</v>
      </c>
      <c r="L56" s="8"/>
      <c r="M56" s="8" t="s">
        <v>37</v>
      </c>
      <c r="N56" s="8" t="s">
        <v>38</v>
      </c>
      <c r="O56" s="8" t="s">
        <v>39</v>
      </c>
      <c r="P56" s="8" t="s">
        <v>354</v>
      </c>
      <c r="Q56" s="8">
        <v>55.696973</v>
      </c>
      <c r="R56" s="8">
        <v>-5.2815130000000003</v>
      </c>
      <c r="S56" s="16" t="s">
        <v>41</v>
      </c>
      <c r="T56" s="8" t="str">
        <f>CONCATENATE(A56,"_",SUBSTITUTE(IF(ISBLANK(Y56),IF(ISBLANK(AD56),IF(ISBLANK(AC56),AB56,AC56),AD56),Y56)," ","_"))</f>
        <v>Perimeter_1_Araneidae_sp.</v>
      </c>
      <c r="U56" s="8" t="s">
        <v>42</v>
      </c>
      <c r="V56" s="8" t="s">
        <v>43</v>
      </c>
      <c r="W56" s="16">
        <v>1</v>
      </c>
      <c r="X56" s="16" t="s">
        <v>358</v>
      </c>
      <c r="Y56" s="8" t="str">
        <f>IF(AG56="class",AB56,IF(AG56="order",AC56,IF(AG56="family",AD56,AA56)))&amp;" sp."</f>
        <v>Araneidae sp.</v>
      </c>
      <c r="Z56" s="16" t="s">
        <v>46</v>
      </c>
      <c r="AA56" s="16" t="s">
        <v>47</v>
      </c>
      <c r="AB56" s="16" t="s">
        <v>87</v>
      </c>
      <c r="AC56" s="16" t="s">
        <v>88</v>
      </c>
      <c r="AD56" s="16" t="s">
        <v>147</v>
      </c>
      <c r="AE56" s="4" t="str">
        <f>IF(OR(AG56="genus",AG56="species"),LEFT(Y56,FIND(" ",Y56)-1),IF(RIGHT(AD56,4)=" sp.",LEFT(AD56,LEN(AD56)-4),AD56)&amp;" sp.")</f>
        <v>Araneidae sp.</v>
      </c>
      <c r="AF56" s="4" t="str">
        <f>IF(AG56="species",Y56,IF(RIGHT(AE56,4)=" sp.",LEFT(AE56,LEN(AE56)-4),AE56)&amp;" sp.")</f>
        <v>Araneidae sp.</v>
      </c>
      <c r="AG56" s="4" t="s">
        <v>29</v>
      </c>
    </row>
    <row r="57" spans="1:33" s="4" customFormat="1" ht="14.25" customHeight="1" x14ac:dyDescent="0.25">
      <c r="A57" s="8" t="s">
        <v>351</v>
      </c>
      <c r="B57" s="8" t="s">
        <v>331</v>
      </c>
      <c r="C57" s="8" t="s">
        <v>332</v>
      </c>
      <c r="D57" s="8">
        <v>10</v>
      </c>
      <c r="E57" s="8" t="s">
        <v>110</v>
      </c>
      <c r="F57" s="8" t="s">
        <v>352</v>
      </c>
      <c r="G57" s="8">
        <v>30</v>
      </c>
      <c r="H57" s="8" t="s">
        <v>112</v>
      </c>
      <c r="I57" s="12">
        <v>45546</v>
      </c>
      <c r="J57" s="14">
        <v>0.63541666666666663</v>
      </c>
      <c r="K57" s="8">
        <v>255</v>
      </c>
      <c r="L57" s="8"/>
      <c r="M57" s="8" t="s">
        <v>37</v>
      </c>
      <c r="N57" s="8" t="s">
        <v>38</v>
      </c>
      <c r="O57" s="8" t="s">
        <v>39</v>
      </c>
      <c r="P57" s="8" t="s">
        <v>354</v>
      </c>
      <c r="Q57" s="8">
        <v>55.696973</v>
      </c>
      <c r="R57" s="8">
        <v>-5.2815130000000003</v>
      </c>
      <c r="S57" s="16" t="s">
        <v>41</v>
      </c>
      <c r="T57" s="8" t="str">
        <f>CONCATENATE(A57,"_",SUBSTITUTE(IF(ISBLANK(Y57),IF(ISBLANK(AD57),IF(ISBLANK(AC57),AB57,AC57),AD57),Y57)," ","_"))</f>
        <v>Perimeter_1_Delphacidae_sp.</v>
      </c>
      <c r="U57" s="8" t="s">
        <v>42</v>
      </c>
      <c r="V57" s="8" t="s">
        <v>43</v>
      </c>
      <c r="W57" s="16">
        <v>1</v>
      </c>
      <c r="X57" s="16" t="s">
        <v>356</v>
      </c>
      <c r="Y57" s="8" t="str">
        <f>IF(AG57="class",AB57,IF(AG57="order",AC57,IF(AG57="family",AD57,AA57)))&amp;" sp."</f>
        <v>Delphacidae sp.</v>
      </c>
      <c r="Z57" s="16" t="s">
        <v>46</v>
      </c>
      <c r="AA57" s="16" t="s">
        <v>47</v>
      </c>
      <c r="AB57" s="16" t="s">
        <v>48</v>
      </c>
      <c r="AC57" s="16" t="s">
        <v>59</v>
      </c>
      <c r="AD57" s="16" t="s">
        <v>121</v>
      </c>
      <c r="AE57" s="4" t="str">
        <f>IF(OR(AG57="genus",AG57="species"),LEFT(Y57,FIND(" ",Y57)-1),IF(RIGHT(AD57,4)=" sp.",LEFT(AD57,LEN(AD57)-4),AD57)&amp;" sp.")</f>
        <v>Delphacidae sp.</v>
      </c>
      <c r="AF57" s="4" t="str">
        <f>IF(AG57="species",Y57,IF(RIGHT(AE57,4)=" sp.",LEFT(AE57,LEN(AE57)-4),AE57)&amp;" sp.")</f>
        <v>Delphacidae sp.</v>
      </c>
      <c r="AG57" s="4" t="s">
        <v>29</v>
      </c>
    </row>
    <row r="58" spans="1:33" s="4" customFormat="1" ht="14.25" customHeight="1" x14ac:dyDescent="0.25">
      <c r="A58" s="8" t="s">
        <v>351</v>
      </c>
      <c r="B58" s="8" t="s">
        <v>331</v>
      </c>
      <c r="C58" s="8" t="s">
        <v>332</v>
      </c>
      <c r="D58" s="8">
        <v>10</v>
      </c>
      <c r="E58" s="8" t="s">
        <v>110</v>
      </c>
      <c r="F58" s="8" t="s">
        <v>352</v>
      </c>
      <c r="G58" s="8">
        <v>30</v>
      </c>
      <c r="H58" s="8" t="s">
        <v>112</v>
      </c>
      <c r="I58" s="12">
        <v>45546</v>
      </c>
      <c r="J58" s="14">
        <v>0.63541666666666663</v>
      </c>
      <c r="K58" s="8">
        <v>255</v>
      </c>
      <c r="L58" s="8"/>
      <c r="M58" s="8" t="s">
        <v>37</v>
      </c>
      <c r="N58" s="8" t="s">
        <v>38</v>
      </c>
      <c r="O58" s="8" t="s">
        <v>39</v>
      </c>
      <c r="P58" s="8" t="s">
        <v>354</v>
      </c>
      <c r="Q58" s="8">
        <v>55.696973</v>
      </c>
      <c r="R58" s="8">
        <v>-5.2815130000000003</v>
      </c>
      <c r="S58" s="16" t="s">
        <v>41</v>
      </c>
      <c r="T58" s="8" t="str">
        <f>CONCATENATE(A58,"_",SUBSTITUTE(IF(ISBLANK(Y58),IF(ISBLANK(AD58),IF(ISBLANK(AC58),AB58,AC58),AD58),Y58)," ","_"))</f>
        <v>Perimeter_1_Leptopterna_ferrugata</v>
      </c>
      <c r="U58" s="8" t="s">
        <v>42</v>
      </c>
      <c r="V58" s="8" t="s">
        <v>43</v>
      </c>
      <c r="W58" s="16">
        <v>2</v>
      </c>
      <c r="X58" s="16" t="s">
        <v>199</v>
      </c>
      <c r="Y58" s="16" t="s">
        <v>357</v>
      </c>
      <c r="Z58" s="16" t="s">
        <v>46</v>
      </c>
      <c r="AA58" s="16" t="s">
        <v>47</v>
      </c>
      <c r="AB58" s="16" t="s">
        <v>48</v>
      </c>
      <c r="AC58" s="16" t="s">
        <v>59</v>
      </c>
      <c r="AD58" s="16" t="s">
        <v>117</v>
      </c>
      <c r="AE58" s="4" t="str">
        <f>IF(OR(AG58="genus",AG58="species"),LEFT(Y58,FIND(" ",Y58)-1),"")</f>
        <v>Leptopterna</v>
      </c>
      <c r="AF58" s="4" t="str">
        <f>IF(AG58="species",Y58,"")</f>
        <v>Leptopterna ferrugata</v>
      </c>
      <c r="AG58" s="4" t="s">
        <v>61</v>
      </c>
    </row>
    <row r="59" spans="1:33" s="4" customFormat="1" ht="14.25" customHeight="1" x14ac:dyDescent="0.25">
      <c r="A59" s="8" t="s">
        <v>351</v>
      </c>
      <c r="B59" s="8" t="s">
        <v>331</v>
      </c>
      <c r="C59" s="8" t="s">
        <v>332</v>
      </c>
      <c r="D59" s="8">
        <v>10</v>
      </c>
      <c r="E59" s="8" t="s">
        <v>110</v>
      </c>
      <c r="F59" s="8" t="s">
        <v>352</v>
      </c>
      <c r="G59" s="8">
        <v>30</v>
      </c>
      <c r="H59" s="8" t="s">
        <v>112</v>
      </c>
      <c r="I59" s="12">
        <v>45546</v>
      </c>
      <c r="J59" s="14">
        <v>0.63541666666666663</v>
      </c>
      <c r="K59" s="8">
        <v>255</v>
      </c>
      <c r="L59" s="8"/>
      <c r="M59" s="8" t="s">
        <v>37</v>
      </c>
      <c r="N59" s="8" t="s">
        <v>38</v>
      </c>
      <c r="O59" s="8" t="s">
        <v>39</v>
      </c>
      <c r="P59" s="8" t="s">
        <v>354</v>
      </c>
      <c r="Q59" s="8">
        <v>55.696973</v>
      </c>
      <c r="R59" s="8">
        <v>-5.2815130000000003</v>
      </c>
      <c r="S59" s="16" t="s">
        <v>41</v>
      </c>
      <c r="T59" s="8" t="str">
        <f>CONCATENATE(A59,"_",SUBSTITUTE(IF(ISBLANK(Y59),IF(ISBLANK(AD59),IF(ISBLANK(AC59),AB59,AC59),AD59),Y59)," ","_"))</f>
        <v>Perimeter_1_Neophilaenus_lineatus</v>
      </c>
      <c r="U59" s="8" t="s">
        <v>42</v>
      </c>
      <c r="V59" s="8" t="s">
        <v>43</v>
      </c>
      <c r="W59" s="16">
        <v>6</v>
      </c>
      <c r="X59" s="16" t="s">
        <v>156</v>
      </c>
      <c r="Y59" s="16" t="s">
        <v>157</v>
      </c>
      <c r="Z59" s="16" t="s">
        <v>46</v>
      </c>
      <c r="AA59" s="16" t="s">
        <v>47</v>
      </c>
      <c r="AB59" s="16" t="s">
        <v>48</v>
      </c>
      <c r="AC59" s="16" t="s">
        <v>59</v>
      </c>
      <c r="AD59" s="16" t="s">
        <v>158</v>
      </c>
      <c r="AE59" s="4" t="str">
        <f>IF(OR(AG59="genus",AG59="species"),LEFT(Y59,FIND(" ",Y59)-1),"")</f>
        <v>Neophilaenus</v>
      </c>
      <c r="AF59" s="4" t="str">
        <f>IF(AG59="species",Y59,"")</f>
        <v>Neophilaenus lineatus</v>
      </c>
      <c r="AG59" s="4" t="s">
        <v>61</v>
      </c>
    </row>
    <row r="60" spans="1:33" s="4" customFormat="1" ht="14.25" customHeight="1" x14ac:dyDescent="0.25">
      <c r="A60" s="8" t="s">
        <v>351</v>
      </c>
      <c r="B60" s="8" t="s">
        <v>331</v>
      </c>
      <c r="C60" s="8" t="s">
        <v>332</v>
      </c>
      <c r="D60" s="8">
        <v>10</v>
      </c>
      <c r="E60" s="8" t="s">
        <v>110</v>
      </c>
      <c r="F60" s="8" t="s">
        <v>352</v>
      </c>
      <c r="G60" s="8">
        <v>30</v>
      </c>
      <c r="H60" s="8" t="s">
        <v>112</v>
      </c>
      <c r="I60" s="12">
        <v>45546</v>
      </c>
      <c r="J60" s="14">
        <v>0.63541666666666663</v>
      </c>
      <c r="K60" s="8">
        <v>255</v>
      </c>
      <c r="L60" s="8" t="s">
        <v>353</v>
      </c>
      <c r="M60" s="8" t="s">
        <v>37</v>
      </c>
      <c r="N60" s="8" t="s">
        <v>38</v>
      </c>
      <c r="O60" s="8" t="s">
        <v>39</v>
      </c>
      <c r="P60" s="8" t="s">
        <v>354</v>
      </c>
      <c r="Q60" s="8">
        <v>55.696973</v>
      </c>
      <c r="R60" s="8">
        <v>-5.2815130000000003</v>
      </c>
      <c r="S60" s="16" t="s">
        <v>41</v>
      </c>
      <c r="T60" s="8" t="str">
        <f>CONCATENATE(A60,"_",SUBSTITUTE(IF(ISBLANK(Y60),IF(ISBLANK(AD60),IF(ISBLANK(AC60),AB60,AC60),AD60),Y60)," ","_"))</f>
        <v>Perimeter_1_Syrphidae_sp.</v>
      </c>
      <c r="U60" s="8" t="s">
        <v>42</v>
      </c>
      <c r="V60" s="8" t="s">
        <v>43</v>
      </c>
      <c r="W60" s="16">
        <v>1</v>
      </c>
      <c r="X60" s="16" t="s">
        <v>355</v>
      </c>
      <c r="Y60" s="8" t="str">
        <f>IF(AG60="class",AB60,IF(AG60="order",AC60,IF(AG60="family",AD60,AA60)))&amp;" sp."</f>
        <v>Syrphidae sp.</v>
      </c>
      <c r="Z60" s="16" t="s">
        <v>46</v>
      </c>
      <c r="AA60" s="16" t="s">
        <v>47</v>
      </c>
      <c r="AB60" s="16" t="s">
        <v>48</v>
      </c>
      <c r="AC60" s="16" t="s">
        <v>67</v>
      </c>
      <c r="AD60" s="16" t="s">
        <v>198</v>
      </c>
      <c r="AE60" s="4" t="str">
        <f>IF(OR(AG60="genus",AG60="species"),LEFT(Y60,FIND(" ",Y60)-1),IF(RIGHT(AD60,4)=" sp.",LEFT(AD60,LEN(AD60)-4),AD60)&amp;" sp.")</f>
        <v>Syrphidae sp.</v>
      </c>
      <c r="AF60" s="4" t="str">
        <f>IF(AG60="species",Y60,IF(RIGHT(AE60,4)=" sp.",LEFT(AE60,LEN(AE60)-4),AE60)&amp;" sp.")</f>
        <v>Syrphidae sp.</v>
      </c>
      <c r="AG60" s="4" t="s">
        <v>29</v>
      </c>
    </row>
    <row r="61" spans="1:33" s="4" customFormat="1" ht="14.25" customHeight="1" x14ac:dyDescent="0.25">
      <c r="A61" s="8" t="s">
        <v>359</v>
      </c>
      <c r="B61" s="8" t="s">
        <v>331</v>
      </c>
      <c r="C61" s="8" t="s">
        <v>332</v>
      </c>
      <c r="D61" s="8">
        <v>10</v>
      </c>
      <c r="E61" s="8" t="s">
        <v>110</v>
      </c>
      <c r="F61" s="8" t="s">
        <v>352</v>
      </c>
      <c r="G61" s="8">
        <v>30</v>
      </c>
      <c r="H61" s="8" t="s">
        <v>112</v>
      </c>
      <c r="I61" s="12">
        <v>45546</v>
      </c>
      <c r="J61" s="14">
        <v>0.63541666666666663</v>
      </c>
      <c r="K61" s="8">
        <v>255</v>
      </c>
      <c r="L61" s="8"/>
      <c r="M61" s="8" t="s">
        <v>37</v>
      </c>
      <c r="N61" s="8" t="s">
        <v>38</v>
      </c>
      <c r="O61" s="8" t="s">
        <v>39</v>
      </c>
      <c r="P61" s="8" t="s">
        <v>360</v>
      </c>
      <c r="Q61" s="8">
        <v>55.696855100000001</v>
      </c>
      <c r="R61" s="8">
        <v>-5.2815532000000003</v>
      </c>
      <c r="S61" s="16" t="s">
        <v>41</v>
      </c>
      <c r="T61" s="8" t="str">
        <f>CONCATENATE(A61,"_",SUBSTITUTE(IF(ISBLANK(Y61),IF(ISBLANK(AD61),IF(ISBLANK(AC61),AB61,AC61),AD61),Y61)," ","_"))</f>
        <v>Perimeter_2_Araneidae_sp.</v>
      </c>
      <c r="U61" s="8" t="s">
        <v>42</v>
      </c>
      <c r="V61" s="8" t="s">
        <v>43</v>
      </c>
      <c r="W61" s="8">
        <v>2</v>
      </c>
      <c r="X61" s="8" t="s">
        <v>358</v>
      </c>
      <c r="Y61" s="8" t="str">
        <f>IF(AG61="class",AB61,IF(AG61="order",AC61,IF(AG61="family",AD61,AA61)))&amp;" sp."</f>
        <v>Araneidae sp.</v>
      </c>
      <c r="Z61" s="16" t="s">
        <v>46</v>
      </c>
      <c r="AA61" s="16" t="s">
        <v>47</v>
      </c>
      <c r="AB61" s="8" t="s">
        <v>87</v>
      </c>
      <c r="AC61" s="8" t="s">
        <v>88</v>
      </c>
      <c r="AD61" s="8" t="s">
        <v>147</v>
      </c>
      <c r="AE61" s="4" t="str">
        <f>IF(OR(AG61="genus",AG61="species"),LEFT(Y61,FIND(" ",Y61)-1),IF(RIGHT(AD61,4)=" sp.",LEFT(AD61,LEN(AD61)-4),AD61)&amp;" sp.")</f>
        <v>Araneidae sp.</v>
      </c>
      <c r="AF61" s="4" t="str">
        <f>IF(AG61="species",Y61,IF(RIGHT(AE61,4)=" sp.",LEFT(AE61,LEN(AE61)-4),AE61)&amp;" sp.")</f>
        <v>Araneidae sp.</v>
      </c>
      <c r="AG61" s="4" t="s">
        <v>29</v>
      </c>
    </row>
    <row r="62" spans="1:33" ht="14.25" customHeight="1" x14ac:dyDescent="0.3">
      <c r="A62" s="8" t="s">
        <v>359</v>
      </c>
      <c r="B62" s="8" t="s">
        <v>331</v>
      </c>
      <c r="C62" s="8" t="s">
        <v>332</v>
      </c>
      <c r="D62" s="8">
        <v>10</v>
      </c>
      <c r="E62" s="8" t="s">
        <v>110</v>
      </c>
      <c r="F62" s="8" t="s">
        <v>352</v>
      </c>
      <c r="G62" s="8">
        <v>30</v>
      </c>
      <c r="H62" s="8" t="s">
        <v>112</v>
      </c>
      <c r="I62" s="12">
        <v>45546</v>
      </c>
      <c r="J62" s="14">
        <v>0.63541666666666663</v>
      </c>
      <c r="K62" s="8">
        <v>255</v>
      </c>
      <c r="L62" s="8"/>
      <c r="M62" s="8" t="s">
        <v>37</v>
      </c>
      <c r="N62" s="8" t="s">
        <v>38</v>
      </c>
      <c r="O62" s="8" t="s">
        <v>39</v>
      </c>
      <c r="P62" s="8" t="s">
        <v>360</v>
      </c>
      <c r="Q62" s="8">
        <v>55.696855100000001</v>
      </c>
      <c r="R62" s="8">
        <v>-5.2815532000000003</v>
      </c>
      <c r="S62" s="16" t="s">
        <v>41</v>
      </c>
      <c r="T62" s="8" t="str">
        <f>CONCATENATE(A62,"_",SUBSTITUTE(IF(ISBLANK(Y62),IF(ISBLANK(AD62),IF(ISBLANK(AC62),AB62,AC62),AD62),Y62)," ","_"))</f>
        <v>Perimeter_2_Araneidae_sp.</v>
      </c>
      <c r="U62" s="8" t="s">
        <v>42</v>
      </c>
      <c r="V62" s="8" t="s">
        <v>43</v>
      </c>
      <c r="W62" s="8">
        <v>2</v>
      </c>
      <c r="X62" s="8" t="s">
        <v>358</v>
      </c>
      <c r="Y62" s="8" t="str">
        <f>IF(AG62="class",AB62,IF(AG62="order",AC62,IF(AG62="family",AD62,AA62)))&amp;" sp."</f>
        <v>Araneidae sp.</v>
      </c>
      <c r="Z62" s="16" t="s">
        <v>46</v>
      </c>
      <c r="AA62" s="16" t="s">
        <v>47</v>
      </c>
      <c r="AB62" s="8" t="s">
        <v>87</v>
      </c>
      <c r="AC62" s="8" t="s">
        <v>88</v>
      </c>
      <c r="AD62" s="8" t="s">
        <v>147</v>
      </c>
      <c r="AE62" s="4" t="str">
        <f>IF(OR(AG62="genus",AG62="species"),LEFT(Y62,FIND(" ",Y62)-1),IF(RIGHT(AD62,4)=" sp.",LEFT(AD62,LEN(AD62)-4),AD62)&amp;" sp.")</f>
        <v>Araneidae sp.</v>
      </c>
      <c r="AF62" s="4" t="str">
        <f>IF(AG62="species",Y62,IF(RIGHT(AE62,4)=" sp.",LEFT(AE62,LEN(AE62)-4),AE62)&amp;" sp.")</f>
        <v>Araneidae sp.</v>
      </c>
      <c r="AG62" s="4" t="s">
        <v>29</v>
      </c>
    </row>
    <row r="63" spans="1:33" ht="14.25" customHeight="1" x14ac:dyDescent="0.3">
      <c r="A63" s="8" t="s">
        <v>359</v>
      </c>
      <c r="B63" s="8" t="s">
        <v>331</v>
      </c>
      <c r="C63" s="8" t="s">
        <v>332</v>
      </c>
      <c r="D63" s="8">
        <v>10</v>
      </c>
      <c r="E63" s="8" t="s">
        <v>110</v>
      </c>
      <c r="F63" s="8" t="s">
        <v>352</v>
      </c>
      <c r="G63" s="8">
        <v>30</v>
      </c>
      <c r="H63" s="8" t="s">
        <v>112</v>
      </c>
      <c r="I63" s="12">
        <v>45546</v>
      </c>
      <c r="J63" s="14">
        <v>0.63541666666666663</v>
      </c>
      <c r="K63" s="8">
        <v>255</v>
      </c>
      <c r="L63" s="8"/>
      <c r="M63" s="8" t="s">
        <v>37</v>
      </c>
      <c r="N63" s="8" t="s">
        <v>38</v>
      </c>
      <c r="O63" s="8" t="s">
        <v>39</v>
      </c>
      <c r="P63" s="8" t="s">
        <v>360</v>
      </c>
      <c r="Q63" s="8">
        <v>55.696855100000001</v>
      </c>
      <c r="R63" s="8">
        <v>-5.2815532000000003</v>
      </c>
      <c r="S63" s="16" t="s">
        <v>41</v>
      </c>
      <c r="T63" s="8" t="str">
        <f>CONCATENATE(A63,"_",SUBSTITUTE(IF(ISBLANK(Y63),IF(ISBLANK(AD63),IF(ISBLANK(AC63),AB63,AC63),AD63),Y63)," ","_"))</f>
        <v>Perimeter_2_Delphacidae_sp.</v>
      </c>
      <c r="U63" s="8" t="s">
        <v>42</v>
      </c>
      <c r="V63" s="8" t="s">
        <v>43</v>
      </c>
      <c r="W63" s="8">
        <v>2</v>
      </c>
      <c r="X63" s="8" t="s">
        <v>356</v>
      </c>
      <c r="Y63" s="8" t="str">
        <f>IF(AG63="class",AB63,IF(AG63="order",AC63,IF(AG63="family",AD63,AA63)))&amp;" sp."</f>
        <v>Delphacidae sp.</v>
      </c>
      <c r="Z63" s="16" t="s">
        <v>46</v>
      </c>
      <c r="AA63" s="16" t="s">
        <v>47</v>
      </c>
      <c r="AB63" s="8" t="s">
        <v>48</v>
      </c>
      <c r="AC63" s="8" t="s">
        <v>59</v>
      </c>
      <c r="AD63" s="8" t="s">
        <v>121</v>
      </c>
      <c r="AE63" s="4" t="str">
        <f>IF(OR(AG63="genus",AG63="species"),LEFT(Y63,FIND(" ",Y63)-1),IF(RIGHT(AD63,4)=" sp.",LEFT(AD63,LEN(AD63)-4),AD63)&amp;" sp.")</f>
        <v>Delphacidae sp.</v>
      </c>
      <c r="AF63" s="4" t="str">
        <f>IF(AG63="species",Y63,IF(RIGHT(AE63,4)=" sp.",LEFT(AE63,LEN(AE63)-4),AE63)&amp;" sp.")</f>
        <v>Delphacidae sp.</v>
      </c>
      <c r="AG63" s="4" t="s">
        <v>29</v>
      </c>
    </row>
    <row r="64" spans="1:33" ht="14.25" customHeight="1" x14ac:dyDescent="0.3">
      <c r="A64" s="8" t="s">
        <v>359</v>
      </c>
      <c r="B64" s="8" t="s">
        <v>331</v>
      </c>
      <c r="C64" s="8" t="s">
        <v>332</v>
      </c>
      <c r="D64" s="8">
        <v>10</v>
      </c>
      <c r="E64" s="8" t="s">
        <v>110</v>
      </c>
      <c r="F64" s="8" t="s">
        <v>352</v>
      </c>
      <c r="G64" s="8">
        <v>30</v>
      </c>
      <c r="H64" s="8" t="s">
        <v>112</v>
      </c>
      <c r="I64" s="12">
        <v>45546</v>
      </c>
      <c r="J64" s="14">
        <v>0.63541666666666663</v>
      </c>
      <c r="K64" s="8">
        <v>255</v>
      </c>
      <c r="L64" s="8"/>
      <c r="M64" s="8" t="s">
        <v>37</v>
      </c>
      <c r="N64" s="8" t="s">
        <v>38</v>
      </c>
      <c r="O64" s="8" t="s">
        <v>39</v>
      </c>
      <c r="P64" s="8" t="s">
        <v>360</v>
      </c>
      <c r="Q64" s="8">
        <v>55.696855100000001</v>
      </c>
      <c r="R64" s="8">
        <v>-5.2815532000000003</v>
      </c>
      <c r="S64" s="16" t="s">
        <v>41</v>
      </c>
      <c r="T64" s="8" t="str">
        <f>CONCATENATE(A64,"_",SUBSTITUTE(IF(ISBLANK(Y64),IF(ISBLANK(AD64),IF(ISBLANK(AC64),AB64,AC64),AD64),Y64)," ","_"))</f>
        <v>Perimeter_2_Leptopterna_ferrugata</v>
      </c>
      <c r="U64" s="8" t="s">
        <v>42</v>
      </c>
      <c r="V64" s="8" t="s">
        <v>43</v>
      </c>
      <c r="W64" s="8">
        <v>2</v>
      </c>
      <c r="X64" s="8" t="s">
        <v>199</v>
      </c>
      <c r="Y64" s="8" t="s">
        <v>357</v>
      </c>
      <c r="Z64" s="16" t="s">
        <v>46</v>
      </c>
      <c r="AA64" s="16" t="s">
        <v>47</v>
      </c>
      <c r="AB64" s="8" t="s">
        <v>48</v>
      </c>
      <c r="AC64" s="8" t="s">
        <v>59</v>
      </c>
      <c r="AD64" s="8" t="s">
        <v>117</v>
      </c>
      <c r="AE64" s="4" t="str">
        <f>IF(OR(AG64="genus",AG64="species"),LEFT(Y64,FIND(" ",Y64)-1),"")</f>
        <v>Leptopterna</v>
      </c>
      <c r="AF64" s="4" t="str">
        <f>IF(AG64="species",Y64,"")</f>
        <v>Leptopterna ferrugata</v>
      </c>
      <c r="AG64" s="4" t="s">
        <v>61</v>
      </c>
    </row>
    <row r="65" spans="1:33" ht="14.25" customHeight="1" x14ac:dyDescent="0.3">
      <c r="A65" s="8" t="s">
        <v>359</v>
      </c>
      <c r="B65" s="8" t="s">
        <v>331</v>
      </c>
      <c r="C65" s="8" t="s">
        <v>332</v>
      </c>
      <c r="D65" s="8">
        <v>10</v>
      </c>
      <c r="E65" s="8" t="s">
        <v>110</v>
      </c>
      <c r="F65" s="8" t="s">
        <v>352</v>
      </c>
      <c r="G65" s="8">
        <v>30</v>
      </c>
      <c r="H65" s="8" t="s">
        <v>112</v>
      </c>
      <c r="I65" s="12">
        <v>45546</v>
      </c>
      <c r="J65" s="14">
        <v>0.63541666666666663</v>
      </c>
      <c r="K65" s="8">
        <v>255</v>
      </c>
      <c r="L65" s="8"/>
      <c r="M65" s="8" t="s">
        <v>37</v>
      </c>
      <c r="N65" s="8" t="s">
        <v>38</v>
      </c>
      <c r="O65" s="8" t="s">
        <v>39</v>
      </c>
      <c r="P65" s="8" t="s">
        <v>360</v>
      </c>
      <c r="Q65" s="8">
        <v>55.696855100000001</v>
      </c>
      <c r="R65" s="8">
        <v>-5.2815532000000003</v>
      </c>
      <c r="S65" s="16" t="s">
        <v>41</v>
      </c>
      <c r="T65" s="8" t="str">
        <f>CONCATENATE(A65,"_",SUBSTITUTE(IF(ISBLANK(Y65),IF(ISBLANK(AD65),IF(ISBLANK(AC65),AB65,AC65),AD65),Y65)," ","_"))</f>
        <v>Perimeter_2_Metellina_segmentata</v>
      </c>
      <c r="U65" s="8" t="s">
        <v>42</v>
      </c>
      <c r="V65" s="8" t="s">
        <v>43</v>
      </c>
      <c r="W65" s="8">
        <v>1</v>
      </c>
      <c r="X65" s="8" t="s">
        <v>361</v>
      </c>
      <c r="Y65" s="8" t="s">
        <v>176</v>
      </c>
      <c r="Z65" s="16" t="s">
        <v>46</v>
      </c>
      <c r="AA65" s="16" t="s">
        <v>47</v>
      </c>
      <c r="AB65" s="8" t="s">
        <v>87</v>
      </c>
      <c r="AC65" s="8" t="s">
        <v>88</v>
      </c>
      <c r="AD65" s="8" t="s">
        <v>89</v>
      </c>
      <c r="AE65" s="4" t="str">
        <f>IF(OR(AG65="genus",AG65="species"),LEFT(Y65,FIND(" ",Y65)-1),"")</f>
        <v>Metellina</v>
      </c>
      <c r="AF65" s="4" t="str">
        <f>IF(AG65="species",Y65,"")</f>
        <v>Metellina segmentata</v>
      </c>
      <c r="AG65" s="4" t="s">
        <v>61</v>
      </c>
    </row>
    <row r="66" spans="1:33" ht="14.25" customHeight="1" x14ac:dyDescent="0.3">
      <c r="A66" s="8" t="s">
        <v>359</v>
      </c>
      <c r="B66" s="8" t="s">
        <v>331</v>
      </c>
      <c r="C66" s="8" t="s">
        <v>332</v>
      </c>
      <c r="D66" s="8">
        <v>10</v>
      </c>
      <c r="E66" s="8" t="s">
        <v>110</v>
      </c>
      <c r="F66" s="8" t="s">
        <v>352</v>
      </c>
      <c r="G66" s="8">
        <v>30</v>
      </c>
      <c r="H66" s="8" t="s">
        <v>112</v>
      </c>
      <c r="I66" s="12">
        <v>45546</v>
      </c>
      <c r="J66" s="14">
        <v>0.63541666666666663</v>
      </c>
      <c r="K66" s="8">
        <v>255</v>
      </c>
      <c r="L66" s="8"/>
      <c r="M66" s="8" t="s">
        <v>37</v>
      </c>
      <c r="N66" s="8" t="s">
        <v>38</v>
      </c>
      <c r="O66" s="8" t="s">
        <v>39</v>
      </c>
      <c r="P66" s="8" t="s">
        <v>360</v>
      </c>
      <c r="Q66" s="8">
        <v>55.696855100000001</v>
      </c>
      <c r="R66" s="8">
        <v>-5.2815532000000003</v>
      </c>
      <c r="S66" s="16" t="s">
        <v>41</v>
      </c>
      <c r="T66" s="8" t="str">
        <f>CONCATENATE(A66,"_",SUBSTITUTE(IF(ISBLANK(Y66),IF(ISBLANK(AD66),IF(ISBLANK(AC66),AB66,AC66),AD66),Y66)," ","_"))</f>
        <v>Perimeter_2_Neophilaenus_lineatus</v>
      </c>
      <c r="U66" s="8" t="s">
        <v>42</v>
      </c>
      <c r="V66" s="8" t="s">
        <v>43</v>
      </c>
      <c r="W66" s="8">
        <v>3</v>
      </c>
      <c r="X66" s="8" t="s">
        <v>156</v>
      </c>
      <c r="Y66" s="8" t="s">
        <v>157</v>
      </c>
      <c r="Z66" s="16" t="s">
        <v>46</v>
      </c>
      <c r="AA66" s="16" t="s">
        <v>47</v>
      </c>
      <c r="AB66" s="8" t="s">
        <v>48</v>
      </c>
      <c r="AC66" s="8" t="s">
        <v>59</v>
      </c>
      <c r="AD66" s="8" t="s">
        <v>158</v>
      </c>
      <c r="AE66" s="4" t="str">
        <f>IF(OR(AG66="genus",AG66="species"),LEFT(Y66,FIND(" ",Y66)-1),"")</f>
        <v>Neophilaenus</v>
      </c>
      <c r="AF66" s="4" t="str">
        <f>IF(AG66="species",Y66,"")</f>
        <v>Neophilaenus lineatus</v>
      </c>
      <c r="AG66" s="4" t="s">
        <v>61</v>
      </c>
    </row>
    <row r="67" spans="1:33" ht="14.25" customHeight="1" x14ac:dyDescent="0.3">
      <c r="A67" s="8" t="s">
        <v>359</v>
      </c>
      <c r="B67" s="8" t="s">
        <v>331</v>
      </c>
      <c r="C67" s="8" t="s">
        <v>332</v>
      </c>
      <c r="D67" s="8">
        <v>10</v>
      </c>
      <c r="E67" s="8" t="s">
        <v>110</v>
      </c>
      <c r="F67" s="8" t="s">
        <v>352</v>
      </c>
      <c r="G67" s="8">
        <v>30</v>
      </c>
      <c r="H67" s="8" t="s">
        <v>112</v>
      </c>
      <c r="I67" s="12">
        <v>45546</v>
      </c>
      <c r="J67" s="14">
        <v>0.63541666666666663</v>
      </c>
      <c r="K67" s="8">
        <v>255</v>
      </c>
      <c r="L67" s="8"/>
      <c r="M67" s="8" t="s">
        <v>37</v>
      </c>
      <c r="N67" s="8" t="s">
        <v>38</v>
      </c>
      <c r="O67" s="8" t="s">
        <v>39</v>
      </c>
      <c r="P67" s="8" t="s">
        <v>360</v>
      </c>
      <c r="Q67" s="8">
        <v>55.696855100000001</v>
      </c>
      <c r="R67" s="8">
        <v>-5.2815532000000003</v>
      </c>
      <c r="S67" s="16" t="s">
        <v>41</v>
      </c>
      <c r="T67" s="8" t="str">
        <f>CONCATENATE(A67,"_",SUBSTITUTE(IF(ISBLANK(Y67),IF(ISBLANK(AD67),IF(ISBLANK(AC67),AB67,AC67),AD67),Y67)," ","_"))</f>
        <v>Perimeter_2_Orthotylus_ericetorum</v>
      </c>
      <c r="U67" s="8" t="s">
        <v>42</v>
      </c>
      <c r="V67" s="8" t="s">
        <v>43</v>
      </c>
      <c r="W67" s="16">
        <v>1</v>
      </c>
      <c r="X67" s="16" t="s">
        <v>115</v>
      </c>
      <c r="Y67" s="16" t="s">
        <v>116</v>
      </c>
      <c r="Z67" s="16" t="s">
        <v>46</v>
      </c>
      <c r="AA67" s="16" t="s">
        <v>47</v>
      </c>
      <c r="AB67" s="16" t="s">
        <v>48</v>
      </c>
      <c r="AC67" s="16" t="s">
        <v>59</v>
      </c>
      <c r="AD67" s="16" t="s">
        <v>117</v>
      </c>
      <c r="AE67" s="4" t="str">
        <f>IF(OR(AG67="genus",AG67="species"),LEFT(Y67,FIND(" ",Y67)-1),"")</f>
        <v>Orthotylus</v>
      </c>
      <c r="AF67" s="4" t="str">
        <f>IF(AG67="species",Y67,"")</f>
        <v>Orthotylus ericetorum</v>
      </c>
      <c r="AG67" s="4" t="s">
        <v>61</v>
      </c>
    </row>
    <row r="68" spans="1:33" ht="14.25" customHeight="1" x14ac:dyDescent="0.3">
      <c r="A68" s="4" t="s">
        <v>474</v>
      </c>
      <c r="B68" s="8" t="s">
        <v>32</v>
      </c>
      <c r="C68" s="4" t="s">
        <v>461</v>
      </c>
      <c r="D68" s="4">
        <v>5</v>
      </c>
      <c r="E68" s="4" t="s">
        <v>470</v>
      </c>
      <c r="F68" s="9"/>
      <c r="G68" s="9"/>
      <c r="H68" s="4" t="s">
        <v>35</v>
      </c>
      <c r="I68" s="19">
        <v>45546</v>
      </c>
      <c r="J68" s="6">
        <v>0.58333333333333304</v>
      </c>
      <c r="K68" s="4">
        <v>255</v>
      </c>
      <c r="L68" s="4"/>
      <c r="M68" s="8" t="s">
        <v>37</v>
      </c>
      <c r="N68" s="8" t="s">
        <v>38</v>
      </c>
      <c r="O68" s="8" t="s">
        <v>39</v>
      </c>
      <c r="P68" s="8" t="s">
        <v>475</v>
      </c>
      <c r="Q68" s="4">
        <v>55.701479999999997</v>
      </c>
      <c r="R68" s="4">
        <v>-5.2846399999999996</v>
      </c>
      <c r="S68" s="8" t="s">
        <v>476</v>
      </c>
      <c r="T68" s="8" t="str">
        <f>CONCATENATE(A68,"_",SUBSTITUTE(IF(ISBLANK(Y68),IF(ISBLANK(AD68),IF(ISBLANK(AC68),AB68,AC68),AD68),Y68)," ","_"))</f>
        <v>day0_MCH1_</v>
      </c>
      <c r="U68" s="8" t="s">
        <v>442</v>
      </c>
      <c r="V68" s="8"/>
      <c r="W68" s="4">
        <v>0</v>
      </c>
      <c r="X68" s="8"/>
      <c r="Y68" s="4"/>
      <c r="Z68" s="8"/>
      <c r="AA68" s="8"/>
      <c r="AB68" s="8"/>
      <c r="AC68" s="4"/>
      <c r="AD68" s="4"/>
      <c r="AE68" s="4" t="str">
        <f>IF(OR(AG68="genus",AG68="species"),LEFT(Y68,FIND(" ",Y68)-1),"")</f>
        <v/>
      </c>
      <c r="AF68" s="4"/>
      <c r="AG68" s="4"/>
    </row>
    <row r="69" spans="1:33" ht="14.25" customHeight="1" x14ac:dyDescent="0.3">
      <c r="A69" s="4" t="s">
        <v>469</v>
      </c>
      <c r="B69" s="8" t="s">
        <v>32</v>
      </c>
      <c r="C69" s="4" t="s">
        <v>131</v>
      </c>
      <c r="D69" s="4">
        <v>5</v>
      </c>
      <c r="E69" s="4" t="s">
        <v>470</v>
      </c>
      <c r="F69" s="4" t="s">
        <v>471</v>
      </c>
      <c r="G69" s="4">
        <v>17.559999999999999</v>
      </c>
      <c r="H69" s="4" t="s">
        <v>35</v>
      </c>
      <c r="I69" s="19">
        <v>45546</v>
      </c>
      <c r="J69" s="18" t="s">
        <v>472</v>
      </c>
      <c r="K69" s="4">
        <v>255</v>
      </c>
      <c r="L69" s="4"/>
      <c r="M69" s="8" t="s">
        <v>37</v>
      </c>
      <c r="N69" s="8" t="s">
        <v>38</v>
      </c>
      <c r="O69" s="8" t="s">
        <v>39</v>
      </c>
      <c r="P69" s="8" t="s">
        <v>473</v>
      </c>
      <c r="Q69" s="4">
        <v>55.698929999999997</v>
      </c>
      <c r="R69" s="4">
        <v>-5.28531</v>
      </c>
      <c r="S69" s="8" t="s">
        <v>41</v>
      </c>
      <c r="T69" s="8" t="str">
        <f>CONCATENATE(A69,"_",SUBSTITUTE(IF(ISBLANK(Y69),IF(ISBLANK(AD69),IF(ISBLANK(AC69),AB69,AC69),AD69),Y69)," ","_"))</f>
        <v>day0_MCH5_Cervus_elaphus</v>
      </c>
      <c r="U69" s="8" t="s">
        <v>442</v>
      </c>
      <c r="V69" s="8" t="s">
        <v>43</v>
      </c>
      <c r="W69" s="8">
        <v>2</v>
      </c>
      <c r="X69" s="8" t="s">
        <v>417</v>
      </c>
      <c r="Y69" s="8" t="s">
        <v>418</v>
      </c>
      <c r="Z69" s="8" t="s">
        <v>46</v>
      </c>
      <c r="AA69" s="8" t="s">
        <v>367</v>
      </c>
      <c r="AB69" s="8" t="s">
        <v>419</v>
      </c>
      <c r="AC69" s="4" t="s">
        <v>420</v>
      </c>
      <c r="AD69" s="4" t="s">
        <v>421</v>
      </c>
      <c r="AE69" s="4" t="str">
        <f>IF(OR(AG69="genus",AG69="species"),LEFT(Y69,FIND(" ",Y69)-1),"")</f>
        <v>Cervus</v>
      </c>
      <c r="AF69" s="4" t="str">
        <f>IF(AG69="species",Y69,"")</f>
        <v>Cervus elaphus</v>
      </c>
      <c r="AG69" s="4" t="s">
        <v>61</v>
      </c>
    </row>
    <row r="70" spans="1:33" ht="14.25" customHeight="1" x14ac:dyDescent="0.3">
      <c r="A70" s="4" t="s">
        <v>31</v>
      </c>
      <c r="B70" s="4" t="s">
        <v>32</v>
      </c>
      <c r="C70" s="4" t="s">
        <v>33</v>
      </c>
      <c r="D70" s="4">
        <v>15</v>
      </c>
      <c r="E70" s="4" t="s">
        <v>34</v>
      </c>
      <c r="F70" s="4" t="s">
        <v>498</v>
      </c>
      <c r="G70" s="20">
        <v>12</v>
      </c>
      <c r="H70" s="4" t="s">
        <v>35</v>
      </c>
      <c r="I70" s="5">
        <v>45546</v>
      </c>
      <c r="J70" s="6">
        <v>0.8125</v>
      </c>
      <c r="K70" s="4">
        <v>255</v>
      </c>
      <c r="L70" s="4" t="s">
        <v>36</v>
      </c>
      <c r="M70" s="4" t="s">
        <v>37</v>
      </c>
      <c r="N70" s="4" t="s">
        <v>38</v>
      </c>
      <c r="O70" s="4" t="s">
        <v>39</v>
      </c>
      <c r="P70" s="4" t="s">
        <v>40</v>
      </c>
      <c r="Q70" s="4">
        <v>55.695999999999998</v>
      </c>
      <c r="R70" s="4">
        <v>-5.2789999999999999</v>
      </c>
      <c r="S70" s="4" t="s">
        <v>41</v>
      </c>
      <c r="T70" s="8" t="str">
        <f>CONCATENATE(A70,"_",SUBSTITUTE(IF(ISBLANK(Y70),IF(ISBLANK(AD70),IF(ISBLANK(AC70),AB70,AC70),AD70),Y70)," ","_"))</f>
        <v>SS_Moth_trap_1_Epirrita_sp.</v>
      </c>
      <c r="U70" s="8" t="s">
        <v>42</v>
      </c>
      <c r="V70" s="8" t="s">
        <v>43</v>
      </c>
      <c r="W70" s="4">
        <v>1</v>
      </c>
      <c r="X70" s="4" t="s">
        <v>44</v>
      </c>
      <c r="Y70" s="4" t="s">
        <v>45</v>
      </c>
      <c r="Z70" s="4" t="s">
        <v>46</v>
      </c>
      <c r="AA70" s="4" t="s">
        <v>47</v>
      </c>
      <c r="AB70" s="4" t="s">
        <v>48</v>
      </c>
      <c r="AC70" s="4" t="s">
        <v>49</v>
      </c>
      <c r="AD70" s="4" t="s">
        <v>50</v>
      </c>
      <c r="AE70" s="4" t="str">
        <f>IF(OR(AG70="genus",AG70="species"),LEFT(Y70,FIND(" ",Y70)-1),"")</f>
        <v>Epirrita</v>
      </c>
      <c r="AF70" s="4" t="str">
        <f>IF(AG70="species",Y70,IF(RIGHT(AE70,4)=" sp.",LEFT(AE70,LEN(AE70)-4),AE70)&amp;" sp.")</f>
        <v>Epirrita sp.</v>
      </c>
      <c r="AG70" s="4" t="s">
        <v>51</v>
      </c>
    </row>
    <row r="71" spans="1:33" ht="14.25" customHeight="1" x14ac:dyDescent="0.3">
      <c r="A71" s="4" t="s">
        <v>92</v>
      </c>
      <c r="B71" s="4" t="s">
        <v>32</v>
      </c>
      <c r="C71" s="4" t="s">
        <v>93</v>
      </c>
      <c r="D71" s="4">
        <v>20</v>
      </c>
      <c r="E71" s="4" t="s">
        <v>34</v>
      </c>
      <c r="F71" s="4" t="s">
        <v>498</v>
      </c>
      <c r="G71" s="20">
        <v>12</v>
      </c>
      <c r="H71" s="4" t="s">
        <v>35</v>
      </c>
      <c r="I71" s="5">
        <v>45546</v>
      </c>
      <c r="J71" s="6">
        <v>0.79166666666666663</v>
      </c>
      <c r="K71" s="4">
        <v>256</v>
      </c>
      <c r="L71" s="4" t="s">
        <v>94</v>
      </c>
      <c r="M71" s="4" t="s">
        <v>37</v>
      </c>
      <c r="N71" s="4" t="s">
        <v>38</v>
      </c>
      <c r="O71" s="4" t="s">
        <v>39</v>
      </c>
      <c r="P71" s="4" t="s">
        <v>95</v>
      </c>
      <c r="Q71" s="4">
        <v>55.7</v>
      </c>
      <c r="R71" s="4">
        <v>-5.28</v>
      </c>
      <c r="S71" s="4" t="s">
        <v>41</v>
      </c>
      <c r="T71" s="8" t="str">
        <f>CONCATENATE(A71,"_",SUBSTITUTE(IF(ISBLANK(Y71),IF(ISBLANK(AD71),IF(ISBLANK(AC71),AB71,AC71),AD71),Y71)," ","_"))</f>
        <v>SS_Moth_trap_2_Nephrotoma_appendiculata</v>
      </c>
      <c r="U71" s="8" t="s">
        <v>42</v>
      </c>
      <c r="V71" s="8" t="s">
        <v>43</v>
      </c>
      <c r="W71" s="4">
        <v>3</v>
      </c>
      <c r="X71" s="4" t="s">
        <v>65</v>
      </c>
      <c r="Y71" s="7" t="s">
        <v>66</v>
      </c>
      <c r="Z71" s="4" t="s">
        <v>46</v>
      </c>
      <c r="AA71" s="4" t="s">
        <v>47</v>
      </c>
      <c r="AB71" s="4" t="s">
        <v>48</v>
      </c>
      <c r="AC71" s="4" t="s">
        <v>67</v>
      </c>
      <c r="AD71" s="4" t="s">
        <v>68</v>
      </c>
      <c r="AE71" s="4" t="str">
        <f>IF(OR(AG71="genus",AG71="species"),LEFT(Y71,FIND(" ",Y71)-1),"")</f>
        <v>Nephrotoma</v>
      </c>
      <c r="AF71" s="4" t="str">
        <f>IF(AG71="species",Y71,"")</f>
        <v>Nephrotoma appendiculata</v>
      </c>
      <c r="AG71" s="4" t="s">
        <v>61</v>
      </c>
    </row>
    <row r="72" spans="1:33" ht="14.25" customHeight="1" x14ac:dyDescent="0.3">
      <c r="A72" s="4" t="s">
        <v>92</v>
      </c>
      <c r="B72" s="4" t="s">
        <v>32</v>
      </c>
      <c r="C72" s="4" t="s">
        <v>93</v>
      </c>
      <c r="D72" s="4">
        <v>20</v>
      </c>
      <c r="E72" s="4" t="s">
        <v>34</v>
      </c>
      <c r="F72" s="4" t="s">
        <v>498</v>
      </c>
      <c r="G72" s="20">
        <v>12</v>
      </c>
      <c r="H72" s="4" t="s">
        <v>35</v>
      </c>
      <c r="I72" s="5">
        <v>45546</v>
      </c>
      <c r="J72" s="6">
        <v>0.79166666666666663</v>
      </c>
      <c r="K72" s="4">
        <v>256</v>
      </c>
      <c r="L72" s="4" t="s">
        <v>94</v>
      </c>
      <c r="M72" s="4" t="s">
        <v>37</v>
      </c>
      <c r="N72" s="4" t="s">
        <v>38</v>
      </c>
      <c r="O72" s="4" t="s">
        <v>39</v>
      </c>
      <c r="P72" s="4" t="s">
        <v>95</v>
      </c>
      <c r="Q72" s="4">
        <v>55.7</v>
      </c>
      <c r="R72" s="4">
        <v>-5.28</v>
      </c>
      <c r="S72" s="4" t="s">
        <v>41</v>
      </c>
      <c r="T72" s="8" t="str">
        <f>CONCATENATE(A72,"_",SUBSTITUTE(IF(ISBLANK(Y72),IF(ISBLANK(AD72),IF(ISBLANK(AC72),AB72,AC72),AD72),Y72)," ","_"))</f>
        <v>SS_Moth_trap_2_Ophion_sp.</v>
      </c>
      <c r="U72" s="8" t="s">
        <v>42</v>
      </c>
      <c r="V72" s="8" t="s">
        <v>43</v>
      </c>
      <c r="W72" s="4">
        <v>1</v>
      </c>
      <c r="X72" s="4" t="s">
        <v>99</v>
      </c>
      <c r="Y72" s="4" t="s">
        <v>100</v>
      </c>
      <c r="Z72" s="4" t="s">
        <v>46</v>
      </c>
      <c r="AA72" s="4" t="s">
        <v>47</v>
      </c>
      <c r="AB72" s="4" t="s">
        <v>48</v>
      </c>
      <c r="AC72" s="4" t="s">
        <v>101</v>
      </c>
      <c r="AD72" s="4" t="s">
        <v>102</v>
      </c>
      <c r="AE72" s="4" t="str">
        <f>IF(OR(AG72="genus",AG72="species"),LEFT(Y72,FIND(" ",Y72)-1),"")</f>
        <v>Ophion</v>
      </c>
      <c r="AF72" s="4" t="str">
        <f>IF(AG72="species",Y72,IF(RIGHT(AE72,4)=" sp.",LEFT(AE72,LEN(AE72)-4),AE72)&amp;" sp.")</f>
        <v>Ophion sp.</v>
      </c>
      <c r="AG72" s="4" t="s">
        <v>51</v>
      </c>
    </row>
    <row r="73" spans="1:33" ht="14.25" customHeight="1" x14ac:dyDescent="0.3">
      <c r="A73" s="4" t="s">
        <v>92</v>
      </c>
      <c r="B73" s="4" t="s">
        <v>32</v>
      </c>
      <c r="C73" s="4" t="s">
        <v>93</v>
      </c>
      <c r="D73" s="4">
        <v>20</v>
      </c>
      <c r="E73" s="4" t="s">
        <v>34</v>
      </c>
      <c r="F73" s="4" t="s">
        <v>498</v>
      </c>
      <c r="G73" s="20">
        <v>12</v>
      </c>
      <c r="H73" s="4" t="s">
        <v>35</v>
      </c>
      <c r="I73" s="5">
        <v>45546</v>
      </c>
      <c r="J73" s="6">
        <v>0.79166666666666663</v>
      </c>
      <c r="K73" s="4">
        <v>256</v>
      </c>
      <c r="L73" s="4" t="s">
        <v>94</v>
      </c>
      <c r="M73" s="4" t="s">
        <v>37</v>
      </c>
      <c r="N73" s="4" t="s">
        <v>38</v>
      </c>
      <c r="O73" s="4" t="s">
        <v>39</v>
      </c>
      <c r="P73" s="4" t="s">
        <v>95</v>
      </c>
      <c r="Q73" s="4">
        <v>55.7</v>
      </c>
      <c r="R73" s="4">
        <v>-5.28</v>
      </c>
      <c r="S73" s="4" t="s">
        <v>41</v>
      </c>
      <c r="T73" s="8" t="str">
        <f>CONCATENATE(A73,"_",SUBSTITUTE(IF(ISBLANK(Y73),IF(ISBLANK(AD73),IF(ISBLANK(AC73),AB73,AC73),AD73),Y73)," ","_"))</f>
        <v>SS_Moth_trap_2_Seira_domestica</v>
      </c>
      <c r="U73" s="8" t="s">
        <v>42</v>
      </c>
      <c r="V73" s="8" t="s">
        <v>43</v>
      </c>
      <c r="W73" s="4">
        <v>1</v>
      </c>
      <c r="X73" s="8" t="s">
        <v>96</v>
      </c>
      <c r="Y73" s="8" t="s">
        <v>503</v>
      </c>
      <c r="Z73" s="8" t="s">
        <v>46</v>
      </c>
      <c r="AA73" s="8" t="s">
        <v>47</v>
      </c>
      <c r="AB73" s="4" t="s">
        <v>97</v>
      </c>
      <c r="AC73" s="4" t="s">
        <v>49</v>
      </c>
      <c r="AD73" s="21" t="s">
        <v>98</v>
      </c>
      <c r="AE73" s="4" t="str">
        <f>IF(OR(AG73="genus",AG73="species"),LEFT(Y73,FIND(" ",Y73)-1),"")</f>
        <v>Seira</v>
      </c>
      <c r="AF73" s="4" t="str">
        <f>IF(AG73="species",Y73,"")</f>
        <v>Seira domestica</v>
      </c>
      <c r="AG73" s="4" t="s">
        <v>61</v>
      </c>
    </row>
    <row r="74" spans="1:33" ht="14.25" customHeight="1" x14ac:dyDescent="0.3">
      <c r="A74" s="4" t="s">
        <v>92</v>
      </c>
      <c r="B74" s="4" t="s">
        <v>32</v>
      </c>
      <c r="C74" s="4" t="s">
        <v>93</v>
      </c>
      <c r="D74" s="4">
        <v>20</v>
      </c>
      <c r="E74" s="4" t="s">
        <v>34</v>
      </c>
      <c r="F74" s="4" t="s">
        <v>498</v>
      </c>
      <c r="G74" s="20">
        <v>12</v>
      </c>
      <c r="H74" s="4" t="s">
        <v>35</v>
      </c>
      <c r="I74" s="5">
        <v>45546</v>
      </c>
      <c r="J74" s="6">
        <v>0.79166666666666663</v>
      </c>
      <c r="K74" s="4">
        <v>256</v>
      </c>
      <c r="L74" s="4" t="s">
        <v>94</v>
      </c>
      <c r="M74" s="4" t="s">
        <v>37</v>
      </c>
      <c r="N74" s="4" t="s">
        <v>38</v>
      </c>
      <c r="O74" s="4" t="s">
        <v>39</v>
      </c>
      <c r="P74" s="4" t="s">
        <v>95</v>
      </c>
      <c r="Q74" s="4">
        <v>55.7</v>
      </c>
      <c r="R74" s="4">
        <v>-5.28</v>
      </c>
      <c r="S74" s="4" t="s">
        <v>41</v>
      </c>
      <c r="T74" s="8" t="str">
        <f>CONCATENATE(A74,"_",SUBSTITUTE(IF(ISBLANK(Y74),IF(ISBLANK(AD74),IF(ISBLANK(AC74),AB74,AC74),AD74),Y74)," ","_"))</f>
        <v>SS_Moth_trap_2_Xestia_xanthographa</v>
      </c>
      <c r="U74" s="8" t="s">
        <v>42</v>
      </c>
      <c r="V74" s="8" t="s">
        <v>43</v>
      </c>
      <c r="W74" s="4">
        <v>2</v>
      </c>
      <c r="X74" s="4" t="s">
        <v>62</v>
      </c>
      <c r="Y74" s="4" t="s">
        <v>63</v>
      </c>
      <c r="Z74" s="4" t="s">
        <v>46</v>
      </c>
      <c r="AA74" s="4" t="s">
        <v>47</v>
      </c>
      <c r="AB74" s="4" t="s">
        <v>48</v>
      </c>
      <c r="AC74" s="4" t="s">
        <v>49</v>
      </c>
      <c r="AD74" s="4" t="s">
        <v>64</v>
      </c>
      <c r="AE74" s="4" t="str">
        <f>IF(OR(AG74="genus",AG74="species"),LEFT(Y74,FIND(" ",Y74)-1),"")</f>
        <v>Xestia</v>
      </c>
      <c r="AF74" s="4" t="str">
        <f>IF(AG74="species",Y74,"")</f>
        <v>Xestia xanthographa</v>
      </c>
      <c r="AG74" s="4" t="s">
        <v>61</v>
      </c>
    </row>
    <row r="75" spans="1:33" ht="14.25" customHeight="1" x14ac:dyDescent="0.3">
      <c r="A75" s="4" t="s">
        <v>292</v>
      </c>
      <c r="B75" s="4" t="s">
        <v>32</v>
      </c>
      <c r="C75" s="4" t="s">
        <v>244</v>
      </c>
      <c r="D75" s="4">
        <v>40</v>
      </c>
      <c r="E75" s="4" t="s">
        <v>245</v>
      </c>
      <c r="F75" s="1" t="s">
        <v>293</v>
      </c>
      <c r="G75" s="4">
        <v>30</v>
      </c>
      <c r="H75" s="4" t="s">
        <v>247</v>
      </c>
      <c r="I75" s="22">
        <v>45546</v>
      </c>
      <c r="J75" s="6">
        <v>0.64513888888888893</v>
      </c>
      <c r="K75" s="4">
        <v>255</v>
      </c>
      <c r="L75" s="4" t="s">
        <v>294</v>
      </c>
      <c r="M75" s="4" t="s">
        <v>37</v>
      </c>
      <c r="N75" s="4" t="s">
        <v>38</v>
      </c>
      <c r="O75" s="4" t="s">
        <v>39</v>
      </c>
      <c r="P75" s="4" t="s">
        <v>295</v>
      </c>
      <c r="Q75" s="4">
        <v>55.696522999999999</v>
      </c>
      <c r="R75" s="4">
        <v>-5.2700699999999996</v>
      </c>
      <c r="S75" s="16" t="s">
        <v>41</v>
      </c>
      <c r="T75" s="8" t="str">
        <f>CONCATENATE(A75,"_",SUBSTITUTE(IF(ISBLANK(Y75),IF(ISBLANK(AD75),IF(ISBLANK(AC75),AB75,AC75),AD75),Y75)," ","_"))</f>
        <v>SSTransect_1_subsample_1_</v>
      </c>
      <c r="U75" s="8" t="s">
        <v>42</v>
      </c>
      <c r="V75" s="8"/>
      <c r="W75" s="4">
        <v>0</v>
      </c>
      <c r="X75" s="4"/>
      <c r="Y75" s="4"/>
      <c r="Z75" s="4"/>
      <c r="AA75" s="4"/>
      <c r="AB75" s="4"/>
      <c r="AC75" s="4"/>
      <c r="AD75" s="4"/>
      <c r="AE75" s="4" t="str">
        <f>IF(OR(AG75="genus",AG75="species"),LEFT(Y75,FIND(" ",Y75)-1),"")</f>
        <v/>
      </c>
      <c r="AF75" s="4" t="str">
        <f>IF(AG75="species",Y75,"")</f>
        <v/>
      </c>
      <c r="AG75" s="4"/>
    </row>
    <row r="76" spans="1:33" ht="14.25" customHeight="1" x14ac:dyDescent="0.3">
      <c r="A76" s="4" t="s">
        <v>296</v>
      </c>
      <c r="B76" s="4" t="s">
        <v>32</v>
      </c>
      <c r="C76" s="4" t="s">
        <v>244</v>
      </c>
      <c r="D76" s="4">
        <v>40</v>
      </c>
      <c r="E76" s="4" t="s">
        <v>245</v>
      </c>
      <c r="F76" s="1" t="s">
        <v>293</v>
      </c>
      <c r="G76" s="4">
        <v>30</v>
      </c>
      <c r="H76" s="4" t="s">
        <v>247</v>
      </c>
      <c r="I76" s="22">
        <v>45546</v>
      </c>
      <c r="J76" s="6">
        <v>0.64513888888888893</v>
      </c>
      <c r="K76" s="4">
        <v>255</v>
      </c>
      <c r="L76" s="4" t="s">
        <v>294</v>
      </c>
      <c r="M76" s="4" t="s">
        <v>37</v>
      </c>
      <c r="N76" s="4" t="s">
        <v>38</v>
      </c>
      <c r="O76" s="4" t="s">
        <v>39</v>
      </c>
      <c r="P76" s="4" t="s">
        <v>295</v>
      </c>
      <c r="Q76" s="4">
        <v>55.696522999999999</v>
      </c>
      <c r="R76" s="4">
        <v>-5.2700699999999996</v>
      </c>
      <c r="S76" s="16" t="s">
        <v>41</v>
      </c>
      <c r="T76" s="8" t="str">
        <f>CONCATENATE(A76,"_",SUBSTITUTE(IF(ISBLANK(Y76),IF(ISBLANK(AD76),IF(ISBLANK(AC76),AB76,AC76),AD76),Y76)," ","_"))</f>
        <v>SSTransect_1_subsample_2_</v>
      </c>
      <c r="U76" s="8" t="s">
        <v>42</v>
      </c>
      <c r="V76" s="8"/>
      <c r="W76" s="4">
        <v>0</v>
      </c>
      <c r="X76" s="4"/>
      <c r="Y76" s="4"/>
      <c r="Z76" s="4"/>
      <c r="AA76" s="4"/>
      <c r="AB76" s="4"/>
      <c r="AC76" s="4"/>
      <c r="AD76" s="4"/>
      <c r="AE76" s="4" t="str">
        <f>IF(OR(AG76="genus",AG76="species"),LEFT(Y76,FIND(" ",Y76)-1),"")</f>
        <v/>
      </c>
      <c r="AF76" s="4" t="str">
        <f>IF(AG76="species",Y76,"")</f>
        <v/>
      </c>
      <c r="AG76" s="4"/>
    </row>
    <row r="77" spans="1:33" ht="14.25" customHeight="1" x14ac:dyDescent="0.3">
      <c r="A77" s="4" t="s">
        <v>297</v>
      </c>
      <c r="B77" s="4" t="s">
        <v>32</v>
      </c>
      <c r="C77" s="4" t="s">
        <v>244</v>
      </c>
      <c r="D77" s="4">
        <v>40</v>
      </c>
      <c r="E77" s="4" t="s">
        <v>245</v>
      </c>
      <c r="F77" s="1" t="s">
        <v>293</v>
      </c>
      <c r="G77" s="4">
        <v>30</v>
      </c>
      <c r="H77" s="4" t="s">
        <v>247</v>
      </c>
      <c r="I77" s="22">
        <v>45546</v>
      </c>
      <c r="J77" s="6">
        <v>0.64513888888888893</v>
      </c>
      <c r="K77" s="4">
        <v>255</v>
      </c>
      <c r="L77" s="4" t="s">
        <v>294</v>
      </c>
      <c r="M77" s="4" t="s">
        <v>37</v>
      </c>
      <c r="N77" s="4" t="s">
        <v>38</v>
      </c>
      <c r="O77" s="4" t="s">
        <v>39</v>
      </c>
      <c r="P77" s="4" t="s">
        <v>295</v>
      </c>
      <c r="Q77" s="4">
        <v>55.696522999999999</v>
      </c>
      <c r="R77" s="4">
        <v>-5.2700699999999996</v>
      </c>
      <c r="S77" s="16" t="s">
        <v>41</v>
      </c>
      <c r="T77" s="8" t="str">
        <f>CONCATENATE(A77,"_",SUBSTITUTE(IF(ISBLANK(Y77),IF(ISBLANK(AD77),IF(ISBLANK(AC77),AB77,AC77),AD77),Y77)," ","_"))</f>
        <v>SSTransect_1_subsample_3_Ephemeroptera_sp.</v>
      </c>
      <c r="U77" s="8" t="s">
        <v>42</v>
      </c>
      <c r="V77" s="8" t="s">
        <v>43</v>
      </c>
      <c r="W77" s="4">
        <v>2</v>
      </c>
      <c r="X77" s="4" t="s">
        <v>298</v>
      </c>
      <c r="Y77" s="8" t="str">
        <f>IF(AG77="class",AB77,IF(AG77="order",AC77,IF(AG77="family",AD77,AA77)))&amp;" sp."</f>
        <v>Ephemeroptera sp.</v>
      </c>
      <c r="Z77" s="4" t="s">
        <v>46</v>
      </c>
      <c r="AA77" s="4" t="s">
        <v>47</v>
      </c>
      <c r="AB77" s="4" t="s">
        <v>48</v>
      </c>
      <c r="AC77" s="4" t="s">
        <v>252</v>
      </c>
      <c r="AD77" s="16" t="str">
        <f>IF(RIGHT(AC77,4)=" sp.",LEFT(AC77,LEN(AC77)-4),AC77)&amp;" sp."</f>
        <v>Ephemeroptera sp.</v>
      </c>
      <c r="AE77" s="4" t="str">
        <f>IF(OR(AG77="genus",AG77="species"),LEFT(Y77,FIND(" ",Y77)-1),IF(RIGHT(AD77,4)=" sp.",LEFT(AD77,LEN(AD77)-4),AD77)&amp;" sp.")</f>
        <v>Ephemeroptera sp.</v>
      </c>
      <c r="AF77" s="4" t="str">
        <f>IF(AG77="species",Y77,IF(RIGHT(AE77,4)=" sp.",LEFT(AE77,LEN(AE77)-4),AE77)&amp;" sp.")</f>
        <v>Ephemeroptera sp.</v>
      </c>
      <c r="AG77" s="4" t="s">
        <v>28</v>
      </c>
    </row>
    <row r="78" spans="1:33" ht="14.25" customHeight="1" x14ac:dyDescent="0.3">
      <c r="A78" s="4" t="s">
        <v>297</v>
      </c>
      <c r="B78" s="4" t="s">
        <v>32</v>
      </c>
      <c r="C78" s="4" t="s">
        <v>244</v>
      </c>
      <c r="D78" s="4">
        <v>40</v>
      </c>
      <c r="E78" s="4" t="s">
        <v>245</v>
      </c>
      <c r="F78" s="1" t="s">
        <v>293</v>
      </c>
      <c r="G78" s="4">
        <v>30</v>
      </c>
      <c r="H78" s="4" t="s">
        <v>247</v>
      </c>
      <c r="I78" s="22">
        <v>45546</v>
      </c>
      <c r="J78" s="6">
        <v>0.64513888888888893</v>
      </c>
      <c r="K78" s="4">
        <v>255</v>
      </c>
      <c r="L78" s="4" t="s">
        <v>294</v>
      </c>
      <c r="M78" s="4" t="s">
        <v>37</v>
      </c>
      <c r="N78" s="4" t="s">
        <v>38</v>
      </c>
      <c r="O78" s="4" t="s">
        <v>39</v>
      </c>
      <c r="P78" s="4" t="s">
        <v>295</v>
      </c>
      <c r="Q78" s="4">
        <v>55.696522999999999</v>
      </c>
      <c r="R78" s="4">
        <v>-5.2700699999999996</v>
      </c>
      <c r="S78" s="16" t="s">
        <v>41</v>
      </c>
      <c r="T78" s="8" t="str">
        <f>CONCATENATE(A78,"_",SUBSTITUTE(IF(ISBLANK(Y78),IF(ISBLANK(AD78),IF(ISBLANK(AC78),AB78,AC78),AD78),Y78)," ","_"))</f>
        <v>SSTransect_1_subsample_3_Trichoptera_sp.</v>
      </c>
      <c r="U78" s="8" t="s">
        <v>42</v>
      </c>
      <c r="V78" s="8" t="s">
        <v>43</v>
      </c>
      <c r="W78" s="4">
        <v>1</v>
      </c>
      <c r="X78" s="4" t="s">
        <v>82</v>
      </c>
      <c r="Y78" s="8" t="str">
        <f>IF(AG78="class",AB78,IF(AG78="order",AC78,IF(AG78="family",AD78,AA78)))&amp;" sp."</f>
        <v>Trichoptera sp.</v>
      </c>
      <c r="Z78" s="4" t="s">
        <v>46</v>
      </c>
      <c r="AA78" s="4" t="s">
        <v>47</v>
      </c>
      <c r="AB78" s="4" t="s">
        <v>48</v>
      </c>
      <c r="AC78" s="4" t="s">
        <v>84</v>
      </c>
      <c r="AD78" s="16" t="str">
        <f>IF(RIGHT(AC78,4)=" sp.",LEFT(AC78,LEN(AC78)-4),AC78)&amp;" sp."</f>
        <v>Trichoptera sp.</v>
      </c>
      <c r="AE78" s="4" t="str">
        <f>IF(OR(AG78="genus",AG78="species"),LEFT(Y78,FIND(" ",Y78)-1),IF(RIGHT(AD78,4)=" sp.",LEFT(AD78,LEN(AD78)-4),AD78)&amp;" sp.")</f>
        <v>Trichoptera sp.</v>
      </c>
      <c r="AF78" s="4" t="str">
        <f>IF(AG78="species",Y78,IF(RIGHT(AE78,4)=" sp.",LEFT(AE78,LEN(AE78)-4),AE78)&amp;" sp.")</f>
        <v>Trichoptera sp.</v>
      </c>
      <c r="AG78" s="4" t="s">
        <v>28</v>
      </c>
    </row>
    <row r="79" spans="1:33" ht="14.25" customHeight="1" x14ac:dyDescent="0.3">
      <c r="A79" s="4" t="s">
        <v>299</v>
      </c>
      <c r="B79" s="4" t="s">
        <v>32</v>
      </c>
      <c r="C79" s="4" t="s">
        <v>244</v>
      </c>
      <c r="D79" s="4">
        <v>40</v>
      </c>
      <c r="E79" s="4" t="s">
        <v>245</v>
      </c>
      <c r="F79" s="1" t="s">
        <v>293</v>
      </c>
      <c r="G79" s="4">
        <v>30</v>
      </c>
      <c r="H79" s="4" t="s">
        <v>247</v>
      </c>
      <c r="I79" s="22">
        <v>45546</v>
      </c>
      <c r="J79" s="6">
        <v>0.64513888888888893</v>
      </c>
      <c r="K79" s="4">
        <v>255</v>
      </c>
      <c r="L79" s="4" t="s">
        <v>294</v>
      </c>
      <c r="M79" s="4" t="s">
        <v>37</v>
      </c>
      <c r="N79" s="4" t="s">
        <v>38</v>
      </c>
      <c r="O79" s="4" t="s">
        <v>39</v>
      </c>
      <c r="P79" s="4" t="s">
        <v>295</v>
      </c>
      <c r="Q79" s="4">
        <v>55.696522999999999</v>
      </c>
      <c r="R79" s="4">
        <v>-5.2700699999999996</v>
      </c>
      <c r="S79" s="16" t="s">
        <v>41</v>
      </c>
      <c r="T79" s="8" t="str">
        <f>CONCATENATE(A79,"_",SUBSTITUTE(IF(ISBLANK(Y79),IF(ISBLANK(AD79),IF(ISBLANK(AC79),AB79,AC79),AD79),Y79)," ","_"))</f>
        <v>SSTransect_1_subsample_4_Plecoptera_sp.</v>
      </c>
      <c r="U79" s="8" t="s">
        <v>42</v>
      </c>
      <c r="V79" s="8" t="s">
        <v>43</v>
      </c>
      <c r="W79" s="4">
        <v>1</v>
      </c>
      <c r="X79" s="4" t="s">
        <v>300</v>
      </c>
      <c r="Y79" s="8" t="str">
        <f>IF(AG79="class",AB79,IF(AG79="order",AC79,IF(AG79="family",AD79,AA79)))&amp;" sp."</f>
        <v>Plecoptera sp.</v>
      </c>
      <c r="Z79" s="4" t="s">
        <v>46</v>
      </c>
      <c r="AA79" s="4" t="s">
        <v>47</v>
      </c>
      <c r="AB79" s="4" t="s">
        <v>48</v>
      </c>
      <c r="AC79" s="4" t="s">
        <v>251</v>
      </c>
      <c r="AD79" s="16" t="str">
        <f>IF(RIGHT(AC79,4)=" sp.",LEFT(AC79,LEN(AC79)-4),AC79)&amp;" sp."</f>
        <v>Plecoptera sp.</v>
      </c>
      <c r="AE79" s="4" t="str">
        <f>IF(OR(AG79="genus",AG79="species"),LEFT(Y79,FIND(" ",Y79)-1),IF(RIGHT(AD79,4)=" sp.",LEFT(AD79,LEN(AD79)-4),AD79)&amp;" sp.")</f>
        <v>Plecoptera sp.</v>
      </c>
      <c r="AF79" s="4" t="str">
        <f>IF(AG79="species",Y79,IF(RIGHT(AE79,4)=" sp.",LEFT(AE79,LEN(AE79)-4),AE79)&amp;" sp.")</f>
        <v>Plecoptera sp.</v>
      </c>
      <c r="AG79" s="4" t="s">
        <v>28</v>
      </c>
    </row>
    <row r="80" spans="1:33" ht="14.25" customHeight="1" x14ac:dyDescent="0.3">
      <c r="A80" s="4" t="s">
        <v>301</v>
      </c>
      <c r="B80" s="4" t="s">
        <v>32</v>
      </c>
      <c r="C80" s="4" t="s">
        <v>244</v>
      </c>
      <c r="D80" s="4">
        <v>40</v>
      </c>
      <c r="E80" s="4" t="s">
        <v>245</v>
      </c>
      <c r="F80" s="1" t="s">
        <v>293</v>
      </c>
      <c r="G80" s="4">
        <v>30</v>
      </c>
      <c r="H80" s="4" t="s">
        <v>247</v>
      </c>
      <c r="I80" s="22">
        <v>45546</v>
      </c>
      <c r="J80" s="6">
        <v>0.65833333333333333</v>
      </c>
      <c r="K80" s="4">
        <v>255</v>
      </c>
      <c r="L80" s="4" t="s">
        <v>294</v>
      </c>
      <c r="M80" s="4" t="s">
        <v>37</v>
      </c>
      <c r="N80" s="4" t="s">
        <v>38</v>
      </c>
      <c r="O80" s="4" t="s">
        <v>39</v>
      </c>
      <c r="P80" s="4" t="s">
        <v>302</v>
      </c>
      <c r="Q80" s="4">
        <v>55.696629170050699</v>
      </c>
      <c r="R80" s="4">
        <v>-5.2707836441018401</v>
      </c>
      <c r="S80" s="16" t="s">
        <v>41</v>
      </c>
      <c r="T80" s="8" t="str">
        <f>CONCATENATE(A80,"_",SUBSTITUTE(IF(ISBLANK(Y80),IF(ISBLANK(AD80),IF(ISBLANK(AC80),AB80,AC80),AD80),Y80)," ","_"))</f>
        <v>SSTransect_2_subsample_1_Ephemeroptera_sp.</v>
      </c>
      <c r="U80" s="8" t="s">
        <v>42</v>
      </c>
      <c r="V80" s="8" t="s">
        <v>43</v>
      </c>
      <c r="W80" s="4">
        <v>4</v>
      </c>
      <c r="X80" s="4" t="s">
        <v>298</v>
      </c>
      <c r="Y80" s="8" t="str">
        <f>IF(AG80="class",AB80,IF(AG80="order",AC80,IF(AG80="family",AD80,AA80)))&amp;" sp."</f>
        <v>Ephemeroptera sp.</v>
      </c>
      <c r="Z80" s="4" t="s">
        <v>46</v>
      </c>
      <c r="AA80" s="4" t="s">
        <v>47</v>
      </c>
      <c r="AB80" s="4" t="s">
        <v>48</v>
      </c>
      <c r="AC80" s="4" t="s">
        <v>252</v>
      </c>
      <c r="AD80" s="16" t="str">
        <f>IF(RIGHT(AC80,4)=" sp.",LEFT(AC80,LEN(AC80)-4),AC80)&amp;" sp."</f>
        <v>Ephemeroptera sp.</v>
      </c>
      <c r="AE80" s="4" t="str">
        <f>IF(OR(AG80="genus",AG80="species"),LEFT(Y80,FIND(" ",Y80)-1),IF(RIGHT(AD80,4)=" sp.",LEFT(AD80,LEN(AD80)-4),AD80)&amp;" sp.")</f>
        <v>Ephemeroptera sp.</v>
      </c>
      <c r="AF80" s="4" t="str">
        <f>IF(AG80="species",Y80,IF(RIGHT(AE80,4)=" sp.",LEFT(AE80,LEN(AE80)-4),AE80)&amp;" sp.")</f>
        <v>Ephemeroptera sp.</v>
      </c>
      <c r="AG80" s="4" t="s">
        <v>28</v>
      </c>
    </row>
    <row r="81" spans="1:33" ht="14.25" customHeight="1" x14ac:dyDescent="0.3">
      <c r="A81" s="4" t="s">
        <v>301</v>
      </c>
      <c r="B81" s="4" t="s">
        <v>32</v>
      </c>
      <c r="C81" s="4" t="s">
        <v>244</v>
      </c>
      <c r="D81" s="4">
        <v>40</v>
      </c>
      <c r="E81" s="4" t="s">
        <v>245</v>
      </c>
      <c r="F81" s="1" t="s">
        <v>293</v>
      </c>
      <c r="G81" s="4">
        <v>30</v>
      </c>
      <c r="H81" s="4" t="s">
        <v>247</v>
      </c>
      <c r="I81" s="22">
        <v>45546</v>
      </c>
      <c r="J81" s="6">
        <v>0.65833333333333333</v>
      </c>
      <c r="K81" s="4">
        <v>255</v>
      </c>
      <c r="L81" s="4" t="s">
        <v>294</v>
      </c>
      <c r="M81" s="4" t="s">
        <v>37</v>
      </c>
      <c r="N81" s="4" t="s">
        <v>38</v>
      </c>
      <c r="O81" s="4" t="s">
        <v>39</v>
      </c>
      <c r="P81" s="4" t="s">
        <v>302</v>
      </c>
      <c r="Q81" s="4">
        <v>55.696629170050699</v>
      </c>
      <c r="R81" s="4">
        <v>-5.2707836441018401</v>
      </c>
      <c r="S81" s="16" t="s">
        <v>41</v>
      </c>
      <c r="T81" s="8" t="str">
        <f>CONCATENATE(A81,"_",SUBSTITUTE(IF(ISBLANK(Y81),IF(ISBLANK(AD81),IF(ISBLANK(AC81),AB81,AC81),AD81),Y81)," ","_"))</f>
        <v>SSTransect_2_subsample_1_Ephemeroptera_sp.</v>
      </c>
      <c r="U81" s="8" t="s">
        <v>42</v>
      </c>
      <c r="V81" s="8" t="s">
        <v>43</v>
      </c>
      <c r="W81" s="4">
        <v>1</v>
      </c>
      <c r="X81" s="4" t="s">
        <v>298</v>
      </c>
      <c r="Y81" s="8" t="str">
        <f>IF(AG81="class",AB81,IF(AG81="order",AC81,IF(AG81="family",AD81,AA81)))&amp;" sp."</f>
        <v>Ephemeroptera sp.</v>
      </c>
      <c r="Z81" s="4" t="s">
        <v>46</v>
      </c>
      <c r="AA81" s="4" t="s">
        <v>47</v>
      </c>
      <c r="AB81" s="4" t="s">
        <v>48</v>
      </c>
      <c r="AC81" s="4" t="s">
        <v>252</v>
      </c>
      <c r="AD81" s="16" t="str">
        <f>IF(RIGHT(AC81,4)=" sp.",LEFT(AC81,LEN(AC81)-4),AC81)&amp;" sp."</f>
        <v>Ephemeroptera sp.</v>
      </c>
      <c r="AE81" s="4" t="str">
        <f>IF(OR(AG81="genus",AG81="species"),LEFT(Y81,FIND(" ",Y81)-1),IF(RIGHT(AD81,4)=" sp.",LEFT(AD81,LEN(AD81)-4),AD81)&amp;" sp.")</f>
        <v>Ephemeroptera sp.</v>
      </c>
      <c r="AF81" s="4" t="str">
        <f>IF(AG81="species",Y81,IF(RIGHT(AE81,4)=" sp.",LEFT(AE81,LEN(AE81)-4),AE81)&amp;" sp.")</f>
        <v>Ephemeroptera sp.</v>
      </c>
      <c r="AG81" s="4" t="s">
        <v>28</v>
      </c>
    </row>
    <row r="82" spans="1:33" ht="14.25" customHeight="1" x14ac:dyDescent="0.3">
      <c r="A82" s="4" t="s">
        <v>301</v>
      </c>
      <c r="B82" s="4" t="s">
        <v>32</v>
      </c>
      <c r="C82" s="4" t="s">
        <v>244</v>
      </c>
      <c r="D82" s="4">
        <v>40</v>
      </c>
      <c r="E82" s="4" t="s">
        <v>245</v>
      </c>
      <c r="F82" s="1" t="s">
        <v>293</v>
      </c>
      <c r="G82" s="4">
        <v>30</v>
      </c>
      <c r="H82" s="4" t="s">
        <v>247</v>
      </c>
      <c r="I82" s="22">
        <v>45546</v>
      </c>
      <c r="J82" s="6">
        <v>0.65833333333333333</v>
      </c>
      <c r="K82" s="4">
        <v>255</v>
      </c>
      <c r="L82" s="4" t="s">
        <v>294</v>
      </c>
      <c r="M82" s="4" t="s">
        <v>37</v>
      </c>
      <c r="N82" s="4" t="s">
        <v>38</v>
      </c>
      <c r="O82" s="4" t="s">
        <v>39</v>
      </c>
      <c r="P82" s="4" t="s">
        <v>302</v>
      </c>
      <c r="Q82" s="4">
        <v>55.696629170050699</v>
      </c>
      <c r="R82" s="4">
        <v>-5.2707836441018401</v>
      </c>
      <c r="S82" s="16" t="s">
        <v>41</v>
      </c>
      <c r="T82" s="8" t="str">
        <f>CONCATENATE(A82,"_",SUBSTITUTE(IF(ISBLANK(Y82),IF(ISBLANK(AD82),IF(ISBLANK(AC82),AB82,AC82),AD82),Y82)," ","_"))</f>
        <v>SSTransect_2_subsample_1_Trombidiformes_sp.</v>
      </c>
      <c r="U82" s="8" t="s">
        <v>42</v>
      </c>
      <c r="V82" s="8" t="s">
        <v>43</v>
      </c>
      <c r="W82" s="4">
        <v>1</v>
      </c>
      <c r="X82" s="7" t="s">
        <v>303</v>
      </c>
      <c r="Y82" s="8" t="str">
        <f>IF(AG82="class",AB82,IF(AG82="order",AC82,IF(AG82="family",AD82,AA82)))&amp;" sp."</f>
        <v>Trombidiformes sp.</v>
      </c>
      <c r="Z82" s="4" t="s">
        <v>46</v>
      </c>
      <c r="AA82" s="4" t="s">
        <v>47</v>
      </c>
      <c r="AB82" s="4" t="s">
        <v>87</v>
      </c>
      <c r="AC82" s="7" t="s">
        <v>225</v>
      </c>
      <c r="AD82" s="16" t="str">
        <f>IF(RIGHT(AC82,4)=" sp.",LEFT(AC82,LEN(AC82)-4),AC82)&amp;" sp."</f>
        <v>Trombidiformes sp.</v>
      </c>
      <c r="AE82" s="4" t="str">
        <f>IF(OR(AG82="genus",AG82="species"),LEFT(Y82,FIND(" ",Y82)-1),IF(RIGHT(AD82,4)=" sp.",LEFT(AD82,LEN(AD82)-4),AD82)&amp;" sp.")</f>
        <v>Trombidiformes sp.</v>
      </c>
      <c r="AF82" s="4" t="str">
        <f>IF(AG82="species",Y82,IF(RIGHT(AE82,4)=" sp.",LEFT(AE82,LEN(AE82)-4),AE82)&amp;" sp.")</f>
        <v>Trombidiformes sp.</v>
      </c>
      <c r="AG82" s="4" t="s">
        <v>28</v>
      </c>
    </row>
    <row r="83" spans="1:33" ht="14.25" customHeight="1" x14ac:dyDescent="0.3">
      <c r="A83" s="4" t="s">
        <v>304</v>
      </c>
      <c r="B83" s="4" t="s">
        <v>32</v>
      </c>
      <c r="C83" s="4" t="s">
        <v>244</v>
      </c>
      <c r="D83" s="4">
        <v>40</v>
      </c>
      <c r="E83" s="4" t="s">
        <v>245</v>
      </c>
      <c r="F83" s="1" t="s">
        <v>293</v>
      </c>
      <c r="G83" s="4">
        <v>30</v>
      </c>
      <c r="H83" s="4" t="s">
        <v>247</v>
      </c>
      <c r="I83" s="22">
        <v>45546</v>
      </c>
      <c r="J83" s="6">
        <v>0.65833333333333333</v>
      </c>
      <c r="K83" s="4">
        <v>255</v>
      </c>
      <c r="L83" s="4" t="s">
        <v>294</v>
      </c>
      <c r="M83" s="4" t="s">
        <v>37</v>
      </c>
      <c r="N83" s="4" t="s">
        <v>38</v>
      </c>
      <c r="O83" s="4" t="s">
        <v>39</v>
      </c>
      <c r="P83" s="4" t="s">
        <v>302</v>
      </c>
      <c r="Q83" s="4">
        <v>55.696629170050699</v>
      </c>
      <c r="R83" s="4">
        <v>-5.2707836441018401</v>
      </c>
      <c r="S83" s="16" t="s">
        <v>41</v>
      </c>
      <c r="T83" s="8" t="str">
        <f>CONCATENATE(A83,"_",SUBSTITUTE(IF(ISBLANK(Y83),IF(ISBLANK(AD83),IF(ISBLANK(AC83),AB83,AC83),AD83),Y83)," ","_"))</f>
        <v>SSTransect_2_subsample_2_Plecoptera_sp.</v>
      </c>
      <c r="U83" s="8" t="s">
        <v>42</v>
      </c>
      <c r="V83" s="8" t="s">
        <v>43</v>
      </c>
      <c r="W83" s="4">
        <v>1</v>
      </c>
      <c r="X83" s="7" t="s">
        <v>303</v>
      </c>
      <c r="Y83" s="8" t="str">
        <f>IF(AG83="class",AB83,IF(AG83="order",AC83,IF(AG83="family",AD83,AA83)))&amp;" sp."</f>
        <v>Plecoptera sp.</v>
      </c>
      <c r="Z83" s="4" t="s">
        <v>46</v>
      </c>
      <c r="AA83" s="4" t="s">
        <v>47</v>
      </c>
      <c r="AB83" s="4" t="s">
        <v>48</v>
      </c>
      <c r="AC83" s="4" t="s">
        <v>251</v>
      </c>
      <c r="AD83" s="16" t="str">
        <f>IF(RIGHT(AC83,4)=" sp.",LEFT(AC83,LEN(AC83)-4),AC83)&amp;" sp."</f>
        <v>Plecoptera sp.</v>
      </c>
      <c r="AE83" s="4" t="str">
        <f>IF(OR(AG83="genus",AG83="species"),LEFT(Y83,FIND(" ",Y83)-1),IF(RIGHT(AD83,4)=" sp.",LEFT(AD83,LEN(AD83)-4),AD83)&amp;" sp.")</f>
        <v>Plecoptera sp.</v>
      </c>
      <c r="AF83" s="4" t="str">
        <f>IF(AG83="species",Y83,IF(RIGHT(AE83,4)=" sp.",LEFT(AE83,LEN(AE83)-4),AE83)&amp;" sp.")</f>
        <v>Plecoptera sp.</v>
      </c>
      <c r="AG83" s="4" t="s">
        <v>28</v>
      </c>
    </row>
    <row r="84" spans="1:33" ht="14.25" customHeight="1" x14ac:dyDescent="0.3">
      <c r="A84" s="4" t="s">
        <v>304</v>
      </c>
      <c r="B84" s="4" t="s">
        <v>32</v>
      </c>
      <c r="C84" s="4" t="s">
        <v>244</v>
      </c>
      <c r="D84" s="4">
        <v>40</v>
      </c>
      <c r="E84" s="4" t="s">
        <v>245</v>
      </c>
      <c r="F84" s="1" t="s">
        <v>293</v>
      </c>
      <c r="G84" s="4">
        <v>30</v>
      </c>
      <c r="H84" s="4" t="s">
        <v>247</v>
      </c>
      <c r="I84" s="22">
        <v>45546</v>
      </c>
      <c r="J84" s="6">
        <v>0.65833333333333333</v>
      </c>
      <c r="K84" s="4">
        <v>255</v>
      </c>
      <c r="L84" s="4" t="s">
        <v>294</v>
      </c>
      <c r="M84" s="4" t="s">
        <v>37</v>
      </c>
      <c r="N84" s="4" t="s">
        <v>38</v>
      </c>
      <c r="O84" s="4" t="s">
        <v>39</v>
      </c>
      <c r="P84" s="4" t="s">
        <v>302</v>
      </c>
      <c r="Q84" s="4">
        <v>55.696629170050699</v>
      </c>
      <c r="R84" s="4">
        <v>-5.2707836441018401</v>
      </c>
      <c r="S84" s="16" t="s">
        <v>41</v>
      </c>
      <c r="T84" s="8" t="str">
        <f>CONCATENATE(A84,"_",SUBSTITUTE(IF(ISBLANK(Y84),IF(ISBLANK(AD84),IF(ISBLANK(AC84),AB84,AC84),AD84),Y84)," ","_"))</f>
        <v>SSTransect_2_subsample_2_Trichoptera_sp.</v>
      </c>
      <c r="U84" s="8" t="s">
        <v>42</v>
      </c>
      <c r="V84" s="8" t="s">
        <v>43</v>
      </c>
      <c r="W84" s="4">
        <v>1</v>
      </c>
      <c r="X84" s="4" t="s">
        <v>82</v>
      </c>
      <c r="Y84" s="8" t="str">
        <f>IF(AG84="class",AB84,IF(AG84="order",AC84,IF(AG84="family",AD84,AA84)))&amp;" sp."</f>
        <v>Trichoptera sp.</v>
      </c>
      <c r="Z84" s="4" t="s">
        <v>46</v>
      </c>
      <c r="AA84" s="4" t="s">
        <v>47</v>
      </c>
      <c r="AB84" s="4" t="s">
        <v>305</v>
      </c>
      <c r="AC84" s="4" t="s">
        <v>84</v>
      </c>
      <c r="AD84" s="16" t="str">
        <f>IF(RIGHT(AC84,4)=" sp.",LEFT(AC84,LEN(AC84)-4),AC84)&amp;" sp."</f>
        <v>Trichoptera sp.</v>
      </c>
      <c r="AE84" s="4" t="str">
        <f>IF(OR(AG84="genus",AG84="species"),LEFT(Y84,FIND(" ",Y84)-1),IF(RIGHT(AD84,4)=" sp.",LEFT(AD84,LEN(AD84)-4),AD84)&amp;" sp.")</f>
        <v>Trichoptera sp.</v>
      </c>
      <c r="AF84" s="4" t="str">
        <f>IF(AG84="species",Y84,IF(RIGHT(AE84,4)=" sp.",LEFT(AE84,LEN(AE84)-4),AE84)&amp;" sp.")</f>
        <v>Trichoptera sp.</v>
      </c>
      <c r="AG84" s="4" t="s">
        <v>28</v>
      </c>
    </row>
    <row r="85" spans="1:33" ht="14.25" customHeight="1" x14ac:dyDescent="0.3">
      <c r="A85" s="4" t="s">
        <v>306</v>
      </c>
      <c r="B85" s="4" t="s">
        <v>32</v>
      </c>
      <c r="C85" s="4" t="s">
        <v>244</v>
      </c>
      <c r="D85" s="4">
        <v>40</v>
      </c>
      <c r="E85" s="4" t="s">
        <v>245</v>
      </c>
      <c r="F85" s="1" t="s">
        <v>293</v>
      </c>
      <c r="G85" s="4">
        <v>30</v>
      </c>
      <c r="H85" s="4" t="s">
        <v>247</v>
      </c>
      <c r="I85" s="22">
        <v>45546</v>
      </c>
      <c r="J85" s="6">
        <v>0.65833333333333333</v>
      </c>
      <c r="K85" s="4">
        <v>255</v>
      </c>
      <c r="L85" s="4" t="s">
        <v>294</v>
      </c>
      <c r="M85" s="4" t="s">
        <v>37</v>
      </c>
      <c r="N85" s="4" t="s">
        <v>38</v>
      </c>
      <c r="O85" s="4" t="s">
        <v>39</v>
      </c>
      <c r="P85" s="4" t="s">
        <v>302</v>
      </c>
      <c r="Q85" s="4">
        <v>55.696629170050699</v>
      </c>
      <c r="R85" s="4">
        <v>-5.2707836441018401</v>
      </c>
      <c r="S85" s="16" t="s">
        <v>41</v>
      </c>
      <c r="T85" s="8" t="str">
        <f>CONCATENATE(A85,"_",SUBSTITUTE(IF(ISBLANK(Y85),IF(ISBLANK(AD85),IF(ISBLANK(AC85),AB85,AC85),AD85),Y85)," ","_"))</f>
        <v>SSTransect_2_subsample_3_Daphnia_sp.</v>
      </c>
      <c r="U85" s="8" t="s">
        <v>42</v>
      </c>
      <c r="V85" s="8" t="s">
        <v>43</v>
      </c>
      <c r="W85" s="4">
        <v>1</v>
      </c>
      <c r="X85" s="4" t="s">
        <v>307</v>
      </c>
      <c r="Y85" s="4" t="s">
        <v>308</v>
      </c>
      <c r="Z85" s="4" t="s">
        <v>46</v>
      </c>
      <c r="AA85" s="4" t="s">
        <v>47</v>
      </c>
      <c r="AB85" s="4" t="s">
        <v>48</v>
      </c>
      <c r="AC85" s="4" t="s">
        <v>67</v>
      </c>
      <c r="AD85" s="4" t="s">
        <v>309</v>
      </c>
      <c r="AE85" s="4" t="str">
        <f>IF(OR(AG85="genus",AG85="species"),LEFT(Y85,FIND(" ",Y85)-1),"")</f>
        <v>Daphnia</v>
      </c>
      <c r="AF85" s="4" t="str">
        <f>IF(AG85="species",Y85,IF(RIGHT(AE85,4)=" sp.",LEFT(AE85,LEN(AE85)-4),AE85)&amp;" sp.")</f>
        <v>Daphnia sp.</v>
      </c>
      <c r="AG85" s="4" t="s">
        <v>51</v>
      </c>
    </row>
    <row r="86" spans="1:33" ht="14.25" customHeight="1" x14ac:dyDescent="0.3">
      <c r="A86" s="4" t="s">
        <v>306</v>
      </c>
      <c r="B86" s="4" t="s">
        <v>32</v>
      </c>
      <c r="C86" s="4" t="s">
        <v>244</v>
      </c>
      <c r="D86" s="4">
        <v>40</v>
      </c>
      <c r="E86" s="4" t="s">
        <v>245</v>
      </c>
      <c r="F86" s="1" t="s">
        <v>293</v>
      </c>
      <c r="G86" s="4">
        <v>30</v>
      </c>
      <c r="H86" s="4" t="s">
        <v>247</v>
      </c>
      <c r="I86" s="22">
        <v>45546</v>
      </c>
      <c r="J86" s="6">
        <v>0.65833333333333333</v>
      </c>
      <c r="K86" s="4">
        <v>255</v>
      </c>
      <c r="L86" s="4" t="s">
        <v>294</v>
      </c>
      <c r="M86" s="4" t="s">
        <v>37</v>
      </c>
      <c r="N86" s="4" t="s">
        <v>38</v>
      </c>
      <c r="O86" s="4" t="s">
        <v>39</v>
      </c>
      <c r="P86" s="4" t="s">
        <v>302</v>
      </c>
      <c r="Q86" s="4">
        <v>55.696629170050699</v>
      </c>
      <c r="R86" s="4">
        <v>-5.2707836441018401</v>
      </c>
      <c r="S86" s="16" t="s">
        <v>41</v>
      </c>
      <c r="T86" s="8" t="str">
        <f>CONCATENATE(A86,"_",SUBSTITUTE(IF(ISBLANK(Y86),IF(ISBLANK(AD86),IF(ISBLANK(AC86),AB86,AC86),AD86),Y86)," ","_"))</f>
        <v>SSTransect_2_subsample_3_Diptera_sp.</v>
      </c>
      <c r="U86" s="8" t="s">
        <v>42</v>
      </c>
      <c r="V86" s="8" t="s">
        <v>43</v>
      </c>
      <c r="W86" s="4">
        <v>1</v>
      </c>
      <c r="X86" s="4" t="s">
        <v>211</v>
      </c>
      <c r="Y86" s="8" t="str">
        <f>IF(AG86="class",AB86,IF(AG86="order",AC86,IF(AG86="family",AD86,AA86)))&amp;" sp."</f>
        <v>Diptera sp.</v>
      </c>
      <c r="Z86" s="4" t="s">
        <v>46</v>
      </c>
      <c r="AA86" s="4" t="s">
        <v>47</v>
      </c>
      <c r="AB86" s="4" t="s">
        <v>48</v>
      </c>
      <c r="AC86" s="4" t="s">
        <v>67</v>
      </c>
      <c r="AD86" s="16" t="str">
        <f>IF(RIGHT(AC86,4)=" sp.",LEFT(AC86,LEN(AC86)-4),AC86)&amp;" sp."</f>
        <v>Diptera sp.</v>
      </c>
      <c r="AE86" s="4" t="str">
        <f>IF(OR(AG86="genus",AG86="species"),LEFT(Y86,FIND(" ",Y86)-1),IF(RIGHT(AD86,4)=" sp.",LEFT(AD86,LEN(AD86)-4),AD86)&amp;" sp.")</f>
        <v>Diptera sp.</v>
      </c>
      <c r="AF86" s="4" t="str">
        <f>IF(AG86="species",Y86,IF(RIGHT(AE86,4)=" sp.",LEFT(AE86,LEN(AE86)-4),AE86)&amp;" sp.")</f>
        <v>Diptera sp.</v>
      </c>
      <c r="AG86" s="4" t="s">
        <v>28</v>
      </c>
    </row>
    <row r="87" spans="1:33" ht="14.25" customHeight="1" x14ac:dyDescent="0.3">
      <c r="A87" s="4" t="s">
        <v>306</v>
      </c>
      <c r="B87" s="4" t="s">
        <v>32</v>
      </c>
      <c r="C87" s="4" t="s">
        <v>244</v>
      </c>
      <c r="D87" s="4">
        <v>40</v>
      </c>
      <c r="E87" s="4" t="s">
        <v>245</v>
      </c>
      <c r="F87" s="1" t="s">
        <v>293</v>
      </c>
      <c r="G87" s="4">
        <v>30</v>
      </c>
      <c r="H87" s="4" t="s">
        <v>247</v>
      </c>
      <c r="I87" s="22">
        <v>45546</v>
      </c>
      <c r="J87" s="6">
        <v>0.65833333333333333</v>
      </c>
      <c r="K87" s="4">
        <v>255</v>
      </c>
      <c r="L87" s="4" t="s">
        <v>294</v>
      </c>
      <c r="M87" s="4" t="s">
        <v>37</v>
      </c>
      <c r="N87" s="4" t="s">
        <v>38</v>
      </c>
      <c r="O87" s="4" t="s">
        <v>39</v>
      </c>
      <c r="P87" s="4" t="s">
        <v>302</v>
      </c>
      <c r="Q87" s="4">
        <v>55.696629170050699</v>
      </c>
      <c r="R87" s="4">
        <v>-5.2707836441018401</v>
      </c>
      <c r="S87" s="16" t="s">
        <v>41</v>
      </c>
      <c r="T87" s="8" t="str">
        <f>CONCATENATE(A87,"_",SUBSTITUTE(IF(ISBLANK(Y87),IF(ISBLANK(AD87),IF(ISBLANK(AC87),AB87,AC87),AD87),Y87)," ","_"))</f>
        <v>SSTransect_2_subsample_3_Plecoptera_sp.</v>
      </c>
      <c r="U87" s="8" t="s">
        <v>42</v>
      </c>
      <c r="V87" s="8" t="s">
        <v>43</v>
      </c>
      <c r="W87" s="4">
        <v>1</v>
      </c>
      <c r="X87" s="7" t="s">
        <v>300</v>
      </c>
      <c r="Y87" s="8" t="str">
        <f>IF(AG87="class",AB87,IF(AG87="order",AC87,IF(AG87="family",AD87,AA87)))&amp;" sp."</f>
        <v>Plecoptera sp.</v>
      </c>
      <c r="Z87" s="4" t="s">
        <v>46</v>
      </c>
      <c r="AA87" s="4" t="s">
        <v>47</v>
      </c>
      <c r="AB87" s="4" t="s">
        <v>48</v>
      </c>
      <c r="AC87" s="4" t="s">
        <v>251</v>
      </c>
      <c r="AD87" s="16" t="str">
        <f>IF(RIGHT(AC87,4)=" sp.",LEFT(AC87,LEN(AC87)-4),AC87)&amp;" sp."</f>
        <v>Plecoptera sp.</v>
      </c>
      <c r="AE87" s="4" t="str">
        <f>IF(OR(AG87="genus",AG87="species"),LEFT(Y87,FIND(" ",Y87)-1),IF(RIGHT(AD87,4)=" sp.",LEFT(AD87,LEN(AD87)-4),AD87)&amp;" sp.")</f>
        <v>Plecoptera sp.</v>
      </c>
      <c r="AF87" s="4" t="str">
        <f>IF(AG87="species",Y87,IF(RIGHT(AE87,4)=" sp.",LEFT(AE87,LEN(AE87)-4),AE87)&amp;" sp.")</f>
        <v>Plecoptera sp.</v>
      </c>
      <c r="AG87" s="4" t="s">
        <v>28</v>
      </c>
    </row>
    <row r="88" spans="1:33" ht="14.25" customHeight="1" x14ac:dyDescent="0.3">
      <c r="A88" s="4" t="s">
        <v>306</v>
      </c>
      <c r="B88" s="4" t="s">
        <v>32</v>
      </c>
      <c r="C88" s="4" t="s">
        <v>244</v>
      </c>
      <c r="D88" s="4">
        <v>40</v>
      </c>
      <c r="E88" s="4" t="s">
        <v>245</v>
      </c>
      <c r="F88" s="1" t="s">
        <v>293</v>
      </c>
      <c r="G88" s="4">
        <v>30</v>
      </c>
      <c r="H88" s="4" t="s">
        <v>247</v>
      </c>
      <c r="I88" s="22">
        <v>45546</v>
      </c>
      <c r="J88" s="6">
        <v>0.65833333333333333</v>
      </c>
      <c r="K88" s="4">
        <v>255</v>
      </c>
      <c r="L88" s="4" t="s">
        <v>294</v>
      </c>
      <c r="M88" s="4" t="s">
        <v>37</v>
      </c>
      <c r="N88" s="4" t="s">
        <v>38</v>
      </c>
      <c r="O88" s="4" t="s">
        <v>39</v>
      </c>
      <c r="P88" s="4" t="s">
        <v>302</v>
      </c>
      <c r="Q88" s="4">
        <v>55.696629170050699</v>
      </c>
      <c r="R88" s="4">
        <v>-5.2707836441018401</v>
      </c>
      <c r="S88" s="16" t="s">
        <v>41</v>
      </c>
      <c r="T88" s="8" t="str">
        <f>CONCATENATE(A88,"_",SUBSTITUTE(IF(ISBLANK(Y88),IF(ISBLANK(AD88),IF(ISBLANK(AC88),AB88,AC88),AD88),Y88)," ","_"))</f>
        <v>SSTransect_2_subsample_3_Plecoptera_sp.</v>
      </c>
      <c r="U88" s="8" t="s">
        <v>42</v>
      </c>
      <c r="V88" s="8" t="s">
        <v>43</v>
      </c>
      <c r="W88" s="4">
        <v>1</v>
      </c>
      <c r="X88" s="7" t="s">
        <v>300</v>
      </c>
      <c r="Y88" s="8" t="str">
        <f>IF(AG88="class",AB88,IF(AG88="order",AC88,IF(AG88="family",AD88,AA88)))&amp;" sp."</f>
        <v>Plecoptera sp.</v>
      </c>
      <c r="Z88" s="4" t="s">
        <v>46</v>
      </c>
      <c r="AA88" s="4" t="s">
        <v>47</v>
      </c>
      <c r="AB88" s="4" t="s">
        <v>48</v>
      </c>
      <c r="AC88" s="4" t="s">
        <v>251</v>
      </c>
      <c r="AD88" s="16" t="str">
        <f>IF(RIGHT(AC88,4)=" sp.",LEFT(AC88,LEN(AC88)-4),AC88)&amp;" sp."</f>
        <v>Plecoptera sp.</v>
      </c>
      <c r="AE88" s="4" t="str">
        <f>IF(OR(AG88="genus",AG88="species"),LEFT(Y88,FIND(" ",Y88)-1),IF(RIGHT(AD88,4)=" sp.",LEFT(AD88,LEN(AD88)-4),AD88)&amp;" sp.")</f>
        <v>Plecoptera sp.</v>
      </c>
      <c r="AF88" s="4" t="str">
        <f>IF(AG88="species",Y88,IF(RIGHT(AE88,4)=" sp.",LEFT(AE88,LEN(AE88)-4),AE88)&amp;" sp.")</f>
        <v>Plecoptera sp.</v>
      </c>
      <c r="AG88" s="4" t="s">
        <v>28</v>
      </c>
    </row>
    <row r="89" spans="1:33" ht="14.25" customHeight="1" x14ac:dyDescent="0.3">
      <c r="A89" s="4" t="s">
        <v>306</v>
      </c>
      <c r="B89" s="4" t="s">
        <v>32</v>
      </c>
      <c r="C89" s="4" t="s">
        <v>244</v>
      </c>
      <c r="D89" s="4">
        <v>40</v>
      </c>
      <c r="E89" s="4" t="s">
        <v>245</v>
      </c>
      <c r="F89" s="1" t="s">
        <v>293</v>
      </c>
      <c r="G89" s="4">
        <v>30</v>
      </c>
      <c r="H89" s="4" t="s">
        <v>247</v>
      </c>
      <c r="I89" s="22">
        <v>45546</v>
      </c>
      <c r="J89" s="6">
        <v>0.65833333333333333</v>
      </c>
      <c r="K89" s="4">
        <v>255</v>
      </c>
      <c r="L89" s="4" t="s">
        <v>294</v>
      </c>
      <c r="M89" s="4" t="s">
        <v>37</v>
      </c>
      <c r="N89" s="4" t="s">
        <v>38</v>
      </c>
      <c r="O89" s="4" t="s">
        <v>39</v>
      </c>
      <c r="P89" s="4" t="s">
        <v>302</v>
      </c>
      <c r="Q89" s="4">
        <v>55.696629170050699</v>
      </c>
      <c r="R89" s="4">
        <v>-5.2707836441018401</v>
      </c>
      <c r="S89" s="16" t="s">
        <v>41</v>
      </c>
      <c r="T89" s="8" t="str">
        <f>CONCATENATE(A89,"_",SUBSTITUTE(IF(ISBLANK(Y89),IF(ISBLANK(AD89),IF(ISBLANK(AC89),AB89,AC89),AD89),Y89)," ","_"))</f>
        <v>SSTransect_2_subsample_3_Trichoptera_sp.</v>
      </c>
      <c r="U89" s="8" t="s">
        <v>42</v>
      </c>
      <c r="V89" s="8" t="s">
        <v>43</v>
      </c>
      <c r="W89" s="4">
        <v>3</v>
      </c>
      <c r="X89" s="7" t="s">
        <v>82</v>
      </c>
      <c r="Y89" s="8" t="str">
        <f>IF(AG89="class",AB89,IF(AG89="order",AC89,IF(AG89="family",AD89,AA89)))&amp;" sp."</f>
        <v>Trichoptera sp.</v>
      </c>
      <c r="Z89" s="4" t="s">
        <v>46</v>
      </c>
      <c r="AA89" s="4" t="s">
        <v>47</v>
      </c>
      <c r="AB89" s="4" t="s">
        <v>48</v>
      </c>
      <c r="AC89" s="4" t="s">
        <v>84</v>
      </c>
      <c r="AD89" s="16" t="str">
        <f>IF(RIGHT(AC89,4)=" sp.",LEFT(AC89,LEN(AC89)-4),AC89)&amp;" sp."</f>
        <v>Trichoptera sp.</v>
      </c>
      <c r="AE89" s="4" t="str">
        <f>IF(OR(AG89="genus",AG89="species"),LEFT(Y89,FIND(" ",Y89)-1),IF(RIGHT(AD89,4)=" sp.",LEFT(AD89,LEN(AD89)-4),AD89)&amp;" sp.")</f>
        <v>Trichoptera sp.</v>
      </c>
      <c r="AF89" s="4" t="str">
        <f>IF(AG89="species",Y89,IF(RIGHT(AE89,4)=" sp.",LEFT(AE89,LEN(AE89)-4),AE89)&amp;" sp.")</f>
        <v>Trichoptera sp.</v>
      </c>
      <c r="AG89" s="4" t="s">
        <v>28</v>
      </c>
    </row>
    <row r="90" spans="1:33" ht="14.25" customHeight="1" x14ac:dyDescent="0.3">
      <c r="A90" s="4" t="s">
        <v>310</v>
      </c>
      <c r="B90" s="4" t="s">
        <v>32</v>
      </c>
      <c r="C90" s="4" t="s">
        <v>244</v>
      </c>
      <c r="D90" s="4">
        <v>40</v>
      </c>
      <c r="E90" s="4" t="s">
        <v>245</v>
      </c>
      <c r="F90" s="1" t="s">
        <v>293</v>
      </c>
      <c r="G90" s="4">
        <v>30</v>
      </c>
      <c r="H90" s="4" t="s">
        <v>247</v>
      </c>
      <c r="I90" s="22">
        <v>45546</v>
      </c>
      <c r="J90" s="6">
        <v>0.65833333333333333</v>
      </c>
      <c r="K90" s="4">
        <v>255</v>
      </c>
      <c r="L90" s="4" t="s">
        <v>294</v>
      </c>
      <c r="M90" s="4" t="s">
        <v>37</v>
      </c>
      <c r="N90" s="4" t="s">
        <v>38</v>
      </c>
      <c r="O90" s="4" t="s">
        <v>39</v>
      </c>
      <c r="P90" s="4" t="s">
        <v>302</v>
      </c>
      <c r="Q90" s="4">
        <v>55.696629170050699</v>
      </c>
      <c r="R90" s="4">
        <v>-5.2707836441018401</v>
      </c>
      <c r="S90" s="16" t="s">
        <v>41</v>
      </c>
      <c r="T90" s="8" t="str">
        <f>CONCATENATE(A90,"_",SUBSTITUTE(IF(ISBLANK(Y90),IF(ISBLANK(AD90),IF(ISBLANK(AC90),AB90,AC90),AD90),Y90)," ","_"))</f>
        <v>SSTransect_2_subsample_4_Megaloptera_sp.</v>
      </c>
      <c r="U90" s="8" t="s">
        <v>42</v>
      </c>
      <c r="V90" s="8" t="s">
        <v>43</v>
      </c>
      <c r="W90" s="4">
        <v>1</v>
      </c>
      <c r="X90" s="4" t="s">
        <v>311</v>
      </c>
      <c r="Y90" s="8" t="str">
        <f>IF(AG90="class",AB90,IF(AG90="order",AC90,IF(AG90="family",AD90,AA90)))&amp;" sp."</f>
        <v>Megaloptera sp.</v>
      </c>
      <c r="Z90" s="4" t="s">
        <v>46</v>
      </c>
      <c r="AA90" s="4" t="s">
        <v>47</v>
      </c>
      <c r="AB90" s="4" t="s">
        <v>48</v>
      </c>
      <c r="AC90" s="4" t="s">
        <v>285</v>
      </c>
      <c r="AD90" s="16" t="str">
        <f>IF(RIGHT(AC90,4)=" sp.",LEFT(AC90,LEN(AC90)-4),AC90)&amp;" sp."</f>
        <v>Megaloptera sp.</v>
      </c>
      <c r="AE90" s="4" t="str">
        <f>IF(OR(AG90="genus",AG90="species"),LEFT(Y90,FIND(" ",Y90)-1),IF(RIGHT(AD90,4)=" sp.",LEFT(AD90,LEN(AD90)-4),AD90)&amp;" sp.")</f>
        <v>Megaloptera sp.</v>
      </c>
      <c r="AF90" s="4" t="str">
        <f>IF(AG90="species",Y90,IF(RIGHT(AE90,4)=" sp.",LEFT(AE90,LEN(AE90)-4),AE90)&amp;" sp.")</f>
        <v>Megaloptera sp.</v>
      </c>
      <c r="AG90" s="4" t="s">
        <v>28</v>
      </c>
    </row>
    <row r="91" spans="1:33" ht="14.25" customHeight="1" x14ac:dyDescent="0.3">
      <c r="A91" s="4" t="s">
        <v>312</v>
      </c>
      <c r="B91" s="4" t="s">
        <v>32</v>
      </c>
      <c r="C91" s="4" t="s">
        <v>244</v>
      </c>
      <c r="D91" s="4">
        <v>40</v>
      </c>
      <c r="E91" s="4" t="s">
        <v>245</v>
      </c>
      <c r="F91" s="1" t="s">
        <v>293</v>
      </c>
      <c r="G91" s="4">
        <v>30</v>
      </c>
      <c r="H91" s="4" t="s">
        <v>247</v>
      </c>
      <c r="I91" s="22">
        <v>45546</v>
      </c>
      <c r="J91" s="6">
        <v>0.67361111111111116</v>
      </c>
      <c r="K91" s="4">
        <v>255</v>
      </c>
      <c r="L91" s="4" t="s">
        <v>294</v>
      </c>
      <c r="M91" s="4" t="s">
        <v>37</v>
      </c>
      <c r="N91" s="4" t="s">
        <v>38</v>
      </c>
      <c r="O91" s="4" t="s">
        <v>39</v>
      </c>
      <c r="P91" s="4" t="s">
        <v>313</v>
      </c>
      <c r="Q91" s="4">
        <v>55.697026999999999</v>
      </c>
      <c r="R91" s="4">
        <v>-5.2722680000000004</v>
      </c>
      <c r="S91" s="16" t="s">
        <v>41</v>
      </c>
      <c r="T91" s="8" t="str">
        <f>CONCATENATE(A91,"_",SUBSTITUTE(IF(ISBLANK(Y91),IF(ISBLANK(AD91),IF(ISBLANK(AC91),AB91,AC91),AD91),Y91)," ","_"))</f>
        <v>SSTransect_3_subsample_1_Diptera_sp.</v>
      </c>
      <c r="U91" s="8" t="s">
        <v>42</v>
      </c>
      <c r="V91" s="8" t="s">
        <v>43</v>
      </c>
      <c r="W91" s="4">
        <v>1</v>
      </c>
      <c r="X91" s="7" t="s">
        <v>211</v>
      </c>
      <c r="Y91" s="8" t="str">
        <f>IF(AG91="class",AB91,IF(AG91="order",AC91,IF(AG91="family",AD91,AA91)))&amp;" sp."</f>
        <v>Diptera sp.</v>
      </c>
      <c r="Z91" s="4" t="s">
        <v>46</v>
      </c>
      <c r="AA91" s="4" t="s">
        <v>47</v>
      </c>
      <c r="AB91" s="4" t="s">
        <v>48</v>
      </c>
      <c r="AC91" s="4" t="s">
        <v>67</v>
      </c>
      <c r="AD91" s="16" t="str">
        <f>IF(RIGHT(AC91,4)=" sp.",LEFT(AC91,LEN(AC91)-4),AC91)&amp;" sp."</f>
        <v>Diptera sp.</v>
      </c>
      <c r="AE91" s="4" t="str">
        <f>IF(OR(AG91="genus",AG91="species"),LEFT(Y91,FIND(" ",Y91)-1),IF(RIGHT(AD91,4)=" sp.",LEFT(AD91,LEN(AD91)-4),AD91)&amp;" sp.")</f>
        <v>Diptera sp.</v>
      </c>
      <c r="AF91" s="4" t="str">
        <f>IF(AG91="species",Y91,IF(RIGHT(AE91,4)=" sp.",LEFT(AE91,LEN(AE91)-4),AE91)&amp;" sp.")</f>
        <v>Diptera sp.</v>
      </c>
      <c r="AG91" s="4" t="s">
        <v>28</v>
      </c>
    </row>
    <row r="92" spans="1:33" ht="14.25" customHeight="1" x14ac:dyDescent="0.3">
      <c r="A92" s="4" t="s">
        <v>312</v>
      </c>
      <c r="B92" s="4" t="s">
        <v>32</v>
      </c>
      <c r="C92" s="4" t="s">
        <v>244</v>
      </c>
      <c r="D92" s="4">
        <v>40</v>
      </c>
      <c r="E92" s="4" t="s">
        <v>245</v>
      </c>
      <c r="F92" s="1" t="s">
        <v>293</v>
      </c>
      <c r="G92" s="4">
        <v>30</v>
      </c>
      <c r="H92" s="4" t="s">
        <v>247</v>
      </c>
      <c r="I92" s="22">
        <v>45546</v>
      </c>
      <c r="J92" s="6">
        <v>0.67361111111111116</v>
      </c>
      <c r="K92" s="4">
        <v>255</v>
      </c>
      <c r="L92" s="4" t="s">
        <v>294</v>
      </c>
      <c r="M92" s="4" t="s">
        <v>37</v>
      </c>
      <c r="N92" s="4" t="s">
        <v>38</v>
      </c>
      <c r="O92" s="4" t="s">
        <v>39</v>
      </c>
      <c r="P92" s="4" t="s">
        <v>313</v>
      </c>
      <c r="Q92" s="4">
        <v>55.697026999999999</v>
      </c>
      <c r="R92" s="4">
        <v>-5.2722680000000004</v>
      </c>
      <c r="S92" s="16" t="s">
        <v>41</v>
      </c>
      <c r="T92" s="8" t="str">
        <f>CONCATENATE(A92,"_",SUBSTITUTE(IF(ISBLANK(Y92),IF(ISBLANK(AD92),IF(ISBLANK(AC92),AB92,AC92),AD92),Y92)," ","_"))</f>
        <v>SSTransect_3_subsample_1_Megaloptera_sp.</v>
      </c>
      <c r="U92" s="8" t="s">
        <v>42</v>
      </c>
      <c r="V92" s="8" t="s">
        <v>43</v>
      </c>
      <c r="W92" s="4">
        <v>1</v>
      </c>
      <c r="X92" s="4" t="s">
        <v>311</v>
      </c>
      <c r="Y92" s="8" t="str">
        <f>IF(AG92="class",AB92,IF(AG92="order",AC92,IF(AG92="family",AD92,AA92)))&amp;" sp."</f>
        <v>Megaloptera sp.</v>
      </c>
      <c r="Z92" s="4" t="s">
        <v>46</v>
      </c>
      <c r="AA92" s="4" t="s">
        <v>47</v>
      </c>
      <c r="AB92" s="4" t="s">
        <v>48</v>
      </c>
      <c r="AC92" s="4" t="s">
        <v>285</v>
      </c>
      <c r="AD92" s="16" t="str">
        <f>IF(RIGHT(AC92,4)=" sp.",LEFT(AC92,LEN(AC92)-4),AC92)&amp;" sp."</f>
        <v>Megaloptera sp.</v>
      </c>
      <c r="AE92" s="4" t="str">
        <f>IF(OR(AG92="genus",AG92="species"),LEFT(Y92,FIND(" ",Y92)-1),IF(RIGHT(AD92,4)=" sp.",LEFT(AD92,LEN(AD92)-4),AD92)&amp;" sp.")</f>
        <v>Megaloptera sp.</v>
      </c>
      <c r="AF92" s="4" t="str">
        <f>IF(AG92="species",Y92,IF(RIGHT(AE92,4)=" sp.",LEFT(AE92,LEN(AE92)-4),AE92)&amp;" sp.")</f>
        <v>Megaloptera sp.</v>
      </c>
      <c r="AG92" s="4" t="s">
        <v>28</v>
      </c>
    </row>
    <row r="93" spans="1:33" ht="14.25" customHeight="1" x14ac:dyDescent="0.3">
      <c r="A93" s="4" t="s">
        <v>314</v>
      </c>
      <c r="B93" s="4" t="s">
        <v>32</v>
      </c>
      <c r="C93" s="4" t="s">
        <v>244</v>
      </c>
      <c r="D93" s="4">
        <v>40</v>
      </c>
      <c r="E93" s="4" t="s">
        <v>245</v>
      </c>
      <c r="F93" s="1" t="s">
        <v>293</v>
      </c>
      <c r="G93" s="4">
        <v>30</v>
      </c>
      <c r="H93" s="4" t="s">
        <v>247</v>
      </c>
      <c r="I93" s="22">
        <v>45546</v>
      </c>
      <c r="J93" s="6">
        <v>0.67361111111111116</v>
      </c>
      <c r="K93" s="4">
        <v>255</v>
      </c>
      <c r="L93" s="4" t="s">
        <v>294</v>
      </c>
      <c r="M93" s="4" t="s">
        <v>37</v>
      </c>
      <c r="N93" s="4" t="s">
        <v>38</v>
      </c>
      <c r="O93" s="4" t="s">
        <v>39</v>
      </c>
      <c r="P93" s="4" t="s">
        <v>313</v>
      </c>
      <c r="Q93" s="4">
        <v>55.697026999999999</v>
      </c>
      <c r="R93" s="4">
        <v>-5.2722680000000004</v>
      </c>
      <c r="S93" s="16" t="s">
        <v>41</v>
      </c>
      <c r="T93" s="8" t="str">
        <f>CONCATENATE(A93,"_",SUBSTITUTE(IF(ISBLANK(Y93),IF(ISBLANK(AD93),IF(ISBLANK(AC93),AB93,AC93),AD93),Y93)," ","_"))</f>
        <v>SSTransect_3_subsample_2_Diptera_sp.</v>
      </c>
      <c r="U93" s="8" t="s">
        <v>42</v>
      </c>
      <c r="V93" s="8" t="s">
        <v>43</v>
      </c>
      <c r="W93" s="4">
        <v>1</v>
      </c>
      <c r="X93" s="4" t="s">
        <v>237</v>
      </c>
      <c r="Y93" s="8" t="str">
        <f>IF(AG93="class",AB93,IF(AG93="order",AC93,IF(AG93="family",AD93,AA93)))&amp;" sp."</f>
        <v>Diptera sp.</v>
      </c>
      <c r="Z93" s="4" t="s">
        <v>46</v>
      </c>
      <c r="AA93" s="4" t="s">
        <v>47</v>
      </c>
      <c r="AB93" s="4" t="s">
        <v>48</v>
      </c>
      <c r="AC93" s="4" t="s">
        <v>67</v>
      </c>
      <c r="AD93" s="16" t="str">
        <f>IF(RIGHT(AC93,4)=" sp.",LEFT(AC93,LEN(AC93)-4),AC93)&amp;" sp."</f>
        <v>Diptera sp.</v>
      </c>
      <c r="AE93" s="4" t="str">
        <f>IF(OR(AG93="genus",AG93="species"),LEFT(Y93,FIND(" ",Y93)-1),IF(RIGHT(AD93,4)=" sp.",LEFT(AD93,LEN(AD93)-4),AD93)&amp;" sp.")</f>
        <v>Diptera sp.</v>
      </c>
      <c r="AF93" s="4" t="str">
        <f>IF(AG93="species",Y93,IF(RIGHT(AE93,4)=" sp.",LEFT(AE93,LEN(AE93)-4),AE93)&amp;" sp.")</f>
        <v>Diptera sp.</v>
      </c>
      <c r="AG93" s="4" t="s">
        <v>28</v>
      </c>
    </row>
    <row r="94" spans="1:33" ht="14.25" customHeight="1" x14ac:dyDescent="0.3">
      <c r="A94" s="4" t="s">
        <v>314</v>
      </c>
      <c r="B94" s="4" t="s">
        <v>32</v>
      </c>
      <c r="C94" s="4" t="s">
        <v>244</v>
      </c>
      <c r="D94" s="4">
        <v>40</v>
      </c>
      <c r="E94" s="4" t="s">
        <v>245</v>
      </c>
      <c r="F94" s="1" t="s">
        <v>293</v>
      </c>
      <c r="G94" s="4">
        <v>30</v>
      </c>
      <c r="H94" s="4" t="s">
        <v>247</v>
      </c>
      <c r="I94" s="22">
        <v>45546</v>
      </c>
      <c r="J94" s="6">
        <v>0.67361111111111116</v>
      </c>
      <c r="K94" s="4">
        <v>255</v>
      </c>
      <c r="L94" s="4" t="s">
        <v>294</v>
      </c>
      <c r="M94" s="4" t="s">
        <v>37</v>
      </c>
      <c r="N94" s="4" t="s">
        <v>38</v>
      </c>
      <c r="O94" s="4" t="s">
        <v>39</v>
      </c>
      <c r="P94" s="4" t="s">
        <v>313</v>
      </c>
      <c r="Q94" s="4">
        <v>55.697026999999999</v>
      </c>
      <c r="R94" s="4">
        <v>-5.2722680000000004</v>
      </c>
      <c r="S94" s="16" t="s">
        <v>41</v>
      </c>
      <c r="T94" s="8" t="str">
        <f>CONCATENATE(A94,"_",SUBSTITUTE(IF(ISBLANK(Y94),IF(ISBLANK(AD94),IF(ISBLANK(AC94),AB94,AC94),AD94),Y94)," ","_"))</f>
        <v>SSTransect_3_subsample_2_Ephemeroptera_sp.</v>
      </c>
      <c r="U94" s="8" t="s">
        <v>42</v>
      </c>
      <c r="V94" s="8" t="s">
        <v>43</v>
      </c>
      <c r="W94" s="4">
        <v>3</v>
      </c>
      <c r="X94" s="4" t="s">
        <v>298</v>
      </c>
      <c r="Y94" s="8" t="str">
        <f>IF(AG94="class",AB94,IF(AG94="order",AC94,IF(AG94="family",AD94,AA94)))&amp;" sp."</f>
        <v>Ephemeroptera sp.</v>
      </c>
      <c r="Z94" s="4" t="s">
        <v>46</v>
      </c>
      <c r="AA94" s="4" t="s">
        <v>47</v>
      </c>
      <c r="AB94" s="4" t="s">
        <v>48</v>
      </c>
      <c r="AC94" s="4" t="s">
        <v>252</v>
      </c>
      <c r="AD94" s="16" t="str">
        <f>IF(RIGHT(AC94,4)=" sp.",LEFT(AC94,LEN(AC94)-4),AC94)&amp;" sp."</f>
        <v>Ephemeroptera sp.</v>
      </c>
      <c r="AE94" s="4" t="str">
        <f>IF(OR(AG94="genus",AG94="species"),LEFT(Y94,FIND(" ",Y94)-1),IF(RIGHT(AD94,4)=" sp.",LEFT(AD94,LEN(AD94)-4),AD94)&amp;" sp.")</f>
        <v>Ephemeroptera sp.</v>
      </c>
      <c r="AF94" s="4" t="str">
        <f>IF(AG94="species",Y94,IF(RIGHT(AE94,4)=" sp.",LEFT(AE94,LEN(AE94)-4),AE94)&amp;" sp.")</f>
        <v>Ephemeroptera sp.</v>
      </c>
      <c r="AG94" s="4" t="s">
        <v>28</v>
      </c>
    </row>
    <row r="95" spans="1:33" ht="14.25" customHeight="1" x14ac:dyDescent="0.3">
      <c r="A95" s="4" t="s">
        <v>314</v>
      </c>
      <c r="B95" s="4" t="s">
        <v>32</v>
      </c>
      <c r="C95" s="4" t="s">
        <v>244</v>
      </c>
      <c r="D95" s="4">
        <v>40</v>
      </c>
      <c r="E95" s="4" t="s">
        <v>245</v>
      </c>
      <c r="F95" s="1" t="s">
        <v>293</v>
      </c>
      <c r="G95" s="4">
        <v>30</v>
      </c>
      <c r="H95" s="4" t="s">
        <v>247</v>
      </c>
      <c r="I95" s="22">
        <v>45546</v>
      </c>
      <c r="J95" s="6">
        <v>0.67361111111111116</v>
      </c>
      <c r="K95" s="4">
        <v>255</v>
      </c>
      <c r="L95" s="4" t="s">
        <v>294</v>
      </c>
      <c r="M95" s="4" t="s">
        <v>37</v>
      </c>
      <c r="N95" s="4" t="s">
        <v>38</v>
      </c>
      <c r="O95" s="4" t="s">
        <v>39</v>
      </c>
      <c r="P95" s="4" t="s">
        <v>313</v>
      </c>
      <c r="Q95" s="4">
        <v>55.697026999999999</v>
      </c>
      <c r="R95" s="4">
        <v>-5.2722680000000004</v>
      </c>
      <c r="S95" s="16" t="s">
        <v>41</v>
      </c>
      <c r="T95" s="8" t="str">
        <f>CONCATENATE(A95,"_",SUBSTITUTE(IF(ISBLANK(Y95),IF(ISBLANK(AD95),IF(ISBLANK(AC95),AB95,AC95),AD95),Y95)," ","_"))</f>
        <v>SSTransect_3_subsample_2_Lumbriculidae_sp.</v>
      </c>
      <c r="U95" s="8" t="s">
        <v>42</v>
      </c>
      <c r="V95" s="8" t="s">
        <v>43</v>
      </c>
      <c r="W95" s="4">
        <v>1</v>
      </c>
      <c r="X95" s="4" t="s">
        <v>315</v>
      </c>
      <c r="Y95" s="8" t="str">
        <f>IF(AG95="class",AB95,IF(AG95="order",AC95,IF(AG95="family",AD95,AA95)))&amp;" sp."</f>
        <v>Lumbriculidae sp.</v>
      </c>
      <c r="Z95" s="4" t="s">
        <v>46</v>
      </c>
      <c r="AA95" s="4" t="s">
        <v>255</v>
      </c>
      <c r="AB95" s="4" t="s">
        <v>256</v>
      </c>
      <c r="AC95" s="4" t="s">
        <v>257</v>
      </c>
      <c r="AD95" s="16" t="str">
        <f>IF(RIGHT(AC95,4)=" sp.",LEFT(AC95,LEN(AC95)-4),AC95)&amp;" sp."</f>
        <v>Lumbriculidae sp.</v>
      </c>
      <c r="AE95" s="4" t="str">
        <f>IF(OR(AG95="genus",AG95="species"),LEFT(Y95,FIND(" ",Y95)-1),IF(RIGHT(AD95,4)=" sp.",LEFT(AD95,LEN(AD95)-4),AD95)&amp;" sp.")</f>
        <v>Lumbriculidae sp.</v>
      </c>
      <c r="AF95" s="4" t="str">
        <f>IF(AG95="species",Y95,IF(RIGHT(AE95,4)=" sp.",LEFT(AE95,LEN(AE95)-4),AE95)&amp;" sp.")</f>
        <v>Lumbriculidae sp.</v>
      </c>
      <c r="AG95" s="4" t="s">
        <v>28</v>
      </c>
    </row>
    <row r="96" spans="1:33" ht="14.25" customHeight="1" x14ac:dyDescent="0.3">
      <c r="A96" s="4" t="s">
        <v>314</v>
      </c>
      <c r="B96" s="4" t="s">
        <v>32</v>
      </c>
      <c r="C96" s="4" t="s">
        <v>244</v>
      </c>
      <c r="D96" s="4">
        <v>40</v>
      </c>
      <c r="E96" s="4" t="s">
        <v>245</v>
      </c>
      <c r="F96" s="1" t="s">
        <v>293</v>
      </c>
      <c r="G96" s="4">
        <v>30</v>
      </c>
      <c r="H96" s="4" t="s">
        <v>247</v>
      </c>
      <c r="I96" s="22">
        <v>45546</v>
      </c>
      <c r="J96" s="6">
        <v>0.67361111111111116</v>
      </c>
      <c r="K96" s="4">
        <v>255</v>
      </c>
      <c r="L96" s="4" t="s">
        <v>294</v>
      </c>
      <c r="M96" s="4" t="s">
        <v>37</v>
      </c>
      <c r="N96" s="4" t="s">
        <v>38</v>
      </c>
      <c r="O96" s="4" t="s">
        <v>39</v>
      </c>
      <c r="P96" s="4" t="s">
        <v>313</v>
      </c>
      <c r="Q96" s="4">
        <v>55.697026999999999</v>
      </c>
      <c r="R96" s="4">
        <v>-5.2722680000000004</v>
      </c>
      <c r="S96" s="16" t="s">
        <v>41</v>
      </c>
      <c r="T96" s="8" t="str">
        <f>CONCATENATE(A96,"_",SUBSTITUTE(IF(ISBLANK(Y96),IF(ISBLANK(AD96),IF(ISBLANK(AC96),AB96,AC96),AD96),Y96)," ","_"))</f>
        <v>SSTransect_3_subsample_2_Plecoptera_sp.</v>
      </c>
      <c r="U96" s="8" t="s">
        <v>42</v>
      </c>
      <c r="V96" s="8" t="s">
        <v>43</v>
      </c>
      <c r="W96" s="4">
        <v>1</v>
      </c>
      <c r="X96" s="4" t="s">
        <v>300</v>
      </c>
      <c r="Y96" s="8" t="str">
        <f>IF(AG96="class",AB96,IF(AG96="order",AC96,IF(AG96="family",AD96,AA96)))&amp;" sp."</f>
        <v>Plecoptera sp.</v>
      </c>
      <c r="Z96" s="4" t="s">
        <v>46</v>
      </c>
      <c r="AA96" s="4" t="s">
        <v>47</v>
      </c>
      <c r="AB96" s="4" t="s">
        <v>48</v>
      </c>
      <c r="AC96" s="4" t="s">
        <v>251</v>
      </c>
      <c r="AD96" s="16" t="str">
        <f>IF(RIGHT(AC96,4)=" sp.",LEFT(AC96,LEN(AC96)-4),AC96)&amp;" sp."</f>
        <v>Plecoptera sp.</v>
      </c>
      <c r="AE96" s="4" t="str">
        <f>IF(OR(AG96="genus",AG96="species"),LEFT(Y96,FIND(" ",Y96)-1),IF(RIGHT(AD96,4)=" sp.",LEFT(AD96,LEN(AD96)-4),AD96)&amp;" sp.")</f>
        <v>Plecoptera sp.</v>
      </c>
      <c r="AF96" s="4" t="str">
        <f>IF(AG96="species",Y96,IF(RIGHT(AE96,4)=" sp.",LEFT(AE96,LEN(AE96)-4),AE96)&amp;" sp.")</f>
        <v>Plecoptera sp.</v>
      </c>
      <c r="AG96" s="4" t="s">
        <v>28</v>
      </c>
    </row>
    <row r="97" spans="1:33" ht="14.25" customHeight="1" x14ac:dyDescent="0.3">
      <c r="A97" s="4" t="s">
        <v>314</v>
      </c>
      <c r="B97" s="4" t="s">
        <v>32</v>
      </c>
      <c r="C97" s="4" t="s">
        <v>244</v>
      </c>
      <c r="D97" s="4">
        <v>40</v>
      </c>
      <c r="E97" s="4" t="s">
        <v>245</v>
      </c>
      <c r="F97" s="1" t="s">
        <v>293</v>
      </c>
      <c r="G97" s="4">
        <v>30</v>
      </c>
      <c r="H97" s="4" t="s">
        <v>247</v>
      </c>
      <c r="I97" s="22">
        <v>45546</v>
      </c>
      <c r="J97" s="6">
        <v>0.67361111111111116</v>
      </c>
      <c r="K97" s="4">
        <v>255</v>
      </c>
      <c r="L97" s="4" t="s">
        <v>294</v>
      </c>
      <c r="M97" s="4" t="s">
        <v>37</v>
      </c>
      <c r="N97" s="4" t="s">
        <v>38</v>
      </c>
      <c r="O97" s="4" t="s">
        <v>39</v>
      </c>
      <c r="P97" s="4" t="s">
        <v>313</v>
      </c>
      <c r="Q97" s="4">
        <v>55.697026999999999</v>
      </c>
      <c r="R97" s="4">
        <v>-5.2722680000000004</v>
      </c>
      <c r="S97" s="16" t="s">
        <v>41</v>
      </c>
      <c r="T97" s="8" t="str">
        <f>CONCATENATE(A97,"_",SUBSTITUTE(IF(ISBLANK(Y97),IF(ISBLANK(AD97),IF(ISBLANK(AC97),AB97,AC97),AD97),Y97)," ","_"))</f>
        <v>SSTransect_3_subsample_2_Plecoptera_sp.</v>
      </c>
      <c r="U97" s="8" t="s">
        <v>42</v>
      </c>
      <c r="V97" s="8" t="s">
        <v>43</v>
      </c>
      <c r="W97" s="4">
        <v>2</v>
      </c>
      <c r="X97" s="4" t="s">
        <v>300</v>
      </c>
      <c r="Y97" s="8" t="str">
        <f>IF(AG97="class",AB97,IF(AG97="order",AC97,IF(AG97="family",AD97,AA97)))&amp;" sp."</f>
        <v>Plecoptera sp.</v>
      </c>
      <c r="Z97" s="4" t="s">
        <v>46</v>
      </c>
      <c r="AA97" s="4" t="s">
        <v>47</v>
      </c>
      <c r="AB97" s="4" t="s">
        <v>48</v>
      </c>
      <c r="AC97" s="4" t="s">
        <v>251</v>
      </c>
      <c r="AD97" s="16" t="str">
        <f>IF(RIGHT(AC97,4)=" sp.",LEFT(AC97,LEN(AC97)-4),AC97)&amp;" sp."</f>
        <v>Plecoptera sp.</v>
      </c>
      <c r="AE97" s="4" t="str">
        <f>IF(OR(AG97="genus",AG97="species"),LEFT(Y97,FIND(" ",Y97)-1),IF(RIGHT(AD97,4)=" sp.",LEFT(AD97,LEN(AD97)-4),AD97)&amp;" sp.")</f>
        <v>Plecoptera sp.</v>
      </c>
      <c r="AF97" s="4" t="str">
        <f>IF(AG97="species",Y97,IF(RIGHT(AE97,4)=" sp.",LEFT(AE97,LEN(AE97)-4),AE97)&amp;" sp.")</f>
        <v>Plecoptera sp.</v>
      </c>
      <c r="AG97" s="4" t="s">
        <v>28</v>
      </c>
    </row>
    <row r="98" spans="1:33" ht="14.25" customHeight="1" x14ac:dyDescent="0.3">
      <c r="A98" s="4" t="s">
        <v>316</v>
      </c>
      <c r="B98" s="4" t="s">
        <v>32</v>
      </c>
      <c r="C98" s="4" t="s">
        <v>244</v>
      </c>
      <c r="D98" s="4">
        <v>40</v>
      </c>
      <c r="E98" s="4" t="s">
        <v>245</v>
      </c>
      <c r="F98" s="1" t="s">
        <v>293</v>
      </c>
      <c r="G98" s="4">
        <v>30</v>
      </c>
      <c r="H98" s="4" t="s">
        <v>247</v>
      </c>
      <c r="I98" s="22">
        <v>45546</v>
      </c>
      <c r="J98" s="6">
        <v>0.67361111111111116</v>
      </c>
      <c r="K98" s="4">
        <v>255</v>
      </c>
      <c r="L98" s="4" t="s">
        <v>294</v>
      </c>
      <c r="M98" s="4" t="s">
        <v>37</v>
      </c>
      <c r="N98" s="4" t="s">
        <v>38</v>
      </c>
      <c r="O98" s="4" t="s">
        <v>39</v>
      </c>
      <c r="P98" s="4" t="s">
        <v>313</v>
      </c>
      <c r="Q98" s="4">
        <v>55.697026999999999</v>
      </c>
      <c r="R98" s="4">
        <v>-5.2722680000000004</v>
      </c>
      <c r="S98" s="16" t="s">
        <v>41</v>
      </c>
      <c r="T98" s="8" t="str">
        <f>CONCATENATE(A98,"_",SUBSTITUTE(IF(ISBLANK(Y98),IF(ISBLANK(AD98),IF(ISBLANK(AC98),AB98,AC98),AD98),Y98)," ","_"))</f>
        <v>SSTransect_3_subsample_3_Ephemeroptera_sp.</v>
      </c>
      <c r="U98" s="8" t="s">
        <v>42</v>
      </c>
      <c r="V98" s="8" t="s">
        <v>43</v>
      </c>
      <c r="W98" s="4">
        <v>2</v>
      </c>
      <c r="X98" s="4" t="s">
        <v>298</v>
      </c>
      <c r="Y98" s="8" t="str">
        <f>IF(AG98="class",AB98,IF(AG98="order",AC98,IF(AG98="family",AD98,AA98)))&amp;" sp."</f>
        <v>Ephemeroptera sp.</v>
      </c>
      <c r="Z98" s="4" t="s">
        <v>46</v>
      </c>
      <c r="AA98" s="4" t="s">
        <v>47</v>
      </c>
      <c r="AB98" s="4" t="s">
        <v>48</v>
      </c>
      <c r="AC98" s="4" t="s">
        <v>252</v>
      </c>
      <c r="AD98" s="16" t="str">
        <f>IF(RIGHT(AC98,4)=" sp.",LEFT(AC98,LEN(AC98)-4),AC98)&amp;" sp."</f>
        <v>Ephemeroptera sp.</v>
      </c>
      <c r="AE98" s="4" t="str">
        <f>IF(OR(AG98="genus",AG98="species"),LEFT(Y98,FIND(" ",Y98)-1),IF(RIGHT(AD98,4)=" sp.",LEFT(AD98,LEN(AD98)-4),AD98)&amp;" sp.")</f>
        <v>Ephemeroptera sp.</v>
      </c>
      <c r="AF98" s="4" t="str">
        <f>IF(AG98="species",Y98,IF(RIGHT(AE98,4)=" sp.",LEFT(AE98,LEN(AE98)-4),AE98)&amp;" sp.")</f>
        <v>Ephemeroptera sp.</v>
      </c>
      <c r="AG98" s="4" t="s">
        <v>28</v>
      </c>
    </row>
    <row r="99" spans="1:33" ht="14.25" customHeight="1" x14ac:dyDescent="0.3">
      <c r="A99" s="4" t="s">
        <v>317</v>
      </c>
      <c r="B99" s="4" t="s">
        <v>32</v>
      </c>
      <c r="C99" s="4" t="s">
        <v>244</v>
      </c>
      <c r="D99" s="4">
        <v>40</v>
      </c>
      <c r="E99" s="4" t="s">
        <v>245</v>
      </c>
      <c r="F99" s="1" t="s">
        <v>293</v>
      </c>
      <c r="G99" s="4">
        <v>30</v>
      </c>
      <c r="H99" s="4" t="s">
        <v>247</v>
      </c>
      <c r="I99" s="22">
        <v>45546</v>
      </c>
      <c r="J99" s="6">
        <v>0.67361111111111116</v>
      </c>
      <c r="K99" s="4">
        <v>255</v>
      </c>
      <c r="L99" s="4" t="s">
        <v>294</v>
      </c>
      <c r="M99" s="4" t="s">
        <v>37</v>
      </c>
      <c r="N99" s="4" t="s">
        <v>38</v>
      </c>
      <c r="O99" s="4" t="s">
        <v>39</v>
      </c>
      <c r="P99" s="4" t="s">
        <v>313</v>
      </c>
      <c r="Q99" s="4">
        <v>55.697026999999999</v>
      </c>
      <c r="R99" s="4">
        <v>-5.2722680000000004</v>
      </c>
      <c r="S99" s="16" t="s">
        <v>41</v>
      </c>
      <c r="T99" s="8" t="str">
        <f>CONCATENATE(A99,"_",SUBSTITUTE(IF(ISBLANK(Y99),IF(ISBLANK(AD99),IF(ISBLANK(AC99),AB99,AC99),AD99),Y99)," ","_"))</f>
        <v>SSTransect_3_subsample_4_Ephemeroptera_sp.</v>
      </c>
      <c r="U99" s="8" t="s">
        <v>42</v>
      </c>
      <c r="V99" s="8" t="s">
        <v>43</v>
      </c>
      <c r="W99" s="4">
        <v>1</v>
      </c>
      <c r="X99" s="4" t="s">
        <v>298</v>
      </c>
      <c r="Y99" s="8" t="str">
        <f>IF(AG99="class",AB99,IF(AG99="order",AC99,IF(AG99="family",AD99,AA99)))&amp;" sp."</f>
        <v>Ephemeroptera sp.</v>
      </c>
      <c r="Z99" s="4" t="s">
        <v>46</v>
      </c>
      <c r="AA99" s="4" t="s">
        <v>47</v>
      </c>
      <c r="AB99" s="4" t="s">
        <v>48</v>
      </c>
      <c r="AC99" s="4" t="s">
        <v>252</v>
      </c>
      <c r="AD99" s="16" t="str">
        <f>IF(RIGHT(AC99,4)=" sp.",LEFT(AC99,LEN(AC99)-4),AC99)&amp;" sp."</f>
        <v>Ephemeroptera sp.</v>
      </c>
      <c r="AE99" s="4" t="str">
        <f>IF(OR(AG99="genus",AG99="species"),LEFT(Y99,FIND(" ",Y99)-1),IF(RIGHT(AD99,4)=" sp.",LEFT(AD99,LEN(AD99)-4),AD99)&amp;" sp.")</f>
        <v>Ephemeroptera sp.</v>
      </c>
      <c r="AF99" s="4" t="str">
        <f>IF(AG99="species",Y99,IF(RIGHT(AE99,4)=" sp.",LEFT(AE99,LEN(AE99)-4),AE99)&amp;" sp.")</f>
        <v>Ephemeroptera sp.</v>
      </c>
      <c r="AG99" s="4" t="s">
        <v>28</v>
      </c>
    </row>
    <row r="100" spans="1:33" ht="14.25" customHeight="1" x14ac:dyDescent="0.3">
      <c r="A100" s="4" t="s">
        <v>318</v>
      </c>
      <c r="B100" s="4" t="s">
        <v>32</v>
      </c>
      <c r="C100" s="4" t="s">
        <v>244</v>
      </c>
      <c r="D100" s="4">
        <v>40</v>
      </c>
      <c r="E100" s="4" t="s">
        <v>245</v>
      </c>
      <c r="F100" s="1" t="s">
        <v>293</v>
      </c>
      <c r="G100" s="4">
        <v>30</v>
      </c>
      <c r="H100" s="4" t="s">
        <v>247</v>
      </c>
      <c r="I100" s="22">
        <v>45546</v>
      </c>
      <c r="J100" s="6">
        <v>0.6875</v>
      </c>
      <c r="K100" s="4">
        <v>255</v>
      </c>
      <c r="L100" s="4" t="s">
        <v>294</v>
      </c>
      <c r="M100" s="4" t="s">
        <v>37</v>
      </c>
      <c r="N100" s="4" t="s">
        <v>38</v>
      </c>
      <c r="O100" s="4" t="s">
        <v>39</v>
      </c>
      <c r="P100" s="4" t="s">
        <v>319</v>
      </c>
      <c r="Q100" s="4">
        <v>55.697189000000002</v>
      </c>
      <c r="R100" s="4">
        <v>-5.2727950000000003</v>
      </c>
      <c r="S100" s="16" t="s">
        <v>41</v>
      </c>
      <c r="T100" s="8" t="str">
        <f>CONCATENATE(A100,"_",SUBSTITUTE(IF(ISBLANK(Y100),IF(ISBLANK(AD100),IF(ISBLANK(AC100),AB100,AC100),AD100),Y100)," ","_"))</f>
        <v>SSTransect_4_subsample_1_Isopoda_sp.</v>
      </c>
      <c r="U100" s="8" t="s">
        <v>42</v>
      </c>
      <c r="V100" s="8" t="s">
        <v>43</v>
      </c>
      <c r="W100" s="4">
        <v>1</v>
      </c>
      <c r="X100" s="4" t="s">
        <v>320</v>
      </c>
      <c r="Y100" s="8" t="str">
        <f>IF(AG100="class",AB100,IF(AG100="order",AC100,IF(AG100="family",AD100,AA100)))&amp;" sp."</f>
        <v>Isopoda sp.</v>
      </c>
      <c r="Z100" s="4" t="s">
        <v>46</v>
      </c>
      <c r="AA100" s="4" t="s">
        <v>47</v>
      </c>
      <c r="AB100" s="4" t="s">
        <v>276</v>
      </c>
      <c r="AC100" s="4" t="s">
        <v>277</v>
      </c>
      <c r="AD100" s="16" t="str">
        <f>IF(RIGHT(AC100,4)=" sp.",LEFT(AC100,LEN(AC100)-4),AC100)&amp;" sp."</f>
        <v>Isopoda sp.</v>
      </c>
      <c r="AE100" s="4" t="str">
        <f>IF(OR(AG100="genus",AG100="species"),LEFT(Y100,FIND(" ",Y100)-1),IF(RIGHT(AD100,4)=" sp.",LEFT(AD100,LEN(AD100)-4),AD100)&amp;" sp.")</f>
        <v>Isopoda sp.</v>
      </c>
      <c r="AF100" s="4" t="str">
        <f>IF(AG100="species",Y100,IF(RIGHT(AE100,4)=" sp.",LEFT(AE100,LEN(AE100)-4),AE100)&amp;" sp.")</f>
        <v>Isopoda sp.</v>
      </c>
      <c r="AG100" s="4" t="s">
        <v>28</v>
      </c>
    </row>
    <row r="101" spans="1:33" ht="14.25" customHeight="1" x14ac:dyDescent="0.3">
      <c r="A101" s="4" t="s">
        <v>318</v>
      </c>
      <c r="B101" s="4" t="s">
        <v>32</v>
      </c>
      <c r="C101" s="4" t="s">
        <v>244</v>
      </c>
      <c r="D101" s="4">
        <v>40</v>
      </c>
      <c r="E101" s="4" t="s">
        <v>245</v>
      </c>
      <c r="F101" s="1" t="s">
        <v>293</v>
      </c>
      <c r="G101" s="4">
        <v>30</v>
      </c>
      <c r="H101" s="4" t="s">
        <v>247</v>
      </c>
      <c r="I101" s="22">
        <v>45546</v>
      </c>
      <c r="J101" s="6">
        <v>0.6875</v>
      </c>
      <c r="K101" s="4">
        <v>255</v>
      </c>
      <c r="L101" s="4" t="s">
        <v>294</v>
      </c>
      <c r="M101" s="4" t="s">
        <v>37</v>
      </c>
      <c r="N101" s="4" t="s">
        <v>38</v>
      </c>
      <c r="O101" s="4" t="s">
        <v>39</v>
      </c>
      <c r="P101" s="4" t="s">
        <v>319</v>
      </c>
      <c r="Q101" s="4">
        <v>55.697189000000002</v>
      </c>
      <c r="R101" s="4">
        <v>-5.2727950000000003</v>
      </c>
      <c r="S101" s="16" t="s">
        <v>41</v>
      </c>
      <c r="T101" s="8" t="str">
        <f>CONCATENATE(A101,"_",SUBSTITUTE(IF(ISBLANK(Y101),IF(ISBLANK(AD101),IF(ISBLANK(AC101),AB101,AC101),AD101),Y101)," ","_"))</f>
        <v>SSTransect_4_subsample_1_Plecoptera_sp.</v>
      </c>
      <c r="U101" s="8" t="s">
        <v>42</v>
      </c>
      <c r="V101" s="8" t="s">
        <v>43</v>
      </c>
      <c r="W101" s="4">
        <v>1</v>
      </c>
      <c r="X101" s="4" t="s">
        <v>300</v>
      </c>
      <c r="Y101" s="8" t="str">
        <f>IF(AG101="class",AB101,IF(AG101="order",AC101,IF(AG101="family",AD101,AA101)))&amp;" sp."</f>
        <v>Plecoptera sp.</v>
      </c>
      <c r="Z101" s="4" t="s">
        <v>46</v>
      </c>
      <c r="AA101" s="4" t="s">
        <v>47</v>
      </c>
      <c r="AB101" s="4" t="s">
        <v>48</v>
      </c>
      <c r="AC101" s="4" t="s">
        <v>251</v>
      </c>
      <c r="AD101" s="16" t="str">
        <f>IF(RIGHT(AC101,4)=" sp.",LEFT(AC101,LEN(AC101)-4),AC101)&amp;" sp."</f>
        <v>Plecoptera sp.</v>
      </c>
      <c r="AE101" s="4" t="str">
        <f>IF(OR(AG101="genus",AG101="species"),LEFT(Y101,FIND(" ",Y101)-1),IF(RIGHT(AD101,4)=" sp.",LEFT(AD101,LEN(AD101)-4),AD101)&amp;" sp.")</f>
        <v>Plecoptera sp.</v>
      </c>
      <c r="AF101" s="4" t="str">
        <f>IF(AG101="species",Y101,IF(RIGHT(AE101,4)=" sp.",LEFT(AE101,LEN(AE101)-4),AE101)&amp;" sp.")</f>
        <v>Plecoptera sp.</v>
      </c>
      <c r="AG101" s="4" t="s">
        <v>28</v>
      </c>
    </row>
    <row r="102" spans="1:33" ht="14.25" customHeight="1" x14ac:dyDescent="0.3">
      <c r="A102" s="4" t="s">
        <v>321</v>
      </c>
      <c r="B102" s="4" t="s">
        <v>32</v>
      </c>
      <c r="C102" s="4" t="s">
        <v>244</v>
      </c>
      <c r="D102" s="4">
        <v>40</v>
      </c>
      <c r="E102" s="4" t="s">
        <v>245</v>
      </c>
      <c r="F102" s="1" t="s">
        <v>293</v>
      </c>
      <c r="G102" s="4">
        <v>30</v>
      </c>
      <c r="H102" s="4" t="s">
        <v>247</v>
      </c>
      <c r="I102" s="22">
        <v>45546</v>
      </c>
      <c r="J102" s="6">
        <v>0.6875</v>
      </c>
      <c r="K102" s="4">
        <v>255</v>
      </c>
      <c r="L102" s="4" t="s">
        <v>294</v>
      </c>
      <c r="M102" s="4" t="s">
        <v>37</v>
      </c>
      <c r="N102" s="4" t="s">
        <v>38</v>
      </c>
      <c r="O102" s="4" t="s">
        <v>39</v>
      </c>
      <c r="P102" s="4" t="s">
        <v>319</v>
      </c>
      <c r="Q102" s="4">
        <v>55.697189000000002</v>
      </c>
      <c r="R102" s="4">
        <v>-5.2727950000000003</v>
      </c>
      <c r="S102" s="16" t="s">
        <v>41</v>
      </c>
      <c r="T102" s="8" t="str">
        <f>CONCATENATE(A102,"_",SUBSTITUTE(IF(ISBLANK(Y102),IF(ISBLANK(AD102),IF(ISBLANK(AC102),AB102,AC102),AD102),Y102)," ","_"))</f>
        <v>SSTransect_4_subsample_2_</v>
      </c>
      <c r="U102" s="8" t="s">
        <v>42</v>
      </c>
      <c r="V102" s="8"/>
      <c r="W102" s="4">
        <v>0</v>
      </c>
      <c r="X102" s="4"/>
      <c r="Y102" s="4"/>
      <c r="Z102" s="4"/>
      <c r="AA102" s="4"/>
      <c r="AB102" s="4"/>
      <c r="AC102" s="4"/>
      <c r="AD102" s="16"/>
      <c r="AE102" s="4"/>
      <c r="AF102" s="4"/>
      <c r="AG102" s="4"/>
    </row>
    <row r="103" spans="1:33" ht="14.25" customHeight="1" x14ac:dyDescent="0.3">
      <c r="A103" s="4" t="s">
        <v>322</v>
      </c>
      <c r="B103" s="4" t="s">
        <v>32</v>
      </c>
      <c r="C103" s="4" t="s">
        <v>244</v>
      </c>
      <c r="D103" s="4">
        <v>40</v>
      </c>
      <c r="E103" s="4" t="s">
        <v>245</v>
      </c>
      <c r="F103" s="1" t="s">
        <v>293</v>
      </c>
      <c r="G103" s="4">
        <v>30</v>
      </c>
      <c r="H103" s="4" t="s">
        <v>247</v>
      </c>
      <c r="I103" s="22">
        <v>45546</v>
      </c>
      <c r="J103" s="6">
        <v>0.6875</v>
      </c>
      <c r="K103" s="4">
        <v>255</v>
      </c>
      <c r="L103" s="4" t="s">
        <v>294</v>
      </c>
      <c r="M103" s="4" t="s">
        <v>37</v>
      </c>
      <c r="N103" s="4" t="s">
        <v>38</v>
      </c>
      <c r="O103" s="4" t="s">
        <v>39</v>
      </c>
      <c r="P103" s="4" t="s">
        <v>319</v>
      </c>
      <c r="Q103" s="4">
        <v>55.697189000000002</v>
      </c>
      <c r="R103" s="4">
        <v>-5.2727950000000003</v>
      </c>
      <c r="S103" s="16" t="s">
        <v>41</v>
      </c>
      <c r="T103" s="8" t="str">
        <f>CONCATENATE(A103,"_",SUBSTITUTE(IF(ISBLANK(Y103),IF(ISBLANK(AD103),IF(ISBLANK(AC103),AB103,AC103),AD103),Y103)," ","_"))</f>
        <v>SSTransect_4_subsample_3_Diptera_sp.</v>
      </c>
      <c r="U103" s="8" t="s">
        <v>42</v>
      </c>
      <c r="V103" s="8" t="s">
        <v>43</v>
      </c>
      <c r="W103" s="4">
        <v>1</v>
      </c>
      <c r="X103" s="4" t="s">
        <v>237</v>
      </c>
      <c r="Y103" s="8" t="str">
        <f>IF(AG103="class",AB103,IF(AG103="order",AC103,IF(AG103="family",AD103,AA103)))&amp;" sp."</f>
        <v>Diptera sp.</v>
      </c>
      <c r="Z103" s="4" t="s">
        <v>46</v>
      </c>
      <c r="AA103" s="4" t="s">
        <v>47</v>
      </c>
      <c r="AB103" s="4" t="s">
        <v>48</v>
      </c>
      <c r="AC103" s="4" t="s">
        <v>67</v>
      </c>
      <c r="AD103" s="16" t="str">
        <f>IF(RIGHT(AC103,4)=" sp.",LEFT(AC103,LEN(AC103)-4),AC103)&amp;" sp."</f>
        <v>Diptera sp.</v>
      </c>
      <c r="AE103" s="4" t="str">
        <f>IF(OR(AG103="genus",AG103="species"),LEFT(Y103,FIND(" ",Y103)-1),IF(RIGHT(AD103,4)=" sp.",LEFT(AD103,LEN(AD103)-4),AD103)&amp;" sp.")</f>
        <v>Diptera sp.</v>
      </c>
      <c r="AF103" s="4" t="str">
        <f>IF(AG103="species",Y103,IF(RIGHT(AE103,4)=" sp.",LEFT(AE103,LEN(AE103)-4),AE103)&amp;" sp.")</f>
        <v>Diptera sp.</v>
      </c>
      <c r="AG103" s="4" t="s">
        <v>28</v>
      </c>
    </row>
    <row r="104" spans="1:33" ht="14.25" customHeight="1" x14ac:dyDescent="0.3">
      <c r="A104" s="4" t="s">
        <v>322</v>
      </c>
      <c r="B104" s="4" t="s">
        <v>32</v>
      </c>
      <c r="C104" s="4" t="s">
        <v>244</v>
      </c>
      <c r="D104" s="4">
        <v>40</v>
      </c>
      <c r="E104" s="4" t="s">
        <v>245</v>
      </c>
      <c r="F104" s="1" t="s">
        <v>293</v>
      </c>
      <c r="G104" s="4">
        <v>30</v>
      </c>
      <c r="H104" s="4" t="s">
        <v>247</v>
      </c>
      <c r="I104" s="22">
        <v>45546</v>
      </c>
      <c r="J104" s="6">
        <v>0.6875</v>
      </c>
      <c r="K104" s="4">
        <v>255</v>
      </c>
      <c r="L104" s="4" t="s">
        <v>294</v>
      </c>
      <c r="M104" s="4" t="s">
        <v>37</v>
      </c>
      <c r="N104" s="4" t="s">
        <v>38</v>
      </c>
      <c r="O104" s="4" t="s">
        <v>39</v>
      </c>
      <c r="P104" s="4" t="s">
        <v>319</v>
      </c>
      <c r="Q104" s="4">
        <v>55.697189000000002</v>
      </c>
      <c r="R104" s="4">
        <v>-5.2727950000000003</v>
      </c>
      <c r="S104" s="16" t="s">
        <v>41</v>
      </c>
      <c r="T104" s="8" t="str">
        <f>CONCATENATE(A104,"_",SUBSTITUTE(IF(ISBLANK(Y104),IF(ISBLANK(AD104),IF(ISBLANK(AC104),AB104,AC104),AD104),Y104)," ","_"))</f>
        <v>SSTransect_4_subsample_3_Trichoptera_sp.</v>
      </c>
      <c r="U104" s="8" t="s">
        <v>42</v>
      </c>
      <c r="V104" s="8" t="s">
        <v>43</v>
      </c>
      <c r="W104" s="4">
        <v>1</v>
      </c>
      <c r="X104" s="4" t="s">
        <v>82</v>
      </c>
      <c r="Y104" s="8" t="str">
        <f>IF(AG104="class",AB104,IF(AG104="order",AC104,IF(AG104="family",AD104,AA104)))&amp;" sp."</f>
        <v>Trichoptera sp.</v>
      </c>
      <c r="Z104" s="4" t="s">
        <v>46</v>
      </c>
      <c r="AA104" s="4" t="s">
        <v>47</v>
      </c>
      <c r="AB104" s="4" t="s">
        <v>48</v>
      </c>
      <c r="AC104" s="4" t="s">
        <v>84</v>
      </c>
      <c r="AD104" s="16" t="str">
        <f>IF(RIGHT(AC104,4)=" sp.",LEFT(AC104,LEN(AC104)-4),AC104)&amp;" sp."</f>
        <v>Trichoptera sp.</v>
      </c>
      <c r="AE104" s="4" t="str">
        <f>IF(OR(AG104="genus",AG104="species"),LEFT(Y104,FIND(" ",Y104)-1),IF(RIGHT(AD104,4)=" sp.",LEFT(AD104,LEN(AD104)-4),AD104)&amp;" sp.")</f>
        <v>Trichoptera sp.</v>
      </c>
      <c r="AF104" s="4" t="str">
        <f>IF(AG104="species",Y104,IF(RIGHT(AE104,4)=" sp.",LEFT(AE104,LEN(AE104)-4),AE104)&amp;" sp.")</f>
        <v>Trichoptera sp.</v>
      </c>
      <c r="AG104" s="4" t="s">
        <v>28</v>
      </c>
    </row>
    <row r="105" spans="1:33" ht="14.25" customHeight="1" x14ac:dyDescent="0.3">
      <c r="A105" s="4" t="s">
        <v>323</v>
      </c>
      <c r="B105" s="4" t="s">
        <v>32</v>
      </c>
      <c r="C105" s="4" t="s">
        <v>244</v>
      </c>
      <c r="D105" s="4">
        <v>40</v>
      </c>
      <c r="E105" s="4" t="s">
        <v>245</v>
      </c>
      <c r="F105" s="1" t="s">
        <v>293</v>
      </c>
      <c r="G105" s="4">
        <v>30</v>
      </c>
      <c r="H105" s="4" t="s">
        <v>247</v>
      </c>
      <c r="I105" s="22">
        <v>45546</v>
      </c>
      <c r="J105" s="6">
        <v>0.6875</v>
      </c>
      <c r="K105" s="4">
        <v>255</v>
      </c>
      <c r="L105" s="4" t="s">
        <v>294</v>
      </c>
      <c r="M105" s="4" t="s">
        <v>37</v>
      </c>
      <c r="N105" s="4" t="s">
        <v>38</v>
      </c>
      <c r="O105" s="4" t="s">
        <v>39</v>
      </c>
      <c r="P105" s="4" t="s">
        <v>319</v>
      </c>
      <c r="Q105" s="4">
        <v>55.697189000000002</v>
      </c>
      <c r="R105" s="4">
        <v>-5.2727950000000003</v>
      </c>
      <c r="S105" s="16" t="s">
        <v>41</v>
      </c>
      <c r="T105" s="8" t="str">
        <f>CONCATENATE(A105,"_",SUBSTITUTE(IF(ISBLANK(Y105),IF(ISBLANK(AD105),IF(ISBLANK(AC105),AB105,AC105),AD105),Y105)," ","_"))</f>
        <v>SSTransect_4_subsample_4_</v>
      </c>
      <c r="U105" s="8" t="s">
        <v>42</v>
      </c>
      <c r="V105" s="8"/>
      <c r="W105" s="4">
        <v>0</v>
      </c>
      <c r="X105" s="4"/>
      <c r="Y105" s="4"/>
      <c r="Z105" s="4"/>
      <c r="AA105" s="4"/>
      <c r="AB105" s="4"/>
      <c r="AC105" s="4"/>
      <c r="AD105" s="16"/>
      <c r="AE105" s="4"/>
      <c r="AF105" s="4"/>
      <c r="AG105" s="4"/>
    </row>
    <row r="106" spans="1:33" ht="14.25" customHeight="1" x14ac:dyDescent="0.3">
      <c r="A106" s="4" t="s">
        <v>324</v>
      </c>
      <c r="B106" s="4" t="s">
        <v>32</v>
      </c>
      <c r="C106" s="4" t="s">
        <v>244</v>
      </c>
      <c r="D106" s="4">
        <v>40</v>
      </c>
      <c r="E106" s="4" t="s">
        <v>245</v>
      </c>
      <c r="F106" s="1" t="s">
        <v>293</v>
      </c>
      <c r="G106" s="4">
        <v>30</v>
      </c>
      <c r="H106" s="4" t="s">
        <v>247</v>
      </c>
      <c r="I106" s="22">
        <v>45546</v>
      </c>
      <c r="J106" s="6">
        <v>0.69444444444444442</v>
      </c>
      <c r="K106" s="4">
        <v>255</v>
      </c>
      <c r="L106" s="4" t="s">
        <v>294</v>
      </c>
      <c r="M106" s="4" t="s">
        <v>37</v>
      </c>
      <c r="N106" s="4" t="s">
        <v>38</v>
      </c>
      <c r="O106" s="4" t="s">
        <v>39</v>
      </c>
      <c r="P106" s="4" t="s">
        <v>325</v>
      </c>
      <c r="Q106" s="4">
        <v>55.697431999999999</v>
      </c>
      <c r="R106" s="4">
        <v>-5.2735599999999998</v>
      </c>
      <c r="S106" s="16" t="s">
        <v>41</v>
      </c>
      <c r="T106" s="8" t="str">
        <f>CONCATENATE(A106,"_",SUBSTITUTE(IF(ISBLANK(Y106),IF(ISBLANK(AD106),IF(ISBLANK(AC106),AB106,AC106),AD106),Y106)," ","_"))</f>
        <v>SSTransect_5_subsample_1_Megaloptera_sp.</v>
      </c>
      <c r="U106" s="8" t="s">
        <v>42</v>
      </c>
      <c r="V106" s="8" t="s">
        <v>43</v>
      </c>
      <c r="W106" s="4">
        <v>1</v>
      </c>
      <c r="X106" s="4" t="s">
        <v>311</v>
      </c>
      <c r="Y106" s="8" t="str">
        <f>IF(AG106="class",AB106,IF(AG106="order",AC106,IF(AG106="family",AD106,AA106)))&amp;" sp."</f>
        <v>Megaloptera sp.</v>
      </c>
      <c r="Z106" s="4" t="s">
        <v>46</v>
      </c>
      <c r="AA106" s="4" t="s">
        <v>47</v>
      </c>
      <c r="AB106" s="4" t="s">
        <v>48</v>
      </c>
      <c r="AC106" s="4" t="s">
        <v>285</v>
      </c>
      <c r="AD106" s="16" t="str">
        <f>IF(RIGHT(AC106,4)=" sp.",LEFT(AC106,LEN(AC106)-4),AC106)&amp;" sp."</f>
        <v>Megaloptera sp.</v>
      </c>
      <c r="AE106" s="4" t="str">
        <f>IF(OR(AG106="genus",AG106="species"),LEFT(Y106,FIND(" ",Y106)-1),IF(RIGHT(AD106,4)=" sp.",LEFT(AD106,LEN(AD106)-4),AD106)&amp;" sp.")</f>
        <v>Megaloptera sp.</v>
      </c>
      <c r="AF106" s="4" t="str">
        <f>IF(AG106="species",Y106,IF(RIGHT(AE106,4)=" sp.",LEFT(AE106,LEN(AE106)-4),AE106)&amp;" sp.")</f>
        <v>Megaloptera sp.</v>
      </c>
      <c r="AG106" s="4" t="s">
        <v>28</v>
      </c>
    </row>
    <row r="107" spans="1:33" ht="14.25" customHeight="1" x14ac:dyDescent="0.3">
      <c r="A107" s="4" t="s">
        <v>324</v>
      </c>
      <c r="B107" s="4" t="s">
        <v>32</v>
      </c>
      <c r="C107" s="4" t="s">
        <v>244</v>
      </c>
      <c r="D107" s="4">
        <v>40</v>
      </c>
      <c r="E107" s="4" t="s">
        <v>245</v>
      </c>
      <c r="F107" s="1" t="s">
        <v>293</v>
      </c>
      <c r="G107" s="4">
        <v>30</v>
      </c>
      <c r="H107" s="4" t="s">
        <v>247</v>
      </c>
      <c r="I107" s="22">
        <v>45546</v>
      </c>
      <c r="J107" s="6">
        <v>0.69444444444444442</v>
      </c>
      <c r="K107" s="4">
        <v>255</v>
      </c>
      <c r="L107" s="4" t="s">
        <v>294</v>
      </c>
      <c r="M107" s="4" t="s">
        <v>37</v>
      </c>
      <c r="N107" s="4" t="s">
        <v>38</v>
      </c>
      <c r="O107" s="4" t="s">
        <v>39</v>
      </c>
      <c r="P107" s="4" t="s">
        <v>325</v>
      </c>
      <c r="Q107" s="4">
        <v>55.697431999999999</v>
      </c>
      <c r="R107" s="4">
        <v>-5.2735599999999998</v>
      </c>
      <c r="S107" s="16" t="s">
        <v>41</v>
      </c>
      <c r="T107" s="8" t="str">
        <f>CONCATENATE(A107,"_",SUBSTITUTE(IF(ISBLANK(Y107),IF(ISBLANK(AD107),IF(ISBLANK(AC107),AB107,AC107),AD107),Y107)," ","_"))</f>
        <v>SSTransect_5_subsample_1_Plecoptera_sp.</v>
      </c>
      <c r="U107" s="8" t="s">
        <v>42</v>
      </c>
      <c r="V107" s="8" t="s">
        <v>43</v>
      </c>
      <c r="W107" s="4">
        <v>1</v>
      </c>
      <c r="X107" s="4" t="s">
        <v>300</v>
      </c>
      <c r="Y107" s="8" t="str">
        <f>IF(AG107="class",AB107,IF(AG107="order",AC107,IF(AG107="family",AD107,AA107)))&amp;" sp."</f>
        <v>Plecoptera sp.</v>
      </c>
      <c r="Z107" s="4" t="s">
        <v>46</v>
      </c>
      <c r="AA107" s="4" t="s">
        <v>47</v>
      </c>
      <c r="AB107" s="4" t="s">
        <v>48</v>
      </c>
      <c r="AC107" s="4" t="s">
        <v>251</v>
      </c>
      <c r="AD107" s="16" t="str">
        <f>IF(RIGHT(AC107,4)=" sp.",LEFT(AC107,LEN(AC107)-4),AC107)&amp;" sp."</f>
        <v>Plecoptera sp.</v>
      </c>
      <c r="AE107" s="4" t="str">
        <f>IF(OR(AG107="genus",AG107="species"),LEFT(Y107,FIND(" ",Y107)-1),IF(RIGHT(AD107,4)=" sp.",LEFT(AD107,LEN(AD107)-4),AD107)&amp;" sp.")</f>
        <v>Plecoptera sp.</v>
      </c>
      <c r="AF107" s="4" t="str">
        <f>IF(AG107="species",Y107,IF(RIGHT(AE107,4)=" sp.",LEFT(AE107,LEN(AE107)-4),AE107)&amp;" sp.")</f>
        <v>Plecoptera sp.</v>
      </c>
      <c r="AG107" s="4" t="s">
        <v>28</v>
      </c>
    </row>
    <row r="108" spans="1:33" ht="14.25" customHeight="1" x14ac:dyDescent="0.3">
      <c r="A108" s="4" t="s">
        <v>326</v>
      </c>
      <c r="B108" s="4" t="s">
        <v>32</v>
      </c>
      <c r="C108" s="4" t="s">
        <v>244</v>
      </c>
      <c r="D108" s="4">
        <v>40</v>
      </c>
      <c r="E108" s="4" t="s">
        <v>245</v>
      </c>
      <c r="F108" s="1" t="s">
        <v>293</v>
      </c>
      <c r="G108" s="4">
        <v>30</v>
      </c>
      <c r="H108" s="4" t="s">
        <v>247</v>
      </c>
      <c r="I108" s="22">
        <v>45546</v>
      </c>
      <c r="J108" s="6">
        <v>0.69444444444444442</v>
      </c>
      <c r="K108" s="4">
        <v>255</v>
      </c>
      <c r="L108" s="4" t="s">
        <v>294</v>
      </c>
      <c r="M108" s="4" t="s">
        <v>37</v>
      </c>
      <c r="N108" s="4" t="s">
        <v>38</v>
      </c>
      <c r="O108" s="4" t="s">
        <v>39</v>
      </c>
      <c r="P108" s="4" t="s">
        <v>325</v>
      </c>
      <c r="Q108" s="4">
        <v>55.697431999999999</v>
      </c>
      <c r="R108" s="4">
        <v>-5.2735599999999998</v>
      </c>
      <c r="S108" s="16" t="s">
        <v>41</v>
      </c>
      <c r="T108" s="8" t="str">
        <f>CONCATENATE(A108,"_",SUBSTITUTE(IF(ISBLANK(Y108),IF(ISBLANK(AD108),IF(ISBLANK(AC108),AB108,AC108),AD108),Y108)," ","_"))</f>
        <v>SSTransect_5_subsample_2_Megaloptera_sp.</v>
      </c>
      <c r="U108" s="8" t="s">
        <v>42</v>
      </c>
      <c r="V108" s="8" t="s">
        <v>43</v>
      </c>
      <c r="W108" s="4">
        <v>1</v>
      </c>
      <c r="X108" s="4" t="s">
        <v>311</v>
      </c>
      <c r="Y108" s="8" t="str">
        <f>IF(AG108="class",AB108,IF(AG108="order",AC108,IF(AG108="family",AD108,AA108)))&amp;" sp."</f>
        <v>Megaloptera sp.</v>
      </c>
      <c r="Z108" s="4" t="s">
        <v>46</v>
      </c>
      <c r="AA108" s="4" t="s">
        <v>47</v>
      </c>
      <c r="AB108" s="4" t="s">
        <v>48</v>
      </c>
      <c r="AC108" s="4" t="s">
        <v>285</v>
      </c>
      <c r="AD108" s="16" t="str">
        <f>IF(RIGHT(AC108,4)=" sp.",LEFT(AC108,LEN(AC108)-4),AC108)&amp;" sp."</f>
        <v>Megaloptera sp.</v>
      </c>
      <c r="AE108" s="4" t="str">
        <f>IF(OR(AG108="genus",AG108="species"),LEFT(Y108,FIND(" ",Y108)-1),IF(RIGHT(AD108,4)=" sp.",LEFT(AD108,LEN(AD108)-4),AD108)&amp;" sp.")</f>
        <v>Megaloptera sp.</v>
      </c>
      <c r="AF108" s="4" t="str">
        <f>IF(AG108="species",Y108,IF(RIGHT(AE108,4)=" sp.",LEFT(AE108,LEN(AE108)-4),AE108)&amp;" sp.")</f>
        <v>Megaloptera sp.</v>
      </c>
      <c r="AG108" s="4" t="s">
        <v>28</v>
      </c>
    </row>
    <row r="109" spans="1:33" ht="14.25" customHeight="1" x14ac:dyDescent="0.3">
      <c r="A109" s="4" t="s">
        <v>327</v>
      </c>
      <c r="B109" s="4" t="s">
        <v>32</v>
      </c>
      <c r="C109" s="4" t="s">
        <v>244</v>
      </c>
      <c r="D109" s="4">
        <v>40</v>
      </c>
      <c r="E109" s="4" t="s">
        <v>245</v>
      </c>
      <c r="F109" s="1" t="s">
        <v>293</v>
      </c>
      <c r="G109" s="4">
        <v>30</v>
      </c>
      <c r="H109" s="4" t="s">
        <v>247</v>
      </c>
      <c r="I109" s="22">
        <v>45546</v>
      </c>
      <c r="J109" s="6">
        <v>0.69444444444444442</v>
      </c>
      <c r="K109" s="4">
        <v>255</v>
      </c>
      <c r="L109" s="4" t="s">
        <v>294</v>
      </c>
      <c r="M109" s="4" t="s">
        <v>37</v>
      </c>
      <c r="N109" s="4" t="s">
        <v>38</v>
      </c>
      <c r="O109" s="4" t="s">
        <v>39</v>
      </c>
      <c r="P109" s="4" t="s">
        <v>325</v>
      </c>
      <c r="Q109" s="4">
        <v>55.697431999999999</v>
      </c>
      <c r="R109" s="4">
        <v>-5.2735599999999998</v>
      </c>
      <c r="S109" s="16" t="s">
        <v>41</v>
      </c>
      <c r="T109" s="8" t="str">
        <f>CONCATENATE(A109,"_",SUBSTITUTE(IF(ISBLANK(Y109),IF(ISBLANK(AD109),IF(ISBLANK(AC109),AB109,AC109),AD109),Y109)," ","_"))</f>
        <v>SSTransect_5_subsample_3_Coleoptera_sp.</v>
      </c>
      <c r="U109" s="8" t="s">
        <v>42</v>
      </c>
      <c r="V109" s="8" t="s">
        <v>43</v>
      </c>
      <c r="W109" s="4">
        <v>1</v>
      </c>
      <c r="X109" s="4" t="s">
        <v>328</v>
      </c>
      <c r="Y109" s="8" t="str">
        <f>IF(AG109="class",AB109,IF(AG109="order",AC109,IF(AG109="family",AD109,AA109)))&amp;" sp."</f>
        <v>Coleoptera sp.</v>
      </c>
      <c r="Z109" s="4" t="s">
        <v>46</v>
      </c>
      <c r="AA109" s="4" t="s">
        <v>47</v>
      </c>
      <c r="AB109" s="4" t="s">
        <v>48</v>
      </c>
      <c r="AC109" s="4" t="s">
        <v>253</v>
      </c>
      <c r="AD109" s="16" t="str">
        <f>IF(RIGHT(AC109,4)=" sp.",LEFT(AC109,LEN(AC109)-4),AC109)&amp;" sp."</f>
        <v>Coleoptera sp.</v>
      </c>
      <c r="AE109" s="4" t="str">
        <f>IF(OR(AG109="genus",AG109="species"),LEFT(Y109,FIND(" ",Y109)-1),IF(RIGHT(AD109,4)=" sp.",LEFT(AD109,LEN(AD109)-4),AD109)&amp;" sp.")</f>
        <v>Coleoptera sp.</v>
      </c>
      <c r="AF109" s="4" t="str">
        <f>IF(AG109="species",Y109,IF(RIGHT(AE109,4)=" sp.",LEFT(AE109,LEN(AE109)-4),AE109)&amp;" sp.")</f>
        <v>Coleoptera sp.</v>
      </c>
      <c r="AG109" s="4" t="s">
        <v>28</v>
      </c>
    </row>
    <row r="110" spans="1:33" ht="14.25" customHeight="1" x14ac:dyDescent="0.3">
      <c r="A110" s="4" t="s">
        <v>327</v>
      </c>
      <c r="B110" s="4" t="s">
        <v>32</v>
      </c>
      <c r="C110" s="4" t="s">
        <v>244</v>
      </c>
      <c r="D110" s="4">
        <v>40</v>
      </c>
      <c r="E110" s="4" t="s">
        <v>245</v>
      </c>
      <c r="F110" s="1" t="s">
        <v>293</v>
      </c>
      <c r="G110" s="4">
        <v>30</v>
      </c>
      <c r="H110" s="4" t="s">
        <v>247</v>
      </c>
      <c r="I110" s="22">
        <v>45546</v>
      </c>
      <c r="J110" s="6">
        <v>0.69444444444444442</v>
      </c>
      <c r="K110" s="4">
        <v>255</v>
      </c>
      <c r="L110" s="4" t="s">
        <v>294</v>
      </c>
      <c r="M110" s="4" t="s">
        <v>37</v>
      </c>
      <c r="N110" s="4" t="s">
        <v>38</v>
      </c>
      <c r="O110" s="4" t="s">
        <v>39</v>
      </c>
      <c r="P110" s="4" t="s">
        <v>325</v>
      </c>
      <c r="Q110" s="4">
        <v>55.697431999999999</v>
      </c>
      <c r="R110" s="4">
        <v>-5.2735599999999998</v>
      </c>
      <c r="S110" s="16" t="s">
        <v>41</v>
      </c>
      <c r="T110" s="8" t="str">
        <f>CONCATENATE(A110,"_",SUBSTITUTE(IF(ISBLANK(Y110),IF(ISBLANK(AD110),IF(ISBLANK(AC110),AB110,AC110),AD110),Y110)," ","_"))</f>
        <v>SSTransect_5_subsample_3_Plecoptera_sp.</v>
      </c>
      <c r="U110" s="8" t="s">
        <v>42</v>
      </c>
      <c r="V110" s="8" t="s">
        <v>43</v>
      </c>
      <c r="W110" s="4">
        <v>1</v>
      </c>
      <c r="X110" s="4" t="s">
        <v>300</v>
      </c>
      <c r="Y110" s="8" t="str">
        <f>IF(AG110="class",AB110,IF(AG110="order",AC110,IF(AG110="family",AD110,AA110)))&amp;" sp."</f>
        <v>Plecoptera sp.</v>
      </c>
      <c r="Z110" s="4" t="s">
        <v>46</v>
      </c>
      <c r="AA110" s="4" t="s">
        <v>47</v>
      </c>
      <c r="AB110" s="4" t="s">
        <v>48</v>
      </c>
      <c r="AC110" s="4" t="s">
        <v>251</v>
      </c>
      <c r="AD110" s="16" t="str">
        <f>IF(RIGHT(AC110,4)=" sp.",LEFT(AC110,LEN(AC110)-4),AC110)&amp;" sp."</f>
        <v>Plecoptera sp.</v>
      </c>
      <c r="AE110" s="4" t="str">
        <f>IF(OR(AG110="genus",AG110="species"),LEFT(Y110,FIND(" ",Y110)-1),IF(RIGHT(AD110,4)=" sp.",LEFT(AD110,LEN(AD110)-4),AD110)&amp;" sp.")</f>
        <v>Plecoptera sp.</v>
      </c>
      <c r="AF110" s="4" t="str">
        <f>IF(AG110="species",Y110,IF(RIGHT(AE110,4)=" sp.",LEFT(AE110,LEN(AE110)-4),AE110)&amp;" sp.")</f>
        <v>Plecoptera sp.</v>
      </c>
      <c r="AG110" s="4" t="s">
        <v>28</v>
      </c>
    </row>
    <row r="111" spans="1:33" ht="14.25" customHeight="1" x14ac:dyDescent="0.3">
      <c r="A111" s="4" t="s">
        <v>329</v>
      </c>
      <c r="B111" s="4" t="s">
        <v>32</v>
      </c>
      <c r="C111" s="4" t="s">
        <v>244</v>
      </c>
      <c r="D111" s="4">
        <v>40</v>
      </c>
      <c r="E111" s="4" t="s">
        <v>245</v>
      </c>
      <c r="F111" s="1" t="s">
        <v>293</v>
      </c>
      <c r="G111" s="4">
        <v>30</v>
      </c>
      <c r="H111" s="4" t="s">
        <v>247</v>
      </c>
      <c r="I111" s="22">
        <v>45546</v>
      </c>
      <c r="J111" s="6">
        <v>0.69444444444444442</v>
      </c>
      <c r="K111" s="4">
        <v>255</v>
      </c>
      <c r="L111" s="4" t="s">
        <v>294</v>
      </c>
      <c r="M111" s="4" t="s">
        <v>37</v>
      </c>
      <c r="N111" s="4" t="s">
        <v>38</v>
      </c>
      <c r="O111" s="4" t="s">
        <v>39</v>
      </c>
      <c r="P111" s="4" t="s">
        <v>325</v>
      </c>
      <c r="Q111" s="4">
        <v>55.697431999999999</v>
      </c>
      <c r="R111" s="4">
        <v>-5.2735599999999998</v>
      </c>
      <c r="S111" s="16" t="s">
        <v>41</v>
      </c>
      <c r="T111" s="8" t="str">
        <f>CONCATENATE(A111,"_",SUBSTITUTE(IF(ISBLANK(Y111),IF(ISBLANK(AD111),IF(ISBLANK(AC111),AB111,AC111),AD111),Y111)," ","_"))</f>
        <v>SSTransect_5_subsample_4_Plecoptera_sp.</v>
      </c>
      <c r="U111" s="8" t="s">
        <v>42</v>
      </c>
      <c r="V111" s="8" t="s">
        <v>43</v>
      </c>
      <c r="W111" s="4">
        <v>2</v>
      </c>
      <c r="X111" s="4" t="s">
        <v>300</v>
      </c>
      <c r="Y111" s="8" t="str">
        <f>IF(AG111="class",AB111,IF(AG111="order",AC111,IF(AG111="family",AD111,AA111)))&amp;" sp."</f>
        <v>Plecoptera sp.</v>
      </c>
      <c r="Z111" s="4" t="s">
        <v>46</v>
      </c>
      <c r="AA111" s="4" t="s">
        <v>47</v>
      </c>
      <c r="AB111" s="4" t="s">
        <v>48</v>
      </c>
      <c r="AC111" s="4" t="s">
        <v>251</v>
      </c>
      <c r="AD111" s="16" t="str">
        <f>IF(RIGHT(AC111,4)=" sp.",LEFT(AC111,LEN(AC111)-4),AC111)&amp;" sp."</f>
        <v>Plecoptera sp.</v>
      </c>
      <c r="AE111" s="4" t="str">
        <f>IF(OR(AG111="genus",AG111="species"),LEFT(Y111,FIND(" ",Y111)-1),IF(RIGHT(AD111,4)=" sp.",LEFT(AD111,LEN(AD111)-4),AD111)&amp;" sp.")</f>
        <v>Plecoptera sp.</v>
      </c>
      <c r="AF111" s="4" t="str">
        <f>IF(AG111="species",Y111,IF(RIGHT(AE111,4)=" sp.",LEFT(AE111,LEN(AE111)-4),AE111)&amp;" sp.")</f>
        <v>Plecoptera sp.</v>
      </c>
      <c r="AG111" s="4" t="s">
        <v>28</v>
      </c>
    </row>
    <row r="112" spans="1:33" ht="14.25" customHeight="1" x14ac:dyDescent="0.3">
      <c r="A112" s="8" t="s">
        <v>432</v>
      </c>
      <c r="B112" s="8" t="s">
        <v>32</v>
      </c>
      <c r="C112" s="8"/>
      <c r="D112" s="8"/>
      <c r="E112" s="8" t="s">
        <v>362</v>
      </c>
      <c r="F112" s="8"/>
      <c r="G112" s="8"/>
      <c r="H112" s="8" t="s">
        <v>112</v>
      </c>
      <c r="I112" s="12">
        <v>45546</v>
      </c>
      <c r="J112" s="14">
        <v>0.63472222222222219</v>
      </c>
      <c r="K112" s="8">
        <v>255</v>
      </c>
      <c r="L112" s="8" t="s">
        <v>433</v>
      </c>
      <c r="M112" s="8" t="s">
        <v>37</v>
      </c>
      <c r="N112" s="8" t="s">
        <v>38</v>
      </c>
      <c r="O112" s="8" t="s">
        <v>39</v>
      </c>
      <c r="P112" s="8"/>
      <c r="Q112" s="8"/>
      <c r="R112" s="8"/>
      <c r="S112" s="8" t="s">
        <v>41</v>
      </c>
      <c r="T112" s="8" t="str">
        <f>CONCATENATE(A112,"_",SUBSTITUTE(IF(ISBLANK(Y112),IF(ISBLANK(AD112),IF(ISBLANK(AC112),AB112,AC112),AD112),Y112)," ","_"))</f>
        <v>Transect_Incidental_Sp1_Ardea_cinerea</v>
      </c>
      <c r="U112" s="8" t="s">
        <v>42</v>
      </c>
      <c r="V112" s="8" t="s">
        <v>43</v>
      </c>
      <c r="W112" s="8" t="s">
        <v>365</v>
      </c>
      <c r="X112" s="8" t="s">
        <v>579</v>
      </c>
      <c r="Y112" s="8" t="s">
        <v>366</v>
      </c>
      <c r="Z112" s="8" t="s">
        <v>46</v>
      </c>
      <c r="AA112" s="8" t="s">
        <v>367</v>
      </c>
      <c r="AB112" s="4" t="s">
        <v>368</v>
      </c>
      <c r="AC112" s="8" t="s">
        <v>369</v>
      </c>
      <c r="AD112" s="8" t="s">
        <v>370</v>
      </c>
      <c r="AE112" s="4" t="str">
        <f>IF(OR(AG112="genus",AG112="species"),LEFT(Y112,FIND(" ",Y112)-1),"")</f>
        <v>Ardea</v>
      </c>
      <c r="AF112" s="4" t="str">
        <f>IF(AG112="species",Y112,"")</f>
        <v>Ardea cinerea</v>
      </c>
      <c r="AG112" s="4" t="s">
        <v>61</v>
      </c>
    </row>
    <row r="113" spans="1:33" ht="14.25" customHeight="1" x14ac:dyDescent="0.3">
      <c r="A113" s="8" t="s">
        <v>435</v>
      </c>
      <c r="B113" s="8" t="s">
        <v>32</v>
      </c>
      <c r="C113" s="8"/>
      <c r="D113" s="8"/>
      <c r="E113" s="8" t="s">
        <v>362</v>
      </c>
      <c r="F113" s="8"/>
      <c r="G113" s="8"/>
      <c r="H113" s="8" t="s">
        <v>112</v>
      </c>
      <c r="I113" s="12">
        <v>45546</v>
      </c>
      <c r="J113" s="14">
        <v>0.63472222222222219</v>
      </c>
      <c r="K113" s="8">
        <v>255</v>
      </c>
      <c r="L113" s="8" t="s">
        <v>433</v>
      </c>
      <c r="M113" s="8" t="s">
        <v>37</v>
      </c>
      <c r="N113" s="8" t="s">
        <v>38</v>
      </c>
      <c r="O113" s="8" t="s">
        <v>39</v>
      </c>
      <c r="P113" s="8"/>
      <c r="Q113" s="8"/>
      <c r="R113" s="8"/>
      <c r="S113" s="8" t="s">
        <v>41</v>
      </c>
      <c r="T113" s="8" t="str">
        <f>CONCATENATE(A113,"_",SUBSTITUTE(IF(ISBLANK(Y113),IF(ISBLANK(AD113),IF(ISBLANK(AC113),AB113,AC113),AD113),Y113)," ","_"))</f>
        <v>Transect_Incidental_Sp3_Corvus_corax</v>
      </c>
      <c r="U113" s="8" t="s">
        <v>42</v>
      </c>
      <c r="V113" s="8" t="s">
        <v>43</v>
      </c>
      <c r="W113" s="8" t="s">
        <v>365</v>
      </c>
      <c r="X113" s="8" t="s">
        <v>580</v>
      </c>
      <c r="Y113" s="8" t="s">
        <v>436</v>
      </c>
      <c r="Z113" s="4" t="s">
        <v>46</v>
      </c>
      <c r="AA113" s="4" t="s">
        <v>367</v>
      </c>
      <c r="AB113" s="4" t="s">
        <v>368</v>
      </c>
      <c r="AC113" s="8" t="s">
        <v>372</v>
      </c>
      <c r="AD113" s="8" t="s">
        <v>380</v>
      </c>
      <c r="AE113" s="4" t="str">
        <f>IF(OR(AG113="genus",AG113="species"),LEFT(Y113,FIND(" ",Y113)-1),"")</f>
        <v>Corvus</v>
      </c>
      <c r="AF113" s="4" t="str">
        <f>IF(AG113="species",Y113,"")</f>
        <v>Corvus corax</v>
      </c>
      <c r="AG113" s="4" t="s">
        <v>61</v>
      </c>
    </row>
    <row r="114" spans="1:33" ht="14.25" customHeight="1" x14ac:dyDescent="0.3">
      <c r="A114" s="8" t="s">
        <v>399</v>
      </c>
      <c r="B114" s="8" t="s">
        <v>32</v>
      </c>
      <c r="C114" s="8" t="s">
        <v>131</v>
      </c>
      <c r="D114" s="8">
        <v>62</v>
      </c>
      <c r="E114" s="8" t="s">
        <v>362</v>
      </c>
      <c r="F114" s="8" t="s">
        <v>398</v>
      </c>
      <c r="G114" s="8">
        <v>400</v>
      </c>
      <c r="H114" s="8" t="s">
        <v>112</v>
      </c>
      <c r="I114" s="12">
        <v>45546</v>
      </c>
      <c r="J114" s="14">
        <v>0.63472222222222219</v>
      </c>
      <c r="K114" s="8">
        <v>256</v>
      </c>
      <c r="L114" s="8"/>
      <c r="M114" s="8" t="s">
        <v>37</v>
      </c>
      <c r="N114" s="8" t="s">
        <v>38</v>
      </c>
      <c r="O114" s="8" t="s">
        <v>39</v>
      </c>
      <c r="P114" s="8" t="s">
        <v>399</v>
      </c>
      <c r="Q114" s="8">
        <v>55.698500000000003</v>
      </c>
      <c r="R114" s="8">
        <v>-5.2864166700000004</v>
      </c>
      <c r="S114" s="16" t="s">
        <v>41</v>
      </c>
      <c r="T114" s="8" t="str">
        <f>CONCATENATE(A114,"_",SUBSTITUTE(IF(ISBLANK(Y114),IF(ISBLANK(AD114),IF(ISBLANK(AC114),AB114,AC114),AD114),Y114)," ","_"))</f>
        <v>Transect_Site2_Anthus_pratensis</v>
      </c>
      <c r="U114" s="8" t="s">
        <v>42</v>
      </c>
      <c r="V114" s="8" t="s">
        <v>43</v>
      </c>
      <c r="W114" s="8" t="s">
        <v>365</v>
      </c>
      <c r="X114" s="8" t="s">
        <v>572</v>
      </c>
      <c r="Y114" s="8" t="s">
        <v>382</v>
      </c>
      <c r="Z114" s="8" t="s">
        <v>46</v>
      </c>
      <c r="AA114" s="8" t="s">
        <v>367</v>
      </c>
      <c r="AB114" s="8" t="s">
        <v>368</v>
      </c>
      <c r="AC114" s="8" t="s">
        <v>372</v>
      </c>
      <c r="AD114" s="8" t="s">
        <v>383</v>
      </c>
      <c r="AE114" s="4" t="str">
        <f>IF(OR(AG114="genus",AG114="species"),LEFT(Y114,FIND(" ",Y114)-1),"")</f>
        <v>Anthus</v>
      </c>
      <c r="AF114" s="4" t="str">
        <f>IF(AG114="species",Y114,"")</f>
        <v>Anthus pratensis</v>
      </c>
      <c r="AG114" s="8" t="s">
        <v>61</v>
      </c>
    </row>
    <row r="115" spans="1:33" ht="14.25" customHeight="1" x14ac:dyDescent="0.3">
      <c r="A115" s="8" t="s">
        <v>399</v>
      </c>
      <c r="B115" s="8" t="s">
        <v>32</v>
      </c>
      <c r="C115" s="8" t="s">
        <v>131</v>
      </c>
      <c r="D115" s="8">
        <v>62</v>
      </c>
      <c r="E115" s="8" t="s">
        <v>362</v>
      </c>
      <c r="F115" s="8" t="s">
        <v>398</v>
      </c>
      <c r="G115" s="8">
        <v>400</v>
      </c>
      <c r="H115" s="8" t="s">
        <v>112</v>
      </c>
      <c r="I115" s="12">
        <v>45546</v>
      </c>
      <c r="J115" s="14">
        <v>0.63472222222222219</v>
      </c>
      <c r="K115" s="8">
        <v>256</v>
      </c>
      <c r="L115" s="8"/>
      <c r="M115" s="8" t="s">
        <v>37</v>
      </c>
      <c r="N115" s="8" t="s">
        <v>38</v>
      </c>
      <c r="O115" s="8" t="s">
        <v>39</v>
      </c>
      <c r="P115" s="8" t="s">
        <v>399</v>
      </c>
      <c r="Q115" s="8">
        <v>55.698500000000003</v>
      </c>
      <c r="R115" s="8">
        <v>-5.2864166700000004</v>
      </c>
      <c r="S115" s="16" t="s">
        <v>41</v>
      </c>
      <c r="T115" s="8" t="str">
        <f>CONCATENATE(A115,"_",SUBSTITUTE(IF(ISBLANK(Y115),IF(ISBLANK(AD115),IF(ISBLANK(AC115),AB115,AC115),AD115),Y115)," ","_"))</f>
        <v>Transect_Site2_Aquila_chrysaetos</v>
      </c>
      <c r="U115" s="8" t="s">
        <v>42</v>
      </c>
      <c r="V115" s="8" t="s">
        <v>43</v>
      </c>
      <c r="W115" s="8" t="s">
        <v>365</v>
      </c>
      <c r="X115" s="8" t="s">
        <v>573</v>
      </c>
      <c r="Y115" s="8" t="s">
        <v>385</v>
      </c>
      <c r="Z115" s="8" t="s">
        <v>46</v>
      </c>
      <c r="AA115" s="8" t="s">
        <v>367</v>
      </c>
      <c r="AB115" s="8" t="s">
        <v>368</v>
      </c>
      <c r="AC115" s="8" t="s">
        <v>386</v>
      </c>
      <c r="AD115" s="8" t="s">
        <v>387</v>
      </c>
      <c r="AE115" s="4" t="str">
        <f>IF(OR(AG115="genus",AG115="species"),LEFT(Y115,FIND(" ",Y115)-1),"")</f>
        <v>Aquila</v>
      </c>
      <c r="AF115" s="4" t="str">
        <f>IF(AG115="species",Y115,"")</f>
        <v>Aquila chrysaetos</v>
      </c>
      <c r="AG115" s="8" t="s">
        <v>61</v>
      </c>
    </row>
    <row r="116" spans="1:33" ht="14.25" customHeight="1" x14ac:dyDescent="0.3">
      <c r="A116" s="8" t="s">
        <v>399</v>
      </c>
      <c r="B116" s="8" t="s">
        <v>32</v>
      </c>
      <c r="C116" s="8" t="s">
        <v>131</v>
      </c>
      <c r="D116" s="8">
        <v>62</v>
      </c>
      <c r="E116" s="8" t="s">
        <v>362</v>
      </c>
      <c r="F116" s="8" t="s">
        <v>398</v>
      </c>
      <c r="G116" s="8">
        <v>400</v>
      </c>
      <c r="H116" s="8" t="s">
        <v>112</v>
      </c>
      <c r="I116" s="12">
        <v>45546</v>
      </c>
      <c r="J116" s="14">
        <v>0.63472222222222219</v>
      </c>
      <c r="K116" s="8">
        <v>256</v>
      </c>
      <c r="L116" s="8"/>
      <c r="M116" s="8" t="s">
        <v>37</v>
      </c>
      <c r="N116" s="8" t="s">
        <v>38</v>
      </c>
      <c r="O116" s="8" t="s">
        <v>39</v>
      </c>
      <c r="P116" s="8" t="s">
        <v>399</v>
      </c>
      <c r="Q116" s="8">
        <v>55.698500000000003</v>
      </c>
      <c r="R116" s="8">
        <v>-5.2864166700000004</v>
      </c>
      <c r="S116" s="16" t="s">
        <v>41</v>
      </c>
      <c r="T116" s="8" t="str">
        <f>CONCATENATE(A116,"_",SUBSTITUTE(IF(ISBLANK(Y116),IF(ISBLANK(AD116),IF(ISBLANK(AC116),AB116,AC116),AD116),Y116)," ","_"))</f>
        <v>Transect_Site2_Coloeus_monedula</v>
      </c>
      <c r="U116" s="8" t="s">
        <v>42</v>
      </c>
      <c r="V116" s="8" t="s">
        <v>43</v>
      </c>
      <c r="W116" s="8" t="s">
        <v>365</v>
      </c>
      <c r="X116" s="8" t="s">
        <v>574</v>
      </c>
      <c r="Y116" s="8" t="s">
        <v>400</v>
      </c>
      <c r="Z116" s="8" t="s">
        <v>46</v>
      </c>
      <c r="AA116" s="8" t="s">
        <v>367</v>
      </c>
      <c r="AB116" s="8" t="s">
        <v>368</v>
      </c>
      <c r="AC116" s="8" t="s">
        <v>372</v>
      </c>
      <c r="AD116" s="8" t="s">
        <v>380</v>
      </c>
      <c r="AE116" s="4" t="str">
        <f>IF(OR(AG116="genus",AG116="species"),LEFT(Y116,FIND(" ",Y116)-1),"")</f>
        <v>Coloeus</v>
      </c>
      <c r="AF116" s="4" t="str">
        <f>IF(AG116="species",Y116,"")</f>
        <v>Coloeus monedula</v>
      </c>
      <c r="AG116" s="8" t="s">
        <v>61</v>
      </c>
    </row>
    <row r="117" spans="1:33" ht="14.25" customHeight="1" x14ac:dyDescent="0.3">
      <c r="A117" s="8" t="s">
        <v>399</v>
      </c>
      <c r="B117" s="8" t="s">
        <v>32</v>
      </c>
      <c r="C117" s="8" t="s">
        <v>131</v>
      </c>
      <c r="D117" s="8">
        <v>62</v>
      </c>
      <c r="E117" s="8" t="s">
        <v>362</v>
      </c>
      <c r="F117" s="8" t="s">
        <v>398</v>
      </c>
      <c r="G117" s="8">
        <v>400</v>
      </c>
      <c r="H117" s="8" t="s">
        <v>112</v>
      </c>
      <c r="I117" s="12">
        <v>45546</v>
      </c>
      <c r="J117" s="14">
        <v>0.63472222222222219</v>
      </c>
      <c r="K117" s="8">
        <v>256</v>
      </c>
      <c r="L117" s="8"/>
      <c r="M117" s="8" t="s">
        <v>37</v>
      </c>
      <c r="N117" s="8" t="s">
        <v>38</v>
      </c>
      <c r="O117" s="8" t="s">
        <v>39</v>
      </c>
      <c r="P117" s="8" t="s">
        <v>399</v>
      </c>
      <c r="Q117" s="8">
        <v>55.698500000000003</v>
      </c>
      <c r="R117" s="8">
        <v>-5.2864166700000004</v>
      </c>
      <c r="S117" s="16" t="s">
        <v>41</v>
      </c>
      <c r="T117" s="8" t="str">
        <f>CONCATENATE(A117,"_",SUBSTITUTE(IF(ISBLANK(Y117),IF(ISBLANK(AD117),IF(ISBLANK(AC117),AB117,AC117),AD117),Y117)," ","_"))</f>
        <v>Transect_Site2_Erithacus_rubecula</v>
      </c>
      <c r="U117" s="8" t="s">
        <v>42</v>
      </c>
      <c r="V117" s="8" t="s">
        <v>43</v>
      </c>
      <c r="W117" s="8" t="s">
        <v>365</v>
      </c>
      <c r="X117" s="8" t="s">
        <v>575</v>
      </c>
      <c r="Y117" s="8" t="s">
        <v>375</v>
      </c>
      <c r="Z117" s="8" t="s">
        <v>46</v>
      </c>
      <c r="AA117" s="8" t="s">
        <v>367</v>
      </c>
      <c r="AB117" s="8" t="s">
        <v>368</v>
      </c>
      <c r="AC117" s="8" t="s">
        <v>372</v>
      </c>
      <c r="AD117" s="8" t="s">
        <v>376</v>
      </c>
      <c r="AE117" s="4" t="str">
        <f>IF(OR(AG117="genus",AG117="species"),LEFT(Y117,FIND(" ",Y117)-1),"")</f>
        <v>Erithacus</v>
      </c>
      <c r="AF117" s="4" t="str">
        <f>IF(AG117="species",Y117,"")</f>
        <v>Erithacus rubecula</v>
      </c>
      <c r="AG117" s="8" t="s">
        <v>61</v>
      </c>
    </row>
    <row r="118" spans="1:33" ht="14.25" customHeight="1" x14ac:dyDescent="0.3">
      <c r="A118" s="8" t="s">
        <v>399</v>
      </c>
      <c r="B118" s="8" t="s">
        <v>32</v>
      </c>
      <c r="C118" s="8" t="s">
        <v>131</v>
      </c>
      <c r="D118" s="8">
        <v>62</v>
      </c>
      <c r="E118" s="8" t="s">
        <v>362</v>
      </c>
      <c r="F118" s="8" t="s">
        <v>398</v>
      </c>
      <c r="G118" s="8">
        <v>400</v>
      </c>
      <c r="H118" s="8" t="s">
        <v>112</v>
      </c>
      <c r="I118" s="12">
        <v>45546</v>
      </c>
      <c r="J118" s="14">
        <v>0.63472222222222219</v>
      </c>
      <c r="K118" s="8">
        <v>256</v>
      </c>
      <c r="L118" s="8"/>
      <c r="M118" s="8" t="s">
        <v>37</v>
      </c>
      <c r="N118" s="8" t="s">
        <v>38</v>
      </c>
      <c r="O118" s="8" t="s">
        <v>39</v>
      </c>
      <c r="P118" s="8" t="s">
        <v>399</v>
      </c>
      <c r="Q118" s="8">
        <v>55.698500000000003</v>
      </c>
      <c r="R118" s="8">
        <v>-5.2864166700000004</v>
      </c>
      <c r="S118" s="16" t="s">
        <v>41</v>
      </c>
      <c r="T118" s="8" t="str">
        <f>CONCATENATE(A118,"_",SUBSTITUTE(IF(ISBLANK(Y118),IF(ISBLANK(AD118),IF(ISBLANK(AC118),AB118,AC118),AD118),Y118)," ","_"))</f>
        <v>Transect_Site2_Falco_tinnunculus</v>
      </c>
      <c r="U118" s="8" t="s">
        <v>42</v>
      </c>
      <c r="V118" s="8" t="s">
        <v>43</v>
      </c>
      <c r="W118" s="8" t="s">
        <v>365</v>
      </c>
      <c r="X118" s="8" t="s">
        <v>576</v>
      </c>
      <c r="Y118" s="8" t="s">
        <v>403</v>
      </c>
      <c r="Z118" s="8" t="s">
        <v>46</v>
      </c>
      <c r="AA118" s="8" t="s">
        <v>367</v>
      </c>
      <c r="AB118" s="8" t="s">
        <v>368</v>
      </c>
      <c r="AC118" s="8" t="s">
        <v>404</v>
      </c>
      <c r="AD118" s="8" t="s">
        <v>405</v>
      </c>
      <c r="AE118" s="4" t="str">
        <f>IF(OR(AG118="genus",AG118="species"),LEFT(Y118,FIND(" ",Y118)-1),"")</f>
        <v>Falco</v>
      </c>
      <c r="AF118" s="4" t="str">
        <f>IF(AG118="species",Y118,"")</f>
        <v>Falco tinnunculus</v>
      </c>
      <c r="AG118" s="8" t="s">
        <v>61</v>
      </c>
    </row>
    <row r="119" spans="1:33" ht="14.25" customHeight="1" x14ac:dyDescent="0.3">
      <c r="A119" s="8" t="s">
        <v>399</v>
      </c>
      <c r="B119" s="8" t="s">
        <v>32</v>
      </c>
      <c r="C119" s="8" t="s">
        <v>131</v>
      </c>
      <c r="D119" s="8">
        <v>62</v>
      </c>
      <c r="E119" s="8" t="s">
        <v>362</v>
      </c>
      <c r="F119" s="8" t="s">
        <v>398</v>
      </c>
      <c r="G119" s="8">
        <v>400</v>
      </c>
      <c r="H119" s="8" t="s">
        <v>112</v>
      </c>
      <c r="I119" s="12">
        <v>45546</v>
      </c>
      <c r="J119" s="14">
        <v>0.63472222222222219</v>
      </c>
      <c r="K119" s="8">
        <v>256</v>
      </c>
      <c r="L119" s="8"/>
      <c r="M119" s="8" t="s">
        <v>37</v>
      </c>
      <c r="N119" s="8" t="s">
        <v>38</v>
      </c>
      <c r="O119" s="8" t="s">
        <v>39</v>
      </c>
      <c r="P119" s="8" t="s">
        <v>399</v>
      </c>
      <c r="Q119" s="8">
        <v>55.698500000000003</v>
      </c>
      <c r="R119" s="8">
        <v>-5.2864166700000004</v>
      </c>
      <c r="S119" s="16" t="s">
        <v>41</v>
      </c>
      <c r="T119" s="8" t="str">
        <f>CONCATENATE(A119,"_",SUBSTITUTE(IF(ISBLANK(Y119),IF(ISBLANK(AD119),IF(ISBLANK(AC119),AB119,AC119),AD119),Y119)," ","_"))</f>
        <v>Transect_Site2_Parus_major</v>
      </c>
      <c r="U119" s="8" t="s">
        <v>42</v>
      </c>
      <c r="V119" s="8" t="s">
        <v>43</v>
      </c>
      <c r="W119" s="8" t="s">
        <v>365</v>
      </c>
      <c r="X119" s="8" t="s">
        <v>577</v>
      </c>
      <c r="Y119" s="8" t="s">
        <v>401</v>
      </c>
      <c r="Z119" s="8" t="s">
        <v>46</v>
      </c>
      <c r="AA119" s="8" t="s">
        <v>367</v>
      </c>
      <c r="AB119" s="8" t="s">
        <v>368</v>
      </c>
      <c r="AC119" s="8" t="s">
        <v>372</v>
      </c>
      <c r="AD119" s="8" t="s">
        <v>402</v>
      </c>
      <c r="AE119" s="4" t="str">
        <f>IF(OR(AG119="genus",AG119="species"),LEFT(Y119,FIND(" ",Y119)-1),"")</f>
        <v>Parus</v>
      </c>
      <c r="AF119" s="4" t="str">
        <f>IF(AG119="species",Y119,"")</f>
        <v>Parus major</v>
      </c>
      <c r="AG119" s="8" t="s">
        <v>61</v>
      </c>
    </row>
    <row r="120" spans="1:33" ht="14.25" customHeight="1" x14ac:dyDescent="0.3">
      <c r="A120" s="8" t="s">
        <v>399</v>
      </c>
      <c r="B120" s="8" t="s">
        <v>32</v>
      </c>
      <c r="C120" s="8" t="s">
        <v>131</v>
      </c>
      <c r="D120" s="8">
        <v>62</v>
      </c>
      <c r="E120" s="8" t="s">
        <v>362</v>
      </c>
      <c r="F120" s="8" t="s">
        <v>398</v>
      </c>
      <c r="G120" s="8">
        <v>400</v>
      </c>
      <c r="H120" s="8" t="s">
        <v>112</v>
      </c>
      <c r="I120" s="12">
        <v>45546</v>
      </c>
      <c r="J120" s="14">
        <v>0.63472222222222219</v>
      </c>
      <c r="K120" s="8">
        <v>256</v>
      </c>
      <c r="L120" s="8"/>
      <c r="M120" s="8" t="s">
        <v>37</v>
      </c>
      <c r="N120" s="8" t="s">
        <v>38</v>
      </c>
      <c r="O120" s="8" t="s">
        <v>39</v>
      </c>
      <c r="P120" s="8" t="s">
        <v>399</v>
      </c>
      <c r="Q120" s="8">
        <v>55.698500000000003</v>
      </c>
      <c r="R120" s="8">
        <v>-5.2864166700000004</v>
      </c>
      <c r="S120" s="16" t="s">
        <v>41</v>
      </c>
      <c r="T120" s="8" t="str">
        <f>CONCATENATE(A120,"_",SUBSTITUTE(IF(ISBLANK(Y120),IF(ISBLANK(AD120),IF(ISBLANK(AC120),AB120,AC120),AD120),Y120)," ","_"))</f>
        <v>Transect_Site2_Troglodytes_troglodytes</v>
      </c>
      <c r="U120" s="8" t="s">
        <v>42</v>
      </c>
      <c r="V120" s="8" t="s">
        <v>43</v>
      </c>
      <c r="W120" s="8" t="s">
        <v>365</v>
      </c>
      <c r="X120" s="8" t="s">
        <v>578</v>
      </c>
      <c r="Y120" s="8" t="s">
        <v>371</v>
      </c>
      <c r="Z120" s="8" t="s">
        <v>46</v>
      </c>
      <c r="AA120" s="8" t="s">
        <v>367</v>
      </c>
      <c r="AB120" s="8" t="s">
        <v>368</v>
      </c>
      <c r="AC120" s="8" t="s">
        <v>372</v>
      </c>
      <c r="AD120" s="8" t="s">
        <v>373</v>
      </c>
      <c r="AE120" s="4" t="str">
        <f>IF(OR(AG120="genus",AG120="species"),LEFT(Y120,FIND(" ",Y120)-1),"")</f>
        <v>Troglodytes</v>
      </c>
      <c r="AF120" s="4" t="str">
        <f>IF(AG120="species",Y120,"")</f>
        <v>Troglodytes troglodytes</v>
      </c>
      <c r="AG120" s="8" t="s">
        <v>61</v>
      </c>
    </row>
    <row r="121" spans="1:33" ht="14.25" customHeight="1" x14ac:dyDescent="0.3">
      <c r="A121" s="4" t="s">
        <v>52</v>
      </c>
      <c r="B121" s="4" t="s">
        <v>53</v>
      </c>
      <c r="C121" s="4" t="s">
        <v>54</v>
      </c>
      <c r="D121" s="4">
        <v>80</v>
      </c>
      <c r="E121" s="4" t="s">
        <v>34</v>
      </c>
      <c r="F121" s="4" t="s">
        <v>498</v>
      </c>
      <c r="G121" s="20">
        <v>12</v>
      </c>
      <c r="H121" s="4" t="s">
        <v>35</v>
      </c>
      <c r="I121" s="5">
        <v>45546</v>
      </c>
      <c r="J121" s="6">
        <v>0.82430555555555551</v>
      </c>
      <c r="K121" s="4">
        <v>255</v>
      </c>
      <c r="L121" s="4" t="s">
        <v>55</v>
      </c>
      <c r="M121" s="4" t="s">
        <v>37</v>
      </c>
      <c r="N121" s="4" t="s">
        <v>38</v>
      </c>
      <c r="O121" s="4" t="s">
        <v>39</v>
      </c>
      <c r="P121" s="4" t="s">
        <v>56</v>
      </c>
      <c r="Q121" s="4">
        <v>55.702829999999999</v>
      </c>
      <c r="R121" s="4">
        <v>-5.2671799999999998</v>
      </c>
      <c r="S121" s="16" t="s">
        <v>41</v>
      </c>
      <c r="T121" s="8" t="str">
        <f>CONCATENATE(A121,"_",SUBSTITUTE(IF(ISBLANK(Y121),IF(ISBLANK(AD121),IF(ISBLANK(AC121),AB121,AC121),AD121),Y121)," ","_"))</f>
        <v>NS_Moth_trap_1_Agriphila_tristella</v>
      </c>
      <c r="U121" s="8" t="s">
        <v>42</v>
      </c>
      <c r="V121" s="8" t="s">
        <v>43</v>
      </c>
      <c r="W121" s="4">
        <v>1</v>
      </c>
      <c r="X121" s="4" t="s">
        <v>77</v>
      </c>
      <c r="Y121" s="4" t="s">
        <v>78</v>
      </c>
      <c r="Z121" s="4" t="s">
        <v>46</v>
      </c>
      <c r="AA121" s="4" t="s">
        <v>47</v>
      </c>
      <c r="AB121" s="4" t="s">
        <v>48</v>
      </c>
      <c r="AC121" s="4" t="s">
        <v>49</v>
      </c>
      <c r="AD121" s="4" t="s">
        <v>79</v>
      </c>
      <c r="AE121" s="4" t="str">
        <f>IF(OR(AG121="genus",AG121="species"),LEFT(Y121,FIND(" ",Y121)-1),"")</f>
        <v>Agriphila</v>
      </c>
      <c r="AF121" s="4" t="str">
        <f>IF(AG121="species",Y121,"")</f>
        <v>Agriphila tristella</v>
      </c>
      <c r="AG121" s="4" t="s">
        <v>61</v>
      </c>
    </row>
    <row r="122" spans="1:33" ht="14.25" customHeight="1" x14ac:dyDescent="0.3">
      <c r="A122" s="4" t="s">
        <v>52</v>
      </c>
      <c r="B122" s="4" t="s">
        <v>53</v>
      </c>
      <c r="C122" s="4" t="s">
        <v>54</v>
      </c>
      <c r="D122" s="4">
        <v>80</v>
      </c>
      <c r="E122" s="4" t="s">
        <v>34</v>
      </c>
      <c r="F122" s="4" t="s">
        <v>498</v>
      </c>
      <c r="G122" s="20">
        <v>12</v>
      </c>
      <c r="H122" s="4" t="s">
        <v>35</v>
      </c>
      <c r="I122" s="5">
        <v>45546</v>
      </c>
      <c r="J122" s="6">
        <v>0.82430555555555551</v>
      </c>
      <c r="K122" s="4">
        <v>255</v>
      </c>
      <c r="L122" s="4" t="s">
        <v>55</v>
      </c>
      <c r="M122" s="4" t="s">
        <v>37</v>
      </c>
      <c r="N122" s="4" t="s">
        <v>38</v>
      </c>
      <c r="O122" s="4" t="s">
        <v>39</v>
      </c>
      <c r="P122" s="4" t="s">
        <v>56</v>
      </c>
      <c r="Q122" s="4">
        <v>55.702829999999999</v>
      </c>
      <c r="R122" s="4">
        <v>-5.2671799999999998</v>
      </c>
      <c r="S122" s="16" t="s">
        <v>41</v>
      </c>
      <c r="T122" s="8" t="str">
        <f>CONCATENATE(A122,"_",SUBSTITUTE(IF(ISBLANK(Y122),IF(ISBLANK(AD122),IF(ISBLANK(AC122),AB122,AC122),AD122),Y122)," ","_"))</f>
        <v>NS_Moth_trap_1_Amphipoea_sp.</v>
      </c>
      <c r="U122" s="8" t="s">
        <v>42</v>
      </c>
      <c r="V122" s="8" t="s">
        <v>43</v>
      </c>
      <c r="W122" s="4">
        <v>1</v>
      </c>
      <c r="X122" s="4" t="s">
        <v>75</v>
      </c>
      <c r="Y122" s="4" t="s">
        <v>76</v>
      </c>
      <c r="Z122" s="4" t="s">
        <v>46</v>
      </c>
      <c r="AA122" s="4" t="s">
        <v>47</v>
      </c>
      <c r="AB122" s="4" t="s">
        <v>48</v>
      </c>
      <c r="AC122" s="4" t="s">
        <v>49</v>
      </c>
      <c r="AD122" s="4" t="s">
        <v>64</v>
      </c>
      <c r="AE122" s="4" t="str">
        <f>IF(OR(AG122="genus",AG122="species"),LEFT(Y122,FIND(" ",Y122)-1),"")</f>
        <v>Amphipoea</v>
      </c>
      <c r="AF122" s="4" t="str">
        <f>IF(AG122="species",Y122,IF(RIGHT(AE122,4)=" sp.",LEFT(AE122,LEN(AE122)-4),AE122)&amp;" sp.")</f>
        <v>Amphipoea sp.</v>
      </c>
      <c r="AG122" s="4" t="s">
        <v>51</v>
      </c>
    </row>
    <row r="123" spans="1:33" ht="14.25" customHeight="1" x14ac:dyDescent="0.3">
      <c r="A123" s="4" t="s">
        <v>52</v>
      </c>
      <c r="B123" s="4" t="s">
        <v>53</v>
      </c>
      <c r="C123" s="4" t="s">
        <v>54</v>
      </c>
      <c r="D123" s="4">
        <v>80</v>
      </c>
      <c r="E123" s="4" t="s">
        <v>34</v>
      </c>
      <c r="F123" s="4" t="s">
        <v>498</v>
      </c>
      <c r="G123" s="20">
        <v>12</v>
      </c>
      <c r="H123" s="4" t="s">
        <v>35</v>
      </c>
      <c r="I123" s="5">
        <v>45546</v>
      </c>
      <c r="J123" s="6">
        <v>0.82430555555555551</v>
      </c>
      <c r="K123" s="4">
        <v>255</v>
      </c>
      <c r="L123" s="4" t="s">
        <v>55</v>
      </c>
      <c r="M123" s="4" t="s">
        <v>37</v>
      </c>
      <c r="N123" s="4" t="s">
        <v>38</v>
      </c>
      <c r="O123" s="4" t="s">
        <v>39</v>
      </c>
      <c r="P123" s="4" t="s">
        <v>56</v>
      </c>
      <c r="Q123" s="4">
        <v>55.702829999999999</v>
      </c>
      <c r="R123" s="4">
        <v>-5.2671799999999998</v>
      </c>
      <c r="S123" s="16" t="s">
        <v>41</v>
      </c>
      <c r="T123" s="8" t="str">
        <f>CONCATENATE(A123,"_",SUBSTITUTE(IF(ISBLANK(Y123),IF(ISBLANK(AD123),IF(ISBLANK(AC123),AB123,AC123),AD123),Y123)," ","_"))</f>
        <v>NS_Moth_trap_1_Epinotia_abbreviana</v>
      </c>
      <c r="U123" s="8" t="s">
        <v>42</v>
      </c>
      <c r="V123" s="8" t="s">
        <v>43</v>
      </c>
      <c r="W123" s="4">
        <v>1</v>
      </c>
      <c r="X123" s="4" t="s">
        <v>44</v>
      </c>
      <c r="Y123" s="4" t="s">
        <v>80</v>
      </c>
      <c r="Z123" s="4" t="s">
        <v>46</v>
      </c>
      <c r="AA123" s="4" t="s">
        <v>47</v>
      </c>
      <c r="AB123" s="4" t="s">
        <v>48</v>
      </c>
      <c r="AC123" s="4" t="s">
        <v>49</v>
      </c>
      <c r="AD123" s="4" t="s">
        <v>81</v>
      </c>
      <c r="AE123" s="4" t="str">
        <f>IF(OR(AG123="genus",AG123="species"),LEFT(Y123,FIND(" ",Y123)-1),"")</f>
        <v>Epinotia</v>
      </c>
      <c r="AF123" s="4" t="str">
        <f>IF(AG123="species",Y123,"")</f>
        <v>Epinotia abbreviana</v>
      </c>
      <c r="AG123" s="4" t="s">
        <v>61</v>
      </c>
    </row>
    <row r="124" spans="1:33" ht="14.25" customHeight="1" x14ac:dyDescent="0.3">
      <c r="A124" s="4" t="s">
        <v>52</v>
      </c>
      <c r="B124" s="4" t="s">
        <v>53</v>
      </c>
      <c r="C124" s="4" t="s">
        <v>54</v>
      </c>
      <c r="D124" s="4">
        <v>80</v>
      </c>
      <c r="E124" s="4" t="s">
        <v>34</v>
      </c>
      <c r="F124" s="4" t="s">
        <v>498</v>
      </c>
      <c r="G124" s="20">
        <v>12</v>
      </c>
      <c r="H124" s="4" t="s">
        <v>35</v>
      </c>
      <c r="I124" s="5">
        <v>45546</v>
      </c>
      <c r="J124" s="6">
        <v>0.82430555555555551</v>
      </c>
      <c r="K124" s="4">
        <v>255</v>
      </c>
      <c r="L124" s="4" t="s">
        <v>55</v>
      </c>
      <c r="M124" s="4" t="s">
        <v>37</v>
      </c>
      <c r="N124" s="4" t="s">
        <v>38</v>
      </c>
      <c r="O124" s="4" t="s">
        <v>39</v>
      </c>
      <c r="P124" s="4" t="s">
        <v>56</v>
      </c>
      <c r="Q124" s="4">
        <v>55.702829999999999</v>
      </c>
      <c r="R124" s="4">
        <v>-5.2671799999999998</v>
      </c>
      <c r="S124" s="16" t="s">
        <v>41</v>
      </c>
      <c r="T124" s="8" t="str">
        <f>CONCATENATE(A124,"_",SUBSTITUTE(IF(ISBLANK(Y124),IF(ISBLANK(AD124),IF(ISBLANK(AC124),AB124,AC124),AD124),Y124)," ","_"))</f>
        <v>NS_Moth_trap_1_Eugnorisma_glareosa</v>
      </c>
      <c r="U124" s="8" t="s">
        <v>42</v>
      </c>
      <c r="V124" s="8" t="s">
        <v>43</v>
      </c>
      <c r="W124" s="4">
        <v>1</v>
      </c>
      <c r="X124" s="4" t="s">
        <v>71</v>
      </c>
      <c r="Y124" s="4" t="s">
        <v>72</v>
      </c>
      <c r="Z124" s="4" t="s">
        <v>46</v>
      </c>
      <c r="AA124" s="4" t="s">
        <v>47</v>
      </c>
      <c r="AB124" s="4" t="s">
        <v>48</v>
      </c>
      <c r="AC124" s="4" t="s">
        <v>49</v>
      </c>
      <c r="AD124" s="4" t="s">
        <v>64</v>
      </c>
      <c r="AE124" s="4" t="str">
        <f>IF(OR(AG124="genus",AG124="species"),LEFT(Y124,FIND(" ",Y124)-1),"")</f>
        <v>Eugnorisma</v>
      </c>
      <c r="AF124" s="4" t="str">
        <f>IF(AG124="species",Y124,"")</f>
        <v>Eugnorisma glareosa</v>
      </c>
      <c r="AG124" s="4" t="s">
        <v>61</v>
      </c>
    </row>
    <row r="125" spans="1:33" ht="14.25" customHeight="1" x14ac:dyDescent="0.3">
      <c r="A125" s="4" t="s">
        <v>52</v>
      </c>
      <c r="B125" s="4" t="s">
        <v>53</v>
      </c>
      <c r="C125" s="4" t="s">
        <v>54</v>
      </c>
      <c r="D125" s="4">
        <v>80</v>
      </c>
      <c r="E125" s="4" t="s">
        <v>34</v>
      </c>
      <c r="F125" s="4" t="s">
        <v>498</v>
      </c>
      <c r="G125" s="20">
        <v>12</v>
      </c>
      <c r="H125" s="4" t="s">
        <v>35</v>
      </c>
      <c r="I125" s="5">
        <v>45546</v>
      </c>
      <c r="J125" s="6">
        <v>0.82430555555555551</v>
      </c>
      <c r="K125" s="4">
        <v>255</v>
      </c>
      <c r="L125" s="4" t="s">
        <v>55</v>
      </c>
      <c r="M125" s="4" t="s">
        <v>37</v>
      </c>
      <c r="N125" s="4" t="s">
        <v>38</v>
      </c>
      <c r="O125" s="4" t="s">
        <v>39</v>
      </c>
      <c r="P125" s="4" t="s">
        <v>56</v>
      </c>
      <c r="Q125" s="4">
        <v>55.702829999999999</v>
      </c>
      <c r="R125" s="4">
        <v>-5.2671799999999998</v>
      </c>
      <c r="S125" s="16" t="s">
        <v>41</v>
      </c>
      <c r="T125" s="8" t="str">
        <f>CONCATENATE(A125,"_",SUBSTITUTE(IF(ISBLANK(Y125),IF(ISBLANK(AD125),IF(ISBLANK(AC125),AB125,AC125),AD125),Y125)," ","_"))</f>
        <v>NS_Moth_trap_1_Gortyna_flavago</v>
      </c>
      <c r="U125" s="8" t="s">
        <v>42</v>
      </c>
      <c r="V125" s="8" t="s">
        <v>43</v>
      </c>
      <c r="W125" s="4">
        <v>1</v>
      </c>
      <c r="X125" s="4" t="s">
        <v>73</v>
      </c>
      <c r="Y125" s="4" t="s">
        <v>74</v>
      </c>
      <c r="Z125" s="4" t="s">
        <v>46</v>
      </c>
      <c r="AA125" s="4" t="s">
        <v>47</v>
      </c>
      <c r="AB125" s="4" t="s">
        <v>48</v>
      </c>
      <c r="AC125" s="4" t="s">
        <v>49</v>
      </c>
      <c r="AD125" s="4" t="s">
        <v>64</v>
      </c>
      <c r="AE125" s="4" t="str">
        <f>IF(OR(AG125="genus",AG125="species"),LEFT(Y125,FIND(" ",Y125)-1),"")</f>
        <v>Gortyna</v>
      </c>
      <c r="AF125" s="4" t="str">
        <f>IF(AG125="species",Y125,"")</f>
        <v>Gortyna flavago</v>
      </c>
      <c r="AG125" s="4" t="s">
        <v>61</v>
      </c>
    </row>
    <row r="126" spans="1:33" ht="14.25" customHeight="1" x14ac:dyDescent="0.3">
      <c r="A126" s="4" t="s">
        <v>52</v>
      </c>
      <c r="B126" s="4" t="s">
        <v>53</v>
      </c>
      <c r="C126" s="4" t="s">
        <v>54</v>
      </c>
      <c r="D126" s="4">
        <v>80</v>
      </c>
      <c r="E126" s="4" t="s">
        <v>34</v>
      </c>
      <c r="F126" s="4" t="s">
        <v>498</v>
      </c>
      <c r="G126" s="20">
        <v>12</v>
      </c>
      <c r="H126" s="4" t="s">
        <v>35</v>
      </c>
      <c r="I126" s="5">
        <v>45546</v>
      </c>
      <c r="J126" s="6">
        <v>0.82430555555555551</v>
      </c>
      <c r="K126" s="4">
        <v>255</v>
      </c>
      <c r="L126" s="4" t="s">
        <v>55</v>
      </c>
      <c r="M126" s="4" t="s">
        <v>37</v>
      </c>
      <c r="N126" s="4" t="s">
        <v>38</v>
      </c>
      <c r="O126" s="4" t="s">
        <v>39</v>
      </c>
      <c r="P126" s="4" t="s">
        <v>56</v>
      </c>
      <c r="Q126" s="4">
        <v>55.702829999999999</v>
      </c>
      <c r="R126" s="4">
        <v>-5.2671799999999998</v>
      </c>
      <c r="S126" s="16" t="s">
        <v>41</v>
      </c>
      <c r="T126" s="8" t="str">
        <f>CONCATENATE(A126,"_",SUBSTITUTE(IF(ISBLANK(Y126),IF(ISBLANK(AD126),IF(ISBLANK(AC126),AB126,AC126),AD126),Y126)," ","_"))</f>
        <v>NS_Moth_trap_1_Halesus_radiatus</v>
      </c>
      <c r="U126" s="8" t="s">
        <v>42</v>
      </c>
      <c r="V126" s="8" t="s">
        <v>43</v>
      </c>
      <c r="W126" s="4">
        <v>1</v>
      </c>
      <c r="X126" s="4" t="s">
        <v>82</v>
      </c>
      <c r="Y126" s="4" t="s">
        <v>83</v>
      </c>
      <c r="Z126" s="4" t="s">
        <v>46</v>
      </c>
      <c r="AA126" s="4" t="s">
        <v>47</v>
      </c>
      <c r="AB126" s="4" t="s">
        <v>48</v>
      </c>
      <c r="AC126" s="4" t="s">
        <v>84</v>
      </c>
      <c r="AD126" s="4" t="s">
        <v>85</v>
      </c>
      <c r="AE126" s="4" t="str">
        <f>IF(OR(AG126="genus",AG126="species"),LEFT(Y126,FIND(" ",Y126)-1),"")</f>
        <v>Halesus</v>
      </c>
      <c r="AF126" s="4" t="str">
        <f>IF(AG126="species",Y126,"")</f>
        <v>Halesus radiatus</v>
      </c>
      <c r="AG126" s="4" t="s">
        <v>61</v>
      </c>
    </row>
    <row r="127" spans="1:33" ht="14.25" customHeight="1" x14ac:dyDescent="0.3">
      <c r="A127" s="4" t="s">
        <v>52</v>
      </c>
      <c r="B127" s="4" t="s">
        <v>53</v>
      </c>
      <c r="C127" s="4" t="s">
        <v>54</v>
      </c>
      <c r="D127" s="4">
        <v>80</v>
      </c>
      <c r="E127" s="4" t="s">
        <v>34</v>
      </c>
      <c r="F127" s="4" t="s">
        <v>498</v>
      </c>
      <c r="G127" s="20">
        <v>12</v>
      </c>
      <c r="H127" s="4" t="s">
        <v>35</v>
      </c>
      <c r="I127" s="5">
        <v>45546</v>
      </c>
      <c r="J127" s="6">
        <v>0.82430555555555551</v>
      </c>
      <c r="K127" s="4">
        <v>255</v>
      </c>
      <c r="L127" s="4" t="s">
        <v>55</v>
      </c>
      <c r="M127" s="4" t="s">
        <v>37</v>
      </c>
      <c r="N127" s="4" t="s">
        <v>38</v>
      </c>
      <c r="O127" s="4" t="s">
        <v>39</v>
      </c>
      <c r="P127" s="4" t="s">
        <v>56</v>
      </c>
      <c r="Q127" s="4">
        <v>55.702829999999999</v>
      </c>
      <c r="R127" s="4">
        <v>-5.2671799999999998</v>
      </c>
      <c r="S127" s="16" t="s">
        <v>41</v>
      </c>
      <c r="T127" s="8" t="str">
        <f>CONCATENATE(A127,"_",SUBSTITUTE(IF(ISBLANK(Y127),IF(ISBLANK(AD127),IF(ISBLANK(AC127),AB127,AC127),AD127),Y127)," ","_"))</f>
        <v>NS_Moth_trap_1_Metellina_sp.</v>
      </c>
      <c r="U127" s="8" t="s">
        <v>42</v>
      </c>
      <c r="V127" s="8" t="s">
        <v>43</v>
      </c>
      <c r="W127" s="4">
        <v>1</v>
      </c>
      <c r="X127" s="4" t="s">
        <v>86</v>
      </c>
      <c r="Y127" s="4" t="s">
        <v>207</v>
      </c>
      <c r="Z127" s="4" t="s">
        <v>46</v>
      </c>
      <c r="AA127" s="4" t="s">
        <v>47</v>
      </c>
      <c r="AB127" s="4" t="s">
        <v>87</v>
      </c>
      <c r="AC127" s="4" t="s">
        <v>88</v>
      </c>
      <c r="AD127" s="4" t="s">
        <v>89</v>
      </c>
      <c r="AE127" s="4" t="str">
        <f>IF(OR(AG127="genus",AG127="species"),LEFT(Y127,FIND(" ",Y127)-1),"")</f>
        <v>Metellina</v>
      </c>
      <c r="AF127" s="4" t="str">
        <f>IF(AG127="species",Y127,IF(RIGHT(AE127,4)=" sp.",LEFT(AE127,LEN(AE127)-4),AE127)&amp;" sp.")</f>
        <v>Metellina sp.</v>
      </c>
      <c r="AG127" s="4" t="s">
        <v>51</v>
      </c>
    </row>
    <row r="128" spans="1:33" ht="14.25" customHeight="1" x14ac:dyDescent="0.3">
      <c r="A128" s="4" t="s">
        <v>52</v>
      </c>
      <c r="B128" s="4" t="s">
        <v>53</v>
      </c>
      <c r="C128" s="4" t="s">
        <v>54</v>
      </c>
      <c r="D128" s="4">
        <v>80</v>
      </c>
      <c r="E128" s="4" t="s">
        <v>34</v>
      </c>
      <c r="F128" s="4" t="s">
        <v>498</v>
      </c>
      <c r="G128" s="20">
        <v>12</v>
      </c>
      <c r="H128" s="4" t="s">
        <v>35</v>
      </c>
      <c r="I128" s="5">
        <v>45546</v>
      </c>
      <c r="J128" s="6">
        <v>0.82430555555555551</v>
      </c>
      <c r="K128" s="4">
        <v>255</v>
      </c>
      <c r="L128" s="4" t="s">
        <v>55</v>
      </c>
      <c r="M128" s="4" t="s">
        <v>37</v>
      </c>
      <c r="N128" s="4" t="s">
        <v>38</v>
      </c>
      <c r="O128" s="4" t="s">
        <v>39</v>
      </c>
      <c r="P128" s="4" t="s">
        <v>56</v>
      </c>
      <c r="Q128" s="4">
        <v>55.702829999999999</v>
      </c>
      <c r="R128" s="4">
        <v>-5.2671799999999998</v>
      </c>
      <c r="S128" s="16" t="s">
        <v>41</v>
      </c>
      <c r="T128" s="8" t="str">
        <f>CONCATENATE(A128,"_",SUBSTITUTE(IF(ISBLANK(Y128),IF(ISBLANK(AD128),IF(ISBLANK(AC128),AB128,AC128),AD128),Y128)," ","_"))</f>
        <v>NS_Moth_trap_1_Nephrotoma_appendiculata</v>
      </c>
      <c r="U128" s="8" t="s">
        <v>42</v>
      </c>
      <c r="V128" s="8" t="s">
        <v>43</v>
      </c>
      <c r="W128" s="4">
        <v>3</v>
      </c>
      <c r="X128" s="4" t="s">
        <v>65</v>
      </c>
      <c r="Y128" s="7" t="s">
        <v>66</v>
      </c>
      <c r="Z128" s="4" t="s">
        <v>46</v>
      </c>
      <c r="AA128" s="4" t="s">
        <v>47</v>
      </c>
      <c r="AB128" s="4" t="s">
        <v>48</v>
      </c>
      <c r="AC128" s="4" t="s">
        <v>67</v>
      </c>
      <c r="AD128" s="4" t="s">
        <v>68</v>
      </c>
      <c r="AE128" s="4" t="str">
        <f>IF(OR(AG128="genus",AG128="species"),LEFT(Y128,FIND(" ",Y128)-1),"")</f>
        <v>Nephrotoma</v>
      </c>
      <c r="AF128" s="4" t="str">
        <f>IF(AG128="species",Y128,"")</f>
        <v>Nephrotoma appendiculata</v>
      </c>
      <c r="AG128" s="4" t="s">
        <v>61</v>
      </c>
    </row>
    <row r="129" spans="1:33" ht="14.25" customHeight="1" x14ac:dyDescent="0.3">
      <c r="A129" s="4" t="s">
        <v>52</v>
      </c>
      <c r="B129" s="4" t="s">
        <v>53</v>
      </c>
      <c r="C129" s="4" t="s">
        <v>54</v>
      </c>
      <c r="D129" s="4">
        <v>80</v>
      </c>
      <c r="E129" s="4" t="s">
        <v>34</v>
      </c>
      <c r="F129" s="4" t="s">
        <v>498</v>
      </c>
      <c r="G129" s="20">
        <v>12</v>
      </c>
      <c r="H129" s="4" t="s">
        <v>35</v>
      </c>
      <c r="I129" s="5">
        <v>45546</v>
      </c>
      <c r="J129" s="6">
        <v>0.82430555555555551</v>
      </c>
      <c r="K129" s="4">
        <v>255</v>
      </c>
      <c r="L129" s="4" t="s">
        <v>55</v>
      </c>
      <c r="M129" s="4" t="s">
        <v>37</v>
      </c>
      <c r="N129" s="4" t="s">
        <v>38</v>
      </c>
      <c r="O129" s="4" t="s">
        <v>39</v>
      </c>
      <c r="P129" s="4" t="s">
        <v>56</v>
      </c>
      <c r="Q129" s="4">
        <v>55.702829999999999</v>
      </c>
      <c r="R129" s="4">
        <v>-5.2671799999999998</v>
      </c>
      <c r="S129" s="16" t="s">
        <v>41</v>
      </c>
      <c r="T129" s="8" t="str">
        <f>CONCATENATE(A129,"_",SUBSTITUTE(IF(ISBLANK(Y129),IF(ISBLANK(AD129),IF(ISBLANK(AC129),AB129,AC129),AD129),Y129)," ","_"))</f>
        <v>NS_Moth_trap_1_Noctua_comes</v>
      </c>
      <c r="U129" s="8" t="s">
        <v>42</v>
      </c>
      <c r="V129" s="8" t="s">
        <v>43</v>
      </c>
      <c r="W129" s="4">
        <v>3</v>
      </c>
      <c r="X129" s="4" t="s">
        <v>69</v>
      </c>
      <c r="Y129" s="4" t="s">
        <v>70</v>
      </c>
      <c r="Z129" s="4" t="s">
        <v>46</v>
      </c>
      <c r="AA129" s="4" t="s">
        <v>47</v>
      </c>
      <c r="AB129" s="4" t="s">
        <v>48</v>
      </c>
      <c r="AC129" s="4" t="s">
        <v>49</v>
      </c>
      <c r="AD129" s="4" t="s">
        <v>64</v>
      </c>
      <c r="AE129" s="4" t="str">
        <f>IF(OR(AG129="genus",AG129="species"),LEFT(Y129,FIND(" ",Y129)-1),"")</f>
        <v>Noctua</v>
      </c>
      <c r="AF129" s="4" t="str">
        <f>IF(AG129="species",Y129,"")</f>
        <v>Noctua comes</v>
      </c>
      <c r="AG129" s="4" t="s">
        <v>61</v>
      </c>
    </row>
    <row r="130" spans="1:33" s="4" customFormat="1" ht="14.25" customHeight="1" x14ac:dyDescent="0.25">
      <c r="A130" s="4" t="s">
        <v>52</v>
      </c>
      <c r="B130" s="4" t="s">
        <v>53</v>
      </c>
      <c r="C130" s="4" t="s">
        <v>54</v>
      </c>
      <c r="D130" s="4">
        <v>80</v>
      </c>
      <c r="E130" s="4" t="s">
        <v>34</v>
      </c>
      <c r="F130" s="4" t="s">
        <v>498</v>
      </c>
      <c r="G130" s="20">
        <v>12</v>
      </c>
      <c r="H130" s="4" t="s">
        <v>35</v>
      </c>
      <c r="I130" s="5">
        <v>45546</v>
      </c>
      <c r="J130" s="6">
        <v>0.82430555555555551</v>
      </c>
      <c r="K130" s="4">
        <v>255</v>
      </c>
      <c r="L130" s="4" t="s">
        <v>55</v>
      </c>
      <c r="M130" s="4" t="s">
        <v>37</v>
      </c>
      <c r="N130" s="4" t="s">
        <v>38</v>
      </c>
      <c r="O130" s="4" t="s">
        <v>39</v>
      </c>
      <c r="P130" s="4" t="s">
        <v>56</v>
      </c>
      <c r="Q130" s="4">
        <v>55.702829999999999</v>
      </c>
      <c r="R130" s="4">
        <v>-5.2671799999999998</v>
      </c>
      <c r="S130" s="16" t="s">
        <v>41</v>
      </c>
      <c r="T130" s="8" t="str">
        <f>CONCATENATE(A130,"_",SUBSTITUTE(IF(ISBLANK(Y130),IF(ISBLANK(AD130),IF(ISBLANK(AC130),AB130,AC130),AD130),Y130)," ","_"))</f>
        <v>NS_Moth_trap_1_Prosapia_bicincta</v>
      </c>
      <c r="U130" s="8" t="s">
        <v>42</v>
      </c>
      <c r="V130" s="8" t="s">
        <v>43</v>
      </c>
      <c r="W130" s="4">
        <v>1</v>
      </c>
      <c r="X130" s="8" t="s">
        <v>57</v>
      </c>
      <c r="Y130" s="8" t="s">
        <v>58</v>
      </c>
      <c r="Z130" s="8" t="s">
        <v>46</v>
      </c>
      <c r="AA130" s="8" t="s">
        <v>47</v>
      </c>
      <c r="AB130" s="4" t="s">
        <v>48</v>
      </c>
      <c r="AC130" s="4" t="s">
        <v>59</v>
      </c>
      <c r="AD130" s="4" t="s">
        <v>60</v>
      </c>
      <c r="AE130" s="4" t="str">
        <f>IF(OR(AG130="genus",AG130="species"),LEFT(Y130,FIND(" ",Y130)-1),"")</f>
        <v>Prosapia</v>
      </c>
      <c r="AF130" s="4" t="str">
        <f>IF(AG130="species",Y130,"")</f>
        <v>Prosapia bicincta</v>
      </c>
      <c r="AG130" s="4" t="s">
        <v>61</v>
      </c>
    </row>
    <row r="131" spans="1:33" s="4" customFormat="1" ht="14.25" customHeight="1" x14ac:dyDescent="0.25">
      <c r="A131" s="4" t="s">
        <v>52</v>
      </c>
      <c r="B131" s="4" t="s">
        <v>53</v>
      </c>
      <c r="C131" s="4" t="s">
        <v>54</v>
      </c>
      <c r="D131" s="4">
        <v>80</v>
      </c>
      <c r="E131" s="4" t="s">
        <v>34</v>
      </c>
      <c r="F131" s="4" t="s">
        <v>498</v>
      </c>
      <c r="G131" s="20">
        <v>12</v>
      </c>
      <c r="H131" s="4" t="s">
        <v>35</v>
      </c>
      <c r="I131" s="5">
        <v>45546</v>
      </c>
      <c r="J131" s="6">
        <v>0.82430555555555551</v>
      </c>
      <c r="K131" s="4">
        <v>255</v>
      </c>
      <c r="L131" s="4" t="s">
        <v>55</v>
      </c>
      <c r="M131" s="4" t="s">
        <v>37</v>
      </c>
      <c r="N131" s="4" t="s">
        <v>38</v>
      </c>
      <c r="O131" s="4" t="s">
        <v>39</v>
      </c>
      <c r="P131" s="4" t="s">
        <v>56</v>
      </c>
      <c r="Q131" s="4">
        <v>55.702829999999999</v>
      </c>
      <c r="R131" s="4">
        <v>-5.2671799999999998</v>
      </c>
      <c r="S131" s="16" t="s">
        <v>41</v>
      </c>
      <c r="T131" s="8" t="str">
        <f>CONCATENATE(A131,"_",SUBSTITUTE(IF(ISBLANK(Y131),IF(ISBLANK(AD131),IF(ISBLANK(AC131),AB131,AC131),AD131),Y131)," ","_"))</f>
        <v>NS_Moth_trap_1_Stilbia_anomala</v>
      </c>
      <c r="U131" s="8" t="s">
        <v>42</v>
      </c>
      <c r="V131" s="8" t="s">
        <v>43</v>
      </c>
      <c r="W131" s="4">
        <v>1</v>
      </c>
      <c r="X131" s="4" t="s">
        <v>90</v>
      </c>
      <c r="Y131" s="8" t="s">
        <v>91</v>
      </c>
      <c r="Z131" s="4" t="s">
        <v>46</v>
      </c>
      <c r="AA131" s="4" t="s">
        <v>47</v>
      </c>
      <c r="AB131" s="4" t="s">
        <v>48</v>
      </c>
      <c r="AC131" s="4" t="s">
        <v>49</v>
      </c>
      <c r="AD131" s="4" t="s">
        <v>64</v>
      </c>
      <c r="AE131" s="4" t="str">
        <f>IF(OR(AG131="genus",AG131="species"),LEFT(Y131,FIND(" ",Y131)-1),"")</f>
        <v>Stilbia</v>
      </c>
      <c r="AF131" s="4" t="str">
        <f>IF(AG131="species",Y131,"")</f>
        <v>Stilbia anomala</v>
      </c>
      <c r="AG131" s="4" t="s">
        <v>61</v>
      </c>
    </row>
    <row r="132" spans="1:33" s="4" customFormat="1" ht="14.25" customHeight="1" x14ac:dyDescent="0.25">
      <c r="A132" s="4" t="s">
        <v>52</v>
      </c>
      <c r="B132" s="4" t="s">
        <v>53</v>
      </c>
      <c r="C132" s="4" t="s">
        <v>54</v>
      </c>
      <c r="D132" s="4">
        <v>80</v>
      </c>
      <c r="E132" s="4" t="s">
        <v>34</v>
      </c>
      <c r="F132" s="4" t="s">
        <v>498</v>
      </c>
      <c r="G132" s="20">
        <v>12</v>
      </c>
      <c r="H132" s="4" t="s">
        <v>35</v>
      </c>
      <c r="I132" s="5">
        <v>45546</v>
      </c>
      <c r="J132" s="6">
        <v>0.82430555555555551</v>
      </c>
      <c r="K132" s="4">
        <v>255</v>
      </c>
      <c r="L132" s="4" t="s">
        <v>55</v>
      </c>
      <c r="M132" s="4" t="s">
        <v>37</v>
      </c>
      <c r="N132" s="4" t="s">
        <v>38</v>
      </c>
      <c r="O132" s="4" t="s">
        <v>39</v>
      </c>
      <c r="P132" s="4" t="s">
        <v>56</v>
      </c>
      <c r="Q132" s="4">
        <v>55.702829999999999</v>
      </c>
      <c r="R132" s="4">
        <v>-5.2671799999999998</v>
      </c>
      <c r="S132" s="16" t="s">
        <v>41</v>
      </c>
      <c r="T132" s="8" t="str">
        <f>CONCATENATE(A132,"_",SUBSTITUTE(IF(ISBLANK(Y132),IF(ISBLANK(AD132),IF(ISBLANK(AC132),AB132,AC132),AD132),Y132)," ","_"))</f>
        <v>NS_Moth_trap_1_Xestia_xanthographa</v>
      </c>
      <c r="U132" s="8" t="s">
        <v>42</v>
      </c>
      <c r="V132" s="8" t="s">
        <v>43</v>
      </c>
      <c r="W132" s="4">
        <v>4</v>
      </c>
      <c r="X132" s="4" t="s">
        <v>62</v>
      </c>
      <c r="Y132" s="4" t="s">
        <v>63</v>
      </c>
      <c r="Z132" s="4" t="s">
        <v>46</v>
      </c>
      <c r="AA132" s="4" t="s">
        <v>47</v>
      </c>
      <c r="AB132" s="4" t="s">
        <v>48</v>
      </c>
      <c r="AC132" s="7" t="s">
        <v>49</v>
      </c>
      <c r="AD132" s="4" t="s">
        <v>64</v>
      </c>
      <c r="AE132" s="4" t="str">
        <f>IF(OR(AG132="genus",AG132="species"),LEFT(Y132,FIND(" ",Y132)-1),"")</f>
        <v>Xestia</v>
      </c>
      <c r="AF132" s="4" t="str">
        <f>IF(AG132="species",Y132,"")</f>
        <v>Xestia xanthographa</v>
      </c>
      <c r="AG132" s="4" t="s">
        <v>61</v>
      </c>
    </row>
    <row r="133" spans="1:33" s="4" customFormat="1" ht="14.25" customHeight="1" x14ac:dyDescent="0.25">
      <c r="A133" s="4" t="s">
        <v>103</v>
      </c>
      <c r="B133" s="4" t="s">
        <v>53</v>
      </c>
      <c r="C133" s="4" t="s">
        <v>93</v>
      </c>
      <c r="D133" s="4">
        <v>18</v>
      </c>
      <c r="E133" s="4" t="s">
        <v>34</v>
      </c>
      <c r="F133" s="4" t="s">
        <v>498</v>
      </c>
      <c r="G133" s="20">
        <v>12</v>
      </c>
      <c r="H133" s="4" t="s">
        <v>35</v>
      </c>
      <c r="I133" s="5">
        <v>45546</v>
      </c>
      <c r="J133" s="6">
        <v>0.79166666666666663</v>
      </c>
      <c r="K133" s="4">
        <v>256</v>
      </c>
      <c r="L133" s="4" t="s">
        <v>104</v>
      </c>
      <c r="M133" s="4" t="s">
        <v>37</v>
      </c>
      <c r="N133" s="4" t="s">
        <v>38</v>
      </c>
      <c r="O133" s="4" t="s">
        <v>39</v>
      </c>
      <c r="P133" s="4" t="s">
        <v>105</v>
      </c>
      <c r="Q133" s="4">
        <v>55.705019999999998</v>
      </c>
      <c r="R133" s="4">
        <v>-5.28172</v>
      </c>
      <c r="S133" s="16" t="s">
        <v>41</v>
      </c>
      <c r="T133" s="8" t="str">
        <f>CONCATENATE(A133,"_",SUBSTITUTE(IF(ISBLANK(Y133),IF(ISBLANK(AD133),IF(ISBLANK(AC133),AB133,AC133),AD133),Y133)," ","_"))</f>
        <v>NS_Moth_trap_2_Auchenorrhyncha_sp.</v>
      </c>
      <c r="U133" s="8" t="s">
        <v>42</v>
      </c>
      <c r="V133" s="8" t="s">
        <v>43</v>
      </c>
      <c r="W133" s="8">
        <v>2</v>
      </c>
      <c r="X133" s="8" t="s">
        <v>106</v>
      </c>
      <c r="Y133" s="8" t="s">
        <v>499</v>
      </c>
      <c r="Z133" s="8" t="s">
        <v>46</v>
      </c>
      <c r="AA133" s="8" t="s">
        <v>47</v>
      </c>
      <c r="AB133" s="4" t="s">
        <v>48</v>
      </c>
      <c r="AC133" s="4" t="s">
        <v>59</v>
      </c>
      <c r="AD133" s="16" t="str">
        <f>IF(RIGHT(AC133,4)=" sp.",LEFT(AC133,LEN(AC133)-4),AC133)&amp;" sp."</f>
        <v>Hemiptera sp.</v>
      </c>
      <c r="AE133" s="4" t="str">
        <f>IF(OR(AG133="genus",AG133="species"),LEFT(Y133,FIND(" ",Y133)-1),IF(RIGHT(AD133,4)=" sp.",LEFT(AD133,LEN(AD133)-4),AD133)&amp;" sp.")</f>
        <v>Hemiptera sp.</v>
      </c>
      <c r="AF133" s="4" t="str">
        <f>IF(AG133="species",Y133,IF(RIGHT(AE133,4)=" sp.",LEFT(AE133,LEN(AE133)-4),AE133)&amp;" sp.")</f>
        <v>Hemiptera sp.</v>
      </c>
      <c r="AG133" s="4" t="s">
        <v>28</v>
      </c>
    </row>
    <row r="134" spans="1:33" s="4" customFormat="1" ht="14.25" customHeight="1" x14ac:dyDescent="0.25">
      <c r="A134" s="4" t="s">
        <v>103</v>
      </c>
      <c r="B134" s="4" t="s">
        <v>53</v>
      </c>
      <c r="C134" s="4" t="s">
        <v>93</v>
      </c>
      <c r="D134" s="4">
        <v>18</v>
      </c>
      <c r="E134" s="4" t="s">
        <v>34</v>
      </c>
      <c r="F134" s="4" t="s">
        <v>498</v>
      </c>
      <c r="G134" s="20">
        <v>12</v>
      </c>
      <c r="H134" s="4" t="s">
        <v>35</v>
      </c>
      <c r="I134" s="5">
        <v>45546</v>
      </c>
      <c r="J134" s="6">
        <v>0.79166666666666663</v>
      </c>
      <c r="K134" s="4">
        <v>256</v>
      </c>
      <c r="L134" s="4" t="s">
        <v>104</v>
      </c>
      <c r="M134" s="4" t="s">
        <v>37</v>
      </c>
      <c r="N134" s="4" t="s">
        <v>38</v>
      </c>
      <c r="O134" s="4" t="s">
        <v>39</v>
      </c>
      <c r="P134" s="4" t="s">
        <v>105</v>
      </c>
      <c r="Q134" s="4">
        <v>55.705019999999998</v>
      </c>
      <c r="R134" s="4">
        <v>-5.28172</v>
      </c>
      <c r="S134" s="16" t="s">
        <v>41</v>
      </c>
      <c r="T134" s="8" t="str">
        <f>CONCATENATE(A134,"_",SUBSTITUTE(IF(ISBLANK(Y134),IF(ISBLANK(AD134),IF(ISBLANK(AC134),AB134,AC134),AD134),Y134)," ","_"))</f>
        <v>NS_Moth_trap_2_Nephrotoma_appendiculata</v>
      </c>
      <c r="U134" s="8" t="s">
        <v>42</v>
      </c>
      <c r="V134" s="8" t="s">
        <v>43</v>
      </c>
      <c r="W134" s="4">
        <v>4</v>
      </c>
      <c r="X134" s="4" t="s">
        <v>65</v>
      </c>
      <c r="Y134" s="7" t="s">
        <v>66</v>
      </c>
      <c r="Z134" s="4" t="s">
        <v>46</v>
      </c>
      <c r="AA134" s="4" t="s">
        <v>47</v>
      </c>
      <c r="AB134" s="4" t="s">
        <v>48</v>
      </c>
      <c r="AC134" s="4" t="s">
        <v>67</v>
      </c>
      <c r="AD134" s="4" t="s">
        <v>68</v>
      </c>
      <c r="AE134" s="4" t="str">
        <f>IF(OR(AG134="genus",AG134="species"),LEFT(Y134,FIND(" ",Y134)-1),"")</f>
        <v>Nephrotoma</v>
      </c>
      <c r="AF134" s="4" t="str">
        <f>IF(AG134="species",Y134,"")</f>
        <v>Nephrotoma appendiculata</v>
      </c>
      <c r="AG134" s="4" t="s">
        <v>61</v>
      </c>
    </row>
    <row r="135" spans="1:33" s="4" customFormat="1" ht="14.25" customHeight="1" x14ac:dyDescent="0.25">
      <c r="A135" s="4" t="s">
        <v>103</v>
      </c>
      <c r="B135" s="4" t="s">
        <v>53</v>
      </c>
      <c r="C135" s="4" t="s">
        <v>93</v>
      </c>
      <c r="D135" s="4">
        <v>18</v>
      </c>
      <c r="E135" s="4" t="s">
        <v>34</v>
      </c>
      <c r="F135" s="4" t="s">
        <v>498</v>
      </c>
      <c r="G135" s="20">
        <v>12</v>
      </c>
      <c r="H135" s="4" t="s">
        <v>35</v>
      </c>
      <c r="I135" s="5">
        <v>45546</v>
      </c>
      <c r="J135" s="6">
        <v>0.79166666666666663</v>
      </c>
      <c r="K135" s="4">
        <v>256</v>
      </c>
      <c r="L135" s="4" t="s">
        <v>104</v>
      </c>
      <c r="M135" s="4" t="s">
        <v>37</v>
      </c>
      <c r="N135" s="4" t="s">
        <v>38</v>
      </c>
      <c r="O135" s="4" t="s">
        <v>39</v>
      </c>
      <c r="P135" s="4" t="s">
        <v>105</v>
      </c>
      <c r="Q135" s="4">
        <v>55.705019999999998</v>
      </c>
      <c r="R135" s="4">
        <v>-5.28172</v>
      </c>
      <c r="S135" s="16" t="s">
        <v>41</v>
      </c>
      <c r="T135" s="8" t="str">
        <f>CONCATENATE(A135,"_",SUBSTITUTE(IF(ISBLANK(Y135),IF(ISBLANK(AD135),IF(ISBLANK(AC135),AB135,AC135),AD135),Y135)," ","_"))</f>
        <v>NS_Moth_trap_2_Prosapia_bicincta</v>
      </c>
      <c r="U135" s="8" t="s">
        <v>42</v>
      </c>
      <c r="V135" s="8" t="s">
        <v>43</v>
      </c>
      <c r="W135" s="4">
        <v>2</v>
      </c>
      <c r="X135" s="8" t="s">
        <v>57</v>
      </c>
      <c r="Y135" s="8" t="s">
        <v>58</v>
      </c>
      <c r="Z135" s="8" t="s">
        <v>46</v>
      </c>
      <c r="AA135" s="8" t="s">
        <v>47</v>
      </c>
      <c r="AB135" s="4" t="s">
        <v>48</v>
      </c>
      <c r="AC135" s="4" t="s">
        <v>59</v>
      </c>
      <c r="AD135" s="4" t="s">
        <v>60</v>
      </c>
      <c r="AE135" s="4" t="str">
        <f>IF(OR(AG135="genus",AG135="species"),LEFT(Y135,FIND(" ",Y135)-1),"")</f>
        <v>Prosapia</v>
      </c>
      <c r="AF135" s="4" t="str">
        <f>IF(AG135="species",Y135,"")</f>
        <v>Prosapia bicincta</v>
      </c>
      <c r="AG135" s="4" t="s">
        <v>61</v>
      </c>
    </row>
    <row r="136" spans="1:33" s="4" customFormat="1" ht="14.25" customHeight="1" x14ac:dyDescent="0.25">
      <c r="A136" s="4" t="s">
        <v>103</v>
      </c>
      <c r="B136" s="4" t="s">
        <v>53</v>
      </c>
      <c r="C136" s="4" t="s">
        <v>93</v>
      </c>
      <c r="D136" s="4">
        <v>18</v>
      </c>
      <c r="E136" s="4" t="s">
        <v>34</v>
      </c>
      <c r="F136" s="4" t="s">
        <v>498</v>
      </c>
      <c r="G136" s="20">
        <v>12</v>
      </c>
      <c r="H136" s="4" t="s">
        <v>35</v>
      </c>
      <c r="I136" s="5">
        <v>45546</v>
      </c>
      <c r="J136" s="6">
        <v>0.79166666666666663</v>
      </c>
      <c r="K136" s="4">
        <v>256</v>
      </c>
      <c r="L136" s="4" t="s">
        <v>104</v>
      </c>
      <c r="M136" s="4" t="s">
        <v>37</v>
      </c>
      <c r="N136" s="4" t="s">
        <v>38</v>
      </c>
      <c r="O136" s="4" t="s">
        <v>39</v>
      </c>
      <c r="P136" s="4" t="s">
        <v>105</v>
      </c>
      <c r="Q136" s="4">
        <v>55.705019999999998</v>
      </c>
      <c r="R136" s="4">
        <v>-5.28172</v>
      </c>
      <c r="S136" s="16" t="s">
        <v>41</v>
      </c>
      <c r="T136" s="8" t="str">
        <f>CONCATENATE(A136,"_",SUBSTITUTE(IF(ISBLANK(Y136),IF(ISBLANK(AD136),IF(ISBLANK(AC136),AB136,AC136),AD136),Y136)," ","_"))</f>
        <v>NS_Moth_trap_2_Trichoceridae_sp.</v>
      </c>
      <c r="U136" s="8" t="s">
        <v>42</v>
      </c>
      <c r="V136" s="8" t="s">
        <v>43</v>
      </c>
      <c r="W136" s="4">
        <v>1</v>
      </c>
      <c r="X136" s="4" t="s">
        <v>107</v>
      </c>
      <c r="Y136" s="8" t="str">
        <f>IF(AG136="class",AB136,IF(AG136="order",AC136,IF(AG136="family",AD136,AA136)))&amp;" sp."</f>
        <v>Trichoceridae sp.</v>
      </c>
      <c r="Z136" s="4" t="s">
        <v>46</v>
      </c>
      <c r="AA136" s="4" t="s">
        <v>47</v>
      </c>
      <c r="AB136" s="4" t="s">
        <v>48</v>
      </c>
      <c r="AC136" s="4" t="s">
        <v>67</v>
      </c>
      <c r="AD136" s="4" t="s">
        <v>502</v>
      </c>
      <c r="AE136" s="4" t="str">
        <f>IF(OR(AG136="genus",AG136="species"),LEFT(Y136,FIND(" ",Y136)-1),IF(RIGHT(AD136,4)=" sp.",LEFT(AD136,LEN(AD136)-4),AD136)&amp;" sp.")</f>
        <v>Trichoceridae sp.</v>
      </c>
      <c r="AF136" s="4" t="str">
        <f>IF(AG136="species",Y136,IF(RIGHT(AE136,4)=" sp.",LEFT(AE136,LEN(AE136)-4),AE136)&amp;" sp.")</f>
        <v>Trichoceridae sp.</v>
      </c>
      <c r="AG136" s="4" t="s">
        <v>29</v>
      </c>
    </row>
    <row r="137" spans="1:33" s="4" customFormat="1" ht="14.25" customHeight="1" x14ac:dyDescent="0.25">
      <c r="A137" s="4" t="s">
        <v>103</v>
      </c>
      <c r="B137" s="4" t="s">
        <v>53</v>
      </c>
      <c r="C137" s="4" t="s">
        <v>93</v>
      </c>
      <c r="D137" s="4">
        <v>18</v>
      </c>
      <c r="E137" s="4" t="s">
        <v>34</v>
      </c>
      <c r="F137" s="4" t="s">
        <v>498</v>
      </c>
      <c r="G137" s="20">
        <v>12</v>
      </c>
      <c r="H137" s="4" t="s">
        <v>35</v>
      </c>
      <c r="I137" s="5">
        <v>45546</v>
      </c>
      <c r="J137" s="6">
        <v>0.79166666666666663</v>
      </c>
      <c r="K137" s="4">
        <v>256</v>
      </c>
      <c r="L137" s="4" t="s">
        <v>104</v>
      </c>
      <c r="M137" s="4" t="s">
        <v>37</v>
      </c>
      <c r="N137" s="4" t="s">
        <v>38</v>
      </c>
      <c r="O137" s="4" t="s">
        <v>39</v>
      </c>
      <c r="P137" s="4" t="s">
        <v>105</v>
      </c>
      <c r="Q137" s="4">
        <v>55.705019999999998</v>
      </c>
      <c r="R137" s="4">
        <v>-5.28172</v>
      </c>
      <c r="S137" s="16" t="s">
        <v>41</v>
      </c>
      <c r="T137" s="8" t="str">
        <f>CONCATENATE(A137,"_",SUBSTITUTE(IF(ISBLANK(Y137),IF(ISBLANK(AD137),IF(ISBLANK(AC137),AB137,AC137),AD137),Y137)," ","_"))</f>
        <v>NS_Moth_trap_2_Xestia_xanthographa</v>
      </c>
      <c r="U137" s="8" t="s">
        <v>42</v>
      </c>
      <c r="V137" s="8" t="s">
        <v>43</v>
      </c>
      <c r="W137" s="4">
        <v>3</v>
      </c>
      <c r="X137" s="4" t="s">
        <v>62</v>
      </c>
      <c r="Y137" s="4" t="s">
        <v>63</v>
      </c>
      <c r="Z137" s="4" t="s">
        <v>46</v>
      </c>
      <c r="AA137" s="4" t="s">
        <v>47</v>
      </c>
      <c r="AB137" s="4" t="s">
        <v>48</v>
      </c>
      <c r="AC137" s="4" t="s">
        <v>49</v>
      </c>
      <c r="AD137" s="4" t="s">
        <v>64</v>
      </c>
      <c r="AE137" s="4" t="str">
        <f>IF(OR(AG137="genus",AG137="species"),LEFT(Y137,FIND(" ",Y137)-1),"")</f>
        <v>Xestia</v>
      </c>
      <c r="AF137" s="4" t="str">
        <f>IF(AG137="species",Y137,"")</f>
        <v>Xestia xanthographa</v>
      </c>
      <c r="AG137" s="4" t="s">
        <v>61</v>
      </c>
    </row>
    <row r="138" spans="1:33" s="4" customFormat="1" ht="14.25" customHeight="1" x14ac:dyDescent="0.25">
      <c r="A138" s="4" t="str">
        <f>"Phase_1_"&amp;P138</f>
        <v>Phase_1_North_01</v>
      </c>
      <c r="B138" s="4" t="s">
        <v>53</v>
      </c>
      <c r="C138" s="4" t="s">
        <v>109</v>
      </c>
      <c r="E138" s="4" t="s">
        <v>504</v>
      </c>
      <c r="F138" s="1"/>
      <c r="G138" s="11"/>
      <c r="H138" s="11"/>
      <c r="I138" s="22">
        <v>45546</v>
      </c>
      <c r="J138" s="6">
        <v>0.58333333333333337</v>
      </c>
      <c r="K138" s="4">
        <v>255</v>
      </c>
      <c r="M138" s="4" t="s">
        <v>37</v>
      </c>
      <c r="N138" s="4" t="s">
        <v>38</v>
      </c>
      <c r="O138" s="4" t="s">
        <v>39</v>
      </c>
      <c r="P138" s="4" t="s">
        <v>689</v>
      </c>
      <c r="S138" s="16"/>
      <c r="T138" s="8" t="str">
        <f>CONCATENATE(A138,"_",SUBSTITUTE(IF(ISBLANK(Y138),IF(ISBLANK(AD138),IF(ISBLANK(AC138),AB138,AC138),AD138),Y138)," ","_"))</f>
        <v>Phase_1_North_01_Juncus_effusus</v>
      </c>
      <c r="U138" s="8" t="s">
        <v>42</v>
      </c>
      <c r="V138" s="8" t="s">
        <v>43</v>
      </c>
      <c r="W138" s="4" t="s">
        <v>365</v>
      </c>
      <c r="X138" s="4" t="s">
        <v>505</v>
      </c>
      <c r="Y138" s="8" t="s">
        <v>506</v>
      </c>
      <c r="Z138" s="4" t="s">
        <v>627</v>
      </c>
      <c r="AA138" s="4" t="s">
        <v>870</v>
      </c>
      <c r="AB138" s="4" t="s">
        <v>656</v>
      </c>
      <c r="AC138" s="4" t="s">
        <v>662</v>
      </c>
      <c r="AD138" s="4" t="s">
        <v>672</v>
      </c>
      <c r="AE138" s="4" t="str">
        <f>IF(OR(AG138="genus",AG138="species"),LEFT(Y138,FIND(" ",Y138)-1),"")</f>
        <v>Juncus</v>
      </c>
      <c r="AF138" s="4" t="str">
        <f>IF(AG138="species",Y138,"")</f>
        <v>Juncus effusus</v>
      </c>
      <c r="AG138" s="4" t="s">
        <v>61</v>
      </c>
    </row>
    <row r="139" spans="1:33" s="4" customFormat="1" ht="14.25" customHeight="1" x14ac:dyDescent="0.25">
      <c r="A139" s="4" t="str">
        <f>"Phase_1_"&amp;P139</f>
        <v>Phase_1_North_02</v>
      </c>
      <c r="B139" s="4" t="s">
        <v>53</v>
      </c>
      <c r="C139" s="4" t="s">
        <v>109</v>
      </c>
      <c r="E139" s="4" t="s">
        <v>504</v>
      </c>
      <c r="F139" s="1"/>
      <c r="G139" s="11"/>
      <c r="H139" s="11"/>
      <c r="I139" s="22">
        <v>45546</v>
      </c>
      <c r="J139" s="6">
        <v>0.58333333333333304</v>
      </c>
      <c r="K139" s="4">
        <v>255</v>
      </c>
      <c r="M139" s="4" t="s">
        <v>37</v>
      </c>
      <c r="N139" s="4" t="s">
        <v>38</v>
      </c>
      <c r="O139" s="4" t="s">
        <v>39</v>
      </c>
      <c r="P139" s="4" t="s">
        <v>698</v>
      </c>
      <c r="S139" s="16"/>
      <c r="T139" s="8" t="str">
        <f>CONCATENATE(A139,"_",SUBSTITUTE(IF(ISBLANK(Y139),IF(ISBLANK(AD139),IF(ISBLANK(AC139),AB139,AC139),AD139),Y139)," ","_"))</f>
        <v>Phase_1_North_02_Sphagnum_magellanicum</v>
      </c>
      <c r="U139" s="8" t="s">
        <v>42</v>
      </c>
      <c r="V139" s="8" t="s">
        <v>43</v>
      </c>
      <c r="W139" s="4" t="s">
        <v>365</v>
      </c>
      <c r="X139" s="4" t="s">
        <v>554</v>
      </c>
      <c r="Y139" s="8" t="s">
        <v>555</v>
      </c>
      <c r="Z139" s="4" t="s">
        <v>627</v>
      </c>
      <c r="AA139" s="4" t="s">
        <v>869</v>
      </c>
      <c r="AB139" s="4" t="s">
        <v>680</v>
      </c>
      <c r="AC139" s="4" t="s">
        <v>679</v>
      </c>
      <c r="AD139" s="4" t="s">
        <v>678</v>
      </c>
      <c r="AE139" s="4" t="str">
        <f>IF(OR(AG139="genus",AG139="species"),LEFT(Y139,FIND(" ",Y139)-1),"")</f>
        <v>Sphagnum</v>
      </c>
      <c r="AF139" s="4" t="str">
        <f>IF(AG139="species",Y139,"")</f>
        <v>Sphagnum magellanicum</v>
      </c>
      <c r="AG139" s="4" t="s">
        <v>61</v>
      </c>
    </row>
    <row r="140" spans="1:33" s="4" customFormat="1" ht="14.25" customHeight="1" x14ac:dyDescent="0.25">
      <c r="A140" s="4" t="str">
        <f>"Phase_1_"&amp;P140</f>
        <v>Phase_1_North_03</v>
      </c>
      <c r="B140" s="4" t="s">
        <v>53</v>
      </c>
      <c r="C140" s="4" t="s">
        <v>109</v>
      </c>
      <c r="E140" s="4" t="s">
        <v>504</v>
      </c>
      <c r="F140" s="1"/>
      <c r="G140" s="11"/>
      <c r="H140" s="11"/>
      <c r="I140" s="22">
        <v>45546</v>
      </c>
      <c r="J140" s="6">
        <v>0.58333333333333304</v>
      </c>
      <c r="K140" s="4">
        <v>255</v>
      </c>
      <c r="M140" s="4" t="s">
        <v>37</v>
      </c>
      <c r="N140" s="4" t="s">
        <v>38</v>
      </c>
      <c r="O140" s="4" t="s">
        <v>39</v>
      </c>
      <c r="P140" s="4" t="s">
        <v>699</v>
      </c>
      <c r="S140" s="16"/>
      <c r="T140" s="8" t="str">
        <f>CONCATENATE(A140,"_",SUBSTITUTE(IF(ISBLANK(Y140),IF(ISBLANK(AD140),IF(ISBLANK(AC140),AB140,AC140),AD140),Y140)," ","_"))</f>
        <v>Phase_1_North_03_Erica_cinerea</v>
      </c>
      <c r="U140" s="8" t="s">
        <v>42</v>
      </c>
      <c r="V140" s="8" t="s">
        <v>43</v>
      </c>
      <c r="W140" s="4" t="s">
        <v>365</v>
      </c>
      <c r="X140" s="4" t="s">
        <v>530</v>
      </c>
      <c r="Y140" s="8" t="s">
        <v>531</v>
      </c>
      <c r="Z140" s="4" t="s">
        <v>627</v>
      </c>
      <c r="AA140" s="4" t="s">
        <v>870</v>
      </c>
      <c r="AB140" s="4" t="s">
        <v>656</v>
      </c>
      <c r="AC140" s="4" t="s">
        <v>654</v>
      </c>
      <c r="AD140" s="4" t="s">
        <v>655</v>
      </c>
      <c r="AE140" s="4" t="str">
        <f>IF(OR(AG140="genus",AG140="species"),LEFT(Y140,FIND(" ",Y140)-1),"")</f>
        <v>Erica</v>
      </c>
      <c r="AF140" s="4" t="str">
        <f>IF(AG140="species",Y140,"")</f>
        <v>Erica cinerea</v>
      </c>
      <c r="AG140" s="4" t="s">
        <v>61</v>
      </c>
    </row>
    <row r="141" spans="1:33" s="4" customFormat="1" ht="14.25" customHeight="1" x14ac:dyDescent="0.25">
      <c r="A141" s="4" t="str">
        <f>"Phase_1_"&amp;P141</f>
        <v>Phase_1_North_03</v>
      </c>
      <c r="B141" s="4" t="s">
        <v>53</v>
      </c>
      <c r="C141" s="4" t="s">
        <v>109</v>
      </c>
      <c r="E141" s="4" t="s">
        <v>504</v>
      </c>
      <c r="F141" s="1"/>
      <c r="G141" s="11"/>
      <c r="H141" s="11"/>
      <c r="I141" s="22">
        <v>45546</v>
      </c>
      <c r="J141" s="6">
        <v>0.58333333333333304</v>
      </c>
      <c r="K141" s="4">
        <v>255</v>
      </c>
      <c r="M141" s="4" t="s">
        <v>37</v>
      </c>
      <c r="N141" s="4" t="s">
        <v>38</v>
      </c>
      <c r="O141" s="4" t="s">
        <v>39</v>
      </c>
      <c r="P141" s="4" t="s">
        <v>699</v>
      </c>
      <c r="S141" s="16"/>
      <c r="T141" s="8" t="str">
        <f>CONCATENATE(A141,"_",SUBSTITUTE(IF(ISBLANK(Y141),IF(ISBLANK(AD141),IF(ISBLANK(AC141),AB141,AC141),AD141),Y141)," ","_"))</f>
        <v>Phase_1_North_03_Ulex_europaeus</v>
      </c>
      <c r="U141" s="8" t="s">
        <v>42</v>
      </c>
      <c r="V141" s="8" t="s">
        <v>43</v>
      </c>
      <c r="W141" s="4" t="s">
        <v>365</v>
      </c>
      <c r="X141" s="4" t="s">
        <v>568</v>
      </c>
      <c r="Y141" s="8" t="s">
        <v>567</v>
      </c>
      <c r="Z141" s="4" t="s">
        <v>627</v>
      </c>
      <c r="AA141" s="4" t="s">
        <v>870</v>
      </c>
      <c r="AB141" s="4" t="s">
        <v>656</v>
      </c>
      <c r="AC141" s="4" t="s">
        <v>671</v>
      </c>
      <c r="AD141" s="4" t="s">
        <v>670</v>
      </c>
      <c r="AE141" s="4" t="str">
        <f>IF(OR(AG141="genus",AG141="species"),LEFT(Y141,FIND(" ",Y141)-1),"")</f>
        <v>Ulex</v>
      </c>
      <c r="AF141" s="4" t="str">
        <f>IF(AG141="species",Y141,"")</f>
        <v>Ulex europaeus</v>
      </c>
      <c r="AG141" s="4" t="s">
        <v>61</v>
      </c>
    </row>
    <row r="142" spans="1:33" s="4" customFormat="1" ht="14.25" customHeight="1" x14ac:dyDescent="0.25">
      <c r="A142" s="4" t="str">
        <f>"Phase_1_"&amp;P142</f>
        <v>Phase_1_North_04</v>
      </c>
      <c r="B142" s="4" t="s">
        <v>53</v>
      </c>
      <c r="C142" s="4" t="s">
        <v>109</v>
      </c>
      <c r="E142" s="4" t="s">
        <v>504</v>
      </c>
      <c r="F142" s="1"/>
      <c r="G142" s="11"/>
      <c r="H142" s="11"/>
      <c r="I142" s="22">
        <v>45546</v>
      </c>
      <c r="J142" s="6">
        <v>0.58333333333333304</v>
      </c>
      <c r="K142" s="4">
        <v>255</v>
      </c>
      <c r="M142" s="4" t="s">
        <v>37</v>
      </c>
      <c r="N142" s="4" t="s">
        <v>38</v>
      </c>
      <c r="O142" s="4" t="s">
        <v>39</v>
      </c>
      <c r="P142" s="4" t="s">
        <v>700</v>
      </c>
      <c r="S142" s="16"/>
      <c r="T142" s="8" t="str">
        <f>CONCATENATE(A142,"_",SUBSTITUTE(IF(ISBLANK(Y142),IF(ISBLANK(AD142),IF(ISBLANK(AC142),AB142,AC142),AD142),Y142)," ","_"))</f>
        <v>Phase_1_North_04_Alauda_arvensis</v>
      </c>
      <c r="U142" s="8" t="s">
        <v>42</v>
      </c>
      <c r="V142" s="8" t="s">
        <v>43</v>
      </c>
      <c r="W142" s="4">
        <v>1</v>
      </c>
      <c r="X142" s="4" t="s">
        <v>607</v>
      </c>
      <c r="Y142" s="8" t="s">
        <v>608</v>
      </c>
      <c r="Z142" s="8" t="s">
        <v>46</v>
      </c>
      <c r="AA142" s="4" t="s">
        <v>367</v>
      </c>
      <c r="AB142" s="4" t="s">
        <v>368</v>
      </c>
      <c r="AC142" s="4" t="s">
        <v>372</v>
      </c>
      <c r="AD142" s="4" t="s">
        <v>677</v>
      </c>
      <c r="AE142" s="4" t="str">
        <f>IF(OR(AG142="genus",AG142="species"),LEFT(Y142,FIND(" ",Y142)-1),"")</f>
        <v>Alauda</v>
      </c>
      <c r="AF142" s="4" t="str">
        <f>IF(AG142="species",Y142,"")</f>
        <v>Alauda arvensis</v>
      </c>
      <c r="AG142" s="4" t="s">
        <v>61</v>
      </c>
    </row>
    <row r="143" spans="1:33" s="4" customFormat="1" ht="14.25" customHeight="1" x14ac:dyDescent="0.25">
      <c r="A143" s="4" t="str">
        <f>"Phase_1_"&amp;P143</f>
        <v>Phase_1_North_04</v>
      </c>
      <c r="B143" s="4" t="s">
        <v>53</v>
      </c>
      <c r="C143" s="4" t="s">
        <v>109</v>
      </c>
      <c r="E143" s="4" t="s">
        <v>504</v>
      </c>
      <c r="F143" s="1"/>
      <c r="G143" s="11"/>
      <c r="H143" s="11"/>
      <c r="I143" s="22">
        <v>45546</v>
      </c>
      <c r="J143" s="6">
        <v>0.58333333333333304</v>
      </c>
      <c r="K143" s="4">
        <v>255</v>
      </c>
      <c r="M143" s="4" t="s">
        <v>37</v>
      </c>
      <c r="N143" s="4" t="s">
        <v>38</v>
      </c>
      <c r="O143" s="4" t="s">
        <v>39</v>
      </c>
      <c r="P143" s="4" t="s">
        <v>700</v>
      </c>
      <c r="S143" s="16"/>
      <c r="T143" s="8" t="str">
        <f>CONCATENATE(A143,"_",SUBSTITUTE(IF(ISBLANK(Y143),IF(ISBLANK(AD143),IF(ISBLANK(AC143),AB143,AC143),AD143),Y143)," ","_"))</f>
        <v>Phase_1_North_04_Corvus_corax</v>
      </c>
      <c r="U143" s="8" t="s">
        <v>42</v>
      </c>
      <c r="V143" s="8" t="s">
        <v>43</v>
      </c>
      <c r="W143" s="4">
        <v>2</v>
      </c>
      <c r="X143" s="4" t="s">
        <v>580</v>
      </c>
      <c r="Y143" s="8" t="s">
        <v>436</v>
      </c>
      <c r="Z143" s="4" t="s">
        <v>46</v>
      </c>
      <c r="AA143" s="4" t="s">
        <v>367</v>
      </c>
      <c r="AB143" s="4" t="s">
        <v>368</v>
      </c>
      <c r="AC143" s="4" t="s">
        <v>372</v>
      </c>
      <c r="AD143" s="4" t="s">
        <v>380</v>
      </c>
      <c r="AE143" s="4" t="str">
        <f>IF(OR(AG143="genus",AG143="species"),LEFT(Y143,FIND(" ",Y143)-1),"")</f>
        <v>Corvus</v>
      </c>
      <c r="AF143" s="4" t="str">
        <f>IF(AG143="species",Y143,"")</f>
        <v>Corvus corax</v>
      </c>
      <c r="AG143" s="4" t="s">
        <v>61</v>
      </c>
    </row>
    <row r="144" spans="1:33" s="4" customFormat="1" ht="14.25" customHeight="1" x14ac:dyDescent="0.25">
      <c r="A144" s="4" t="str">
        <f>"Phase_1_"&amp;P144</f>
        <v>Phase_1_North_05</v>
      </c>
      <c r="B144" s="4" t="s">
        <v>53</v>
      </c>
      <c r="C144" s="4" t="s">
        <v>109</v>
      </c>
      <c r="E144" s="4" t="s">
        <v>504</v>
      </c>
      <c r="F144" s="1"/>
      <c r="G144" s="11"/>
      <c r="H144" s="11"/>
      <c r="I144" s="22">
        <v>45546</v>
      </c>
      <c r="J144" s="6">
        <v>0.58333333333333304</v>
      </c>
      <c r="K144" s="4">
        <v>255</v>
      </c>
      <c r="M144" s="4" t="s">
        <v>37</v>
      </c>
      <c r="N144" s="4" t="s">
        <v>38</v>
      </c>
      <c r="O144" s="4" t="s">
        <v>39</v>
      </c>
      <c r="P144" s="4" t="s">
        <v>701</v>
      </c>
      <c r="S144" s="16"/>
      <c r="T144" s="8" t="str">
        <f>CONCATENATE(A144,"_",SUBSTITUTE(IF(ISBLANK(Y144),IF(ISBLANK(AD144),IF(ISBLANK(AC144),AB144,AC144),AD144),Y144)," ","_"))</f>
        <v>Phase_1_North_05_Cervus_elaphus</v>
      </c>
      <c r="U144" s="8" t="s">
        <v>42</v>
      </c>
      <c r="V144" s="8" t="s">
        <v>43</v>
      </c>
      <c r="W144" s="4" t="s">
        <v>365</v>
      </c>
      <c r="X144" s="4" t="s">
        <v>581</v>
      </c>
      <c r="Y144" s="8" t="s">
        <v>418</v>
      </c>
      <c r="Z144" s="8" t="s">
        <v>46</v>
      </c>
      <c r="AA144" s="4" t="s">
        <v>367</v>
      </c>
      <c r="AB144" s="4" t="s">
        <v>419</v>
      </c>
      <c r="AC144" s="4" t="s">
        <v>420</v>
      </c>
      <c r="AD144" s="4" t="s">
        <v>421</v>
      </c>
      <c r="AE144" s="4" t="str">
        <f>IF(OR(AG144="genus",AG144="species"),LEFT(Y144,FIND(" ",Y144)-1),"")</f>
        <v>Cervus</v>
      </c>
      <c r="AF144" s="4" t="str">
        <f>IF(AG144="species",Y144,"")</f>
        <v>Cervus elaphus</v>
      </c>
      <c r="AG144" s="4" t="s">
        <v>61</v>
      </c>
    </row>
    <row r="145" spans="1:33" s="4" customFormat="1" ht="14.25" customHeight="1" x14ac:dyDescent="0.25">
      <c r="A145" s="4" t="str">
        <f>"Phase_1_"&amp;P145</f>
        <v>Phase_1_North_05</v>
      </c>
      <c r="B145" s="4" t="s">
        <v>53</v>
      </c>
      <c r="C145" s="4" t="s">
        <v>109</v>
      </c>
      <c r="E145" s="4" t="s">
        <v>504</v>
      </c>
      <c r="F145" s="1"/>
      <c r="G145" s="11"/>
      <c r="H145" s="11"/>
      <c r="I145" s="22">
        <v>45546</v>
      </c>
      <c r="J145" s="6">
        <v>0.58333333333333304</v>
      </c>
      <c r="K145" s="4">
        <v>255</v>
      </c>
      <c r="M145" s="4" t="s">
        <v>37</v>
      </c>
      <c r="N145" s="4" t="s">
        <v>38</v>
      </c>
      <c r="O145" s="4" t="s">
        <v>39</v>
      </c>
      <c r="P145" s="4" t="s">
        <v>701</v>
      </c>
      <c r="S145" s="16"/>
      <c r="T145" s="8" t="str">
        <f>CONCATENATE(A145,"_",SUBSTITUTE(IF(ISBLANK(Y145),IF(ISBLANK(AD145),IF(ISBLANK(AC145),AB145,AC145),AD145),Y145)," ","_"))</f>
        <v>Phase_1_North_05_Lycaena_phleas</v>
      </c>
      <c r="U145" s="8" t="s">
        <v>42</v>
      </c>
      <c r="V145" s="8" t="s">
        <v>43</v>
      </c>
      <c r="W145" s="4" t="s">
        <v>365</v>
      </c>
      <c r="X145" s="4" t="s">
        <v>609</v>
      </c>
      <c r="Y145" s="8" t="s">
        <v>610</v>
      </c>
      <c r="Z145" s="4" t="s">
        <v>46</v>
      </c>
      <c r="AA145" s="4" t="s">
        <v>47</v>
      </c>
      <c r="AB145" s="4" t="s">
        <v>48</v>
      </c>
      <c r="AC145" s="4" t="s">
        <v>49</v>
      </c>
      <c r="AD145" s="4" t="s">
        <v>676</v>
      </c>
      <c r="AE145" s="4" t="str">
        <f>IF(OR(AG145="genus",AG145="species"),LEFT(Y145,FIND(" ",Y145)-1),"")</f>
        <v>Lycaena</v>
      </c>
      <c r="AF145" s="4" t="str">
        <f>IF(AG145="species",Y145,"")</f>
        <v>Lycaena phleas</v>
      </c>
      <c r="AG145" s="4" t="s">
        <v>61</v>
      </c>
    </row>
    <row r="146" spans="1:33" s="4" customFormat="1" ht="14.25" customHeight="1" x14ac:dyDescent="0.25">
      <c r="A146" s="4" t="str">
        <f>"Phase_1_"&amp;P146</f>
        <v>Phase_1_North_06</v>
      </c>
      <c r="B146" s="4" t="s">
        <v>53</v>
      </c>
      <c r="C146" s="4" t="s">
        <v>109</v>
      </c>
      <c r="E146" s="4" t="s">
        <v>504</v>
      </c>
      <c r="F146" s="1"/>
      <c r="G146" s="11"/>
      <c r="H146" s="11"/>
      <c r="I146" s="22">
        <v>45546</v>
      </c>
      <c r="J146" s="6">
        <v>0.58333333333333304</v>
      </c>
      <c r="K146" s="4">
        <v>255</v>
      </c>
      <c r="M146" s="4" t="s">
        <v>37</v>
      </c>
      <c r="N146" s="4" t="s">
        <v>38</v>
      </c>
      <c r="O146" s="4" t="s">
        <v>39</v>
      </c>
      <c r="P146" s="4" t="s">
        <v>702</v>
      </c>
      <c r="S146" s="16"/>
      <c r="T146" s="8" t="str">
        <f>CONCATENATE(A146,"_",SUBSTITUTE(IF(ISBLANK(Y146),IF(ISBLANK(AD146),IF(ISBLANK(AC146),AB146,AC146),AD146),Y146)," ","_"))</f>
        <v>Phase_1_North_06_Juncus_effusus</v>
      </c>
      <c r="U146" s="8" t="s">
        <v>42</v>
      </c>
      <c r="V146" s="8" t="s">
        <v>43</v>
      </c>
      <c r="W146" s="4" t="s">
        <v>365</v>
      </c>
      <c r="X146" s="4" t="s">
        <v>505</v>
      </c>
      <c r="Y146" s="8" t="s">
        <v>506</v>
      </c>
      <c r="Z146" s="8" t="s">
        <v>627</v>
      </c>
      <c r="AA146" s="4" t="s">
        <v>870</v>
      </c>
      <c r="AB146" s="4" t="s">
        <v>656</v>
      </c>
      <c r="AC146" s="4" t="s">
        <v>662</v>
      </c>
      <c r="AD146" s="4" t="s">
        <v>672</v>
      </c>
      <c r="AE146" s="4" t="str">
        <f>IF(OR(AG146="genus",AG146="species"),LEFT(Y146,FIND(" ",Y146)-1),"")</f>
        <v>Juncus</v>
      </c>
      <c r="AF146" s="4" t="str">
        <f>IF(AG146="species",Y146,"")</f>
        <v>Juncus effusus</v>
      </c>
      <c r="AG146" s="4" t="s">
        <v>61</v>
      </c>
    </row>
    <row r="147" spans="1:33" s="4" customFormat="1" ht="14.25" customHeight="1" x14ac:dyDescent="0.25">
      <c r="A147" s="4" t="str">
        <f>"Phase_1_"&amp;P147</f>
        <v>Phase_1_North_06</v>
      </c>
      <c r="B147" s="4" t="s">
        <v>53</v>
      </c>
      <c r="C147" s="4" t="s">
        <v>109</v>
      </c>
      <c r="E147" s="4" t="s">
        <v>504</v>
      </c>
      <c r="F147" s="1"/>
      <c r="G147" s="11"/>
      <c r="H147" s="11"/>
      <c r="I147" s="22">
        <v>45546</v>
      </c>
      <c r="J147" s="6">
        <v>0.58333333333333304</v>
      </c>
      <c r="K147" s="4">
        <v>255</v>
      </c>
      <c r="M147" s="4" t="s">
        <v>37</v>
      </c>
      <c r="N147" s="4" t="s">
        <v>38</v>
      </c>
      <c r="O147" s="4" t="s">
        <v>39</v>
      </c>
      <c r="P147" s="4" t="s">
        <v>702</v>
      </c>
      <c r="S147" s="16"/>
      <c r="T147" s="8" t="str">
        <f>CONCATENATE(A147,"_",SUBSTITUTE(IF(ISBLANK(Y147),IF(ISBLANK(AD147),IF(ISBLANK(AC147),AB147,AC147),AD147),Y147)," ","_"))</f>
        <v>Phase_1_North_06_Rhododendron_ponticum</v>
      </c>
      <c r="U147" s="8" t="s">
        <v>42</v>
      </c>
      <c r="V147" s="8" t="s">
        <v>43</v>
      </c>
      <c r="W147" s="4" t="s">
        <v>365</v>
      </c>
      <c r="X147" s="4" t="s">
        <v>569</v>
      </c>
      <c r="Y147" s="8" t="s">
        <v>570</v>
      </c>
      <c r="Z147" s="8" t="s">
        <v>627</v>
      </c>
      <c r="AA147" s="4" t="s">
        <v>870</v>
      </c>
      <c r="AB147" s="4" t="s">
        <v>656</v>
      </c>
      <c r="AC147" s="4" t="s">
        <v>654</v>
      </c>
      <c r="AD147" s="4" t="s">
        <v>655</v>
      </c>
      <c r="AE147" s="4" t="str">
        <f>IF(OR(AG147="genus",AG147="species"),LEFT(Y147,FIND(" ",Y147)-1),"")</f>
        <v>Rhododendron</v>
      </c>
      <c r="AF147" s="4" t="str">
        <f>IF(AG147="species",Y147,"")</f>
        <v>Rhododendron ponticum</v>
      </c>
      <c r="AG147" s="4" t="s">
        <v>61</v>
      </c>
    </row>
    <row r="148" spans="1:33" s="4" customFormat="1" ht="14.25" customHeight="1" x14ac:dyDescent="0.25">
      <c r="A148" s="4" t="str">
        <f>"Phase_1_"&amp;P148</f>
        <v>Phase_1_North_07</v>
      </c>
      <c r="B148" s="4" t="s">
        <v>53</v>
      </c>
      <c r="C148" s="4" t="s">
        <v>131</v>
      </c>
      <c r="E148" s="4" t="s">
        <v>504</v>
      </c>
      <c r="F148" s="1"/>
      <c r="G148" s="11"/>
      <c r="H148" s="11"/>
      <c r="I148" s="22">
        <v>45546</v>
      </c>
      <c r="J148" s="6">
        <v>0.58333333333333304</v>
      </c>
      <c r="K148" s="4">
        <v>255</v>
      </c>
      <c r="M148" s="4" t="s">
        <v>37</v>
      </c>
      <c r="N148" s="4" t="s">
        <v>38</v>
      </c>
      <c r="O148" s="4" t="s">
        <v>39</v>
      </c>
      <c r="P148" s="4" t="s">
        <v>703</v>
      </c>
      <c r="S148" s="16"/>
      <c r="T148" s="8" t="str">
        <f>CONCATENATE(A148,"_",SUBSTITUTE(IF(ISBLANK(Y148),IF(ISBLANK(AD148),IF(ISBLANK(AC148),AB148,AC148),AD148),Y148)," ","_"))</f>
        <v>Phase_1_North_07_Pteridium_aquilinum</v>
      </c>
      <c r="U148" s="8" t="s">
        <v>42</v>
      </c>
      <c r="V148" s="8" t="s">
        <v>43</v>
      </c>
      <c r="W148" s="4" t="s">
        <v>365</v>
      </c>
      <c r="X148" s="4" t="s">
        <v>143</v>
      </c>
      <c r="Y148" s="8" t="s">
        <v>571</v>
      </c>
      <c r="Z148" s="8" t="s">
        <v>627</v>
      </c>
      <c r="AA148" s="4" t="s">
        <v>870</v>
      </c>
      <c r="AB148" s="4" t="s">
        <v>624</v>
      </c>
      <c r="AC148" s="4" t="s">
        <v>669</v>
      </c>
      <c r="AD148" s="4" t="s">
        <v>668</v>
      </c>
      <c r="AE148" s="4" t="str">
        <f>IF(OR(AG148="genus",AG148="species"),LEFT(Y148,FIND(" ",Y148)-1),"")</f>
        <v>Pteridium</v>
      </c>
      <c r="AF148" s="4" t="str">
        <f>IF(AG148="species",Y148,"")</f>
        <v>Pteridium aquilinum</v>
      </c>
      <c r="AG148" s="4" t="s">
        <v>61</v>
      </c>
    </row>
    <row r="149" spans="1:33" s="4" customFormat="1" ht="14.25" customHeight="1" x14ac:dyDescent="0.25">
      <c r="A149" s="4" t="str">
        <f>"Phase_1_"&amp;P149</f>
        <v>Phase_1_North_08</v>
      </c>
      <c r="B149" s="4" t="s">
        <v>53</v>
      </c>
      <c r="C149" s="4" t="s">
        <v>143</v>
      </c>
      <c r="E149" s="4" t="s">
        <v>504</v>
      </c>
      <c r="F149" s="1"/>
      <c r="G149" s="11"/>
      <c r="H149" s="11"/>
      <c r="I149" s="22">
        <v>45546</v>
      </c>
      <c r="J149" s="6">
        <v>0.58333333333333304</v>
      </c>
      <c r="K149" s="4">
        <v>255</v>
      </c>
      <c r="M149" s="4" t="s">
        <v>37</v>
      </c>
      <c r="N149" s="4" t="s">
        <v>38</v>
      </c>
      <c r="O149" s="4" t="s">
        <v>39</v>
      </c>
      <c r="P149" s="4" t="s">
        <v>704</v>
      </c>
      <c r="S149" s="16"/>
      <c r="T149" s="8" t="str">
        <f>CONCATENATE(A149,"_",SUBSTITUTE(IF(ISBLANK(Y149),IF(ISBLANK(AD149),IF(ISBLANK(AC149),AB149,AC149),AD149),Y149)," ","_"))</f>
        <v>Phase_1_North_08_Pteridium_aquilinum</v>
      </c>
      <c r="U149" s="8" t="s">
        <v>42</v>
      </c>
      <c r="V149" s="8" t="s">
        <v>43</v>
      </c>
      <c r="W149" s="4" t="s">
        <v>365</v>
      </c>
      <c r="X149" s="4" t="s">
        <v>143</v>
      </c>
      <c r="Y149" s="8" t="s">
        <v>571</v>
      </c>
      <c r="Z149" s="8" t="s">
        <v>627</v>
      </c>
      <c r="AA149" s="4" t="s">
        <v>870</v>
      </c>
      <c r="AB149" s="4" t="s">
        <v>624</v>
      </c>
      <c r="AC149" s="4" t="s">
        <v>669</v>
      </c>
      <c r="AD149" s="4" t="s">
        <v>668</v>
      </c>
      <c r="AE149" s="4" t="str">
        <f>IF(OR(AG149="genus",AG149="species"),LEFT(Y149,FIND(" ",Y149)-1),"")</f>
        <v>Pteridium</v>
      </c>
      <c r="AF149" s="4" t="str">
        <f>IF(AG149="species",Y149,"")</f>
        <v>Pteridium aquilinum</v>
      </c>
      <c r="AG149" s="4" t="s">
        <v>61</v>
      </c>
    </row>
    <row r="150" spans="1:33" s="4" customFormat="1" ht="14.25" customHeight="1" x14ac:dyDescent="0.25">
      <c r="A150" s="4" t="str">
        <f>"Phase_1_"&amp;P150</f>
        <v>Phase_1_North_08</v>
      </c>
      <c r="B150" s="4" t="s">
        <v>53</v>
      </c>
      <c r="C150" s="4" t="s">
        <v>143</v>
      </c>
      <c r="E150" s="4" t="s">
        <v>504</v>
      </c>
      <c r="F150" s="1"/>
      <c r="G150" s="11"/>
      <c r="H150" s="11"/>
      <c r="I150" s="22">
        <v>45546</v>
      </c>
      <c r="J150" s="6">
        <v>0.58333333333333304</v>
      </c>
      <c r="K150" s="4">
        <v>255</v>
      </c>
      <c r="M150" s="4" t="s">
        <v>37</v>
      </c>
      <c r="N150" s="4" t="s">
        <v>38</v>
      </c>
      <c r="O150" s="4" t="s">
        <v>39</v>
      </c>
      <c r="P150" s="4" t="s">
        <v>704</v>
      </c>
      <c r="S150" s="16"/>
      <c r="T150" s="8" t="str">
        <f>CONCATENATE(A150,"_",SUBSTITUTE(IF(ISBLANK(Y150),IF(ISBLANK(AD150),IF(ISBLANK(AC150),AB150,AC150),AD150),Y150)," ","_"))</f>
        <v>Phase_1_North_08_Rubus_sp.</v>
      </c>
      <c r="U150" s="8" t="s">
        <v>42</v>
      </c>
      <c r="V150" s="8" t="s">
        <v>43</v>
      </c>
      <c r="W150" s="4" t="s">
        <v>365</v>
      </c>
      <c r="X150" s="4" t="s">
        <v>611</v>
      </c>
      <c r="Y150" s="8" t="str">
        <f>IF(AG150="class",AB150,IF(AG150="order",AC150,IF(AG150="family",AD150,IF(AG150="genus",AE150,AA150))))&amp;" sp."</f>
        <v>Rubus sp.</v>
      </c>
      <c r="Z150" s="8" t="s">
        <v>627</v>
      </c>
      <c r="AA150" s="4" t="s">
        <v>870</v>
      </c>
      <c r="AB150" s="4" t="s">
        <v>656</v>
      </c>
      <c r="AC150" s="4" t="s">
        <v>660</v>
      </c>
      <c r="AD150" s="4" t="s">
        <v>659</v>
      </c>
      <c r="AE150" s="4" t="s">
        <v>612</v>
      </c>
      <c r="AF150" s="4" t="str">
        <f>IF(AG150="species",Y150,IF(RIGHT(AE150,4)=" sp.",LEFT(AE150,LEN(AE150)-4),AE150)&amp;" sp.")</f>
        <v>Rubus sp.</v>
      </c>
      <c r="AG150" s="4" t="s">
        <v>51</v>
      </c>
    </row>
    <row r="151" spans="1:33" s="4" customFormat="1" ht="14.25" customHeight="1" x14ac:dyDescent="0.25">
      <c r="A151" s="4" t="str">
        <f>"Phase_1_"&amp;P151</f>
        <v>Phase_1_North_08</v>
      </c>
      <c r="B151" s="4" t="s">
        <v>53</v>
      </c>
      <c r="C151" s="4" t="s">
        <v>143</v>
      </c>
      <c r="E151" s="4" t="s">
        <v>504</v>
      </c>
      <c r="F151" s="1"/>
      <c r="G151" s="11"/>
      <c r="H151" s="11"/>
      <c r="I151" s="22">
        <v>45546</v>
      </c>
      <c r="J151" s="6">
        <v>0.58333333333333304</v>
      </c>
      <c r="K151" s="4">
        <v>255</v>
      </c>
      <c r="M151" s="4" t="s">
        <v>37</v>
      </c>
      <c r="N151" s="4" t="s">
        <v>38</v>
      </c>
      <c r="O151" s="4" t="s">
        <v>39</v>
      </c>
      <c r="P151" s="4" t="s">
        <v>704</v>
      </c>
      <c r="S151" s="16"/>
      <c r="T151" s="8" t="str">
        <f>CONCATENATE(A151,"_",SUBSTITUTE(IF(ISBLANK(Y151),IF(ISBLANK(AD151),IF(ISBLANK(AC151),AB151,AC151),AD151),Y151)," ","_"))</f>
        <v>Phase_1_North_08_Sorbus_acuparia</v>
      </c>
      <c r="U151" s="8" t="s">
        <v>42</v>
      </c>
      <c r="V151" s="8" t="s">
        <v>43</v>
      </c>
      <c r="W151" s="4" t="s">
        <v>365</v>
      </c>
      <c r="X151" s="4" t="s">
        <v>513</v>
      </c>
      <c r="Y151" s="8" t="s">
        <v>514</v>
      </c>
      <c r="Z151" s="8" t="s">
        <v>627</v>
      </c>
      <c r="AA151" s="4" t="s">
        <v>870</v>
      </c>
      <c r="AB151" s="4" t="s">
        <v>656</v>
      </c>
      <c r="AC151" s="4" t="s">
        <v>660</v>
      </c>
      <c r="AD151" s="4" t="s">
        <v>659</v>
      </c>
      <c r="AE151" s="4" t="str">
        <f>IF(OR(AG151="genus",AG151="species"),LEFT(Y151,FIND(" ",Y151)-1),"")</f>
        <v>Sorbus</v>
      </c>
      <c r="AF151" s="4" t="str">
        <f>IF(AG151="species",Y151,"")</f>
        <v>Sorbus acuparia</v>
      </c>
      <c r="AG151" s="4" t="s">
        <v>61</v>
      </c>
    </row>
    <row r="152" spans="1:33" s="4" customFormat="1" ht="14.25" customHeight="1" x14ac:dyDescent="0.25">
      <c r="A152" s="4" t="str">
        <f>"Phase_1_"&amp;P152</f>
        <v>Phase_1_North_09</v>
      </c>
      <c r="B152" s="4" t="s">
        <v>53</v>
      </c>
      <c r="C152" s="4" t="s">
        <v>93</v>
      </c>
      <c r="E152" s="4" t="s">
        <v>504</v>
      </c>
      <c r="F152" s="1"/>
      <c r="G152" s="11"/>
      <c r="H152" s="11"/>
      <c r="I152" s="22">
        <v>45546</v>
      </c>
      <c r="J152" s="6">
        <v>0.58333333333333304</v>
      </c>
      <c r="K152" s="4">
        <v>255</v>
      </c>
      <c r="M152" s="4" t="s">
        <v>37</v>
      </c>
      <c r="N152" s="4" t="s">
        <v>38</v>
      </c>
      <c r="O152" s="4" t="s">
        <v>39</v>
      </c>
      <c r="P152" s="4" t="s">
        <v>705</v>
      </c>
      <c r="S152" s="16"/>
      <c r="T152" s="8" t="str">
        <f>CONCATENATE(A152,"_",SUBSTITUTE(IF(ISBLANK(Y152),IF(ISBLANK(AD152),IF(ISBLANK(AC152),AB152,AC152),AD152),Y152)," ","_"))</f>
        <v>Phase_1_North_09_Crataegus_monogyna</v>
      </c>
      <c r="U152" s="8" t="s">
        <v>42</v>
      </c>
      <c r="V152" s="8" t="s">
        <v>43</v>
      </c>
      <c r="W152" s="4" t="s">
        <v>365</v>
      </c>
      <c r="X152" s="4" t="s">
        <v>511</v>
      </c>
      <c r="Y152" s="8" t="s">
        <v>512</v>
      </c>
      <c r="Z152" s="8" t="s">
        <v>627</v>
      </c>
      <c r="AA152" s="4" t="s">
        <v>870</v>
      </c>
      <c r="AB152" s="4" t="s">
        <v>656</v>
      </c>
      <c r="AC152" s="4" t="s">
        <v>660</v>
      </c>
      <c r="AD152" s="4" t="s">
        <v>659</v>
      </c>
      <c r="AE152" s="4" t="str">
        <f>IF(OR(AG152="genus",AG152="species"),LEFT(Y152,FIND(" ",Y152)-1),"")</f>
        <v>Crataegus</v>
      </c>
      <c r="AF152" s="4" t="str">
        <f>IF(AG152="species",Y152,"")</f>
        <v>Crataegus monogyna</v>
      </c>
      <c r="AG152" s="4" t="s">
        <v>61</v>
      </c>
    </row>
    <row r="153" spans="1:33" s="4" customFormat="1" ht="14.25" customHeight="1" x14ac:dyDescent="0.25">
      <c r="A153" s="4" t="str">
        <f>"Phase_1_"&amp;P153</f>
        <v>Phase_1_North_09</v>
      </c>
      <c r="B153" s="4" t="s">
        <v>53</v>
      </c>
      <c r="C153" s="4" t="s">
        <v>93</v>
      </c>
      <c r="E153" s="4" t="s">
        <v>504</v>
      </c>
      <c r="F153" s="1"/>
      <c r="G153" s="11"/>
      <c r="H153" s="11"/>
      <c r="I153" s="22">
        <v>45546</v>
      </c>
      <c r="J153" s="6">
        <v>0.58333333333333304</v>
      </c>
      <c r="K153" s="4">
        <v>255</v>
      </c>
      <c r="M153" s="4" t="s">
        <v>37</v>
      </c>
      <c r="N153" s="4" t="s">
        <v>38</v>
      </c>
      <c r="O153" s="4" t="s">
        <v>39</v>
      </c>
      <c r="P153" s="4" t="s">
        <v>705</v>
      </c>
      <c r="S153" s="16"/>
      <c r="T153" s="8" t="str">
        <f>CONCATENATE(A153,"_",SUBSTITUTE(IF(ISBLANK(Y153),IF(ISBLANK(AD153),IF(ISBLANK(AC153),AB153,AC153),AD153),Y153)," ","_"))</f>
        <v>Phase_1_North_09_Fagus_sylvatica</v>
      </c>
      <c r="U153" s="8" t="s">
        <v>42</v>
      </c>
      <c r="V153" s="8" t="s">
        <v>43</v>
      </c>
      <c r="W153" s="4" t="s">
        <v>365</v>
      </c>
      <c r="X153" s="4" t="s">
        <v>613</v>
      </c>
      <c r="Y153" s="8" t="s">
        <v>614</v>
      </c>
      <c r="Z153" s="8" t="s">
        <v>627</v>
      </c>
      <c r="AA153" s="4" t="s">
        <v>870</v>
      </c>
      <c r="AB153" s="4" t="s">
        <v>656</v>
      </c>
      <c r="AC153" s="4" t="s">
        <v>666</v>
      </c>
      <c r="AD153" s="4" t="s">
        <v>673</v>
      </c>
      <c r="AE153" s="4" t="str">
        <f>IF(OR(AG153="genus",AG153="species"),LEFT(Y153,FIND(" ",Y153)-1),"")</f>
        <v>Fagus</v>
      </c>
      <c r="AF153" s="4" t="str">
        <f>IF(AG153="species",Y153,"")</f>
        <v>Fagus sylvatica</v>
      </c>
      <c r="AG153" s="4" t="s">
        <v>61</v>
      </c>
    </row>
    <row r="154" spans="1:33" s="4" customFormat="1" ht="14.25" customHeight="1" x14ac:dyDescent="0.25">
      <c r="A154" s="4" t="str">
        <f>"Phase_1_"&amp;P154</f>
        <v>Phase_1_North_09</v>
      </c>
      <c r="B154" s="4" t="s">
        <v>53</v>
      </c>
      <c r="C154" s="4" t="s">
        <v>93</v>
      </c>
      <c r="E154" s="4" t="s">
        <v>504</v>
      </c>
      <c r="F154" s="1"/>
      <c r="G154" s="11"/>
      <c r="H154" s="11"/>
      <c r="I154" s="22">
        <v>45546</v>
      </c>
      <c r="J154" s="6">
        <v>0.58333333333333304</v>
      </c>
      <c r="K154" s="4">
        <v>255</v>
      </c>
      <c r="M154" s="4" t="s">
        <v>37</v>
      </c>
      <c r="N154" s="4" t="s">
        <v>38</v>
      </c>
      <c r="O154" s="4" t="s">
        <v>39</v>
      </c>
      <c r="P154" s="4" t="s">
        <v>705</v>
      </c>
      <c r="S154" s="16"/>
      <c r="T154" s="8" t="str">
        <f>CONCATENATE(A154,"_",SUBSTITUTE(IF(ISBLANK(Y154),IF(ISBLANK(AD154),IF(ISBLANK(AC154),AB154,AC154),AD154),Y154)," ","_"))</f>
        <v>Phase_1_North_09_Fraxinus_excelsior</v>
      </c>
      <c r="U154" s="8" t="s">
        <v>42</v>
      </c>
      <c r="V154" s="8" t="s">
        <v>43</v>
      </c>
      <c r="W154" s="4" t="s">
        <v>365</v>
      </c>
      <c r="X154" s="4" t="s">
        <v>540</v>
      </c>
      <c r="Y154" s="8" t="s">
        <v>538</v>
      </c>
      <c r="Z154" s="8" t="s">
        <v>627</v>
      </c>
      <c r="AA154" s="4" t="s">
        <v>870</v>
      </c>
      <c r="AB154" s="4" t="s">
        <v>656</v>
      </c>
      <c r="AC154" s="4" t="s">
        <v>675</v>
      </c>
      <c r="AD154" s="4" t="s">
        <v>674</v>
      </c>
      <c r="AE154" s="4" t="str">
        <f>IF(OR(AG154="genus",AG154="species"),LEFT(Y154,FIND(" ",Y154)-1),"")</f>
        <v>Fraxinus</v>
      </c>
      <c r="AF154" s="4" t="str">
        <f>IF(AG154="species",Y154,"")</f>
        <v>Fraxinus excelsior</v>
      </c>
      <c r="AG154" s="4" t="s">
        <v>61</v>
      </c>
    </row>
    <row r="155" spans="1:33" s="4" customFormat="1" ht="14.25" customHeight="1" x14ac:dyDescent="0.25">
      <c r="A155" s="4" t="str">
        <f>"Phase_1_"&amp;P155</f>
        <v>Phase_1_North_10</v>
      </c>
      <c r="B155" s="4" t="s">
        <v>53</v>
      </c>
      <c r="C155" s="4" t="s">
        <v>131</v>
      </c>
      <c r="E155" s="4" t="s">
        <v>504</v>
      </c>
      <c r="F155" s="1"/>
      <c r="G155" s="11"/>
      <c r="H155" s="11"/>
      <c r="I155" s="22">
        <v>45546</v>
      </c>
      <c r="J155" s="6">
        <v>0.58333333333333304</v>
      </c>
      <c r="K155" s="4">
        <v>255</v>
      </c>
      <c r="M155" s="4" t="s">
        <v>37</v>
      </c>
      <c r="N155" s="4" t="s">
        <v>38</v>
      </c>
      <c r="O155" s="4" t="s">
        <v>39</v>
      </c>
      <c r="P155" s="4" t="s">
        <v>690</v>
      </c>
      <c r="S155" s="16"/>
      <c r="T155" s="8" t="str">
        <f>CONCATENATE(A155,"_",SUBSTITUTE(IF(ISBLANK(Y155),IF(ISBLANK(AD155),IF(ISBLANK(AC155),AB155,AC155),AD155),Y155)," ","_"))</f>
        <v>Phase_1_North_10_Deschampsia_cespitosa</v>
      </c>
      <c r="U155" s="8" t="s">
        <v>42</v>
      </c>
      <c r="V155" s="8" t="s">
        <v>43</v>
      </c>
      <c r="W155" s="4" t="s">
        <v>365</v>
      </c>
      <c r="X155" s="4" t="s">
        <v>507</v>
      </c>
      <c r="Y155" s="8" t="s">
        <v>508</v>
      </c>
      <c r="Z155" s="8" t="s">
        <v>627</v>
      </c>
      <c r="AA155" s="4" t="s">
        <v>870</v>
      </c>
      <c r="AB155" s="4" t="s">
        <v>656</v>
      </c>
      <c r="AC155" s="4" t="s">
        <v>662</v>
      </c>
      <c r="AD155" s="4" t="s">
        <v>661</v>
      </c>
      <c r="AE155" s="4" t="str">
        <f>IF(OR(AG155="genus",AG155="species"),LEFT(Y155,FIND(" ",Y155)-1),"")</f>
        <v>Deschampsia</v>
      </c>
      <c r="AF155" s="4" t="str">
        <f>IF(AG155="species",Y155,"")</f>
        <v>Deschampsia cespitosa</v>
      </c>
      <c r="AG155" s="4" t="s">
        <v>61</v>
      </c>
    </row>
    <row r="156" spans="1:33" s="4" customFormat="1" ht="14.25" customHeight="1" x14ac:dyDescent="0.25">
      <c r="A156" s="4" t="str">
        <f>"Phase_1_"&amp;P156</f>
        <v>Phase_1_North_10</v>
      </c>
      <c r="B156" s="4" t="s">
        <v>53</v>
      </c>
      <c r="C156" s="4" t="s">
        <v>131</v>
      </c>
      <c r="E156" s="4" t="s">
        <v>504</v>
      </c>
      <c r="F156" s="1"/>
      <c r="G156" s="11"/>
      <c r="H156" s="11"/>
      <c r="I156" s="22">
        <v>45546</v>
      </c>
      <c r="J156" s="6">
        <v>0.58333333333333304</v>
      </c>
      <c r="K156" s="4">
        <v>255</v>
      </c>
      <c r="M156" s="4" t="s">
        <v>37</v>
      </c>
      <c r="N156" s="4" t="s">
        <v>38</v>
      </c>
      <c r="O156" s="4" t="s">
        <v>39</v>
      </c>
      <c r="P156" s="4" t="s">
        <v>690</v>
      </c>
      <c r="S156" s="16"/>
      <c r="T156" s="8" t="str">
        <f>CONCATENATE(A156,"_",SUBSTITUTE(IF(ISBLANK(Y156),IF(ISBLANK(AD156),IF(ISBLANK(AC156),AB156,AC156),AD156),Y156)," ","_"))</f>
        <v>Phase_1_North_10_Erica_cinerea</v>
      </c>
      <c r="U156" s="8" t="s">
        <v>42</v>
      </c>
      <c r="V156" s="8" t="s">
        <v>43</v>
      </c>
      <c r="W156" s="4" t="s">
        <v>365</v>
      </c>
      <c r="X156" s="4" t="s">
        <v>530</v>
      </c>
      <c r="Y156" s="8" t="s">
        <v>531</v>
      </c>
      <c r="Z156" s="8" t="s">
        <v>627</v>
      </c>
      <c r="AA156" s="4" t="s">
        <v>870</v>
      </c>
      <c r="AB156" s="4" t="s">
        <v>656</v>
      </c>
      <c r="AC156" s="4" t="s">
        <v>654</v>
      </c>
      <c r="AD156" s="4" t="s">
        <v>655</v>
      </c>
      <c r="AE156" s="4" t="str">
        <f>IF(OR(AG156="genus",AG156="species"),LEFT(Y156,FIND(" ",Y156)-1),"")</f>
        <v>Erica</v>
      </c>
      <c r="AF156" s="4" t="str">
        <f>IF(AG156="species",Y156,"")</f>
        <v>Erica cinerea</v>
      </c>
      <c r="AG156" s="4" t="s">
        <v>61</v>
      </c>
    </row>
    <row r="157" spans="1:33" s="4" customFormat="1" ht="14.25" customHeight="1" x14ac:dyDescent="0.25">
      <c r="A157" s="4" t="str">
        <f>"Phase_1_"&amp;P157</f>
        <v>Phase_1_North_10</v>
      </c>
      <c r="B157" s="4" t="s">
        <v>53</v>
      </c>
      <c r="C157" s="4" t="s">
        <v>131</v>
      </c>
      <c r="E157" s="4" t="s">
        <v>504</v>
      </c>
      <c r="F157" s="1"/>
      <c r="G157" s="11"/>
      <c r="H157" s="11"/>
      <c r="I157" s="22">
        <v>45546</v>
      </c>
      <c r="J157" s="6">
        <v>0.58333333333333304</v>
      </c>
      <c r="K157" s="4">
        <v>255</v>
      </c>
      <c r="M157" s="4" t="s">
        <v>37</v>
      </c>
      <c r="N157" s="4" t="s">
        <v>38</v>
      </c>
      <c r="O157" s="4" t="s">
        <v>39</v>
      </c>
      <c r="P157" s="4" t="s">
        <v>690</v>
      </c>
      <c r="S157" s="16"/>
      <c r="T157" s="8" t="str">
        <f>CONCATENATE(A157,"_",SUBSTITUTE(IF(ISBLANK(Y157),IF(ISBLANK(AD157),IF(ISBLANK(AC157),AB157,AC157),AD157),Y157)," ","_"))</f>
        <v>Phase_1_North_10_Juncus_effusus</v>
      </c>
      <c r="U157" s="8" t="s">
        <v>42</v>
      </c>
      <c r="V157" s="8" t="s">
        <v>43</v>
      </c>
      <c r="W157" s="4" t="s">
        <v>365</v>
      </c>
      <c r="X157" s="4" t="s">
        <v>505</v>
      </c>
      <c r="Y157" s="8" t="s">
        <v>506</v>
      </c>
      <c r="Z157" s="8" t="s">
        <v>627</v>
      </c>
      <c r="AA157" s="4" t="s">
        <v>870</v>
      </c>
      <c r="AB157" s="4" t="s">
        <v>656</v>
      </c>
      <c r="AC157" s="4" t="s">
        <v>662</v>
      </c>
      <c r="AD157" s="4" t="s">
        <v>672</v>
      </c>
      <c r="AE157" s="4" t="str">
        <f>IF(OR(AG157="genus",AG157="species"),LEFT(Y157,FIND(" ",Y157)-1),"")</f>
        <v>Juncus</v>
      </c>
      <c r="AF157" s="4" t="str">
        <f>IF(AG157="species",Y157,"")</f>
        <v>Juncus effusus</v>
      </c>
      <c r="AG157" s="4" t="s">
        <v>61</v>
      </c>
    </row>
    <row r="158" spans="1:33" s="4" customFormat="1" ht="14.25" customHeight="1" x14ac:dyDescent="0.25">
      <c r="A158" s="4" t="str">
        <f>"Phase_1_"&amp;P158</f>
        <v>Phase_1_North_10</v>
      </c>
      <c r="B158" s="4" t="s">
        <v>53</v>
      </c>
      <c r="C158" s="4" t="s">
        <v>131</v>
      </c>
      <c r="E158" s="4" t="s">
        <v>504</v>
      </c>
      <c r="F158" s="1"/>
      <c r="G158" s="11"/>
      <c r="H158" s="11"/>
      <c r="I158" s="22">
        <v>45546</v>
      </c>
      <c r="J158" s="6">
        <v>0.58333333333333304</v>
      </c>
      <c r="K158" s="4">
        <v>255</v>
      </c>
      <c r="M158" s="4" t="s">
        <v>37</v>
      </c>
      <c r="N158" s="4" t="s">
        <v>38</v>
      </c>
      <c r="O158" s="4" t="s">
        <v>39</v>
      </c>
      <c r="P158" s="4" t="s">
        <v>690</v>
      </c>
      <c r="S158" s="16"/>
      <c r="T158" s="8" t="str">
        <f>CONCATENATE(A158,"_",SUBSTITUTE(IF(ISBLANK(Y158),IF(ISBLANK(AD158),IF(ISBLANK(AC158),AB158,AC158),AD158),Y158)," ","_"))</f>
        <v>Phase_1_North_10_Juncus_sp.</v>
      </c>
      <c r="U158" s="8" t="s">
        <v>42</v>
      </c>
      <c r="V158" s="8" t="s">
        <v>43</v>
      </c>
      <c r="W158" s="4" t="s">
        <v>365</v>
      </c>
      <c r="X158" s="4" t="s">
        <v>615</v>
      </c>
      <c r="Y158" s="8" t="str">
        <f>IF(AG158="class",AB158,IF(AG158="order",AC158,IF(AG158="family",AD158,IF(AG158="genus",AE158,AA158))))&amp;" sp."</f>
        <v>Juncus sp.</v>
      </c>
      <c r="Z158" s="8" t="s">
        <v>627</v>
      </c>
      <c r="AA158" s="4" t="s">
        <v>870</v>
      </c>
      <c r="AB158" s="4" t="s">
        <v>656</v>
      </c>
      <c r="AC158" s="4" t="s">
        <v>662</v>
      </c>
      <c r="AD158" s="4" t="s">
        <v>672</v>
      </c>
      <c r="AE158" s="4" t="s">
        <v>616</v>
      </c>
      <c r="AF158" s="4" t="str">
        <f>IF(AG158="species",Y158,IF(RIGHT(AE158,4)=" sp.",LEFT(AE158,LEN(AE158)-4),AE158)&amp;" sp.")</f>
        <v>Juncus sp.</v>
      </c>
      <c r="AG158" s="4" t="s">
        <v>51</v>
      </c>
    </row>
    <row r="159" spans="1:33" s="4" customFormat="1" ht="14.25" customHeight="1" x14ac:dyDescent="0.25">
      <c r="A159" s="4" t="str">
        <f>"Phase_1_"&amp;P159</f>
        <v>Phase_1_North_10</v>
      </c>
      <c r="B159" s="4" t="s">
        <v>53</v>
      </c>
      <c r="C159" s="4" t="s">
        <v>131</v>
      </c>
      <c r="E159" s="4" t="s">
        <v>504</v>
      </c>
      <c r="F159" s="1"/>
      <c r="G159" s="11"/>
      <c r="H159" s="11"/>
      <c r="I159" s="22">
        <v>45546</v>
      </c>
      <c r="J159" s="6">
        <v>0.58333333333333304</v>
      </c>
      <c r="K159" s="4">
        <v>255</v>
      </c>
      <c r="M159" s="4" t="s">
        <v>37</v>
      </c>
      <c r="N159" s="4" t="s">
        <v>38</v>
      </c>
      <c r="O159" s="4" t="s">
        <v>39</v>
      </c>
      <c r="P159" s="4" t="s">
        <v>690</v>
      </c>
      <c r="S159" s="16"/>
      <c r="T159" s="8" t="str">
        <f>CONCATENATE(A159,"_",SUBSTITUTE(IF(ISBLANK(Y159),IF(ISBLANK(AD159),IF(ISBLANK(AC159),AB159,AC159),AD159),Y159)," ","_"))</f>
        <v>Phase_1_North_10_Ulex_europaeus</v>
      </c>
      <c r="U159" s="8" t="s">
        <v>42</v>
      </c>
      <c r="V159" s="8" t="s">
        <v>43</v>
      </c>
      <c r="W159" s="4" t="s">
        <v>365</v>
      </c>
      <c r="X159" s="4" t="s">
        <v>568</v>
      </c>
      <c r="Y159" s="8" t="s">
        <v>567</v>
      </c>
      <c r="Z159" s="8" t="s">
        <v>627</v>
      </c>
      <c r="AA159" s="4" t="s">
        <v>870</v>
      </c>
      <c r="AB159" s="4" t="s">
        <v>656</v>
      </c>
      <c r="AC159" s="4" t="s">
        <v>671</v>
      </c>
      <c r="AD159" s="4" t="s">
        <v>670</v>
      </c>
      <c r="AE159" s="4" t="str">
        <f>IF(OR(AG159="genus",AG159="species"),LEFT(Y159,FIND(" ",Y159)-1),"")</f>
        <v>Ulex</v>
      </c>
      <c r="AF159" s="4" t="str">
        <f>IF(AG159="species",Y159,"")</f>
        <v>Ulex europaeus</v>
      </c>
      <c r="AG159" s="4" t="s">
        <v>61</v>
      </c>
    </row>
    <row r="160" spans="1:33" s="4" customFormat="1" ht="14.25" customHeight="1" x14ac:dyDescent="0.25">
      <c r="A160" s="4" t="str">
        <f>"Phase_1_"&amp;P160</f>
        <v>Phase_1_North_10</v>
      </c>
      <c r="B160" s="4" t="s">
        <v>53</v>
      </c>
      <c r="C160" s="4" t="s">
        <v>131</v>
      </c>
      <c r="E160" s="4" t="s">
        <v>504</v>
      </c>
      <c r="F160" s="1"/>
      <c r="G160" s="11"/>
      <c r="H160" s="11"/>
      <c r="I160" s="22">
        <v>45546</v>
      </c>
      <c r="J160" s="6">
        <v>0.58333333333333337</v>
      </c>
      <c r="K160" s="4">
        <v>255</v>
      </c>
      <c r="M160" s="4" t="s">
        <v>37</v>
      </c>
      <c r="N160" s="4" t="s">
        <v>38</v>
      </c>
      <c r="O160" s="4" t="s">
        <v>39</v>
      </c>
      <c r="P160" s="4" t="s">
        <v>690</v>
      </c>
      <c r="S160" s="16"/>
      <c r="T160" s="8" t="str">
        <f>CONCATENATE(A160,"_",SUBSTITUTE(IF(ISBLANK(Y160),IF(ISBLANK(AD160),IF(ISBLANK(AC160),AB160,AC160),AD160),Y160)," ","_"))</f>
        <v>Phase_1_North_10_Deschampsia_flexuosa</v>
      </c>
      <c r="U160" s="8" t="s">
        <v>42</v>
      </c>
      <c r="V160" s="8" t="s">
        <v>43</v>
      </c>
      <c r="W160" s="4" t="s">
        <v>365</v>
      </c>
      <c r="X160" s="4" t="s">
        <v>527</v>
      </c>
      <c r="Y160" s="8" t="s">
        <v>528</v>
      </c>
      <c r="Z160" s="8" t="s">
        <v>627</v>
      </c>
      <c r="AA160" s="4" t="s">
        <v>870</v>
      </c>
      <c r="AB160" s="4" t="s">
        <v>656</v>
      </c>
      <c r="AC160" s="4" t="s">
        <v>662</v>
      </c>
      <c r="AD160" s="4" t="s">
        <v>661</v>
      </c>
      <c r="AE160" s="4" t="str">
        <f>IF(OR(AG160="genus",AG160="species"),LEFT(Y160,FIND(" ",Y160)-1),"")</f>
        <v>Deschampsia</v>
      </c>
      <c r="AF160" s="4" t="str">
        <f>IF(AG160="species",Y160,"")</f>
        <v>Deschampsia flexuosa</v>
      </c>
      <c r="AG160" s="4" t="s">
        <v>61</v>
      </c>
    </row>
    <row r="161" spans="1:33" s="4" customFormat="1" ht="14.25" customHeight="1" x14ac:dyDescent="0.25">
      <c r="A161" s="4" t="str">
        <f>"Phase_1_"&amp;P161</f>
        <v>Phase_1_North_11</v>
      </c>
      <c r="B161" s="4" t="s">
        <v>53</v>
      </c>
      <c r="C161" s="4" t="s">
        <v>109</v>
      </c>
      <c r="E161" s="4" t="s">
        <v>504</v>
      </c>
      <c r="F161" s="1"/>
      <c r="G161" s="11"/>
      <c r="H161" s="11"/>
      <c r="I161" s="22">
        <v>45546</v>
      </c>
      <c r="J161" s="6">
        <v>0.58333333333333304</v>
      </c>
      <c r="K161" s="4">
        <v>255</v>
      </c>
      <c r="M161" s="4" t="s">
        <v>37</v>
      </c>
      <c r="N161" s="4" t="s">
        <v>38</v>
      </c>
      <c r="O161" s="4" t="s">
        <v>39</v>
      </c>
      <c r="P161" s="4" t="s">
        <v>694</v>
      </c>
      <c r="S161" s="16"/>
      <c r="T161" s="8" t="str">
        <f>CONCATENATE(A161,"_",SUBSTITUTE(IF(ISBLANK(Y161),IF(ISBLANK(AD161),IF(ISBLANK(AC161),AB161,AC161),AD161),Y161)," ","_"))</f>
        <v>Phase_1_North_11_Aquila_chrysaetos</v>
      </c>
      <c r="U161" s="8" t="s">
        <v>42</v>
      </c>
      <c r="V161" s="8" t="s">
        <v>43</v>
      </c>
      <c r="W161" s="4">
        <v>4</v>
      </c>
      <c r="X161" s="4" t="s">
        <v>384</v>
      </c>
      <c r="Y161" s="8" t="s">
        <v>385</v>
      </c>
      <c r="Z161" s="8" t="s">
        <v>46</v>
      </c>
      <c r="AA161" s="4" t="s">
        <v>367</v>
      </c>
      <c r="AB161" s="4" t="s">
        <v>368</v>
      </c>
      <c r="AC161" s="4" t="s">
        <v>386</v>
      </c>
      <c r="AD161" s="4" t="s">
        <v>387</v>
      </c>
      <c r="AE161" s="4" t="str">
        <f>IF(OR(AG161="genus",AG161="species"),LEFT(Y161,FIND(" ",Y161)-1),"")</f>
        <v>Aquila</v>
      </c>
      <c r="AF161" s="4" t="str">
        <f>IF(AG161="species",Y161,"")</f>
        <v>Aquila chrysaetos</v>
      </c>
      <c r="AG161" s="4" t="s">
        <v>61</v>
      </c>
    </row>
    <row r="162" spans="1:33" s="4" customFormat="1" ht="14.25" customHeight="1" x14ac:dyDescent="0.25">
      <c r="A162" s="4" t="str">
        <f>"Phase_1_"&amp;P162</f>
        <v>Phase_1_North_12</v>
      </c>
      <c r="B162" s="4" t="s">
        <v>53</v>
      </c>
      <c r="C162" s="4" t="s">
        <v>131</v>
      </c>
      <c r="E162" s="4" t="s">
        <v>504</v>
      </c>
      <c r="F162" s="1"/>
      <c r="G162" s="11"/>
      <c r="H162" s="11"/>
      <c r="I162" s="22">
        <v>45546</v>
      </c>
      <c r="J162" s="6">
        <v>0.58333333333333304</v>
      </c>
      <c r="K162" s="4">
        <v>255</v>
      </c>
      <c r="M162" s="4" t="s">
        <v>37</v>
      </c>
      <c r="N162" s="4" t="s">
        <v>38</v>
      </c>
      <c r="O162" s="4" t="s">
        <v>39</v>
      </c>
      <c r="P162" s="4" t="s">
        <v>691</v>
      </c>
      <c r="S162" s="16"/>
      <c r="T162" s="8" t="str">
        <f>CONCATENATE(A162,"_",SUBSTITUTE(IF(ISBLANK(Y162),IF(ISBLANK(AD162),IF(ISBLANK(AC162),AB162,AC162),AD162),Y162)," ","_"))</f>
        <v>Phase_1_North_12_Jasione_montana</v>
      </c>
      <c r="U162" s="8" t="s">
        <v>42</v>
      </c>
      <c r="V162" s="8" t="s">
        <v>43</v>
      </c>
      <c r="W162" s="4" t="s">
        <v>365</v>
      </c>
      <c r="X162" s="4" t="s">
        <v>619</v>
      </c>
      <c r="Y162" s="8" t="s">
        <v>620</v>
      </c>
      <c r="Z162" s="8" t="s">
        <v>627</v>
      </c>
      <c r="AA162" s="4" t="s">
        <v>870</v>
      </c>
      <c r="AB162" s="4" t="s">
        <v>656</v>
      </c>
      <c r="AC162" s="4" t="s">
        <v>658</v>
      </c>
      <c r="AD162" s="4" t="s">
        <v>657</v>
      </c>
      <c r="AE162" s="4" t="str">
        <f>IF(OR(AG162="genus",AG162="species"),LEFT(Y162,FIND(" ",Y162)-1),"")</f>
        <v>Jasione</v>
      </c>
      <c r="AF162" s="4" t="str">
        <f>IF(AG162="species",Y162,"")</f>
        <v>Jasione montana</v>
      </c>
      <c r="AG162" s="4" t="s">
        <v>61</v>
      </c>
    </row>
    <row r="163" spans="1:33" s="4" customFormat="1" ht="14.25" customHeight="1" x14ac:dyDescent="0.25">
      <c r="A163" s="4" t="str">
        <f>"Phase_1_"&amp;P163</f>
        <v>Phase_1_North_12</v>
      </c>
      <c r="B163" s="4" t="s">
        <v>53</v>
      </c>
      <c r="C163" s="4" t="s">
        <v>131</v>
      </c>
      <c r="E163" s="4" t="s">
        <v>504</v>
      </c>
      <c r="F163" s="1"/>
      <c r="G163" s="11"/>
      <c r="H163" s="11"/>
      <c r="I163" s="22">
        <v>45546</v>
      </c>
      <c r="J163" s="6">
        <v>0.58333333333333304</v>
      </c>
      <c r="K163" s="4">
        <v>255</v>
      </c>
      <c r="M163" s="4" t="s">
        <v>37</v>
      </c>
      <c r="N163" s="4" t="s">
        <v>38</v>
      </c>
      <c r="O163" s="4" t="s">
        <v>39</v>
      </c>
      <c r="P163" s="4" t="s">
        <v>691</v>
      </c>
      <c r="S163" s="16"/>
      <c r="T163" s="8" t="str">
        <f>CONCATENATE(A163,"_",SUBSTITUTE(IF(ISBLANK(Y163),IF(ISBLANK(AD163),IF(ISBLANK(AC163),AB163,AC163),AD163),Y163)," ","_"))</f>
        <v>Phase_1_North_12_Nardus_stricta</v>
      </c>
      <c r="U163" s="8" t="s">
        <v>42</v>
      </c>
      <c r="V163" s="8" t="s">
        <v>43</v>
      </c>
      <c r="W163" s="4" t="s">
        <v>365</v>
      </c>
      <c r="X163" s="4" t="s">
        <v>519</v>
      </c>
      <c r="Y163" s="8" t="s">
        <v>520</v>
      </c>
      <c r="Z163" s="8" t="s">
        <v>627</v>
      </c>
      <c r="AA163" s="4" t="s">
        <v>870</v>
      </c>
      <c r="AB163" s="4" t="s">
        <v>656</v>
      </c>
      <c r="AC163" s="4" t="s">
        <v>662</v>
      </c>
      <c r="AD163" s="4" t="s">
        <v>661</v>
      </c>
      <c r="AE163" s="4" t="str">
        <f>IF(OR(AG163="genus",AG163="species"),LEFT(Y163,FIND(" ",Y163)-1),"")</f>
        <v>Nardus</v>
      </c>
      <c r="AF163" s="4" t="str">
        <f>IF(AG163="species",Y163,"")</f>
        <v>Nardus stricta</v>
      </c>
      <c r="AG163" s="4" t="s">
        <v>61</v>
      </c>
    </row>
    <row r="164" spans="1:33" s="4" customFormat="1" ht="14.25" customHeight="1" x14ac:dyDescent="0.25">
      <c r="A164" s="4" t="str">
        <f>"Phase_1_"&amp;P164</f>
        <v>Phase_1_North_12</v>
      </c>
      <c r="B164" s="4" t="s">
        <v>53</v>
      </c>
      <c r="C164" s="4" t="s">
        <v>131</v>
      </c>
      <c r="E164" s="4" t="s">
        <v>504</v>
      </c>
      <c r="F164" s="1"/>
      <c r="G164" s="11"/>
      <c r="H164" s="11"/>
      <c r="I164" s="22">
        <v>45546</v>
      </c>
      <c r="J164" s="6">
        <v>0.58333333333333304</v>
      </c>
      <c r="K164" s="4">
        <v>255</v>
      </c>
      <c r="M164" s="4" t="s">
        <v>37</v>
      </c>
      <c r="N164" s="4" t="s">
        <v>38</v>
      </c>
      <c r="O164" s="4" t="s">
        <v>39</v>
      </c>
      <c r="P164" s="4" t="s">
        <v>691</v>
      </c>
      <c r="S164" s="16"/>
      <c r="T164" s="8" t="str">
        <f>CONCATENATE(A164,"_",SUBSTITUTE(IF(ISBLANK(Y164),IF(ISBLANK(AD164),IF(ISBLANK(AC164),AB164,AC164),AD164),Y164)," ","_"))</f>
        <v>Phase_1_North_12_Pilosella_officinarum</v>
      </c>
      <c r="U164" s="8" t="s">
        <v>42</v>
      </c>
      <c r="V164" s="8" t="s">
        <v>43</v>
      </c>
      <c r="W164" s="4" t="s">
        <v>365</v>
      </c>
      <c r="X164" s="4" t="s">
        <v>617</v>
      </c>
      <c r="Y164" s="8" t="s">
        <v>618</v>
      </c>
      <c r="Z164" s="8" t="s">
        <v>627</v>
      </c>
      <c r="AA164" s="4" t="s">
        <v>870</v>
      </c>
      <c r="AB164" s="4" t="s">
        <v>656</v>
      </c>
      <c r="AC164" s="4" t="s">
        <v>658</v>
      </c>
      <c r="AD164" s="4" t="s">
        <v>667</v>
      </c>
      <c r="AE164" s="4" t="str">
        <f>IF(OR(AG164="genus",AG164="species"),LEFT(Y164,FIND(" ",Y164)-1),"")</f>
        <v>Pilosella</v>
      </c>
      <c r="AF164" s="4" t="str">
        <f>IF(AG164="species",Y164,"")</f>
        <v>Pilosella officinarum</v>
      </c>
      <c r="AG164" s="4" t="s">
        <v>61</v>
      </c>
    </row>
    <row r="165" spans="1:33" s="4" customFormat="1" ht="14.25" customHeight="1" x14ac:dyDescent="0.25">
      <c r="A165" s="4" t="str">
        <f>"Phase_1_"&amp;P165</f>
        <v>Phase_1_North_12</v>
      </c>
      <c r="B165" s="4" t="s">
        <v>53</v>
      </c>
      <c r="C165" s="4" t="s">
        <v>131</v>
      </c>
      <c r="E165" s="4" t="s">
        <v>504</v>
      </c>
      <c r="F165" s="1"/>
      <c r="G165" s="11"/>
      <c r="H165" s="11"/>
      <c r="I165" s="22">
        <v>45546</v>
      </c>
      <c r="J165" s="6">
        <v>0.58333333333333304</v>
      </c>
      <c r="K165" s="4">
        <v>255</v>
      </c>
      <c r="M165" s="4" t="s">
        <v>37</v>
      </c>
      <c r="N165" s="4" t="s">
        <v>38</v>
      </c>
      <c r="O165" s="4" t="s">
        <v>39</v>
      </c>
      <c r="P165" s="4" t="s">
        <v>691</v>
      </c>
      <c r="S165" s="16"/>
      <c r="T165" s="8" t="str">
        <f>CONCATENATE(A165,"_",SUBSTITUTE(IF(ISBLANK(Y165),IF(ISBLANK(AD165),IF(ISBLANK(AC165),AB165,AC165),AD165),Y165)," ","_"))</f>
        <v>Phase_1_North_12_Pteridium_aquilinum</v>
      </c>
      <c r="U165" s="8" t="s">
        <v>42</v>
      </c>
      <c r="V165" s="8" t="s">
        <v>43</v>
      </c>
      <c r="W165" s="4" t="s">
        <v>365</v>
      </c>
      <c r="X165" s="4" t="s">
        <v>143</v>
      </c>
      <c r="Y165" s="8" t="s">
        <v>571</v>
      </c>
      <c r="Z165" s="8" t="s">
        <v>627</v>
      </c>
      <c r="AA165" s="4" t="s">
        <v>870</v>
      </c>
      <c r="AB165" s="4" t="s">
        <v>624</v>
      </c>
      <c r="AC165" s="4" t="s">
        <v>669</v>
      </c>
      <c r="AD165" s="4" t="s">
        <v>668</v>
      </c>
      <c r="AE165" s="4" t="str">
        <f>IF(OR(AG165="genus",AG165="species"),LEFT(Y165,FIND(" ",Y165)-1),"")</f>
        <v>Pteridium</v>
      </c>
      <c r="AF165" s="4" t="str">
        <f>IF(AG165="species",Y165,"")</f>
        <v>Pteridium aquilinum</v>
      </c>
      <c r="AG165" s="4" t="s">
        <v>61</v>
      </c>
    </row>
    <row r="166" spans="1:33" s="4" customFormat="1" ht="14.25" customHeight="1" x14ac:dyDescent="0.25">
      <c r="A166" s="4" t="str">
        <f>"Phase_1_"&amp;P166</f>
        <v>Phase_1_North_12</v>
      </c>
      <c r="B166" s="4" t="s">
        <v>53</v>
      </c>
      <c r="C166" s="4" t="s">
        <v>131</v>
      </c>
      <c r="E166" s="4" t="s">
        <v>504</v>
      </c>
      <c r="F166" s="1"/>
      <c r="G166" s="11"/>
      <c r="H166" s="11"/>
      <c r="I166" s="22">
        <v>45546</v>
      </c>
      <c r="J166" s="6">
        <v>0.58333333333333304</v>
      </c>
      <c r="K166" s="4">
        <v>255</v>
      </c>
      <c r="M166" s="4" t="s">
        <v>37</v>
      </c>
      <c r="N166" s="4" t="s">
        <v>38</v>
      </c>
      <c r="O166" s="4" t="s">
        <v>39</v>
      </c>
      <c r="P166" s="4" t="s">
        <v>691</v>
      </c>
      <c r="S166" s="16"/>
      <c r="T166" s="8" t="str">
        <f>CONCATENATE(A166,"_",SUBSTITUTE(IF(ISBLANK(Y166),IF(ISBLANK(AD166),IF(ISBLANK(AC166),AB166,AC166),AD166),Y166)," ","_"))</f>
        <v>Phase_1_North_12_Rubus_sp.</v>
      </c>
      <c r="U166" s="8" t="s">
        <v>42</v>
      </c>
      <c r="V166" s="8" t="s">
        <v>43</v>
      </c>
      <c r="W166" s="4" t="s">
        <v>365</v>
      </c>
      <c r="X166" s="4" t="s">
        <v>611</v>
      </c>
      <c r="Y166" s="8" t="str">
        <f>IF(AG166="class",AB166,IF(AG166="order",AC166,IF(AG166="family",AD166,IF(AG166="genus",AE166,AA166))))&amp;" sp."</f>
        <v>Rubus sp.</v>
      </c>
      <c r="Z166" s="8" t="s">
        <v>627</v>
      </c>
      <c r="AA166" s="4" t="s">
        <v>870</v>
      </c>
      <c r="AB166" s="4" t="s">
        <v>656</v>
      </c>
      <c r="AC166" s="4" t="s">
        <v>660</v>
      </c>
      <c r="AD166" s="4" t="s">
        <v>659</v>
      </c>
      <c r="AE166" s="4" t="s">
        <v>612</v>
      </c>
      <c r="AF166" s="4" t="str">
        <f>IF(AG166="species",Y166,IF(RIGHT(AE166,4)=" sp.",LEFT(AE166,LEN(AE166)-4),AE166)&amp;" sp.")</f>
        <v>Rubus sp.</v>
      </c>
      <c r="AG166" s="4" t="s">
        <v>51</v>
      </c>
    </row>
    <row r="167" spans="1:33" s="4" customFormat="1" ht="14.25" customHeight="1" x14ac:dyDescent="0.25">
      <c r="A167" s="4" t="str">
        <f>"Phase_1_"&amp;P167</f>
        <v>Phase_1_North_13</v>
      </c>
      <c r="B167" s="4" t="s">
        <v>53</v>
      </c>
      <c r="C167" s="4" t="s">
        <v>54</v>
      </c>
      <c r="E167" s="4" t="s">
        <v>504</v>
      </c>
      <c r="F167" s="1"/>
      <c r="G167" s="11"/>
      <c r="H167" s="11"/>
      <c r="I167" s="22">
        <v>45546</v>
      </c>
      <c r="J167" s="6">
        <v>0.58333333333333304</v>
      </c>
      <c r="K167" s="4">
        <v>255</v>
      </c>
      <c r="M167" s="4" t="s">
        <v>37</v>
      </c>
      <c r="N167" s="4" t="s">
        <v>38</v>
      </c>
      <c r="O167" s="4" t="s">
        <v>39</v>
      </c>
      <c r="P167" s="4" t="s">
        <v>695</v>
      </c>
      <c r="S167" s="16"/>
      <c r="T167" s="8" t="str">
        <f>CONCATENATE(A167,"_",SUBSTITUTE(IF(ISBLANK(Y167),IF(ISBLANK(AD167),IF(ISBLANK(AC167),AB167,AC167),AD167),Y167)," ","_"))</f>
        <v>Phase_1_North_13_Betula_pendula</v>
      </c>
      <c r="U167" s="8" t="s">
        <v>42</v>
      </c>
      <c r="V167" s="8" t="s">
        <v>43</v>
      </c>
      <c r="W167" s="4" t="s">
        <v>365</v>
      </c>
      <c r="X167" s="4" t="s">
        <v>515</v>
      </c>
      <c r="Y167" s="8" t="s">
        <v>516</v>
      </c>
      <c r="Z167" s="8" t="s">
        <v>627</v>
      </c>
      <c r="AA167" s="4" t="s">
        <v>870</v>
      </c>
      <c r="AB167" s="4" t="s">
        <v>656</v>
      </c>
      <c r="AC167" s="4" t="s">
        <v>666</v>
      </c>
      <c r="AD167" s="4" t="s">
        <v>665</v>
      </c>
      <c r="AE167" s="4" t="str">
        <f>IF(OR(AG167="genus",AG167="species"),LEFT(Y167,FIND(" ",Y167)-1),"")</f>
        <v>Betula</v>
      </c>
      <c r="AF167" s="4" t="str">
        <f>IF(AG167="species",Y167,"")</f>
        <v>Betula pendula</v>
      </c>
      <c r="AG167" s="4" t="s">
        <v>61</v>
      </c>
    </row>
    <row r="168" spans="1:33" s="4" customFormat="1" ht="14.25" customHeight="1" x14ac:dyDescent="0.25">
      <c r="A168" s="4" t="str">
        <f>"Phase_1_"&amp;P168</f>
        <v>Phase_1_North_13</v>
      </c>
      <c r="B168" s="4" t="s">
        <v>53</v>
      </c>
      <c r="C168" s="4" t="s">
        <v>54</v>
      </c>
      <c r="E168" s="4" t="s">
        <v>504</v>
      </c>
      <c r="F168" s="1"/>
      <c r="G168" s="11"/>
      <c r="H168" s="11"/>
      <c r="I168" s="22">
        <v>45546</v>
      </c>
      <c r="J168" s="6">
        <v>0.58333333333333304</v>
      </c>
      <c r="K168" s="4">
        <v>255</v>
      </c>
      <c r="M168" s="4" t="s">
        <v>37</v>
      </c>
      <c r="N168" s="4" t="s">
        <v>38</v>
      </c>
      <c r="O168" s="4" t="s">
        <v>39</v>
      </c>
      <c r="P168" s="4" t="s">
        <v>695</v>
      </c>
      <c r="S168" s="16"/>
      <c r="T168" s="8" t="str">
        <f>CONCATENATE(A168,"_",SUBSTITUTE(IF(ISBLANK(Y168),IF(ISBLANK(AD168),IF(ISBLANK(AC168),AB168,AC168),AD168),Y168)," ","_"))</f>
        <v>Phase_1_North_13_Betula_pubescens</v>
      </c>
      <c r="U168" s="8" t="s">
        <v>42</v>
      </c>
      <c r="V168" s="8" t="s">
        <v>43</v>
      </c>
      <c r="W168" s="4" t="s">
        <v>365</v>
      </c>
      <c r="X168" s="4" t="s">
        <v>539</v>
      </c>
      <c r="Y168" s="8" t="s">
        <v>537</v>
      </c>
      <c r="Z168" s="8" t="s">
        <v>627</v>
      </c>
      <c r="AA168" s="4" t="s">
        <v>870</v>
      </c>
      <c r="AB168" s="4" t="s">
        <v>656</v>
      </c>
      <c r="AC168" s="4" t="s">
        <v>666</v>
      </c>
      <c r="AD168" s="4" t="s">
        <v>665</v>
      </c>
      <c r="AE168" s="4" t="str">
        <f>IF(OR(AG168="genus",AG168="species"),LEFT(Y168,FIND(" ",Y168)-1),"")</f>
        <v>Betula</v>
      </c>
      <c r="AF168" s="4" t="str">
        <f>IF(AG168="species",Y168,"")</f>
        <v>Betula pubescens</v>
      </c>
      <c r="AG168" s="4" t="s">
        <v>61</v>
      </c>
    </row>
    <row r="169" spans="1:33" s="4" customFormat="1" ht="14.25" customHeight="1" x14ac:dyDescent="0.25">
      <c r="A169" s="4" t="str">
        <f>"Phase_1_"&amp;P169</f>
        <v>Phase_1_North_13</v>
      </c>
      <c r="B169" s="4" t="s">
        <v>53</v>
      </c>
      <c r="C169" s="4" t="s">
        <v>54</v>
      </c>
      <c r="E169" s="4" t="s">
        <v>504</v>
      </c>
      <c r="F169" s="1"/>
      <c r="G169" s="11"/>
      <c r="H169" s="11"/>
      <c r="I169" s="22">
        <v>45546</v>
      </c>
      <c r="J169" s="6">
        <v>0.58333333333333304</v>
      </c>
      <c r="K169" s="4">
        <v>255</v>
      </c>
      <c r="M169" s="4" t="s">
        <v>37</v>
      </c>
      <c r="N169" s="4" t="s">
        <v>38</v>
      </c>
      <c r="O169" s="4" t="s">
        <v>39</v>
      </c>
      <c r="P169" s="4" t="s">
        <v>695</v>
      </c>
      <c r="S169" s="16"/>
      <c r="T169" s="8" t="str">
        <f>CONCATENATE(A169,"_",SUBSTITUTE(IF(ISBLANK(Y169),IF(ISBLANK(AD169),IF(ISBLANK(AC169),AB169,AC169),AD169),Y169)," ","_"))</f>
        <v>Phase_1_North_13_Sorbus_acuparia</v>
      </c>
      <c r="U169" s="8" t="s">
        <v>42</v>
      </c>
      <c r="V169" s="8" t="s">
        <v>43</v>
      </c>
      <c r="W169" s="4" t="s">
        <v>365</v>
      </c>
      <c r="X169" s="4" t="s">
        <v>513</v>
      </c>
      <c r="Y169" s="8" t="s">
        <v>514</v>
      </c>
      <c r="Z169" s="8" t="s">
        <v>627</v>
      </c>
      <c r="AA169" s="4" t="s">
        <v>870</v>
      </c>
      <c r="AB169" s="4" t="s">
        <v>656</v>
      </c>
      <c r="AC169" s="4" t="s">
        <v>660</v>
      </c>
      <c r="AD169" s="4" t="s">
        <v>659</v>
      </c>
      <c r="AE169" s="4" t="str">
        <f>IF(OR(AG169="genus",AG169="species"),LEFT(Y169,FIND(" ",Y169)-1),"")</f>
        <v>Sorbus</v>
      </c>
      <c r="AF169" s="4" t="str">
        <f>IF(AG169="species",Y169,"")</f>
        <v>Sorbus acuparia</v>
      </c>
      <c r="AG169" s="4" t="s">
        <v>61</v>
      </c>
    </row>
    <row r="170" spans="1:33" s="4" customFormat="1" ht="14.25" customHeight="1" x14ac:dyDescent="0.25">
      <c r="A170" s="4" t="str">
        <f>"Phase_1_"&amp;P170</f>
        <v>Phase_1_North_14</v>
      </c>
      <c r="B170" s="4" t="s">
        <v>53</v>
      </c>
      <c r="C170" s="4" t="s">
        <v>131</v>
      </c>
      <c r="E170" s="4" t="s">
        <v>504</v>
      </c>
      <c r="F170" s="1"/>
      <c r="G170" s="11"/>
      <c r="H170" s="11"/>
      <c r="I170" s="22">
        <v>45546</v>
      </c>
      <c r="J170" s="6">
        <v>0.58333333333333304</v>
      </c>
      <c r="K170" s="4">
        <v>255</v>
      </c>
      <c r="M170" s="4" t="s">
        <v>37</v>
      </c>
      <c r="N170" s="4" t="s">
        <v>38</v>
      </c>
      <c r="O170" s="4" t="s">
        <v>39</v>
      </c>
      <c r="P170" s="4" t="s">
        <v>696</v>
      </c>
      <c r="S170" s="16"/>
      <c r="T170" s="8" t="str">
        <f>CONCATENATE(A170,"_",SUBSTITUTE(IF(ISBLANK(Y170),IF(ISBLANK(AD170),IF(ISBLANK(AC170),AB170,AC170),AD170),Y170)," ","_"))</f>
        <v>Phase_1_North_14_Anthus_pratensis</v>
      </c>
      <c r="U170" s="8" t="s">
        <v>42</v>
      </c>
      <c r="V170" s="8" t="s">
        <v>43</v>
      </c>
      <c r="W170" s="4">
        <v>1</v>
      </c>
      <c r="X170" s="4" t="s">
        <v>572</v>
      </c>
      <c r="Y170" s="8" t="s">
        <v>382</v>
      </c>
      <c r="Z170" s="8" t="s">
        <v>46</v>
      </c>
      <c r="AA170" s="4" t="s">
        <v>367</v>
      </c>
      <c r="AB170" s="4" t="s">
        <v>368</v>
      </c>
      <c r="AC170" s="4" t="s">
        <v>372</v>
      </c>
      <c r="AD170" s="4" t="s">
        <v>383</v>
      </c>
      <c r="AE170" s="4" t="str">
        <f>IF(OR(AG170="genus",AG170="species"),LEFT(Y170,FIND(" ",Y170)-1),"")</f>
        <v>Anthus</v>
      </c>
      <c r="AF170" s="4" t="str">
        <f>IF(AG170="species",Y170,"")</f>
        <v>Anthus pratensis</v>
      </c>
      <c r="AG170" s="4" t="s">
        <v>61</v>
      </c>
    </row>
    <row r="171" spans="1:33" s="4" customFormat="1" ht="14.25" customHeight="1" x14ac:dyDescent="0.25">
      <c r="A171" s="4" t="str">
        <f>"Phase_1_"&amp;P171</f>
        <v>Phase_1_North_15</v>
      </c>
      <c r="B171" s="4" t="s">
        <v>53</v>
      </c>
      <c r="C171" s="4" t="s">
        <v>131</v>
      </c>
      <c r="E171" s="4" t="s">
        <v>504</v>
      </c>
      <c r="F171" s="1"/>
      <c r="G171" s="11"/>
      <c r="H171" s="11"/>
      <c r="I171" s="22">
        <v>45546</v>
      </c>
      <c r="J171" s="6">
        <v>0.58333333333333304</v>
      </c>
      <c r="K171" s="4">
        <v>255</v>
      </c>
      <c r="M171" s="4" t="s">
        <v>37</v>
      </c>
      <c r="N171" s="4" t="s">
        <v>38</v>
      </c>
      <c r="O171" s="4" t="s">
        <v>39</v>
      </c>
      <c r="P171" s="4" t="s">
        <v>697</v>
      </c>
      <c r="S171" s="16"/>
      <c r="T171" s="8" t="str">
        <f>CONCATENATE(A171,"_",SUBSTITUTE(IF(ISBLANK(Y171),IF(ISBLANK(AD171),IF(ISBLANK(AC171),AB171,AC171),AD171),Y171)," ","_"))</f>
        <v>Phase_1_North_15_Agrostis_capillaris</v>
      </c>
      <c r="U171" s="8" t="s">
        <v>42</v>
      </c>
      <c r="V171" s="8" t="s">
        <v>43</v>
      </c>
      <c r="W171" s="4" t="s">
        <v>365</v>
      </c>
      <c r="X171" s="4" t="s">
        <v>521</v>
      </c>
      <c r="Y171" s="8" t="s">
        <v>522</v>
      </c>
      <c r="Z171" s="8" t="s">
        <v>627</v>
      </c>
      <c r="AA171" s="4" t="s">
        <v>870</v>
      </c>
      <c r="AB171" s="4" t="s">
        <v>656</v>
      </c>
      <c r="AC171" s="4" t="s">
        <v>662</v>
      </c>
      <c r="AD171" s="4" t="s">
        <v>661</v>
      </c>
      <c r="AE171" s="4" t="str">
        <f>IF(OR(AG171="genus",AG171="species"),LEFT(Y171,FIND(" ",Y171)-1),"")</f>
        <v>Agrostis</v>
      </c>
      <c r="AF171" s="4" t="str">
        <f>IF(AG171="species",Y171,"")</f>
        <v>Agrostis capillaris</v>
      </c>
      <c r="AG171" s="4" t="s">
        <v>61</v>
      </c>
    </row>
    <row r="172" spans="1:33" s="4" customFormat="1" ht="14.25" customHeight="1" x14ac:dyDescent="0.25">
      <c r="A172" s="4" t="str">
        <f>"Phase_1_"&amp;P172</f>
        <v>Phase_1_North_15</v>
      </c>
      <c r="B172" s="4" t="s">
        <v>53</v>
      </c>
      <c r="C172" s="4" t="s">
        <v>131</v>
      </c>
      <c r="E172" s="4" t="s">
        <v>504</v>
      </c>
      <c r="F172" s="1"/>
      <c r="G172" s="11"/>
      <c r="H172" s="11"/>
      <c r="I172" s="22">
        <v>45546</v>
      </c>
      <c r="J172" s="6">
        <v>0.58333333333333304</v>
      </c>
      <c r="K172" s="4">
        <v>255</v>
      </c>
      <c r="M172" s="4" t="s">
        <v>37</v>
      </c>
      <c r="N172" s="4" t="s">
        <v>38</v>
      </c>
      <c r="O172" s="4" t="s">
        <v>39</v>
      </c>
      <c r="P172" s="4" t="s">
        <v>697</v>
      </c>
      <c r="S172" s="16"/>
      <c r="T172" s="8" t="str">
        <f>CONCATENATE(A172,"_",SUBSTITUTE(IF(ISBLANK(Y172),IF(ISBLANK(AD172),IF(ISBLANK(AC172),AB172,AC172),AD172),Y172)," ","_"))</f>
        <v>Phase_1_North_15_Festuca_ovina</v>
      </c>
      <c r="U172" s="8" t="s">
        <v>42</v>
      </c>
      <c r="V172" s="8" t="s">
        <v>43</v>
      </c>
      <c r="W172" s="4" t="s">
        <v>365</v>
      </c>
      <c r="X172" s="4" t="s">
        <v>525</v>
      </c>
      <c r="Y172" s="8" t="s">
        <v>526</v>
      </c>
      <c r="Z172" s="8" t="s">
        <v>627</v>
      </c>
      <c r="AA172" s="4" t="s">
        <v>870</v>
      </c>
      <c r="AB172" s="4" t="s">
        <v>656</v>
      </c>
      <c r="AC172" s="4" t="s">
        <v>662</v>
      </c>
      <c r="AD172" s="4" t="s">
        <v>661</v>
      </c>
      <c r="AE172" s="4" t="str">
        <f>IF(OR(AG172="genus",AG172="species"),LEFT(Y172,FIND(" ",Y172)-1),"")</f>
        <v>Festuca</v>
      </c>
      <c r="AF172" s="4" t="str">
        <f>IF(AG172="species",Y172,"")</f>
        <v>Festuca ovina</v>
      </c>
      <c r="AG172" s="4" t="s">
        <v>61</v>
      </c>
    </row>
    <row r="173" spans="1:33" s="4" customFormat="1" ht="14.25" customHeight="1" x14ac:dyDescent="0.25">
      <c r="A173" s="4" t="str">
        <f>"Phase_1_"&amp;P173</f>
        <v>Phase_1_North_15</v>
      </c>
      <c r="B173" s="4" t="s">
        <v>53</v>
      </c>
      <c r="C173" s="4" t="s">
        <v>131</v>
      </c>
      <c r="E173" s="4" t="s">
        <v>504</v>
      </c>
      <c r="F173" s="1"/>
      <c r="G173" s="11"/>
      <c r="H173" s="11"/>
      <c r="I173" s="22">
        <v>45546</v>
      </c>
      <c r="J173" s="6">
        <v>0.58333333333333304</v>
      </c>
      <c r="K173" s="4">
        <v>255</v>
      </c>
      <c r="M173" s="4" t="s">
        <v>37</v>
      </c>
      <c r="N173" s="4" t="s">
        <v>38</v>
      </c>
      <c r="O173" s="4" t="s">
        <v>39</v>
      </c>
      <c r="P173" s="4" t="s">
        <v>697</v>
      </c>
      <c r="S173" s="16"/>
      <c r="T173" s="8" t="str">
        <f>CONCATENATE(A173,"_",SUBSTITUTE(IF(ISBLANK(Y173),IF(ISBLANK(AD173),IF(ISBLANK(AC173),AB173,AC173),AD173),Y173)," ","_"))</f>
        <v>Phase_1_North_15_Ranunculus_bulbosus</v>
      </c>
      <c r="U173" s="8" t="s">
        <v>42</v>
      </c>
      <c r="V173" s="8" t="s">
        <v>43</v>
      </c>
      <c r="W173" s="4" t="s">
        <v>365</v>
      </c>
      <c r="X173" s="4" t="s">
        <v>559</v>
      </c>
      <c r="Y173" s="8" t="s">
        <v>560</v>
      </c>
      <c r="Z173" s="8" t="s">
        <v>627</v>
      </c>
      <c r="AA173" s="4" t="s">
        <v>870</v>
      </c>
      <c r="AB173" s="4" t="s">
        <v>656</v>
      </c>
      <c r="AC173" s="4" t="s">
        <v>664</v>
      </c>
      <c r="AD173" s="4" t="s">
        <v>663</v>
      </c>
      <c r="AE173" s="4" t="str">
        <f>IF(OR(AG173="genus",AG173="species"),LEFT(Y173,FIND(" ",Y173)-1),"")</f>
        <v>Ranunculus</v>
      </c>
      <c r="AF173" s="4" t="str">
        <f>IF(AG173="species",Y173,"")</f>
        <v>Ranunculus bulbosus</v>
      </c>
      <c r="AG173" s="4" t="s">
        <v>61</v>
      </c>
    </row>
    <row r="174" spans="1:33" s="4" customFormat="1" ht="14.25" customHeight="1" x14ac:dyDescent="0.25">
      <c r="A174" s="4" t="str">
        <f>"Phase_1_"&amp;P174</f>
        <v>Phase_1_North_17</v>
      </c>
      <c r="B174" s="4" t="s">
        <v>53</v>
      </c>
      <c r="C174" s="4" t="s">
        <v>131</v>
      </c>
      <c r="E174" s="4" t="s">
        <v>504</v>
      </c>
      <c r="F174" s="1"/>
      <c r="G174" s="11"/>
      <c r="H174" s="11"/>
      <c r="I174" s="22">
        <v>45546</v>
      </c>
      <c r="J174" s="6">
        <v>0.58333333333333304</v>
      </c>
      <c r="K174" s="4">
        <v>255</v>
      </c>
      <c r="M174" s="4" t="s">
        <v>37</v>
      </c>
      <c r="N174" s="4" t="s">
        <v>38</v>
      </c>
      <c r="O174" s="4" t="s">
        <v>39</v>
      </c>
      <c r="P174" s="4" t="s">
        <v>692</v>
      </c>
      <c r="S174" s="16"/>
      <c r="T174" s="8" t="str">
        <f>CONCATENATE(A174,"_",SUBSTITUTE(IF(ISBLANK(Y174),IF(ISBLANK(AD174),IF(ISBLANK(AC174),AB174,AC174),AD174),Y174)," ","_"))</f>
        <v>Phase_1_North_17_Molinia_caerulea</v>
      </c>
      <c r="U174" s="8" t="s">
        <v>42</v>
      </c>
      <c r="V174" s="8" t="s">
        <v>43</v>
      </c>
      <c r="W174" s="4" t="s">
        <v>365</v>
      </c>
      <c r="X174" s="4" t="s">
        <v>621</v>
      </c>
      <c r="Y174" s="8" t="s">
        <v>622</v>
      </c>
      <c r="Z174" s="8" t="s">
        <v>627</v>
      </c>
      <c r="AA174" s="4" t="s">
        <v>870</v>
      </c>
      <c r="AB174" s="4" t="s">
        <v>656</v>
      </c>
      <c r="AC174" s="4" t="s">
        <v>662</v>
      </c>
      <c r="AD174" s="4" t="s">
        <v>661</v>
      </c>
      <c r="AE174" s="4" t="str">
        <f>IF(OR(AG174="genus",AG174="species"),LEFT(Y174,FIND(" ",Y174)-1),"")</f>
        <v>Molinia</v>
      </c>
      <c r="AF174" s="4" t="str">
        <f>IF(AG174="species",Y174,"")</f>
        <v>Molinia caerulea</v>
      </c>
      <c r="AG174" s="4" t="s">
        <v>61</v>
      </c>
    </row>
    <row r="175" spans="1:33" s="4" customFormat="1" ht="14.25" customHeight="1" x14ac:dyDescent="0.25">
      <c r="A175" s="4" t="str">
        <f>"Phase_1_"&amp;P175</f>
        <v>Phase_1_North_17</v>
      </c>
      <c r="B175" s="4" t="s">
        <v>53</v>
      </c>
      <c r="C175" s="4" t="s">
        <v>131</v>
      </c>
      <c r="E175" s="4" t="s">
        <v>504</v>
      </c>
      <c r="F175" s="1"/>
      <c r="G175" s="11"/>
      <c r="H175" s="11"/>
      <c r="I175" s="22">
        <v>45546</v>
      </c>
      <c r="J175" s="6">
        <v>0.58333333333333304</v>
      </c>
      <c r="K175" s="4">
        <v>255</v>
      </c>
      <c r="M175" s="4" t="s">
        <v>37</v>
      </c>
      <c r="N175" s="4" t="s">
        <v>38</v>
      </c>
      <c r="O175" s="4" t="s">
        <v>39</v>
      </c>
      <c r="P175" s="4" t="s">
        <v>692</v>
      </c>
      <c r="S175" s="16"/>
      <c r="T175" s="8" t="str">
        <f>CONCATENATE(A175,"_",SUBSTITUTE(IF(ISBLANK(Y175),IF(ISBLANK(AD175),IF(ISBLANK(AC175),AB175,AC175),AD175),Y175)," ","_"))</f>
        <v>Phase_1_North_17_Polypodiopsida_sp.</v>
      </c>
      <c r="U175" s="8" t="s">
        <v>42</v>
      </c>
      <c r="V175" s="8" t="s">
        <v>43</v>
      </c>
      <c r="W175" s="4" t="s">
        <v>365</v>
      </c>
      <c r="X175" s="4" t="s">
        <v>623</v>
      </c>
      <c r="Y175" s="8" t="str">
        <f>IF(AG175="class",AB175,IF(AG175="order",AC175,IF(AG175="family",AD175,IF(AG175="genus",AE175,AA175))))&amp;" sp."</f>
        <v>Polypodiopsida sp.</v>
      </c>
      <c r="Z175" s="8" t="s">
        <v>627</v>
      </c>
      <c r="AA175" s="4" t="s">
        <v>870</v>
      </c>
      <c r="AB175" s="4" t="s">
        <v>624</v>
      </c>
      <c r="AC175" s="16" t="str">
        <f>AB175&amp;" sp."</f>
        <v>Polypodiopsida sp.</v>
      </c>
      <c r="AD175" s="16" t="str">
        <f>IF(RIGHT(AC175,4)=" sp.",LEFT(AC175,LEN(AC175)-4),AC175)&amp;" sp."</f>
        <v>Polypodiopsida sp.</v>
      </c>
      <c r="AE175" s="4" t="str">
        <f>IF(OR(AG175="genus",AG175="species"),LEFT(Y175,FIND(" ",Y175)-1),IF(RIGHT(AD175,4)=" sp.",LEFT(AD175,LEN(AD175)-4),AD175)&amp;" sp.")</f>
        <v>Polypodiopsida sp.</v>
      </c>
      <c r="AF175" s="4" t="str">
        <f>IF(AG175="species",Y175,IF(RIGHT(AE175,4)=" sp.",LEFT(AE175,LEN(AE175)-4),AE175)&amp;" sp.")</f>
        <v>Polypodiopsida sp.</v>
      </c>
      <c r="AG175" s="4" t="s">
        <v>27</v>
      </c>
    </row>
    <row r="176" spans="1:33" s="4" customFormat="1" ht="14.25" customHeight="1" x14ac:dyDescent="0.25">
      <c r="A176" s="4" t="str">
        <f>"Phase_1_"&amp;P176</f>
        <v>Phase_1_North_19</v>
      </c>
      <c r="B176" s="4" t="s">
        <v>53</v>
      </c>
      <c r="C176" s="4" t="s">
        <v>131</v>
      </c>
      <c r="E176" s="4" t="s">
        <v>504</v>
      </c>
      <c r="F176" s="1"/>
      <c r="G176" s="11"/>
      <c r="H176" s="11"/>
      <c r="I176" s="22">
        <v>45546</v>
      </c>
      <c r="J176" s="6">
        <v>0.58333333333333304</v>
      </c>
      <c r="K176" s="4">
        <v>255</v>
      </c>
      <c r="M176" s="4" t="s">
        <v>37</v>
      </c>
      <c r="N176" s="4" t="s">
        <v>38</v>
      </c>
      <c r="O176" s="4" t="s">
        <v>39</v>
      </c>
      <c r="P176" s="4" t="s">
        <v>693</v>
      </c>
      <c r="S176" s="16"/>
      <c r="T176" s="8" t="str">
        <f>CONCATENATE(A176,"_",SUBSTITUTE(IF(ISBLANK(Y176),IF(ISBLANK(AD176),IF(ISBLANK(AC176),AB176,AC176),AD176),Y176)," ","_"))</f>
        <v>Phase_1_North_19_Campanula_rotundifolia</v>
      </c>
      <c r="U176" s="8" t="s">
        <v>42</v>
      </c>
      <c r="V176" s="8" t="s">
        <v>43</v>
      </c>
      <c r="W176" s="4" t="s">
        <v>365</v>
      </c>
      <c r="X176" s="4" t="s">
        <v>632</v>
      </c>
      <c r="Y176" s="8" t="s">
        <v>633</v>
      </c>
      <c r="Z176" s="8" t="s">
        <v>627</v>
      </c>
      <c r="AA176" s="4" t="s">
        <v>870</v>
      </c>
      <c r="AB176" s="4" t="s">
        <v>656</v>
      </c>
      <c r="AC176" s="4" t="s">
        <v>658</v>
      </c>
      <c r="AD176" s="4" t="s">
        <v>657</v>
      </c>
      <c r="AE176" s="4" t="str">
        <f>IF(OR(AG176="genus",AG176="species"),LEFT(Y176,FIND(" ",Y176)-1),"")</f>
        <v>Campanula</v>
      </c>
      <c r="AF176" s="4" t="str">
        <f>IF(AG176="species",Y176,"")</f>
        <v>Campanula rotundifolia</v>
      </c>
      <c r="AG176" s="4" t="s">
        <v>61</v>
      </c>
    </row>
    <row r="177" spans="1:33" s="4" customFormat="1" ht="14.25" customHeight="1" x14ac:dyDescent="0.25">
      <c r="A177" s="4" t="str">
        <f>"Phase_1_"&amp;P177</f>
        <v>Phase_1_North_19</v>
      </c>
      <c r="B177" s="4" t="s">
        <v>53</v>
      </c>
      <c r="C177" s="4" t="s">
        <v>131</v>
      </c>
      <c r="E177" s="4" t="s">
        <v>504</v>
      </c>
      <c r="F177" s="1"/>
      <c r="G177" s="11"/>
      <c r="H177" s="11"/>
      <c r="I177" s="22">
        <v>45546</v>
      </c>
      <c r="J177" s="6">
        <v>0.58333333333333304</v>
      </c>
      <c r="K177" s="4">
        <v>255</v>
      </c>
      <c r="M177" s="4" t="s">
        <v>37</v>
      </c>
      <c r="N177" s="4" t="s">
        <v>38</v>
      </c>
      <c r="O177" s="4" t="s">
        <v>39</v>
      </c>
      <c r="P177" s="4" t="s">
        <v>693</v>
      </c>
      <c r="S177" s="16"/>
      <c r="T177" s="8" t="str">
        <f>CONCATENATE(A177,"_",SUBSTITUTE(IF(ISBLANK(Y177),IF(ISBLANK(AD177),IF(ISBLANK(AC177),AB177,AC177),AD177),Y177)," ","_"))</f>
        <v>Phase_1_North_19_Erica_tetralix</v>
      </c>
      <c r="U177" s="8" t="s">
        <v>42</v>
      </c>
      <c r="V177" s="8" t="s">
        <v>43</v>
      </c>
      <c r="W177" s="4" t="s">
        <v>365</v>
      </c>
      <c r="X177" s="4" t="s">
        <v>634</v>
      </c>
      <c r="Y177" s="8" t="s">
        <v>635</v>
      </c>
      <c r="Z177" s="8" t="s">
        <v>627</v>
      </c>
      <c r="AA177" s="4" t="s">
        <v>870</v>
      </c>
      <c r="AB177" s="4" t="s">
        <v>656</v>
      </c>
      <c r="AC177" s="4" t="s">
        <v>654</v>
      </c>
      <c r="AD177" s="4" t="s">
        <v>655</v>
      </c>
      <c r="AE177" s="4" t="str">
        <f>IF(OR(AG177="genus",AG177="species"),LEFT(Y177,FIND(" ",Y177)-1),"")</f>
        <v>Erica</v>
      </c>
      <c r="AF177" s="4" t="str">
        <f>IF(AG177="species",Y177,"")</f>
        <v>Erica tetralix</v>
      </c>
      <c r="AG177" s="4" t="s">
        <v>61</v>
      </c>
    </row>
    <row r="178" spans="1:33" s="4" customFormat="1" ht="14.25" customHeight="1" x14ac:dyDescent="0.25">
      <c r="A178" s="4" t="str">
        <f>"Phase_1_"&amp;P178</f>
        <v>Phase_1_North_19</v>
      </c>
      <c r="B178" s="4" t="s">
        <v>53</v>
      </c>
      <c r="C178" s="4" t="s">
        <v>131</v>
      </c>
      <c r="E178" s="4" t="s">
        <v>504</v>
      </c>
      <c r="F178" s="1"/>
      <c r="G178" s="11"/>
      <c r="H178" s="11"/>
      <c r="I178" s="22">
        <v>45546</v>
      </c>
      <c r="J178" s="6">
        <v>0.58333333333333304</v>
      </c>
      <c r="K178" s="4">
        <v>255</v>
      </c>
      <c r="M178" s="4" t="s">
        <v>37</v>
      </c>
      <c r="N178" s="4" t="s">
        <v>38</v>
      </c>
      <c r="O178" s="4" t="s">
        <v>39</v>
      </c>
      <c r="P178" s="4" t="s">
        <v>693</v>
      </c>
      <c r="S178" s="16"/>
      <c r="T178" s="8" t="str">
        <f>CONCATENATE(A178,"_",SUBSTITUTE(IF(ISBLANK(Y178),IF(ISBLANK(AD178),IF(ISBLANK(AC178),AB178,AC178),AD178),Y178)," ","_"))</f>
        <v>Phase_1_North_19_Grylloidea_sp.</v>
      </c>
      <c r="U178" s="8" t="s">
        <v>42</v>
      </c>
      <c r="V178" s="8" t="s">
        <v>43</v>
      </c>
      <c r="W178" s="4" t="s">
        <v>365</v>
      </c>
      <c r="X178" s="4" t="s">
        <v>636</v>
      </c>
      <c r="Y178" s="8" t="s">
        <v>638</v>
      </c>
      <c r="Z178" s="8" t="s">
        <v>46</v>
      </c>
      <c r="AA178" s="4" t="s">
        <v>47</v>
      </c>
      <c r="AB178" s="4" t="s">
        <v>48</v>
      </c>
      <c r="AC178" s="4" t="s">
        <v>637</v>
      </c>
      <c r="AD178" s="16" t="str">
        <f>IF(RIGHT(AC178,4)=" sp.",LEFT(AC178,LEN(AC178)-4),AC178)&amp;" sp."</f>
        <v>Orthoptera sp.</v>
      </c>
      <c r="AE178" s="4" t="str">
        <f>IF(OR(AG178="genus",AG178="species"),LEFT(Y178,FIND(" ",Y178)-1),IF(RIGHT(AD178,4)=" sp.",LEFT(AD178,LEN(AD178)-4),AD178)&amp;" sp.")</f>
        <v>Orthoptera sp.</v>
      </c>
      <c r="AF178" s="4" t="str">
        <f>IF(AG178="species",Y178,IF(RIGHT(AE178,4)=" sp.",LEFT(AE178,LEN(AE178)-4),AE178)&amp;" sp.")</f>
        <v>Orthoptera sp.</v>
      </c>
      <c r="AG178" s="4" t="s">
        <v>28</v>
      </c>
    </row>
    <row r="179" spans="1:33" s="4" customFormat="1" ht="14.25" customHeight="1" x14ac:dyDescent="0.25">
      <c r="A179" s="4" t="str">
        <f>"Phase_1_"&amp;P179</f>
        <v>Phase_1_North_19</v>
      </c>
      <c r="B179" s="4" t="s">
        <v>53</v>
      </c>
      <c r="C179" s="4" t="s">
        <v>131</v>
      </c>
      <c r="E179" s="4" t="s">
        <v>504</v>
      </c>
      <c r="F179" s="1"/>
      <c r="G179" s="11"/>
      <c r="H179" s="11"/>
      <c r="I179" s="22">
        <v>45546</v>
      </c>
      <c r="J179" s="6">
        <v>0.58333333333333304</v>
      </c>
      <c r="K179" s="4">
        <v>255</v>
      </c>
      <c r="M179" s="4" t="s">
        <v>37</v>
      </c>
      <c r="N179" s="4" t="s">
        <v>38</v>
      </c>
      <c r="O179" s="4" t="s">
        <v>39</v>
      </c>
      <c r="P179" s="4" t="s">
        <v>693</v>
      </c>
      <c r="S179" s="16"/>
      <c r="T179" s="8" t="str">
        <f>CONCATENATE(A179,"_",SUBSTITUTE(IF(ISBLANK(Y179),IF(ISBLANK(AD179),IF(ISBLANK(AC179),AB179,AC179),AD179),Y179)," ","_"))</f>
        <v>Phase_1_North_19_Lolium_arundinaecum</v>
      </c>
      <c r="U179" s="8" t="s">
        <v>42</v>
      </c>
      <c r="V179" s="8" t="s">
        <v>43</v>
      </c>
      <c r="W179" s="4" t="s">
        <v>365</v>
      </c>
      <c r="X179" s="4" t="s">
        <v>629</v>
      </c>
      <c r="Y179" s="8" t="s">
        <v>630</v>
      </c>
      <c r="Z179" s="8" t="s">
        <v>627</v>
      </c>
      <c r="AA179" s="4" t="s">
        <v>870</v>
      </c>
      <c r="AB179" s="4" t="s">
        <v>656</v>
      </c>
      <c r="AC179" s="4" t="s">
        <v>662</v>
      </c>
      <c r="AD179" s="4" t="s">
        <v>661</v>
      </c>
      <c r="AE179" s="4" t="str">
        <f>IF(OR(AG179="genus",AG179="species"),LEFT(Y179,FIND(" ",Y179)-1),"")</f>
        <v>Lolium</v>
      </c>
      <c r="AF179" s="4" t="str">
        <f>IF(AG179="species",Y179,"")</f>
        <v>Lolium arundinaecum</v>
      </c>
      <c r="AG179" s="4" t="s">
        <v>61</v>
      </c>
    </row>
    <row r="180" spans="1:33" s="4" customFormat="1" ht="13.8" x14ac:dyDescent="0.25">
      <c r="A180" s="4" t="str">
        <f>"Phase_1_"&amp;P180</f>
        <v>Phase_1_North_19</v>
      </c>
      <c r="B180" s="4" t="s">
        <v>53</v>
      </c>
      <c r="C180" s="4" t="s">
        <v>131</v>
      </c>
      <c r="E180" s="4" t="s">
        <v>504</v>
      </c>
      <c r="F180" s="1"/>
      <c r="G180" s="11"/>
      <c r="H180" s="11"/>
      <c r="I180" s="22">
        <v>45546</v>
      </c>
      <c r="J180" s="6">
        <v>0.58333333333333304</v>
      </c>
      <c r="K180" s="4">
        <v>255</v>
      </c>
      <c r="M180" s="4" t="s">
        <v>37</v>
      </c>
      <c r="N180" s="4" t="s">
        <v>38</v>
      </c>
      <c r="O180" s="4" t="s">
        <v>39</v>
      </c>
      <c r="P180" s="4" t="s">
        <v>693</v>
      </c>
      <c r="S180" s="16"/>
      <c r="T180" s="8" t="str">
        <f>CONCATENATE(A180,"_",SUBSTITUTE(IF(ISBLANK(Y180),IF(ISBLANK(AD180),IF(ISBLANK(AC180),AB180,AC180),AD180),Y180)," ","_"))</f>
        <v>Phase_1_North_19_Rubus_sp.</v>
      </c>
      <c r="U180" s="8" t="s">
        <v>42</v>
      </c>
      <c r="V180" s="8" t="s">
        <v>43</v>
      </c>
      <c r="W180" s="4" t="s">
        <v>365</v>
      </c>
      <c r="X180" s="4" t="s">
        <v>631</v>
      </c>
      <c r="Y180" s="8" t="str">
        <f>IF(AG180="class",AB180,IF(AG180="order",AC180,IF(AG180="family",AD180,IF(AG180="genus",AE180,AA180)))&amp;" sp.")</f>
        <v>Rubus sp.</v>
      </c>
      <c r="Z180" s="8" t="s">
        <v>627</v>
      </c>
      <c r="AA180" s="4" t="s">
        <v>870</v>
      </c>
      <c r="AB180" s="4" t="s">
        <v>656</v>
      </c>
      <c r="AC180" s="4" t="s">
        <v>660</v>
      </c>
      <c r="AD180" s="4" t="s">
        <v>659</v>
      </c>
      <c r="AE180" s="4" t="s">
        <v>612</v>
      </c>
      <c r="AF180" s="4" t="str">
        <f>IF(AG180="species",Y180,IF(RIGHT(AE180,4)=" sp.",LEFT(AE180,LEN(AE180)-4),AE180)&amp;" sp.")</f>
        <v>Rubus sp.</v>
      </c>
      <c r="AG180" s="4" t="s">
        <v>51</v>
      </c>
    </row>
    <row r="181" spans="1:33" s="4" customFormat="1" ht="13.8" x14ac:dyDescent="0.25">
      <c r="A181" s="8" t="s">
        <v>449</v>
      </c>
      <c r="B181" s="8" t="s">
        <v>32</v>
      </c>
      <c r="C181" s="8" t="s">
        <v>450</v>
      </c>
      <c r="D181" s="8">
        <v>63</v>
      </c>
      <c r="E181" s="8" t="s">
        <v>438</v>
      </c>
      <c r="F181" s="8" t="s">
        <v>439</v>
      </c>
      <c r="G181" s="8">
        <v>3</v>
      </c>
      <c r="H181" s="8" t="s">
        <v>35</v>
      </c>
      <c r="I181" s="18">
        <v>45547</v>
      </c>
      <c r="J181" s="18" t="s">
        <v>440</v>
      </c>
      <c r="K181" s="8">
        <v>256</v>
      </c>
      <c r="L181" s="8"/>
      <c r="M181" s="8" t="s">
        <v>37</v>
      </c>
      <c r="N181" s="8" t="s">
        <v>38</v>
      </c>
      <c r="O181" s="8" t="s">
        <v>39</v>
      </c>
      <c r="P181" s="8" t="s">
        <v>451</v>
      </c>
      <c r="Q181" s="8">
        <v>55.698430000000002</v>
      </c>
      <c r="R181" s="8">
        <v>-5.2862900000000002</v>
      </c>
      <c r="S181" s="8" t="s">
        <v>41</v>
      </c>
      <c r="T181" s="8" t="str">
        <f>CONCATENATE(A181,"_",SUBSTITUTE(IF(ISBLANK(Y181),IF(ISBLANK(AD181),IF(ISBLANK(AC181),AB181,AC181),AD181),Y181)," ","_"))</f>
        <v>day1_audio3_Myotis_sp.</v>
      </c>
      <c r="U181" s="8" t="s">
        <v>442</v>
      </c>
      <c r="V181" s="8" t="s">
        <v>43</v>
      </c>
      <c r="W181" s="8">
        <v>15</v>
      </c>
      <c r="X181" s="8" t="s">
        <v>452</v>
      </c>
      <c r="Y181" s="8" t="s">
        <v>500</v>
      </c>
      <c r="Z181" s="8" t="s">
        <v>46</v>
      </c>
      <c r="AA181" s="8" t="s">
        <v>367</v>
      </c>
      <c r="AB181" s="8" t="s">
        <v>419</v>
      </c>
      <c r="AC181" s="8" t="s">
        <v>445</v>
      </c>
      <c r="AD181" s="8" t="s">
        <v>446</v>
      </c>
      <c r="AE181" s="4" t="str">
        <f>IF(OR(AG181="genus",AG181="species"),LEFT(Y181,FIND(" ",Y181)-1),"")</f>
        <v>Myotis</v>
      </c>
      <c r="AF181" s="4" t="str">
        <f>IF(AG181="species",Y181,IF(RIGHT(AE181,4)=" sp.",LEFT(AE181,LEN(AE181)-4),AE181)&amp;" sp.")</f>
        <v>Myotis sp.</v>
      </c>
      <c r="AG181" s="4" t="s">
        <v>51</v>
      </c>
    </row>
    <row r="182" spans="1:33" s="4" customFormat="1" ht="13.8" x14ac:dyDescent="0.25">
      <c r="A182" s="8" t="s">
        <v>449</v>
      </c>
      <c r="B182" s="8" t="s">
        <v>32</v>
      </c>
      <c r="C182" s="8" t="s">
        <v>450</v>
      </c>
      <c r="D182" s="8">
        <v>63</v>
      </c>
      <c r="E182" s="8" t="s">
        <v>438</v>
      </c>
      <c r="F182" s="8" t="s">
        <v>439</v>
      </c>
      <c r="G182" s="8">
        <v>3</v>
      </c>
      <c r="H182" s="8" t="s">
        <v>35</v>
      </c>
      <c r="I182" s="18">
        <v>45547</v>
      </c>
      <c r="J182" s="18" t="s">
        <v>440</v>
      </c>
      <c r="K182" s="8">
        <v>256</v>
      </c>
      <c r="L182" s="8"/>
      <c r="M182" s="8" t="s">
        <v>37</v>
      </c>
      <c r="N182" s="8" t="s">
        <v>38</v>
      </c>
      <c r="O182" s="8" t="s">
        <v>39</v>
      </c>
      <c r="P182" s="8" t="s">
        <v>451</v>
      </c>
      <c r="Q182" s="8">
        <v>55.698430000000002</v>
      </c>
      <c r="R182" s="8">
        <v>-5.2862900000000002</v>
      </c>
      <c r="S182" s="8" t="s">
        <v>41</v>
      </c>
      <c r="T182" s="8" t="str">
        <f>CONCATENATE(A182,"_",SUBSTITUTE(IF(ISBLANK(Y182),IF(ISBLANK(AD182),IF(ISBLANK(AC182),AB182,AC182),AD182),Y182)," ","_"))</f>
        <v>day1_audio3_Pipistrellus_pipistrellus</v>
      </c>
      <c r="U182" s="8" t="s">
        <v>442</v>
      </c>
      <c r="V182" s="8" t="s">
        <v>43</v>
      </c>
      <c r="W182" s="8">
        <v>7</v>
      </c>
      <c r="X182" s="8" t="s">
        <v>443</v>
      </c>
      <c r="Y182" s="8" t="s">
        <v>444</v>
      </c>
      <c r="Z182" s="8" t="s">
        <v>46</v>
      </c>
      <c r="AA182" s="8" t="s">
        <v>367</v>
      </c>
      <c r="AB182" s="8" t="s">
        <v>419</v>
      </c>
      <c r="AC182" s="8" t="s">
        <v>445</v>
      </c>
      <c r="AD182" s="8" t="s">
        <v>446</v>
      </c>
      <c r="AE182" s="4" t="str">
        <f>IF(OR(AG182="genus",AG182="species"),LEFT(Y182,FIND(" ",Y182)-1),"")</f>
        <v>Pipistrellus</v>
      </c>
      <c r="AF182" s="4" t="str">
        <f>IF(AG182="species",Y182,"")</f>
        <v>Pipistrellus pipistrellus</v>
      </c>
      <c r="AG182" s="4" t="s">
        <v>61</v>
      </c>
    </row>
    <row r="183" spans="1:33" s="4" customFormat="1" ht="13.8" x14ac:dyDescent="0.25">
      <c r="A183" s="8" t="s">
        <v>453</v>
      </c>
      <c r="B183" s="8" t="s">
        <v>32</v>
      </c>
      <c r="C183" s="8" t="s">
        <v>450</v>
      </c>
      <c r="D183" s="8">
        <v>43</v>
      </c>
      <c r="E183" s="8" t="s">
        <v>438</v>
      </c>
      <c r="F183" s="8" t="s">
        <v>439</v>
      </c>
      <c r="G183" s="8">
        <v>3</v>
      </c>
      <c r="H183" s="8" t="s">
        <v>35</v>
      </c>
      <c r="I183" s="18">
        <v>45547</v>
      </c>
      <c r="J183" s="18" t="s">
        <v>440</v>
      </c>
      <c r="K183" s="8">
        <v>256</v>
      </c>
      <c r="L183" s="8"/>
      <c r="M183" s="8" t="s">
        <v>37</v>
      </c>
      <c r="N183" s="8" t="s">
        <v>38</v>
      </c>
      <c r="O183" s="8" t="s">
        <v>39</v>
      </c>
      <c r="P183" s="8" t="s">
        <v>454</v>
      </c>
      <c r="Q183" s="8">
        <v>55.697049999999997</v>
      </c>
      <c r="R183" s="8">
        <v>-5.2839400000000003</v>
      </c>
      <c r="S183" s="8" t="s">
        <v>41</v>
      </c>
      <c r="T183" s="8" t="str">
        <f>CONCATENATE(A183,"_",SUBSTITUTE(IF(ISBLANK(Y183),IF(ISBLANK(AD183),IF(ISBLANK(AC183),AB183,AC183),AD183),Y183)," ","_"))</f>
        <v>day1_audio4_Myotis_sp.</v>
      </c>
      <c r="U183" s="8" t="s">
        <v>442</v>
      </c>
      <c r="V183" s="8" t="s">
        <v>43</v>
      </c>
      <c r="W183" s="8">
        <v>1</v>
      </c>
      <c r="X183" s="8" t="s">
        <v>452</v>
      </c>
      <c r="Y183" s="8" t="s">
        <v>500</v>
      </c>
      <c r="Z183" s="8" t="s">
        <v>46</v>
      </c>
      <c r="AA183" s="8" t="s">
        <v>367</v>
      </c>
      <c r="AB183" s="8" t="s">
        <v>419</v>
      </c>
      <c r="AC183" s="8" t="s">
        <v>445</v>
      </c>
      <c r="AD183" s="8" t="s">
        <v>446</v>
      </c>
      <c r="AE183" s="4" t="str">
        <f>IF(OR(AG183="genus",AG183="species"),LEFT(Y183,FIND(" ",Y183)-1),"")</f>
        <v>Myotis</v>
      </c>
      <c r="AF183" s="4" t="str">
        <f>IF(AG183="species",Y183,IF(RIGHT(AE183,4)=" sp.",LEFT(AE183,LEN(AE183)-4),AE183)&amp;" sp.")</f>
        <v>Myotis sp.</v>
      </c>
      <c r="AG183" s="4" t="s">
        <v>51</v>
      </c>
    </row>
    <row r="184" spans="1:33" s="4" customFormat="1" ht="14.25" customHeight="1" x14ac:dyDescent="0.25">
      <c r="A184" s="8" t="s">
        <v>453</v>
      </c>
      <c r="B184" s="8" t="s">
        <v>32</v>
      </c>
      <c r="C184" s="8" t="s">
        <v>450</v>
      </c>
      <c r="D184" s="8">
        <v>43</v>
      </c>
      <c r="E184" s="8" t="s">
        <v>438</v>
      </c>
      <c r="F184" s="8" t="s">
        <v>439</v>
      </c>
      <c r="G184" s="8">
        <v>3</v>
      </c>
      <c r="H184" s="8" t="s">
        <v>35</v>
      </c>
      <c r="I184" s="18">
        <v>45547</v>
      </c>
      <c r="J184" s="18" t="s">
        <v>440</v>
      </c>
      <c r="K184" s="8">
        <v>256</v>
      </c>
      <c r="L184" s="8"/>
      <c r="M184" s="8" t="s">
        <v>37</v>
      </c>
      <c r="N184" s="8" t="s">
        <v>38</v>
      </c>
      <c r="O184" s="8" t="s">
        <v>39</v>
      </c>
      <c r="P184" s="8" t="s">
        <v>454</v>
      </c>
      <c r="Q184" s="8">
        <v>55.697049999999997</v>
      </c>
      <c r="R184" s="8">
        <v>-5.2839400000000003</v>
      </c>
      <c r="S184" s="8" t="s">
        <v>41</v>
      </c>
      <c r="T184" s="8" t="str">
        <f>CONCATENATE(A184,"_",SUBSTITUTE(IF(ISBLANK(Y184),IF(ISBLANK(AD184),IF(ISBLANK(AC184),AB184,AC184),AD184),Y184)," ","_"))</f>
        <v>day1_audio4_Pipistrellus_nathusii</v>
      </c>
      <c r="U184" s="8" t="s">
        <v>442</v>
      </c>
      <c r="V184" s="8" t="s">
        <v>43</v>
      </c>
      <c r="W184" s="8">
        <v>6</v>
      </c>
      <c r="X184" s="8" t="s">
        <v>455</v>
      </c>
      <c r="Y184" s="8" t="s">
        <v>456</v>
      </c>
      <c r="Z184" s="8" t="s">
        <v>46</v>
      </c>
      <c r="AA184" s="8" t="s">
        <v>367</v>
      </c>
      <c r="AB184" s="8" t="s">
        <v>419</v>
      </c>
      <c r="AC184" s="8" t="s">
        <v>445</v>
      </c>
      <c r="AD184" s="8" t="s">
        <v>446</v>
      </c>
      <c r="AE184" s="4" t="str">
        <f>IF(OR(AG184="genus",AG184="species"),LEFT(Y184,FIND(" ",Y184)-1),"")</f>
        <v>Pipistrellus</v>
      </c>
      <c r="AF184" s="4" t="str">
        <f>IF(AG184="species",Y184,"")</f>
        <v>Pipistrellus nathusii</v>
      </c>
      <c r="AG184" s="4" t="s">
        <v>61</v>
      </c>
    </row>
    <row r="185" spans="1:33" s="4" customFormat="1" ht="14.25" customHeight="1" x14ac:dyDescent="0.25">
      <c r="A185" s="8" t="s">
        <v>453</v>
      </c>
      <c r="B185" s="8" t="s">
        <v>32</v>
      </c>
      <c r="C185" s="8" t="s">
        <v>450</v>
      </c>
      <c r="D185" s="8">
        <v>43</v>
      </c>
      <c r="E185" s="8" t="s">
        <v>438</v>
      </c>
      <c r="F185" s="8" t="s">
        <v>439</v>
      </c>
      <c r="G185" s="8">
        <v>3</v>
      </c>
      <c r="H185" s="8" t="s">
        <v>35</v>
      </c>
      <c r="I185" s="18">
        <v>45547</v>
      </c>
      <c r="J185" s="18" t="s">
        <v>440</v>
      </c>
      <c r="K185" s="8">
        <v>256</v>
      </c>
      <c r="L185" s="8"/>
      <c r="M185" s="8" t="s">
        <v>37</v>
      </c>
      <c r="N185" s="8" t="s">
        <v>38</v>
      </c>
      <c r="O185" s="8" t="s">
        <v>39</v>
      </c>
      <c r="P185" s="8" t="s">
        <v>454</v>
      </c>
      <c r="Q185" s="8">
        <v>55.697049999999997</v>
      </c>
      <c r="R185" s="8">
        <v>-5.2839400000000003</v>
      </c>
      <c r="S185" s="8" t="s">
        <v>41</v>
      </c>
      <c r="T185" s="8" t="str">
        <f>CONCATENATE(A185,"_",SUBSTITUTE(IF(ISBLANK(Y185),IF(ISBLANK(AD185),IF(ISBLANK(AC185),AB185,AC185),AD185),Y185)," ","_"))</f>
        <v>day1_audio4_Pipistrellus_pipistrellus</v>
      </c>
      <c r="U185" s="8" t="s">
        <v>442</v>
      </c>
      <c r="V185" s="8" t="s">
        <v>43</v>
      </c>
      <c r="W185" s="8">
        <v>37</v>
      </c>
      <c r="X185" s="8" t="s">
        <v>443</v>
      </c>
      <c r="Y185" s="8" t="s">
        <v>444</v>
      </c>
      <c r="Z185" s="8" t="s">
        <v>46</v>
      </c>
      <c r="AA185" s="8" t="s">
        <v>367</v>
      </c>
      <c r="AB185" s="8" t="s">
        <v>419</v>
      </c>
      <c r="AC185" s="8" t="s">
        <v>445</v>
      </c>
      <c r="AD185" s="8" t="s">
        <v>446</v>
      </c>
      <c r="AE185" s="4" t="str">
        <f>IF(OR(AG185="genus",AG185="species"),LEFT(Y185,FIND(" ",Y185)-1),"")</f>
        <v>Pipistrellus</v>
      </c>
      <c r="AF185" s="4" t="str">
        <f>IF(AG185="species",Y185,"")</f>
        <v>Pipistrellus pipistrellus</v>
      </c>
      <c r="AG185" s="4" t="s">
        <v>61</v>
      </c>
    </row>
    <row r="186" spans="1:33" s="4" customFormat="1" ht="14.25" customHeight="1" x14ac:dyDescent="0.25">
      <c r="A186" s="23" t="s">
        <v>161</v>
      </c>
      <c r="B186" s="23" t="s">
        <v>32</v>
      </c>
      <c r="C186" s="23" t="s">
        <v>93</v>
      </c>
      <c r="D186" s="23">
        <v>120</v>
      </c>
      <c r="E186" s="24" t="s">
        <v>110</v>
      </c>
      <c r="F186" s="24" t="s">
        <v>162</v>
      </c>
      <c r="G186" s="23">
        <v>30</v>
      </c>
      <c r="H186" s="23" t="s">
        <v>112</v>
      </c>
      <c r="I186" s="25">
        <v>45547</v>
      </c>
      <c r="J186" s="26">
        <v>0.42777777777777776</v>
      </c>
      <c r="K186" s="23">
        <v>256</v>
      </c>
      <c r="L186" s="23" t="s">
        <v>163</v>
      </c>
      <c r="M186" s="23" t="s">
        <v>37</v>
      </c>
      <c r="N186" s="23" t="s">
        <v>38</v>
      </c>
      <c r="O186" s="23" t="s">
        <v>39</v>
      </c>
      <c r="P186" s="23" t="s">
        <v>114</v>
      </c>
      <c r="Q186" s="23">
        <v>55.697221999999996</v>
      </c>
      <c r="R186" s="23">
        <v>-5.2872219999999999</v>
      </c>
      <c r="S186" s="27" t="s">
        <v>41</v>
      </c>
      <c r="T186" s="28" t="str">
        <f>CONCATENATE(A186,"_",SUBSTITUTE(IF(ISBLANK(Y186),IF(ISBLANK(AD186),IF(ISBLANK(AC186),AB186,AC186),AD186),Y186)," ","_"))</f>
        <v>SHSTransect_1_TopRight_Ixodida_sp.</v>
      </c>
      <c r="U186" s="28" t="s">
        <v>42</v>
      </c>
      <c r="V186" s="28" t="s">
        <v>43</v>
      </c>
      <c r="W186" s="23">
        <v>9</v>
      </c>
      <c r="X186" s="23" t="s">
        <v>164</v>
      </c>
      <c r="Y186" s="8" t="str">
        <f>IF(AG186="class",AB186,IF(AG186="order",AC186,IF(AG186="family",AD186,AA186)))&amp;" sp."</f>
        <v>Ixodida sp.</v>
      </c>
      <c r="Z186" s="23" t="s">
        <v>46</v>
      </c>
      <c r="AA186" s="23" t="s">
        <v>47</v>
      </c>
      <c r="AB186" s="23" t="s">
        <v>87</v>
      </c>
      <c r="AC186" s="23" t="s">
        <v>134</v>
      </c>
      <c r="AD186" s="16" t="str">
        <f>IF(RIGHT(AC186,4)=" sp.",LEFT(AC186,LEN(AC186)-4),AC186)&amp;" sp."</f>
        <v>Ixodida sp.</v>
      </c>
      <c r="AE186" s="4" t="str">
        <f>IF(OR(AG186="genus",AG186="species"),LEFT(Y186,FIND(" ",Y186)-1),IF(RIGHT(AD186,4)=" sp.",LEFT(AD186,LEN(AD186)-4),AD186)&amp;" sp.")</f>
        <v>Ixodida sp.</v>
      </c>
      <c r="AF186" s="4" t="str">
        <f>IF(AG186="species",Y186,IF(RIGHT(AE186,4)=" sp.",LEFT(AE186,LEN(AE186)-4),AE186)&amp;" sp.")</f>
        <v>Ixodida sp.</v>
      </c>
      <c r="AG186" s="23" t="s">
        <v>28</v>
      </c>
    </row>
    <row r="187" spans="1:33" s="4" customFormat="1" ht="14.25" customHeight="1" x14ac:dyDescent="0.25">
      <c r="A187" s="23" t="s">
        <v>161</v>
      </c>
      <c r="B187" s="23" t="s">
        <v>32</v>
      </c>
      <c r="C187" s="23" t="s">
        <v>93</v>
      </c>
      <c r="D187" s="23">
        <v>120</v>
      </c>
      <c r="E187" s="24" t="s">
        <v>110</v>
      </c>
      <c r="F187" s="24" t="s">
        <v>162</v>
      </c>
      <c r="G187" s="23">
        <v>30</v>
      </c>
      <c r="H187" s="23" t="s">
        <v>112</v>
      </c>
      <c r="I187" s="25">
        <v>45547</v>
      </c>
      <c r="J187" s="26">
        <v>0.42777777777777776</v>
      </c>
      <c r="K187" s="23">
        <v>256</v>
      </c>
      <c r="L187" s="23" t="s">
        <v>163</v>
      </c>
      <c r="M187" s="23" t="s">
        <v>37</v>
      </c>
      <c r="N187" s="23" t="s">
        <v>38</v>
      </c>
      <c r="O187" s="23" t="s">
        <v>39</v>
      </c>
      <c r="P187" s="23" t="s">
        <v>114</v>
      </c>
      <c r="Q187" s="23">
        <v>55.697221999999996</v>
      </c>
      <c r="R187" s="23">
        <v>-5.2872219999999999</v>
      </c>
      <c r="S187" s="27" t="s">
        <v>41</v>
      </c>
      <c r="T187" s="28" t="str">
        <f>CONCATENATE(A187,"_",SUBSTITUTE(IF(ISBLANK(Y187),IF(ISBLANK(AD187),IF(ISBLANK(AC187),AB187,AC187),AD187),Y187)," ","_"))</f>
        <v>SHSTransect_1_TopRight_Tetragnathidae_sp.</v>
      </c>
      <c r="U187" s="28" t="s">
        <v>42</v>
      </c>
      <c r="V187" s="28" t="s">
        <v>43</v>
      </c>
      <c r="W187" s="23">
        <v>1</v>
      </c>
      <c r="X187" s="23" t="s">
        <v>165</v>
      </c>
      <c r="Y187" s="8" t="str">
        <f>IF(AG187="class",AB187,IF(AG187="order",AC187,IF(AG187="family",AD187,AA187)))&amp;" sp."</f>
        <v>Tetragnathidae sp.</v>
      </c>
      <c r="Z187" s="23" t="s">
        <v>46</v>
      </c>
      <c r="AA187" s="23" t="s">
        <v>47</v>
      </c>
      <c r="AB187" s="23" t="s">
        <v>87</v>
      </c>
      <c r="AC187" s="23" t="s">
        <v>88</v>
      </c>
      <c r="AD187" s="23" t="s">
        <v>89</v>
      </c>
      <c r="AE187" s="4" t="str">
        <f>IF(OR(AG187="genus",AG187="species"),LEFT(Y187,FIND(" ",Y187)-1),IF(RIGHT(AD187,4)=" sp.",LEFT(AD187,LEN(AD187)-4),AD187)&amp;" sp.")</f>
        <v>Tetragnathidae sp.</v>
      </c>
      <c r="AF187" s="4" t="str">
        <f>IF(AG187="species",Y187,IF(RIGHT(AE187,4)=" sp.",LEFT(AE187,LEN(AE187)-4),AE187)&amp;" sp.")</f>
        <v>Tetragnathidae sp.</v>
      </c>
      <c r="AG187" s="23" t="s">
        <v>29</v>
      </c>
    </row>
    <row r="188" spans="1:33" s="4" customFormat="1" ht="14.25" customHeight="1" x14ac:dyDescent="0.25">
      <c r="A188" s="23" t="s">
        <v>161</v>
      </c>
      <c r="B188" s="23" t="s">
        <v>32</v>
      </c>
      <c r="C188" s="23" t="s">
        <v>93</v>
      </c>
      <c r="D188" s="23">
        <v>120</v>
      </c>
      <c r="E188" s="24" t="s">
        <v>110</v>
      </c>
      <c r="F188" s="24" t="s">
        <v>162</v>
      </c>
      <c r="G188" s="23">
        <v>30</v>
      </c>
      <c r="H188" s="23" t="s">
        <v>112</v>
      </c>
      <c r="I188" s="25">
        <v>45547</v>
      </c>
      <c r="J188" s="26">
        <v>0.42777777777777798</v>
      </c>
      <c r="K188" s="23">
        <v>256</v>
      </c>
      <c r="L188" s="23" t="s">
        <v>163</v>
      </c>
      <c r="M188" s="23" t="s">
        <v>37</v>
      </c>
      <c r="N188" s="23" t="s">
        <v>38</v>
      </c>
      <c r="O188" s="23" t="s">
        <v>39</v>
      </c>
      <c r="P188" s="23" t="s">
        <v>114</v>
      </c>
      <c r="Q188" s="23">
        <v>55.697221999999996</v>
      </c>
      <c r="R188" s="23">
        <v>-5.2872219999999999</v>
      </c>
      <c r="S188" s="27" t="s">
        <v>41</v>
      </c>
      <c r="T188" s="28" t="str">
        <f>CONCATENATE(A188,"_",SUBSTITUTE(IF(ISBLANK(Y188),IF(ISBLANK(AD188),IF(ISBLANK(AC188),AB188,AC188),AD188),Y188)," ","_"))</f>
        <v>SHSTransect_1_TopRight_Araneae_sp.</v>
      </c>
      <c r="U188" s="28" t="s">
        <v>42</v>
      </c>
      <c r="V188" s="28" t="s">
        <v>43</v>
      </c>
      <c r="W188" s="23">
        <v>1</v>
      </c>
      <c r="X188" s="23" t="s">
        <v>86</v>
      </c>
      <c r="Y188" s="8" t="str">
        <f>IF(AG188="class",AB188,IF(AG188="order",AC188,IF(AG188="family",AD188,AA188)))&amp;" sp."</f>
        <v>Araneae sp.</v>
      </c>
      <c r="Z188" s="23" t="s">
        <v>46</v>
      </c>
      <c r="AA188" s="23" t="s">
        <v>47</v>
      </c>
      <c r="AB188" s="23" t="s">
        <v>87</v>
      </c>
      <c r="AC188" s="23" t="s">
        <v>88</v>
      </c>
      <c r="AD188" s="16" t="str">
        <f>IF(RIGHT(AC188,4)=" sp.",LEFT(AC188,LEN(AC188)-4),AC188)&amp;" sp."</f>
        <v>Araneae sp.</v>
      </c>
      <c r="AE188" s="4" t="str">
        <f>IF(OR(AG188="genus",AG188="species"),LEFT(Y188,FIND(" ",Y188)-1),IF(RIGHT(AD188,4)=" sp.",LEFT(AD188,LEN(AD188)-4),AD188)&amp;" sp.")</f>
        <v>Araneae sp.</v>
      </c>
      <c r="AF188" s="4" t="str">
        <f>IF(AG188="species",Y188,IF(RIGHT(AE188,4)=" sp.",LEFT(AE188,LEN(AE188)-4),AE188)&amp;" sp.")</f>
        <v>Araneae sp.</v>
      </c>
      <c r="AG188" s="23" t="s">
        <v>28</v>
      </c>
    </row>
    <row r="189" spans="1:33" s="4" customFormat="1" ht="14.25" customHeight="1" x14ac:dyDescent="0.25">
      <c r="A189" s="23" t="s">
        <v>161</v>
      </c>
      <c r="B189" s="23" t="s">
        <v>32</v>
      </c>
      <c r="C189" s="23" t="s">
        <v>93</v>
      </c>
      <c r="D189" s="23">
        <v>120</v>
      </c>
      <c r="E189" s="24" t="s">
        <v>110</v>
      </c>
      <c r="F189" s="24" t="s">
        <v>162</v>
      </c>
      <c r="G189" s="23">
        <v>30</v>
      </c>
      <c r="H189" s="23" t="s">
        <v>112</v>
      </c>
      <c r="I189" s="25">
        <v>45547</v>
      </c>
      <c r="J189" s="26">
        <v>0.42777777777777798</v>
      </c>
      <c r="K189" s="23">
        <v>256</v>
      </c>
      <c r="L189" s="23" t="s">
        <v>163</v>
      </c>
      <c r="M189" s="23" t="s">
        <v>37</v>
      </c>
      <c r="N189" s="23" t="s">
        <v>38</v>
      </c>
      <c r="O189" s="23" t="s">
        <v>39</v>
      </c>
      <c r="P189" s="23" t="s">
        <v>114</v>
      </c>
      <c r="Q189" s="23">
        <v>55.697221999999996</v>
      </c>
      <c r="R189" s="23">
        <v>-5.2872219999999999</v>
      </c>
      <c r="S189" s="27" t="s">
        <v>41</v>
      </c>
      <c r="T189" s="28" t="str">
        <f>CONCATENATE(A189,"_",SUBSTITUTE(IF(ISBLANK(Y189),IF(ISBLANK(AD189),IF(ISBLANK(AC189),AB189,AC189),AD189),Y189)," ","_"))</f>
        <v>SHSTransect_1_TopRight_Argiope_bruennichi</v>
      </c>
      <c r="U189" s="28" t="s">
        <v>42</v>
      </c>
      <c r="V189" s="28" t="s">
        <v>43</v>
      </c>
      <c r="W189" s="8">
        <v>2</v>
      </c>
      <c r="X189" s="8" t="s">
        <v>172</v>
      </c>
      <c r="Y189" s="8" t="s">
        <v>173</v>
      </c>
      <c r="Z189" s="8" t="s">
        <v>46</v>
      </c>
      <c r="AA189" s="8" t="s">
        <v>47</v>
      </c>
      <c r="AB189" s="23" t="s">
        <v>87</v>
      </c>
      <c r="AC189" s="23" t="s">
        <v>88</v>
      </c>
      <c r="AD189" s="23" t="s">
        <v>147</v>
      </c>
      <c r="AE189" s="4" t="str">
        <f>IF(OR(AG189="genus",AG189="species"),LEFT(Y189,FIND(" ",Y189)-1),"")</f>
        <v>Argiope</v>
      </c>
      <c r="AF189" s="4" t="str">
        <f>IF(AG189="species",Y189,"")</f>
        <v>Argiope bruennichi</v>
      </c>
      <c r="AG189" s="23" t="s">
        <v>61</v>
      </c>
    </row>
    <row r="190" spans="1:33" s="4" customFormat="1" ht="14.25" customHeight="1" x14ac:dyDescent="0.25">
      <c r="A190" s="23" t="s">
        <v>161</v>
      </c>
      <c r="B190" s="23" t="s">
        <v>32</v>
      </c>
      <c r="C190" s="23" t="s">
        <v>93</v>
      </c>
      <c r="D190" s="23">
        <v>120</v>
      </c>
      <c r="E190" s="24" t="s">
        <v>110</v>
      </c>
      <c r="F190" s="24" t="s">
        <v>162</v>
      </c>
      <c r="G190" s="23">
        <v>30</v>
      </c>
      <c r="H190" s="23" t="s">
        <v>112</v>
      </c>
      <c r="I190" s="25">
        <v>45547</v>
      </c>
      <c r="J190" s="26">
        <v>0.42777777777777798</v>
      </c>
      <c r="K190" s="23">
        <v>256</v>
      </c>
      <c r="L190" s="23" t="s">
        <v>163</v>
      </c>
      <c r="M190" s="23" t="s">
        <v>37</v>
      </c>
      <c r="N190" s="23" t="s">
        <v>38</v>
      </c>
      <c r="O190" s="23" t="s">
        <v>39</v>
      </c>
      <c r="P190" s="23" t="s">
        <v>114</v>
      </c>
      <c r="Q190" s="23">
        <v>55.697221999999996</v>
      </c>
      <c r="R190" s="23">
        <v>-5.2872219999999999</v>
      </c>
      <c r="S190" s="27" t="s">
        <v>41</v>
      </c>
      <c r="T190" s="28" t="str">
        <f>CONCATENATE(A190,"_",SUBSTITUTE(IF(ISBLANK(Y190),IF(ISBLANK(AD190),IF(ISBLANK(AC190),AB190,AC190),AD190),Y190)," ","_"))</f>
        <v>SHSTransect_1_TopRight_Culicidae_sp.</v>
      </c>
      <c r="U190" s="28" t="s">
        <v>42</v>
      </c>
      <c r="V190" s="28" t="s">
        <v>43</v>
      </c>
      <c r="W190" s="23">
        <v>1</v>
      </c>
      <c r="X190" s="23" t="s">
        <v>166</v>
      </c>
      <c r="Y190" s="8" t="str">
        <f>IF(AG190="class",AB190,IF(AG190="order",AC190,IF(AG190="family",AD190,AA190)))&amp;" sp."</f>
        <v>Culicidae sp.</v>
      </c>
      <c r="Z190" s="23" t="s">
        <v>46</v>
      </c>
      <c r="AA190" s="23" t="s">
        <v>47</v>
      </c>
      <c r="AB190" s="23" t="s">
        <v>48</v>
      </c>
      <c r="AC190" s="23" t="s">
        <v>67</v>
      </c>
      <c r="AD190" s="23" t="s">
        <v>167</v>
      </c>
      <c r="AE190" s="4" t="str">
        <f>IF(OR(AG190="genus",AG190="species"),LEFT(Y190,FIND(" ",Y190)-1),IF(RIGHT(AD190,4)=" sp.",LEFT(AD190,LEN(AD190)-4),AD190)&amp;" sp.")</f>
        <v>Culicidae sp.</v>
      </c>
      <c r="AF190" s="4" t="str">
        <f>IF(AG190="species",Y190,IF(RIGHT(AE190,4)=" sp.",LEFT(AE190,LEN(AE190)-4),AE190)&amp;" sp.")</f>
        <v>Culicidae sp.</v>
      </c>
      <c r="AG190" s="23" t="s">
        <v>29</v>
      </c>
    </row>
    <row r="191" spans="1:33" s="4" customFormat="1" ht="14.25" customHeight="1" x14ac:dyDescent="0.25">
      <c r="A191" s="23" t="s">
        <v>161</v>
      </c>
      <c r="B191" s="23" t="s">
        <v>32</v>
      </c>
      <c r="C191" s="23" t="s">
        <v>93</v>
      </c>
      <c r="D191" s="23">
        <v>120</v>
      </c>
      <c r="E191" s="24" t="s">
        <v>110</v>
      </c>
      <c r="F191" s="24" t="s">
        <v>162</v>
      </c>
      <c r="G191" s="23">
        <v>30</v>
      </c>
      <c r="H191" s="23" t="s">
        <v>112</v>
      </c>
      <c r="I191" s="25">
        <v>45547</v>
      </c>
      <c r="J191" s="26">
        <v>0.42777777777777798</v>
      </c>
      <c r="K191" s="23">
        <v>256</v>
      </c>
      <c r="L191" s="23" t="s">
        <v>163</v>
      </c>
      <c r="M191" s="23" t="s">
        <v>37</v>
      </c>
      <c r="N191" s="23" t="s">
        <v>38</v>
      </c>
      <c r="O191" s="23" t="s">
        <v>39</v>
      </c>
      <c r="P191" s="23" t="s">
        <v>114</v>
      </c>
      <c r="Q191" s="23">
        <v>55.697221999999996</v>
      </c>
      <c r="R191" s="23">
        <v>-5.2872219999999999</v>
      </c>
      <c r="S191" s="27" t="s">
        <v>41</v>
      </c>
      <c r="T191" s="28" t="str">
        <f>CONCATENATE(A191,"_",SUBSTITUTE(IF(ISBLANK(Y191),IF(ISBLANK(AD191),IF(ISBLANK(AC191),AB191,AC191),AD191),Y191)," ","_"))</f>
        <v>SHSTransect_1_TopRight_Metellina_segmentata</v>
      </c>
      <c r="U191" s="28" t="s">
        <v>42</v>
      </c>
      <c r="V191" s="28" t="s">
        <v>43</v>
      </c>
      <c r="W191" s="23">
        <v>1</v>
      </c>
      <c r="X191" s="23" t="s">
        <v>86</v>
      </c>
      <c r="Y191" s="23" t="s">
        <v>176</v>
      </c>
      <c r="Z191" s="23" t="s">
        <v>46</v>
      </c>
      <c r="AA191" s="23" t="s">
        <v>47</v>
      </c>
      <c r="AB191" s="23" t="s">
        <v>87</v>
      </c>
      <c r="AC191" s="23" t="s">
        <v>88</v>
      </c>
      <c r="AD191" s="23" t="s">
        <v>89</v>
      </c>
      <c r="AE191" s="4" t="str">
        <f>IF(OR(AG191="genus",AG191="species"),LEFT(Y191,FIND(" ",Y191)-1),"")</f>
        <v>Metellina</v>
      </c>
      <c r="AF191" s="4" t="str">
        <f>IF(AG191="species",Y191,"")</f>
        <v>Metellina segmentata</v>
      </c>
      <c r="AG191" s="23" t="s">
        <v>61</v>
      </c>
    </row>
    <row r="192" spans="1:33" s="4" customFormat="1" ht="14.25" customHeight="1" x14ac:dyDescent="0.25">
      <c r="A192" s="23" t="s">
        <v>161</v>
      </c>
      <c r="B192" s="23" t="s">
        <v>32</v>
      </c>
      <c r="C192" s="23" t="s">
        <v>93</v>
      </c>
      <c r="D192" s="23">
        <v>120</v>
      </c>
      <c r="E192" s="24" t="s">
        <v>110</v>
      </c>
      <c r="F192" s="24" t="s">
        <v>162</v>
      </c>
      <c r="G192" s="23">
        <v>30</v>
      </c>
      <c r="H192" s="23" t="s">
        <v>112</v>
      </c>
      <c r="I192" s="25">
        <v>45547</v>
      </c>
      <c r="J192" s="26">
        <v>0.42777777777777798</v>
      </c>
      <c r="K192" s="23">
        <v>256</v>
      </c>
      <c r="L192" s="23" t="s">
        <v>163</v>
      </c>
      <c r="M192" s="23" t="s">
        <v>37</v>
      </c>
      <c r="N192" s="23" t="s">
        <v>38</v>
      </c>
      <c r="O192" s="23" t="s">
        <v>39</v>
      </c>
      <c r="P192" s="23" t="s">
        <v>114</v>
      </c>
      <c r="Q192" s="23">
        <v>55.697221999999996</v>
      </c>
      <c r="R192" s="23">
        <v>-5.2872219999999999</v>
      </c>
      <c r="S192" s="27" t="s">
        <v>41</v>
      </c>
      <c r="T192" s="28" t="str">
        <f>CONCATENATE(A192,"_",SUBSTITUTE(IF(ISBLANK(Y192),IF(ISBLANK(AD192),IF(ISBLANK(AC192),AB192,AC192),AD192),Y192)," ","_"))</f>
        <v>SHSTransect_1_TopRight_Pachytomella_parallela</v>
      </c>
      <c r="U192" s="28" t="s">
        <v>42</v>
      </c>
      <c r="V192" s="28" t="s">
        <v>43</v>
      </c>
      <c r="W192" s="23">
        <v>5</v>
      </c>
      <c r="X192" s="23" t="s">
        <v>174</v>
      </c>
      <c r="Y192" s="23" t="s">
        <v>175</v>
      </c>
      <c r="Z192" s="23" t="s">
        <v>46</v>
      </c>
      <c r="AA192" s="23" t="s">
        <v>47</v>
      </c>
      <c r="AB192" s="23" t="s">
        <v>48</v>
      </c>
      <c r="AC192" s="23" t="s">
        <v>59</v>
      </c>
      <c r="AD192" s="23" t="s">
        <v>117</v>
      </c>
      <c r="AE192" s="4" t="str">
        <f>IF(OR(AG192="genus",AG192="species"),LEFT(Y192,FIND(" ",Y192)-1),"")</f>
        <v>Pachytomella</v>
      </c>
      <c r="AF192" s="4" t="str">
        <f>IF(AG192="species",Y192,"")</f>
        <v>Pachytomella parallela</v>
      </c>
      <c r="AG192" s="23" t="s">
        <v>61</v>
      </c>
    </row>
    <row r="193" spans="1:33" s="4" customFormat="1" ht="14.25" customHeight="1" x14ac:dyDescent="0.25">
      <c r="A193" s="23" t="s">
        <v>161</v>
      </c>
      <c r="B193" s="23" t="s">
        <v>32</v>
      </c>
      <c r="C193" s="23" t="s">
        <v>93</v>
      </c>
      <c r="D193" s="23">
        <v>120</v>
      </c>
      <c r="E193" s="24" t="s">
        <v>110</v>
      </c>
      <c r="F193" s="24" t="s">
        <v>162</v>
      </c>
      <c r="G193" s="23">
        <v>30</v>
      </c>
      <c r="H193" s="23" t="s">
        <v>112</v>
      </c>
      <c r="I193" s="25">
        <v>45547</v>
      </c>
      <c r="J193" s="26">
        <v>0.42777777777777798</v>
      </c>
      <c r="K193" s="23">
        <v>256</v>
      </c>
      <c r="L193" s="23" t="s">
        <v>163</v>
      </c>
      <c r="M193" s="23" t="s">
        <v>37</v>
      </c>
      <c r="N193" s="23" t="s">
        <v>38</v>
      </c>
      <c r="O193" s="23" t="s">
        <v>39</v>
      </c>
      <c r="P193" s="23" t="s">
        <v>114</v>
      </c>
      <c r="Q193" s="23">
        <v>55.697221999999996</v>
      </c>
      <c r="R193" s="23">
        <v>-5.2872219999999999</v>
      </c>
      <c r="S193" s="27" t="s">
        <v>41</v>
      </c>
      <c r="T193" s="28" t="str">
        <f>CONCATENATE(A193,"_",SUBSTITUTE(IF(ISBLANK(Y193),IF(ISBLANK(AD193),IF(ISBLANK(AC193),AB193,AC193),AD193),Y193)," ","_"))</f>
        <v>SHSTransect_1_TopRight_Philaenus_spumarius</v>
      </c>
      <c r="U193" s="28" t="s">
        <v>42</v>
      </c>
      <c r="V193" s="28" t="s">
        <v>43</v>
      </c>
      <c r="W193" s="23">
        <v>1</v>
      </c>
      <c r="X193" s="23" t="s">
        <v>168</v>
      </c>
      <c r="Y193" s="23" t="s">
        <v>169</v>
      </c>
      <c r="Z193" s="23" t="s">
        <v>46</v>
      </c>
      <c r="AA193" s="23" t="s">
        <v>47</v>
      </c>
      <c r="AB193" s="23" t="s">
        <v>48</v>
      </c>
      <c r="AC193" s="23" t="s">
        <v>59</v>
      </c>
      <c r="AD193" s="23" t="s">
        <v>158</v>
      </c>
      <c r="AE193" s="4" t="str">
        <f>IF(OR(AG193="genus",AG193="species"),LEFT(Y193,FIND(" ",Y193)-1),"")</f>
        <v>Philaenus</v>
      </c>
      <c r="AF193" s="4" t="str">
        <f>IF(AG193="species",Y193,"")</f>
        <v>Philaenus spumarius</v>
      </c>
      <c r="AG193" s="23" t="s">
        <v>61</v>
      </c>
    </row>
    <row r="194" spans="1:33" s="4" customFormat="1" ht="14.25" customHeight="1" x14ac:dyDescent="0.25">
      <c r="A194" s="23" t="s">
        <v>161</v>
      </c>
      <c r="B194" s="23" t="s">
        <v>32</v>
      </c>
      <c r="C194" s="23" t="s">
        <v>93</v>
      </c>
      <c r="D194" s="23">
        <v>120</v>
      </c>
      <c r="E194" s="24" t="s">
        <v>110</v>
      </c>
      <c r="F194" s="24" t="s">
        <v>162</v>
      </c>
      <c r="G194" s="23">
        <v>30</v>
      </c>
      <c r="H194" s="23" t="s">
        <v>112</v>
      </c>
      <c r="I194" s="25">
        <v>45547</v>
      </c>
      <c r="J194" s="26">
        <v>0.42777777777777798</v>
      </c>
      <c r="K194" s="23">
        <v>256</v>
      </c>
      <c r="L194" s="23" t="s">
        <v>163</v>
      </c>
      <c r="M194" s="23" t="s">
        <v>37</v>
      </c>
      <c r="N194" s="23" t="s">
        <v>38</v>
      </c>
      <c r="O194" s="23" t="s">
        <v>39</v>
      </c>
      <c r="P194" s="23" t="s">
        <v>114</v>
      </c>
      <c r="Q194" s="23">
        <v>55.697221999999996</v>
      </c>
      <c r="R194" s="23">
        <v>-5.2872219999999999</v>
      </c>
      <c r="S194" s="27" t="s">
        <v>41</v>
      </c>
      <c r="T194" s="28" t="str">
        <f>CONCATENATE(A194,"_",SUBSTITUTE(IF(ISBLANK(Y194),IF(ISBLANK(AD194),IF(ISBLANK(AC194),AB194,AC194),AD194),Y194)," ","_"))</f>
        <v>SHSTransect_1_TopRight_Pholcidae_sp.</v>
      </c>
      <c r="U194" s="28" t="s">
        <v>42</v>
      </c>
      <c r="V194" s="28" t="s">
        <v>43</v>
      </c>
      <c r="W194" s="23">
        <v>1</v>
      </c>
      <c r="X194" s="23" t="s">
        <v>170</v>
      </c>
      <c r="Y194" s="8" t="str">
        <f>IF(AG194="class",AB194,IF(AG194="order",AC194,IF(AG194="family",AD194,AA194)))&amp;" sp."</f>
        <v>Pholcidae sp.</v>
      </c>
      <c r="Z194" s="23" t="s">
        <v>46</v>
      </c>
      <c r="AA194" s="23" t="s">
        <v>47</v>
      </c>
      <c r="AB194" s="23" t="s">
        <v>87</v>
      </c>
      <c r="AC194" s="23" t="s">
        <v>88</v>
      </c>
      <c r="AD194" s="23" t="s">
        <v>171</v>
      </c>
      <c r="AE194" s="4" t="str">
        <f>IF(OR(AG194="genus",AG194="species"),LEFT(Y194,FIND(" ",Y194)-1),IF(RIGHT(AD194,4)=" sp.",LEFT(AD194,LEN(AD194)-4),AD194)&amp;" sp.")</f>
        <v>Pholcidae sp.</v>
      </c>
      <c r="AF194" s="4" t="str">
        <f>IF(AG194="species",Y194,IF(RIGHT(AE194,4)=" sp.",LEFT(AE194,LEN(AE194)-4),AE194)&amp;" sp.")</f>
        <v>Pholcidae sp.</v>
      </c>
      <c r="AG194" s="23" t="s">
        <v>29</v>
      </c>
    </row>
    <row r="195" spans="1:33" s="4" customFormat="1" ht="14.25" customHeight="1" x14ac:dyDescent="0.25">
      <c r="A195" s="23" t="s">
        <v>177</v>
      </c>
      <c r="B195" s="23" t="s">
        <v>32</v>
      </c>
      <c r="C195" s="23" t="s">
        <v>143</v>
      </c>
      <c r="D195" s="23">
        <v>140</v>
      </c>
      <c r="E195" s="24" t="s">
        <v>110</v>
      </c>
      <c r="F195" s="24" t="s">
        <v>162</v>
      </c>
      <c r="G195" s="23">
        <v>30</v>
      </c>
      <c r="H195" s="23" t="s">
        <v>112</v>
      </c>
      <c r="I195" s="25">
        <v>45547</v>
      </c>
      <c r="J195" s="26">
        <v>0.45624999999999999</v>
      </c>
      <c r="K195" s="23">
        <v>256</v>
      </c>
      <c r="L195" s="23" t="s">
        <v>163</v>
      </c>
      <c r="M195" s="23" t="s">
        <v>37</v>
      </c>
      <c r="N195" s="23" t="s">
        <v>38</v>
      </c>
      <c r="O195" s="23" t="s">
        <v>39</v>
      </c>
      <c r="P195" s="23" t="s">
        <v>123</v>
      </c>
      <c r="Q195" s="23">
        <v>55.695833</v>
      </c>
      <c r="R195" s="23">
        <v>-5.2869440000000001</v>
      </c>
      <c r="S195" s="27" t="s">
        <v>41</v>
      </c>
      <c r="T195" s="28" t="str">
        <f>CONCATENATE(A195,"_",SUBSTITUTE(IF(ISBLANK(Y195),IF(ISBLANK(AD195),IF(ISBLANK(AC195),AB195,AC195),AD195),Y195)," ","_"))</f>
        <v>SHSTransect_2_TopMiddle_Abia_lonicerae</v>
      </c>
      <c r="U195" s="28" t="s">
        <v>42</v>
      </c>
      <c r="V195" s="28" t="s">
        <v>43</v>
      </c>
      <c r="W195" s="23">
        <v>1</v>
      </c>
      <c r="X195" s="23" t="s">
        <v>184</v>
      </c>
      <c r="Y195" s="23" t="s">
        <v>185</v>
      </c>
      <c r="Z195" s="23" t="s">
        <v>46</v>
      </c>
      <c r="AA195" s="23" t="s">
        <v>47</v>
      </c>
      <c r="AB195" s="23" t="s">
        <v>48</v>
      </c>
      <c r="AC195" s="23" t="s">
        <v>101</v>
      </c>
      <c r="AD195" s="23" t="s">
        <v>186</v>
      </c>
      <c r="AE195" s="4" t="str">
        <f>IF(OR(AG195="genus",AG195="species"),LEFT(Y195,FIND(" ",Y195)-1),"")</f>
        <v>Abia</v>
      </c>
      <c r="AF195" s="4" t="str">
        <f>IF(AG195="species",Y195,"")</f>
        <v>Abia lonicerae</v>
      </c>
      <c r="AG195" s="23" t="s">
        <v>61</v>
      </c>
    </row>
    <row r="196" spans="1:33" s="4" customFormat="1" ht="14.25" customHeight="1" x14ac:dyDescent="0.25">
      <c r="A196" s="23" t="s">
        <v>177</v>
      </c>
      <c r="B196" s="23" t="s">
        <v>32</v>
      </c>
      <c r="C196" s="23" t="s">
        <v>143</v>
      </c>
      <c r="D196" s="23">
        <v>140</v>
      </c>
      <c r="E196" s="24" t="s">
        <v>110</v>
      </c>
      <c r="F196" s="24" t="s">
        <v>162</v>
      </c>
      <c r="G196" s="23">
        <v>30</v>
      </c>
      <c r="H196" s="23" t="s">
        <v>112</v>
      </c>
      <c r="I196" s="25">
        <v>45547</v>
      </c>
      <c r="J196" s="26">
        <v>0.45624999999999999</v>
      </c>
      <c r="K196" s="23">
        <v>256</v>
      </c>
      <c r="L196" s="23" t="s">
        <v>163</v>
      </c>
      <c r="M196" s="23" t="s">
        <v>37</v>
      </c>
      <c r="N196" s="23" t="s">
        <v>38</v>
      </c>
      <c r="O196" s="23" t="s">
        <v>39</v>
      </c>
      <c r="P196" s="23" t="s">
        <v>123</v>
      </c>
      <c r="Q196" s="23">
        <v>55.695833</v>
      </c>
      <c r="R196" s="23">
        <v>-5.2869440000000001</v>
      </c>
      <c r="S196" s="27" t="s">
        <v>41</v>
      </c>
      <c r="T196" s="28" t="str">
        <f>CONCATENATE(A196,"_",SUBSTITUTE(IF(ISBLANK(Y196),IF(ISBLANK(AD196),IF(ISBLANK(AC196),AB196,AC196),AD196),Y196)," ","_"))</f>
        <v>SHSTransect_2_TopMiddle_Ixodida_sp.</v>
      </c>
      <c r="U196" s="28" t="s">
        <v>42</v>
      </c>
      <c r="V196" s="28" t="s">
        <v>43</v>
      </c>
      <c r="W196" s="23">
        <v>12</v>
      </c>
      <c r="X196" s="23" t="s">
        <v>164</v>
      </c>
      <c r="Y196" s="8" t="str">
        <f>IF(AG196="class",AB196,IF(AG196="order",AC196,IF(AG196="family",AD196,AA196)))&amp;" sp."</f>
        <v>Ixodida sp.</v>
      </c>
      <c r="Z196" s="23" t="s">
        <v>46</v>
      </c>
      <c r="AA196" s="23" t="s">
        <v>47</v>
      </c>
      <c r="AB196" s="23" t="s">
        <v>87</v>
      </c>
      <c r="AC196" s="23" t="s">
        <v>134</v>
      </c>
      <c r="AD196" s="16" t="str">
        <f>IF(RIGHT(AC196,4)=" sp.",LEFT(AC196,LEN(AC196)-4),AC196)&amp;" sp."</f>
        <v>Ixodida sp.</v>
      </c>
      <c r="AE196" s="4" t="str">
        <f>IF(OR(AG196="genus",AG196="species"),LEFT(Y196,FIND(" ",Y196)-1),IF(RIGHT(AD196,4)=" sp.",LEFT(AD196,LEN(AD196)-4),AD196)&amp;" sp.")</f>
        <v>Ixodida sp.</v>
      </c>
      <c r="AF196" s="4" t="str">
        <f>IF(AG196="species",Y196,IF(RIGHT(AE196,4)=" sp.",LEFT(AE196,LEN(AE196)-4),AE196)&amp;" sp.")</f>
        <v>Ixodida sp.</v>
      </c>
      <c r="AG196" s="23" t="s">
        <v>28</v>
      </c>
    </row>
    <row r="197" spans="1:33" s="4" customFormat="1" ht="14.25" customHeight="1" x14ac:dyDescent="0.25">
      <c r="A197" s="23" t="s">
        <v>177</v>
      </c>
      <c r="B197" s="23" t="s">
        <v>32</v>
      </c>
      <c r="C197" s="23" t="s">
        <v>143</v>
      </c>
      <c r="D197" s="23">
        <v>140</v>
      </c>
      <c r="E197" s="24" t="s">
        <v>110</v>
      </c>
      <c r="F197" s="24" t="s">
        <v>162</v>
      </c>
      <c r="G197" s="23">
        <v>30</v>
      </c>
      <c r="H197" s="23" t="s">
        <v>112</v>
      </c>
      <c r="I197" s="25">
        <v>45547</v>
      </c>
      <c r="J197" s="26">
        <v>0.45624999999999999</v>
      </c>
      <c r="K197" s="23">
        <v>256</v>
      </c>
      <c r="L197" s="23" t="s">
        <v>163</v>
      </c>
      <c r="M197" s="23" t="s">
        <v>37</v>
      </c>
      <c r="N197" s="23" t="s">
        <v>38</v>
      </c>
      <c r="O197" s="23" t="s">
        <v>39</v>
      </c>
      <c r="P197" s="23" t="s">
        <v>123</v>
      </c>
      <c r="Q197" s="23">
        <v>55.695833</v>
      </c>
      <c r="R197" s="23">
        <v>-5.2869440000000001</v>
      </c>
      <c r="S197" s="27" t="s">
        <v>41</v>
      </c>
      <c r="T197" s="28" t="str">
        <f>CONCATENATE(A197,"_",SUBSTITUTE(IF(ISBLANK(Y197),IF(ISBLANK(AD197),IF(ISBLANK(AC197),AB197,AC197),AD197),Y197)," ","_"))</f>
        <v>SHSTransect_2_TopMiddle_Limonia_nubeculosa</v>
      </c>
      <c r="U197" s="28" t="s">
        <v>42</v>
      </c>
      <c r="V197" s="28" t="s">
        <v>43</v>
      </c>
      <c r="W197" s="23">
        <v>1</v>
      </c>
      <c r="X197" s="23" t="s">
        <v>181</v>
      </c>
      <c r="Y197" s="23" t="s">
        <v>182</v>
      </c>
      <c r="Z197" s="23" t="s">
        <v>46</v>
      </c>
      <c r="AA197" s="23" t="s">
        <v>47</v>
      </c>
      <c r="AB197" s="23" t="s">
        <v>48</v>
      </c>
      <c r="AC197" s="23" t="s">
        <v>67</v>
      </c>
      <c r="AD197" s="23" t="s">
        <v>183</v>
      </c>
      <c r="AE197" s="4" t="str">
        <f>IF(OR(AG197="genus",AG197="species"),LEFT(Y197,FIND(" ",Y197)-1),"")</f>
        <v>Limonia</v>
      </c>
      <c r="AF197" s="4" t="str">
        <f>IF(AG197="species",Y197,"")</f>
        <v>Limonia nubeculosa</v>
      </c>
      <c r="AG197" s="23" t="s">
        <v>61</v>
      </c>
    </row>
    <row r="198" spans="1:33" s="4" customFormat="1" ht="14.25" customHeight="1" x14ac:dyDescent="0.25">
      <c r="A198" s="23" t="s">
        <v>177</v>
      </c>
      <c r="B198" s="23" t="s">
        <v>32</v>
      </c>
      <c r="C198" s="23" t="s">
        <v>143</v>
      </c>
      <c r="D198" s="23">
        <v>140</v>
      </c>
      <c r="E198" s="24" t="s">
        <v>110</v>
      </c>
      <c r="F198" s="24" t="s">
        <v>162</v>
      </c>
      <c r="G198" s="23">
        <v>30</v>
      </c>
      <c r="H198" s="23" t="s">
        <v>112</v>
      </c>
      <c r="I198" s="25">
        <v>45547</v>
      </c>
      <c r="J198" s="26">
        <v>0.45624999999999999</v>
      </c>
      <c r="K198" s="23">
        <v>256</v>
      </c>
      <c r="L198" s="23" t="s">
        <v>163</v>
      </c>
      <c r="M198" s="23" t="s">
        <v>37</v>
      </c>
      <c r="N198" s="23" t="s">
        <v>38</v>
      </c>
      <c r="O198" s="23" t="s">
        <v>39</v>
      </c>
      <c r="P198" s="23" t="s">
        <v>123</v>
      </c>
      <c r="Q198" s="23">
        <v>55.695833</v>
      </c>
      <c r="R198" s="23">
        <v>-5.2869440000000001</v>
      </c>
      <c r="S198" s="27" t="s">
        <v>41</v>
      </c>
      <c r="T198" s="28" t="str">
        <f>CONCATENATE(A198,"_",SUBSTITUTE(IF(ISBLANK(Y198),IF(ISBLANK(AD198),IF(ISBLANK(AC198),AB198,AC198),AD198),Y198)," ","_"))</f>
        <v>SHSTransect_2_TopMiddle_Metellina_mengei</v>
      </c>
      <c r="U198" s="28" t="s">
        <v>42</v>
      </c>
      <c r="V198" s="28" t="s">
        <v>43</v>
      </c>
      <c r="W198" s="23">
        <v>1</v>
      </c>
      <c r="X198" s="23" t="s">
        <v>187</v>
      </c>
      <c r="Y198" s="23" t="s">
        <v>187</v>
      </c>
      <c r="Z198" s="23" t="s">
        <v>46</v>
      </c>
      <c r="AA198" s="23" t="s">
        <v>47</v>
      </c>
      <c r="AB198" s="23" t="s">
        <v>87</v>
      </c>
      <c r="AC198" s="23" t="s">
        <v>88</v>
      </c>
      <c r="AD198" s="23" t="s">
        <v>89</v>
      </c>
      <c r="AE198" s="4" t="str">
        <f>IF(OR(AG198="genus",AG198="species"),LEFT(Y198,FIND(" ",Y198)-1),"")</f>
        <v>Metellina</v>
      </c>
      <c r="AF198" s="4" t="str">
        <f>IF(AG198="species",Y198,"")</f>
        <v>Metellina mengei</v>
      </c>
      <c r="AG198" s="23" t="s">
        <v>61</v>
      </c>
    </row>
    <row r="199" spans="1:33" s="4" customFormat="1" ht="14.25" customHeight="1" x14ac:dyDescent="0.25">
      <c r="A199" s="23" t="s">
        <v>177</v>
      </c>
      <c r="B199" s="23" t="s">
        <v>32</v>
      </c>
      <c r="C199" s="23" t="s">
        <v>143</v>
      </c>
      <c r="D199" s="23">
        <v>140</v>
      </c>
      <c r="E199" s="24" t="s">
        <v>110</v>
      </c>
      <c r="F199" s="24" t="s">
        <v>162</v>
      </c>
      <c r="G199" s="23">
        <v>30</v>
      </c>
      <c r="H199" s="23" t="s">
        <v>112</v>
      </c>
      <c r="I199" s="25">
        <v>45547</v>
      </c>
      <c r="J199" s="26">
        <v>0.45624999999999999</v>
      </c>
      <c r="K199" s="23">
        <v>256</v>
      </c>
      <c r="L199" s="23" t="s">
        <v>163</v>
      </c>
      <c r="M199" s="23" t="s">
        <v>37</v>
      </c>
      <c r="N199" s="23" t="s">
        <v>38</v>
      </c>
      <c r="O199" s="23" t="s">
        <v>39</v>
      </c>
      <c r="P199" s="23" t="s">
        <v>123</v>
      </c>
      <c r="Q199" s="23">
        <v>55.695833</v>
      </c>
      <c r="R199" s="23">
        <v>-5.2869440000000001</v>
      </c>
      <c r="S199" s="27" t="s">
        <v>41</v>
      </c>
      <c r="T199" s="28" t="str">
        <f>CONCATENATE(A199,"_",SUBSTITUTE(IF(ISBLANK(Y199),IF(ISBLANK(AD199),IF(ISBLANK(AC199),AB199,AC199),AD199),Y199)," ","_"))</f>
        <v>SHSTransect_2_TopMiddle_Metellina_segmentata</v>
      </c>
      <c r="U199" s="28" t="s">
        <v>42</v>
      </c>
      <c r="V199" s="28" t="s">
        <v>43</v>
      </c>
      <c r="W199" s="23">
        <v>7</v>
      </c>
      <c r="X199" s="23" t="s">
        <v>86</v>
      </c>
      <c r="Y199" s="23" t="s">
        <v>176</v>
      </c>
      <c r="Z199" s="23" t="s">
        <v>46</v>
      </c>
      <c r="AA199" s="23" t="s">
        <v>47</v>
      </c>
      <c r="AB199" s="23" t="s">
        <v>87</v>
      </c>
      <c r="AC199" s="23" t="s">
        <v>88</v>
      </c>
      <c r="AD199" s="23" t="s">
        <v>89</v>
      </c>
      <c r="AE199" s="4" t="str">
        <f>IF(OR(AG199="genus",AG199="species"),LEFT(Y199,FIND(" ",Y199)-1),"")</f>
        <v>Metellina</v>
      </c>
      <c r="AF199" s="4" t="str">
        <f>IF(AG199="species",Y199,"")</f>
        <v>Metellina segmentata</v>
      </c>
      <c r="AG199" s="23" t="s">
        <v>61</v>
      </c>
    </row>
    <row r="200" spans="1:33" s="4" customFormat="1" ht="14.25" customHeight="1" x14ac:dyDescent="0.25">
      <c r="A200" s="23" t="s">
        <v>177</v>
      </c>
      <c r="B200" s="23" t="s">
        <v>32</v>
      </c>
      <c r="C200" s="23" t="s">
        <v>143</v>
      </c>
      <c r="D200" s="23">
        <v>140</v>
      </c>
      <c r="E200" s="24" t="s">
        <v>110</v>
      </c>
      <c r="F200" s="24" t="s">
        <v>162</v>
      </c>
      <c r="G200" s="23">
        <v>30</v>
      </c>
      <c r="H200" s="23" t="s">
        <v>112</v>
      </c>
      <c r="I200" s="25">
        <v>45547</v>
      </c>
      <c r="J200" s="26">
        <v>0.45624999999999999</v>
      </c>
      <c r="K200" s="23">
        <v>256</v>
      </c>
      <c r="L200" s="23" t="s">
        <v>163</v>
      </c>
      <c r="M200" s="23" t="s">
        <v>37</v>
      </c>
      <c r="N200" s="23" t="s">
        <v>38</v>
      </c>
      <c r="O200" s="23" t="s">
        <v>39</v>
      </c>
      <c r="P200" s="23" t="s">
        <v>123</v>
      </c>
      <c r="Q200" s="23">
        <v>55.695833</v>
      </c>
      <c r="R200" s="23">
        <v>-5.2869440000000001</v>
      </c>
      <c r="S200" s="27" t="s">
        <v>41</v>
      </c>
      <c r="T200" s="28" t="str">
        <f>CONCATENATE(A200,"_",SUBSTITUTE(IF(ISBLANK(Y200),IF(ISBLANK(AD200),IF(ISBLANK(AC200),AB200,AC200),AD200),Y200)," ","_"))</f>
        <v>SHSTransect_2_TopMiddle_Notonecta_obliqua</v>
      </c>
      <c r="U200" s="28" t="s">
        <v>42</v>
      </c>
      <c r="V200" s="28" t="s">
        <v>43</v>
      </c>
      <c r="W200" s="23">
        <v>1</v>
      </c>
      <c r="X200" s="23" t="s">
        <v>178</v>
      </c>
      <c r="Y200" s="23" t="s">
        <v>179</v>
      </c>
      <c r="Z200" s="23" t="s">
        <v>46</v>
      </c>
      <c r="AA200" s="23" t="s">
        <v>47</v>
      </c>
      <c r="AB200" s="23" t="s">
        <v>48</v>
      </c>
      <c r="AC200" s="23" t="s">
        <v>59</v>
      </c>
      <c r="AD200" s="23" t="s">
        <v>180</v>
      </c>
      <c r="AE200" s="4" t="str">
        <f>IF(OR(AG200="genus",AG200="species"),LEFT(Y200,FIND(" ",Y200)-1),"")</f>
        <v>Notonecta</v>
      </c>
      <c r="AF200" s="4" t="str">
        <f>IF(AG200="species",Y200,"")</f>
        <v>Notonecta obliqua</v>
      </c>
      <c r="AG200" s="23" t="s">
        <v>61</v>
      </c>
    </row>
    <row r="201" spans="1:33" s="4" customFormat="1" ht="14.25" customHeight="1" x14ac:dyDescent="0.25">
      <c r="A201" s="23" t="s">
        <v>177</v>
      </c>
      <c r="B201" s="23" t="s">
        <v>32</v>
      </c>
      <c r="C201" s="23" t="s">
        <v>143</v>
      </c>
      <c r="D201" s="23">
        <v>140</v>
      </c>
      <c r="E201" s="24" t="s">
        <v>110</v>
      </c>
      <c r="F201" s="24" t="s">
        <v>162</v>
      </c>
      <c r="G201" s="23">
        <v>30</v>
      </c>
      <c r="H201" s="23" t="s">
        <v>112</v>
      </c>
      <c r="I201" s="25">
        <v>45547</v>
      </c>
      <c r="J201" s="26">
        <v>0.45624999999999999</v>
      </c>
      <c r="K201" s="23">
        <v>256</v>
      </c>
      <c r="L201" s="23" t="s">
        <v>163</v>
      </c>
      <c r="M201" s="23" t="s">
        <v>37</v>
      </c>
      <c r="N201" s="23" t="s">
        <v>38</v>
      </c>
      <c r="O201" s="23" t="s">
        <v>39</v>
      </c>
      <c r="P201" s="23" t="s">
        <v>123</v>
      </c>
      <c r="Q201" s="23">
        <v>55.695833</v>
      </c>
      <c r="R201" s="23">
        <v>-5.2869440000000001</v>
      </c>
      <c r="S201" s="27" t="s">
        <v>41</v>
      </c>
      <c r="T201" s="28" t="str">
        <f>CONCATENATE(A201,"_",SUBSTITUTE(IF(ISBLANK(Y201),IF(ISBLANK(AD201),IF(ISBLANK(AC201),AB201,AC201),AD201),Y201)," ","_"))</f>
        <v>SHSTransect_2_TopMiddle_Pachytomella_parallela</v>
      </c>
      <c r="U201" s="28" t="s">
        <v>42</v>
      </c>
      <c r="V201" s="28" t="s">
        <v>43</v>
      </c>
      <c r="W201" s="23">
        <v>4</v>
      </c>
      <c r="X201" s="23" t="s">
        <v>174</v>
      </c>
      <c r="Y201" s="23" t="s">
        <v>175</v>
      </c>
      <c r="Z201" s="23" t="s">
        <v>46</v>
      </c>
      <c r="AA201" s="23" t="s">
        <v>47</v>
      </c>
      <c r="AB201" s="23" t="s">
        <v>48</v>
      </c>
      <c r="AC201" s="23" t="s">
        <v>59</v>
      </c>
      <c r="AD201" s="23" t="s">
        <v>117</v>
      </c>
      <c r="AE201" s="4" t="str">
        <f>IF(OR(AG201="genus",AG201="species"),LEFT(Y201,FIND(" ",Y201)-1),"")</f>
        <v>Pachytomella</v>
      </c>
      <c r="AF201" s="4" t="str">
        <f>IF(AG201="species",Y201,"")</f>
        <v>Pachytomella parallela</v>
      </c>
      <c r="AG201" s="23" t="s">
        <v>61</v>
      </c>
    </row>
    <row r="202" spans="1:33" s="4" customFormat="1" ht="14.25" customHeight="1" x14ac:dyDescent="0.25">
      <c r="A202" s="23" t="s">
        <v>177</v>
      </c>
      <c r="B202" s="23" t="s">
        <v>32</v>
      </c>
      <c r="C202" s="23" t="s">
        <v>143</v>
      </c>
      <c r="D202" s="23">
        <v>140</v>
      </c>
      <c r="E202" s="24" t="s">
        <v>110</v>
      </c>
      <c r="F202" s="24" t="s">
        <v>162</v>
      </c>
      <c r="G202" s="23">
        <v>30</v>
      </c>
      <c r="H202" s="23" t="s">
        <v>112</v>
      </c>
      <c r="I202" s="25">
        <v>45547</v>
      </c>
      <c r="J202" s="26">
        <v>0.45624999999999999</v>
      </c>
      <c r="K202" s="23">
        <v>256</v>
      </c>
      <c r="L202" s="23" t="s">
        <v>163</v>
      </c>
      <c r="M202" s="23" t="s">
        <v>37</v>
      </c>
      <c r="N202" s="23" t="s">
        <v>38</v>
      </c>
      <c r="O202" s="23" t="s">
        <v>39</v>
      </c>
      <c r="P202" s="23" t="s">
        <v>123</v>
      </c>
      <c r="Q202" s="23">
        <v>55.695833</v>
      </c>
      <c r="R202" s="23">
        <v>-5.2869440000000001</v>
      </c>
      <c r="S202" s="27" t="s">
        <v>41</v>
      </c>
      <c r="T202" s="28" t="str">
        <f>CONCATENATE(A202,"_",SUBSTITUTE(IF(ISBLANK(Y202),IF(ISBLANK(AD202),IF(ISBLANK(AC202),AB202,AC202),AD202),Y202)," ","_"))</f>
        <v>SHSTransect_2_TopMiddle_Philaenus_spumarius</v>
      </c>
      <c r="U202" s="28" t="s">
        <v>42</v>
      </c>
      <c r="V202" s="28" t="s">
        <v>43</v>
      </c>
      <c r="W202" s="23">
        <v>4</v>
      </c>
      <c r="X202" s="23" t="s">
        <v>168</v>
      </c>
      <c r="Y202" s="23" t="s">
        <v>169</v>
      </c>
      <c r="Z202" s="23" t="s">
        <v>46</v>
      </c>
      <c r="AA202" s="23" t="s">
        <v>47</v>
      </c>
      <c r="AB202" s="23" t="s">
        <v>48</v>
      </c>
      <c r="AC202" s="23" t="s">
        <v>59</v>
      </c>
      <c r="AD202" s="23" t="s">
        <v>158</v>
      </c>
      <c r="AE202" s="4" t="str">
        <f>IF(OR(AG202="genus",AG202="species"),LEFT(Y202,FIND(" ",Y202)-1),"")</f>
        <v>Philaenus</v>
      </c>
      <c r="AF202" s="4" t="str">
        <f>IF(AG202="species",Y202,"")</f>
        <v>Philaenus spumarius</v>
      </c>
      <c r="AG202" s="23" t="s">
        <v>61</v>
      </c>
    </row>
    <row r="203" spans="1:33" s="4" customFormat="1" ht="14.25" customHeight="1" x14ac:dyDescent="0.25">
      <c r="A203" s="23" t="s">
        <v>188</v>
      </c>
      <c r="B203" s="23" t="s">
        <v>32</v>
      </c>
      <c r="C203" s="23" t="s">
        <v>93</v>
      </c>
      <c r="D203" s="23">
        <v>150</v>
      </c>
      <c r="E203" s="24" t="s">
        <v>110</v>
      </c>
      <c r="F203" s="24" t="s">
        <v>162</v>
      </c>
      <c r="G203" s="23">
        <v>30</v>
      </c>
      <c r="H203" s="23" t="s">
        <v>112</v>
      </c>
      <c r="I203" s="25">
        <v>45547</v>
      </c>
      <c r="J203" s="26">
        <v>0.47708333333333303</v>
      </c>
      <c r="K203" s="23">
        <v>256</v>
      </c>
      <c r="L203" s="23" t="s">
        <v>163</v>
      </c>
      <c r="M203" s="23" t="s">
        <v>37</v>
      </c>
      <c r="N203" s="23" t="s">
        <v>38</v>
      </c>
      <c r="O203" s="23" t="s">
        <v>39</v>
      </c>
      <c r="P203" s="23" t="s">
        <v>129</v>
      </c>
      <c r="Q203" s="23">
        <v>55.695</v>
      </c>
      <c r="R203" s="23">
        <v>-5.286111</v>
      </c>
      <c r="S203" s="27" t="s">
        <v>41</v>
      </c>
      <c r="T203" s="28" t="str">
        <f>CONCATENATE(A203,"_",SUBSTITUTE(IF(ISBLANK(Y203),IF(ISBLANK(AD203),IF(ISBLANK(AC203),AB203,AC203),AD203),Y203)," ","_"))</f>
        <v>SHSTransect_3_TopLeft_Aphrophora_major</v>
      </c>
      <c r="U203" s="28" t="s">
        <v>42</v>
      </c>
      <c r="V203" s="28" t="s">
        <v>43</v>
      </c>
      <c r="W203" s="23">
        <v>1</v>
      </c>
      <c r="X203" s="23" t="s">
        <v>189</v>
      </c>
      <c r="Y203" s="23" t="s">
        <v>190</v>
      </c>
      <c r="Z203" s="23" t="s">
        <v>46</v>
      </c>
      <c r="AA203" s="23" t="s">
        <v>47</v>
      </c>
      <c r="AB203" s="23" t="s">
        <v>48</v>
      </c>
      <c r="AC203" s="23" t="s">
        <v>59</v>
      </c>
      <c r="AD203" s="23" t="s">
        <v>158</v>
      </c>
      <c r="AE203" s="4" t="str">
        <f>IF(OR(AG203="genus",AG203="species"),LEFT(Y203,FIND(" ",Y203)-1),"")</f>
        <v>Aphrophora</v>
      </c>
      <c r="AF203" s="4" t="str">
        <f>IF(AG203="species",Y203,"")</f>
        <v>Aphrophora major</v>
      </c>
      <c r="AG203" s="23" t="s">
        <v>61</v>
      </c>
    </row>
    <row r="204" spans="1:33" s="4" customFormat="1" ht="14.25" customHeight="1" x14ac:dyDescent="0.25">
      <c r="A204" s="23" t="s">
        <v>188</v>
      </c>
      <c r="B204" s="23" t="s">
        <v>32</v>
      </c>
      <c r="C204" s="23" t="s">
        <v>93</v>
      </c>
      <c r="D204" s="23">
        <v>150</v>
      </c>
      <c r="E204" s="24" t="s">
        <v>110</v>
      </c>
      <c r="F204" s="24" t="s">
        <v>162</v>
      </c>
      <c r="G204" s="23">
        <v>30</v>
      </c>
      <c r="H204" s="23" t="s">
        <v>112</v>
      </c>
      <c r="I204" s="25">
        <v>45547</v>
      </c>
      <c r="J204" s="26">
        <v>0.47708333333333303</v>
      </c>
      <c r="K204" s="23">
        <v>256</v>
      </c>
      <c r="L204" s="23" t="s">
        <v>163</v>
      </c>
      <c r="M204" s="23" t="s">
        <v>37</v>
      </c>
      <c r="N204" s="23" t="s">
        <v>38</v>
      </c>
      <c r="O204" s="23" t="s">
        <v>39</v>
      </c>
      <c r="P204" s="23" t="s">
        <v>129</v>
      </c>
      <c r="Q204" s="23">
        <v>55.695</v>
      </c>
      <c r="R204" s="23">
        <v>-5.286111</v>
      </c>
      <c r="S204" s="27" t="s">
        <v>41</v>
      </c>
      <c r="T204" s="28" t="str">
        <f>CONCATENATE(A204,"_",SUBSTITUTE(IF(ISBLANK(Y204),IF(ISBLANK(AD204),IF(ISBLANK(AC204),AB204,AC204),AD204),Y204)," ","_"))</f>
        <v>SHSTransect_3_TopLeft_Culicidae_sp.</v>
      </c>
      <c r="U204" s="28" t="s">
        <v>42</v>
      </c>
      <c r="V204" s="28" t="s">
        <v>43</v>
      </c>
      <c r="W204" s="23">
        <v>4</v>
      </c>
      <c r="X204" s="23" t="s">
        <v>166</v>
      </c>
      <c r="Y204" s="8" t="str">
        <f>IF(AG204="class",AB204,IF(AG204="order",AC204,IF(AG204="family",AD204,AA204)))&amp;" sp."</f>
        <v>Culicidae sp.</v>
      </c>
      <c r="Z204" s="23" t="s">
        <v>46</v>
      </c>
      <c r="AA204" s="23" t="s">
        <v>47</v>
      </c>
      <c r="AB204" s="23" t="s">
        <v>48</v>
      </c>
      <c r="AC204" s="23" t="s">
        <v>67</v>
      </c>
      <c r="AD204" s="23" t="s">
        <v>167</v>
      </c>
      <c r="AE204" s="4" t="str">
        <f>IF(OR(AG204="genus",AG204="species"),LEFT(Y204,FIND(" ",Y204)-1),IF(RIGHT(AD204,4)=" sp.",LEFT(AD204,LEN(AD204)-4),AD204)&amp;" sp.")</f>
        <v>Culicidae sp.</v>
      </c>
      <c r="AF204" s="4" t="str">
        <f>IF(AG204="species",Y204,IF(RIGHT(AE204,4)=" sp.",LEFT(AE204,LEN(AE204)-4),AE204)&amp;" sp.")</f>
        <v>Culicidae sp.</v>
      </c>
      <c r="AG204" s="23" t="s">
        <v>29</v>
      </c>
    </row>
    <row r="205" spans="1:33" s="4" customFormat="1" ht="14.25" customHeight="1" x14ac:dyDescent="0.25">
      <c r="A205" s="23" t="s">
        <v>188</v>
      </c>
      <c r="B205" s="23" t="s">
        <v>32</v>
      </c>
      <c r="C205" s="23" t="s">
        <v>93</v>
      </c>
      <c r="D205" s="23">
        <v>150</v>
      </c>
      <c r="E205" s="24" t="s">
        <v>110</v>
      </c>
      <c r="F205" s="24" t="s">
        <v>162</v>
      </c>
      <c r="G205" s="23">
        <v>30</v>
      </c>
      <c r="H205" s="23" t="s">
        <v>112</v>
      </c>
      <c r="I205" s="25">
        <v>45547</v>
      </c>
      <c r="J205" s="26">
        <v>0.47708333333333303</v>
      </c>
      <c r="K205" s="23">
        <v>256</v>
      </c>
      <c r="L205" s="23" t="s">
        <v>163</v>
      </c>
      <c r="M205" s="23" t="s">
        <v>37</v>
      </c>
      <c r="N205" s="23" t="s">
        <v>38</v>
      </c>
      <c r="O205" s="23" t="s">
        <v>39</v>
      </c>
      <c r="P205" s="23" t="s">
        <v>129</v>
      </c>
      <c r="Q205" s="23">
        <v>55.695</v>
      </c>
      <c r="R205" s="23">
        <v>-5.286111</v>
      </c>
      <c r="S205" s="27" t="s">
        <v>41</v>
      </c>
      <c r="T205" s="28" t="str">
        <f>CONCATENATE(A205,"_",SUBSTITUTE(IF(ISBLANK(Y205),IF(ISBLANK(AD205),IF(ISBLANK(AC205),AB205,AC205),AD205),Y205)," ","_"))</f>
        <v>SHSTransect_3_TopLeft_Formicidae_sp.</v>
      </c>
      <c r="U205" s="28" t="s">
        <v>42</v>
      </c>
      <c r="V205" s="28" t="s">
        <v>43</v>
      </c>
      <c r="W205" s="23">
        <v>1</v>
      </c>
      <c r="X205" s="23" t="s">
        <v>194</v>
      </c>
      <c r="Y205" s="8" t="str">
        <f>IF(AG205="class",AB205,IF(AG205="order",AC205,IF(AG205="family",AD205,AA205)))&amp;" sp."</f>
        <v>Formicidae sp.</v>
      </c>
      <c r="Z205" s="23" t="s">
        <v>46</v>
      </c>
      <c r="AA205" s="23" t="s">
        <v>47</v>
      </c>
      <c r="AB205" s="23" t="s">
        <v>48</v>
      </c>
      <c r="AC205" s="23" t="s">
        <v>101</v>
      </c>
      <c r="AD205" s="23" t="s">
        <v>195</v>
      </c>
      <c r="AE205" s="4" t="str">
        <f>IF(OR(AG205="genus",AG205="species"),LEFT(Y205,FIND(" ",Y205)-1),IF(RIGHT(AD205,4)=" sp.",LEFT(AD205,LEN(AD205)-4),AD205)&amp;" sp.")</f>
        <v>Formicidae sp.</v>
      </c>
      <c r="AF205" s="4" t="str">
        <f>IF(AG205="species",Y205,IF(RIGHT(AE205,4)=" sp.",LEFT(AE205,LEN(AE205)-4),AE205)&amp;" sp.")</f>
        <v>Formicidae sp.</v>
      </c>
      <c r="AG205" s="23" t="s">
        <v>29</v>
      </c>
    </row>
    <row r="206" spans="1:33" s="4" customFormat="1" ht="14.25" customHeight="1" x14ac:dyDescent="0.25">
      <c r="A206" s="23" t="s">
        <v>188</v>
      </c>
      <c r="B206" s="23" t="s">
        <v>32</v>
      </c>
      <c r="C206" s="23" t="s">
        <v>93</v>
      </c>
      <c r="D206" s="23">
        <v>150</v>
      </c>
      <c r="E206" s="24" t="s">
        <v>110</v>
      </c>
      <c r="F206" s="24" t="s">
        <v>162</v>
      </c>
      <c r="G206" s="23">
        <v>30</v>
      </c>
      <c r="H206" s="23" t="s">
        <v>112</v>
      </c>
      <c r="I206" s="25">
        <v>45547</v>
      </c>
      <c r="J206" s="26">
        <v>0.47708333333333303</v>
      </c>
      <c r="K206" s="23">
        <v>256</v>
      </c>
      <c r="L206" s="23" t="s">
        <v>163</v>
      </c>
      <c r="M206" s="23" t="s">
        <v>37</v>
      </c>
      <c r="N206" s="23" t="s">
        <v>38</v>
      </c>
      <c r="O206" s="23" t="s">
        <v>39</v>
      </c>
      <c r="P206" s="23" t="s">
        <v>129</v>
      </c>
      <c r="Q206" s="23">
        <v>55.695</v>
      </c>
      <c r="R206" s="23">
        <v>-5.286111</v>
      </c>
      <c r="S206" s="27" t="s">
        <v>41</v>
      </c>
      <c r="T206" s="28" t="str">
        <f>CONCATENATE(A206,"_",SUBSTITUTE(IF(ISBLANK(Y206),IF(ISBLANK(AD206),IF(ISBLANK(AC206),AB206,AC206),AD206),Y206)," ","_"))</f>
        <v>SHSTransect_3_TopLeft_Helophilus_trivittatus</v>
      </c>
      <c r="U206" s="28" t="s">
        <v>42</v>
      </c>
      <c r="V206" s="28" t="s">
        <v>43</v>
      </c>
      <c r="W206" s="23">
        <v>1</v>
      </c>
      <c r="X206" s="23" t="s">
        <v>196</v>
      </c>
      <c r="Y206" s="23" t="s">
        <v>197</v>
      </c>
      <c r="Z206" s="23" t="s">
        <v>46</v>
      </c>
      <c r="AA206" s="23" t="s">
        <v>47</v>
      </c>
      <c r="AB206" s="23" t="s">
        <v>48</v>
      </c>
      <c r="AC206" s="23" t="s">
        <v>67</v>
      </c>
      <c r="AD206" s="23" t="s">
        <v>198</v>
      </c>
      <c r="AE206" s="4" t="str">
        <f>IF(OR(AG206="genus",AG206="species"),LEFT(Y206,FIND(" ",Y206)-1),"")</f>
        <v>Helophilus</v>
      </c>
      <c r="AF206" s="4" t="str">
        <f>IF(AG206="species",Y206,"")</f>
        <v>Helophilus trivittatus</v>
      </c>
      <c r="AG206" s="23" t="s">
        <v>61</v>
      </c>
    </row>
    <row r="207" spans="1:33" s="4" customFormat="1" ht="14.25" customHeight="1" x14ac:dyDescent="0.25">
      <c r="A207" s="23" t="s">
        <v>188</v>
      </c>
      <c r="B207" s="23" t="s">
        <v>32</v>
      </c>
      <c r="C207" s="23" t="s">
        <v>93</v>
      </c>
      <c r="D207" s="23">
        <v>150</v>
      </c>
      <c r="E207" s="24" t="s">
        <v>110</v>
      </c>
      <c r="F207" s="24" t="s">
        <v>162</v>
      </c>
      <c r="G207" s="23">
        <v>30</v>
      </c>
      <c r="H207" s="23" t="s">
        <v>112</v>
      </c>
      <c r="I207" s="25">
        <v>45547</v>
      </c>
      <c r="J207" s="26">
        <v>0.47708333333333303</v>
      </c>
      <c r="K207" s="23">
        <v>256</v>
      </c>
      <c r="L207" s="23" t="s">
        <v>163</v>
      </c>
      <c r="M207" s="23" t="s">
        <v>37</v>
      </c>
      <c r="N207" s="23" t="s">
        <v>38</v>
      </c>
      <c r="O207" s="23" t="s">
        <v>39</v>
      </c>
      <c r="P207" s="23" t="s">
        <v>129</v>
      </c>
      <c r="Q207" s="23">
        <v>55.695</v>
      </c>
      <c r="R207" s="23">
        <v>-5.286111</v>
      </c>
      <c r="S207" s="27" t="s">
        <v>41</v>
      </c>
      <c r="T207" s="28" t="str">
        <f>CONCATENATE(A207,"_",SUBSTITUTE(IF(ISBLANK(Y207),IF(ISBLANK(AD207),IF(ISBLANK(AC207),AB207,AC207),AD207),Y207)," ","_"))</f>
        <v>SHSTransect_3_TopLeft_Ixodida_sp.</v>
      </c>
      <c r="U207" s="28" t="s">
        <v>42</v>
      </c>
      <c r="V207" s="28" t="s">
        <v>43</v>
      </c>
      <c r="W207" s="23">
        <v>6</v>
      </c>
      <c r="X207" s="23" t="s">
        <v>164</v>
      </c>
      <c r="Y207" s="8" t="str">
        <f>IF(AG207="class",AB207,IF(AG207="order",AC207,IF(AG207="family",AD207,AA207)))&amp;" sp."</f>
        <v>Ixodida sp.</v>
      </c>
      <c r="Z207" s="23" t="s">
        <v>46</v>
      </c>
      <c r="AA207" s="23" t="s">
        <v>47</v>
      </c>
      <c r="AB207" s="23" t="s">
        <v>87</v>
      </c>
      <c r="AC207" s="23" t="s">
        <v>134</v>
      </c>
      <c r="AD207" s="16" t="str">
        <f>IF(RIGHT(AC207,4)=" sp.",LEFT(AC207,LEN(AC207)-4),AC207)&amp;" sp."</f>
        <v>Ixodida sp.</v>
      </c>
      <c r="AE207" s="4" t="str">
        <f>IF(OR(AG207="genus",AG207="species"),LEFT(Y207,FIND(" ",Y207)-1),IF(RIGHT(AD207,4)=" sp.",LEFT(AD207,LEN(AD207)-4),AD207)&amp;" sp.")</f>
        <v>Ixodida sp.</v>
      </c>
      <c r="AF207" s="4" t="str">
        <f>IF(AG207="species",Y207,IF(RIGHT(AE207,4)=" sp.",LEFT(AE207,LEN(AE207)-4),AE207)&amp;" sp.")</f>
        <v>Ixodida sp.</v>
      </c>
      <c r="AG207" s="23" t="s">
        <v>28</v>
      </c>
    </row>
    <row r="208" spans="1:33" s="4" customFormat="1" ht="14.25" customHeight="1" x14ac:dyDescent="0.25">
      <c r="A208" s="23" t="s">
        <v>188</v>
      </c>
      <c r="B208" s="23" t="s">
        <v>32</v>
      </c>
      <c r="C208" s="23" t="s">
        <v>93</v>
      </c>
      <c r="D208" s="23">
        <v>150</v>
      </c>
      <c r="E208" s="24" t="s">
        <v>110</v>
      </c>
      <c r="F208" s="24" t="s">
        <v>162</v>
      </c>
      <c r="G208" s="23">
        <v>30</v>
      </c>
      <c r="H208" s="23" t="s">
        <v>112</v>
      </c>
      <c r="I208" s="25">
        <v>45547</v>
      </c>
      <c r="J208" s="26">
        <v>0.47708333333333303</v>
      </c>
      <c r="K208" s="23">
        <v>256</v>
      </c>
      <c r="L208" s="23" t="s">
        <v>163</v>
      </c>
      <c r="M208" s="23" t="s">
        <v>37</v>
      </c>
      <c r="N208" s="23" t="s">
        <v>38</v>
      </c>
      <c r="O208" s="23" t="s">
        <v>39</v>
      </c>
      <c r="P208" s="23" t="s">
        <v>129</v>
      </c>
      <c r="Q208" s="23">
        <v>55.695</v>
      </c>
      <c r="R208" s="23">
        <v>-5.286111</v>
      </c>
      <c r="S208" s="27" t="s">
        <v>41</v>
      </c>
      <c r="T208" s="28" t="str">
        <f>CONCATENATE(A208,"_",SUBSTITUTE(IF(ISBLANK(Y208),IF(ISBLANK(AD208),IF(ISBLANK(AC208),AB208,AC208),AD208),Y208)," ","_"))</f>
        <v>SHSTransect_3_TopLeft_Limoniidae_sp.</v>
      </c>
      <c r="U208" s="28" t="s">
        <v>42</v>
      </c>
      <c r="V208" s="28" t="s">
        <v>43</v>
      </c>
      <c r="W208" s="23">
        <v>1</v>
      </c>
      <c r="X208" s="23" t="s">
        <v>65</v>
      </c>
      <c r="Y208" s="8" t="str">
        <f>IF(AG208="class",AB208,IF(AG208="order",AC208,IF(AG208="family",AD208,AA208)))&amp;" sp."</f>
        <v>Limoniidae sp.</v>
      </c>
      <c r="Z208" s="23" t="s">
        <v>46</v>
      </c>
      <c r="AA208" s="23" t="s">
        <v>47</v>
      </c>
      <c r="AB208" s="23" t="s">
        <v>48</v>
      </c>
      <c r="AC208" s="23" t="s">
        <v>67</v>
      </c>
      <c r="AD208" s="23" t="s">
        <v>183</v>
      </c>
      <c r="AE208" s="4" t="str">
        <f>IF(OR(AG208="genus",AG208="species"),LEFT(Y208,FIND(" ",Y208)-1),IF(RIGHT(AD208,4)=" sp.",LEFT(AD208,LEN(AD208)-4),AD208)&amp;" sp.")</f>
        <v>Limoniidae sp.</v>
      </c>
      <c r="AF208" s="4" t="str">
        <f>IF(AG208="species",Y208,IF(RIGHT(AE208,4)=" sp.",LEFT(AE208,LEN(AE208)-4),AE208)&amp;" sp.")</f>
        <v>Limoniidae sp.</v>
      </c>
      <c r="AG208" s="23" t="s">
        <v>29</v>
      </c>
    </row>
    <row r="209" spans="1:60" s="4" customFormat="1" ht="14.25" customHeight="1" x14ac:dyDescent="0.25">
      <c r="A209" s="23" t="s">
        <v>188</v>
      </c>
      <c r="B209" s="23" t="s">
        <v>32</v>
      </c>
      <c r="C209" s="23" t="s">
        <v>93</v>
      </c>
      <c r="D209" s="23">
        <v>150</v>
      </c>
      <c r="E209" s="24" t="s">
        <v>110</v>
      </c>
      <c r="F209" s="24" t="s">
        <v>162</v>
      </c>
      <c r="G209" s="23">
        <v>30</v>
      </c>
      <c r="H209" s="23" t="s">
        <v>112</v>
      </c>
      <c r="I209" s="25">
        <v>45547</v>
      </c>
      <c r="J209" s="26">
        <v>0.47708333333333303</v>
      </c>
      <c r="K209" s="23">
        <v>256</v>
      </c>
      <c r="L209" s="23" t="s">
        <v>163</v>
      </c>
      <c r="M209" s="23" t="s">
        <v>37</v>
      </c>
      <c r="N209" s="23" t="s">
        <v>38</v>
      </c>
      <c r="O209" s="23" t="s">
        <v>39</v>
      </c>
      <c r="P209" s="23" t="s">
        <v>129</v>
      </c>
      <c r="Q209" s="23">
        <v>55.695</v>
      </c>
      <c r="R209" s="23">
        <v>-5.286111</v>
      </c>
      <c r="S209" s="27" t="s">
        <v>41</v>
      </c>
      <c r="T209" s="28" t="str">
        <f>CONCATENATE(A209,"_",SUBSTITUTE(IF(ISBLANK(Y209),IF(ISBLANK(AD209),IF(ISBLANK(AC209),AB209,AC209),AD209),Y209)," ","_"))</f>
        <v>SHSTransect_3_TopLeft_Melitaea_idyma</v>
      </c>
      <c r="U209" s="28" t="s">
        <v>42</v>
      </c>
      <c r="V209" s="28" t="s">
        <v>43</v>
      </c>
      <c r="W209" s="23">
        <v>1</v>
      </c>
      <c r="X209" s="23" t="s">
        <v>191</v>
      </c>
      <c r="Y209" s="23" t="s">
        <v>192</v>
      </c>
      <c r="Z209" s="23" t="s">
        <v>46</v>
      </c>
      <c r="AA209" s="23" t="s">
        <v>47</v>
      </c>
      <c r="AB209" s="23" t="s">
        <v>48</v>
      </c>
      <c r="AC209" s="23" t="s">
        <v>49</v>
      </c>
      <c r="AD209" s="23" t="s">
        <v>193</v>
      </c>
      <c r="AE209" s="4" t="str">
        <f>IF(OR(AG209="genus",AG209="species"),LEFT(Y209,FIND(" ",Y209)-1),"")</f>
        <v>Melitaea</v>
      </c>
      <c r="AF209" s="4" t="str">
        <f>IF(AG209="species",Y209,"")</f>
        <v>Melitaea idyma</v>
      </c>
      <c r="AG209" s="23" t="s">
        <v>61</v>
      </c>
    </row>
    <row r="210" spans="1:60" s="4" customFormat="1" ht="14.25" customHeight="1" x14ac:dyDescent="0.25">
      <c r="A210" s="23" t="s">
        <v>188</v>
      </c>
      <c r="B210" s="23" t="s">
        <v>32</v>
      </c>
      <c r="C210" s="23" t="s">
        <v>93</v>
      </c>
      <c r="D210" s="23">
        <v>150</v>
      </c>
      <c r="E210" s="24" t="s">
        <v>110</v>
      </c>
      <c r="F210" s="24" t="s">
        <v>162</v>
      </c>
      <c r="G210" s="23">
        <v>30</v>
      </c>
      <c r="H210" s="23" t="s">
        <v>112</v>
      </c>
      <c r="I210" s="25">
        <v>45547</v>
      </c>
      <c r="J210" s="26">
        <v>0.47708333333333303</v>
      </c>
      <c r="K210" s="23">
        <v>256</v>
      </c>
      <c r="L210" s="23" t="s">
        <v>163</v>
      </c>
      <c r="M210" s="23" t="s">
        <v>37</v>
      </c>
      <c r="N210" s="23" t="s">
        <v>38</v>
      </c>
      <c r="O210" s="23" t="s">
        <v>39</v>
      </c>
      <c r="P210" s="23" t="s">
        <v>129</v>
      </c>
      <c r="Q210" s="23">
        <v>55.695</v>
      </c>
      <c r="R210" s="23">
        <v>-5.286111</v>
      </c>
      <c r="S210" s="27" t="s">
        <v>41</v>
      </c>
      <c r="T210" s="28" t="str">
        <f>CONCATENATE(A210,"_",SUBSTITUTE(IF(ISBLANK(Y210),IF(ISBLANK(AD210),IF(ISBLANK(AC210),AB210,AC210),AD210),Y210)," ","_"))</f>
        <v>SHSTransect_3_TopLeft_Metellina_segmentata</v>
      </c>
      <c r="U210" s="28" t="s">
        <v>42</v>
      </c>
      <c r="V210" s="28" t="s">
        <v>43</v>
      </c>
      <c r="W210" s="23">
        <v>5</v>
      </c>
      <c r="X210" s="23" t="s">
        <v>86</v>
      </c>
      <c r="Y210" s="23" t="s">
        <v>176</v>
      </c>
      <c r="Z210" s="23" t="s">
        <v>46</v>
      </c>
      <c r="AA210" s="23" t="s">
        <v>47</v>
      </c>
      <c r="AB210" s="23" t="s">
        <v>87</v>
      </c>
      <c r="AC210" s="23" t="s">
        <v>88</v>
      </c>
      <c r="AD210" s="23" t="s">
        <v>89</v>
      </c>
      <c r="AE210" s="4" t="str">
        <f>IF(OR(AG210="genus",AG210="species"),LEFT(Y210,FIND(" ",Y210)-1),"")</f>
        <v>Metellina</v>
      </c>
      <c r="AF210" s="4" t="str">
        <f>IF(AG210="species",Y210,"")</f>
        <v>Metellina segmentata</v>
      </c>
      <c r="AG210" s="23" t="s">
        <v>61</v>
      </c>
    </row>
    <row r="211" spans="1:60" s="4" customFormat="1" ht="14.25" customHeight="1" x14ac:dyDescent="0.25">
      <c r="A211" s="23" t="s">
        <v>188</v>
      </c>
      <c r="B211" s="23" t="s">
        <v>32</v>
      </c>
      <c r="C211" s="23" t="s">
        <v>93</v>
      </c>
      <c r="D211" s="23">
        <v>150</v>
      </c>
      <c r="E211" s="24" t="s">
        <v>110</v>
      </c>
      <c r="F211" s="24" t="s">
        <v>162</v>
      </c>
      <c r="G211" s="23">
        <v>30</v>
      </c>
      <c r="H211" s="23" t="s">
        <v>112</v>
      </c>
      <c r="I211" s="25">
        <v>45547</v>
      </c>
      <c r="J211" s="26">
        <v>0.47708333333333303</v>
      </c>
      <c r="K211" s="23">
        <v>256</v>
      </c>
      <c r="L211" s="23" t="s">
        <v>163</v>
      </c>
      <c r="M211" s="23" t="s">
        <v>37</v>
      </c>
      <c r="N211" s="23" t="s">
        <v>38</v>
      </c>
      <c r="O211" s="23" t="s">
        <v>39</v>
      </c>
      <c r="P211" s="23" t="s">
        <v>129</v>
      </c>
      <c r="Q211" s="23">
        <v>55.695</v>
      </c>
      <c r="R211" s="23">
        <v>-5.286111</v>
      </c>
      <c r="S211" s="27" t="s">
        <v>41</v>
      </c>
      <c r="T211" s="28" t="str">
        <f>CONCATENATE(A211,"_",SUBSTITUTE(IF(ISBLANK(Y211),IF(ISBLANK(AD211),IF(ISBLANK(AC211),AB211,AC211),AD211),Y211)," ","_"))</f>
        <v>SHSTransect_3_TopLeft_Pachytomella_parallela</v>
      </c>
      <c r="U211" s="28" t="s">
        <v>42</v>
      </c>
      <c r="V211" s="28" t="s">
        <v>43</v>
      </c>
      <c r="W211" s="23">
        <v>4</v>
      </c>
      <c r="X211" s="23" t="s">
        <v>174</v>
      </c>
      <c r="Y211" s="23" t="s">
        <v>175</v>
      </c>
      <c r="Z211" s="23" t="s">
        <v>46</v>
      </c>
      <c r="AA211" s="23" t="s">
        <v>47</v>
      </c>
      <c r="AB211" s="23" t="s">
        <v>48</v>
      </c>
      <c r="AC211" s="23" t="s">
        <v>59</v>
      </c>
      <c r="AD211" s="23" t="s">
        <v>117</v>
      </c>
      <c r="AE211" s="4" t="str">
        <f>IF(OR(AG211="genus",AG211="species"),LEFT(Y211,FIND(" ",Y211)-1),"")</f>
        <v>Pachytomella</v>
      </c>
      <c r="AF211" s="4" t="str">
        <f>IF(AG211="species",Y211,"")</f>
        <v>Pachytomella parallela</v>
      </c>
      <c r="AG211" s="23" t="s">
        <v>61</v>
      </c>
    </row>
    <row r="212" spans="1:60" s="4" customFormat="1" ht="14.25" customHeight="1" x14ac:dyDescent="0.25">
      <c r="A212" s="23" t="s">
        <v>188</v>
      </c>
      <c r="B212" s="23" t="s">
        <v>32</v>
      </c>
      <c r="C212" s="23" t="s">
        <v>93</v>
      </c>
      <c r="D212" s="23">
        <v>150</v>
      </c>
      <c r="E212" s="24" t="s">
        <v>110</v>
      </c>
      <c r="F212" s="24" t="s">
        <v>162</v>
      </c>
      <c r="G212" s="23">
        <v>30</v>
      </c>
      <c r="H212" s="23" t="s">
        <v>112</v>
      </c>
      <c r="I212" s="25">
        <v>45547</v>
      </c>
      <c r="J212" s="26">
        <v>0.47708333333333303</v>
      </c>
      <c r="K212" s="23">
        <v>256</v>
      </c>
      <c r="L212" s="23" t="s">
        <v>163</v>
      </c>
      <c r="M212" s="23" t="s">
        <v>37</v>
      </c>
      <c r="N212" s="23" t="s">
        <v>38</v>
      </c>
      <c r="O212" s="23" t="s">
        <v>39</v>
      </c>
      <c r="P212" s="23" t="s">
        <v>129</v>
      </c>
      <c r="Q212" s="23">
        <v>55.695</v>
      </c>
      <c r="R212" s="23">
        <v>-5.286111</v>
      </c>
      <c r="S212" s="27" t="s">
        <v>41</v>
      </c>
      <c r="T212" s="28" t="str">
        <f>CONCATENATE(A212,"_",SUBSTITUTE(IF(ISBLANK(Y212),IF(ISBLANK(AD212),IF(ISBLANK(AC212),AB212,AC212),AD212),Y212)," ","_"))</f>
        <v>SHSTransect_3_TopLeft_Philaenus_spumarius</v>
      </c>
      <c r="U212" s="28" t="s">
        <v>42</v>
      </c>
      <c r="V212" s="28" t="s">
        <v>43</v>
      </c>
      <c r="W212" s="23">
        <v>3</v>
      </c>
      <c r="X212" s="23" t="s">
        <v>168</v>
      </c>
      <c r="Y212" s="23" t="s">
        <v>169</v>
      </c>
      <c r="Z212" s="23" t="s">
        <v>46</v>
      </c>
      <c r="AA212" s="23" t="s">
        <v>47</v>
      </c>
      <c r="AB212" s="23" t="s">
        <v>48</v>
      </c>
      <c r="AC212" s="23" t="s">
        <v>59</v>
      </c>
      <c r="AD212" s="23" t="s">
        <v>158</v>
      </c>
      <c r="AE212" s="4" t="str">
        <f>IF(OR(AG212="genus",AG212="species"),LEFT(Y212,FIND(" ",Y212)-1),"")</f>
        <v>Philaenus</v>
      </c>
      <c r="AF212" s="4" t="str">
        <f>IF(AG212="species",Y212,"")</f>
        <v>Philaenus spumarius</v>
      </c>
      <c r="AG212" s="23" t="s">
        <v>61</v>
      </c>
    </row>
    <row r="213" spans="1:60" s="4" customFormat="1" ht="14.25" customHeight="1" x14ac:dyDescent="0.25">
      <c r="A213" s="23" t="s">
        <v>188</v>
      </c>
      <c r="B213" s="23" t="s">
        <v>32</v>
      </c>
      <c r="C213" s="23" t="s">
        <v>93</v>
      </c>
      <c r="D213" s="23">
        <v>150</v>
      </c>
      <c r="E213" s="24" t="s">
        <v>110</v>
      </c>
      <c r="F213" s="24" t="s">
        <v>162</v>
      </c>
      <c r="G213" s="23">
        <v>30</v>
      </c>
      <c r="H213" s="23" t="s">
        <v>112</v>
      </c>
      <c r="I213" s="25">
        <v>45547</v>
      </c>
      <c r="J213" s="26">
        <v>0.47708333333333303</v>
      </c>
      <c r="K213" s="23">
        <v>256</v>
      </c>
      <c r="L213" s="23" t="s">
        <v>163</v>
      </c>
      <c r="M213" s="23" t="s">
        <v>37</v>
      </c>
      <c r="N213" s="23" t="s">
        <v>38</v>
      </c>
      <c r="O213" s="23" t="s">
        <v>39</v>
      </c>
      <c r="P213" s="23" t="s">
        <v>129</v>
      </c>
      <c r="Q213" s="23">
        <v>55.695</v>
      </c>
      <c r="R213" s="23">
        <v>-5.286111</v>
      </c>
      <c r="S213" s="27" t="s">
        <v>41</v>
      </c>
      <c r="T213" s="28" t="str">
        <f>CONCATENATE(A213,"_",SUBSTITUTE(IF(ISBLANK(Y213),IF(ISBLANK(AD213),IF(ISBLANK(AC213),AB213,AC213),AD213),Y213)," ","_"))</f>
        <v>SHSTransect_3_TopLeft_Stenodema_laevigatum</v>
      </c>
      <c r="U213" s="28" t="s">
        <v>42</v>
      </c>
      <c r="V213" s="28" t="s">
        <v>43</v>
      </c>
      <c r="W213" s="23">
        <v>1</v>
      </c>
      <c r="X213" s="23" t="s">
        <v>199</v>
      </c>
      <c r="Y213" s="23" t="s">
        <v>200</v>
      </c>
      <c r="Z213" s="23" t="s">
        <v>46</v>
      </c>
      <c r="AA213" s="23" t="s">
        <v>47</v>
      </c>
      <c r="AB213" s="23" t="s">
        <v>48</v>
      </c>
      <c r="AC213" s="23" t="s">
        <v>59</v>
      </c>
      <c r="AD213" s="23" t="s">
        <v>117</v>
      </c>
      <c r="AE213" s="4" t="str">
        <f>IF(OR(AG213="genus",AG213="species"),LEFT(Y213,FIND(" ",Y213)-1),"")</f>
        <v>Stenodema</v>
      </c>
      <c r="AF213" s="4" t="str">
        <f>IF(AG213="species",Y213,"")</f>
        <v>Stenodema laevigatum</v>
      </c>
      <c r="AG213" s="23" t="s">
        <v>61</v>
      </c>
    </row>
    <row r="214" spans="1:60" s="4" customFormat="1" ht="14.25" customHeight="1" x14ac:dyDescent="0.25">
      <c r="A214" s="23" t="s">
        <v>188</v>
      </c>
      <c r="B214" s="23" t="s">
        <v>32</v>
      </c>
      <c r="C214" s="23" t="s">
        <v>93</v>
      </c>
      <c r="D214" s="23">
        <v>150</v>
      </c>
      <c r="E214" s="24" t="s">
        <v>110</v>
      </c>
      <c r="F214" s="24" t="s">
        <v>162</v>
      </c>
      <c r="G214" s="23">
        <v>30</v>
      </c>
      <c r="H214" s="23" t="s">
        <v>112</v>
      </c>
      <c r="I214" s="25">
        <v>45547</v>
      </c>
      <c r="J214" s="26">
        <v>0.47708333333333336</v>
      </c>
      <c r="K214" s="23">
        <v>256</v>
      </c>
      <c r="L214" s="23" t="s">
        <v>163</v>
      </c>
      <c r="M214" s="23" t="s">
        <v>37</v>
      </c>
      <c r="N214" s="23" t="s">
        <v>38</v>
      </c>
      <c r="O214" s="23" t="s">
        <v>39</v>
      </c>
      <c r="P214" s="23" t="s">
        <v>129</v>
      </c>
      <c r="Q214" s="23">
        <v>55.695</v>
      </c>
      <c r="R214" s="23">
        <v>-5.286111</v>
      </c>
      <c r="S214" s="27" t="s">
        <v>41</v>
      </c>
      <c r="T214" s="28" t="str">
        <f>CONCATENATE(A214,"_",SUBSTITUTE(IF(ISBLANK(Y214),IF(ISBLANK(AD214),IF(ISBLANK(AC214),AB214,AC214),AD214),Y214)," ","_"))</f>
        <v>SHSTransect_3_TopLeft_Argiope_bruennichi</v>
      </c>
      <c r="U214" s="28" t="s">
        <v>42</v>
      </c>
      <c r="V214" s="28" t="s">
        <v>43</v>
      </c>
      <c r="W214" s="8">
        <v>2</v>
      </c>
      <c r="X214" s="8" t="s">
        <v>172</v>
      </c>
      <c r="Y214" s="8" t="s">
        <v>173</v>
      </c>
      <c r="Z214" s="8" t="s">
        <v>46</v>
      </c>
      <c r="AA214" s="8" t="s">
        <v>47</v>
      </c>
      <c r="AB214" s="23" t="s">
        <v>87</v>
      </c>
      <c r="AC214" s="23" t="s">
        <v>88</v>
      </c>
      <c r="AD214" s="23" t="s">
        <v>147</v>
      </c>
      <c r="AE214" s="4" t="str">
        <f>IF(OR(AG214="genus",AG214="species"),LEFT(Y214,FIND(" ",Y214)-1),"")</f>
        <v>Argiope</v>
      </c>
      <c r="AF214" s="4" t="str">
        <f>IF(AG214="species",Y214,"")</f>
        <v>Argiope bruennichi</v>
      </c>
      <c r="AG214" s="23" t="s">
        <v>61</v>
      </c>
    </row>
    <row r="215" spans="1:60" s="4" customFormat="1" ht="14.25" customHeight="1" x14ac:dyDescent="0.3">
      <c r="A215" s="28" t="s">
        <v>201</v>
      </c>
      <c r="B215" s="23" t="s">
        <v>32</v>
      </c>
      <c r="C215" s="23" t="s">
        <v>143</v>
      </c>
      <c r="D215" s="23">
        <v>100</v>
      </c>
      <c r="E215" s="24" t="s">
        <v>110</v>
      </c>
      <c r="F215" s="24" t="s">
        <v>162</v>
      </c>
      <c r="G215" s="23">
        <v>30</v>
      </c>
      <c r="H215" s="23" t="s">
        <v>112</v>
      </c>
      <c r="I215" s="25">
        <v>45547</v>
      </c>
      <c r="J215" s="26">
        <v>0.49652777777777779</v>
      </c>
      <c r="K215" s="23">
        <v>256</v>
      </c>
      <c r="L215" s="23" t="s">
        <v>163</v>
      </c>
      <c r="M215" s="23" t="s">
        <v>37</v>
      </c>
      <c r="N215" s="23" t="s">
        <v>38</v>
      </c>
      <c r="O215" s="23" t="s">
        <v>39</v>
      </c>
      <c r="P215" s="23" t="s">
        <v>136</v>
      </c>
      <c r="Q215" s="23">
        <v>55.695278000000002</v>
      </c>
      <c r="R215" s="23">
        <v>-5.2850000000000001</v>
      </c>
      <c r="S215" s="27" t="s">
        <v>41</v>
      </c>
      <c r="T215" s="28" t="str">
        <f>CONCATENATE(A215,"_",SUBSTITUTE(IF(ISBLANK(Y215),IF(ISBLANK(AD215),IF(ISBLANK(AC215),AB215,AC215),AD215),Y215)," ","_"))</f>
        <v>SHSTransect_4_MiddleMiddle_Philaenus_spumarius</v>
      </c>
      <c r="U215" s="28" t="s">
        <v>42</v>
      </c>
      <c r="V215" s="28" t="s">
        <v>43</v>
      </c>
      <c r="W215" s="23">
        <v>4</v>
      </c>
      <c r="X215" s="23" t="s">
        <v>168</v>
      </c>
      <c r="Y215" s="23" t="s">
        <v>169</v>
      </c>
      <c r="Z215" s="23" t="s">
        <v>46</v>
      </c>
      <c r="AA215" s="23" t="s">
        <v>47</v>
      </c>
      <c r="AB215" s="23" t="s">
        <v>48</v>
      </c>
      <c r="AC215" s="23" t="s">
        <v>59</v>
      </c>
      <c r="AD215" s="23" t="s">
        <v>158</v>
      </c>
      <c r="AE215" s="4" t="str">
        <f>IF(OR(AG215="genus",AG215="species"),LEFT(Y215,FIND(" ",Y215)-1),"")</f>
        <v>Philaenus</v>
      </c>
      <c r="AF215" s="4" t="str">
        <f>IF(AG215="species",Y215,"")</f>
        <v>Philaenus spumarius</v>
      </c>
      <c r="AG215" s="23" t="s">
        <v>61</v>
      </c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</row>
    <row r="216" spans="1:60" s="4" customFormat="1" ht="14.25" customHeight="1" x14ac:dyDescent="0.3">
      <c r="A216" s="28" t="s">
        <v>201</v>
      </c>
      <c r="B216" s="23" t="s">
        <v>32</v>
      </c>
      <c r="C216" s="23" t="s">
        <v>143</v>
      </c>
      <c r="D216" s="23">
        <v>100</v>
      </c>
      <c r="E216" s="24" t="s">
        <v>110</v>
      </c>
      <c r="F216" s="24" t="s">
        <v>162</v>
      </c>
      <c r="G216" s="23">
        <v>30</v>
      </c>
      <c r="H216" s="23" t="s">
        <v>112</v>
      </c>
      <c r="I216" s="25">
        <v>45547</v>
      </c>
      <c r="J216" s="26">
        <v>0.49652777777777779</v>
      </c>
      <c r="K216" s="23">
        <v>256</v>
      </c>
      <c r="L216" s="23" t="s">
        <v>163</v>
      </c>
      <c r="M216" s="23" t="s">
        <v>37</v>
      </c>
      <c r="N216" s="23" t="s">
        <v>38</v>
      </c>
      <c r="O216" s="23" t="s">
        <v>39</v>
      </c>
      <c r="P216" s="23" t="s">
        <v>136</v>
      </c>
      <c r="Q216" s="23">
        <v>55.695278000000002</v>
      </c>
      <c r="R216" s="23">
        <v>-5.2850000000000001</v>
      </c>
      <c r="S216" s="27" t="s">
        <v>41</v>
      </c>
      <c r="T216" s="28" t="str">
        <f>CONCATENATE(A216,"_",SUBSTITUTE(IF(ISBLANK(Y216),IF(ISBLANK(AD216),IF(ISBLANK(AC216),AB216,AC216),AD216),Y216)," ","_"))</f>
        <v>SHSTransect_4_MiddleMiddle_Sparassidae_sp.</v>
      </c>
      <c r="U216" s="28" t="s">
        <v>42</v>
      </c>
      <c r="V216" s="28" t="s">
        <v>43</v>
      </c>
      <c r="W216" s="23">
        <v>1</v>
      </c>
      <c r="X216" s="8" t="s">
        <v>202</v>
      </c>
      <c r="Y216" s="8" t="str">
        <f>IF(AG216="class",AB216,IF(AG216="order",AC216,IF(AG216="family",AD216,AA216)))&amp;" sp."</f>
        <v>Sparassidae sp.</v>
      </c>
      <c r="Z216" s="8" t="s">
        <v>46</v>
      </c>
      <c r="AA216" s="8" t="s">
        <v>47</v>
      </c>
      <c r="AB216" s="23" t="s">
        <v>87</v>
      </c>
      <c r="AC216" s="23" t="s">
        <v>88</v>
      </c>
      <c r="AD216" s="23" t="s">
        <v>203</v>
      </c>
      <c r="AE216" s="4" t="str">
        <f>IF(OR(AG216="genus",AG216="species"),LEFT(Y216,FIND(" ",Y216)-1),IF(RIGHT(AD216,4)=" sp.",LEFT(AD216,LEN(AD216)-4),AD216)&amp;" sp.")</f>
        <v>Sparassidae sp.</v>
      </c>
      <c r="AF216" s="4" t="str">
        <f>IF(AG216="species",Y216,IF(RIGHT(AE216,4)=" sp.",LEFT(AE216,LEN(AE216)-4),AE216)&amp;" sp.")</f>
        <v>Sparassidae sp.</v>
      </c>
      <c r="AG216" s="23" t="s">
        <v>29</v>
      </c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</row>
    <row r="217" spans="1:60" s="4" customFormat="1" ht="14.25" customHeight="1" x14ac:dyDescent="0.3">
      <c r="A217" s="28" t="s">
        <v>201</v>
      </c>
      <c r="B217" s="23" t="s">
        <v>32</v>
      </c>
      <c r="C217" s="23" t="s">
        <v>143</v>
      </c>
      <c r="D217" s="23">
        <v>100</v>
      </c>
      <c r="E217" s="24" t="s">
        <v>110</v>
      </c>
      <c r="F217" s="24" t="s">
        <v>162</v>
      </c>
      <c r="G217" s="23">
        <v>30</v>
      </c>
      <c r="H217" s="23" t="s">
        <v>112</v>
      </c>
      <c r="I217" s="25">
        <v>45547</v>
      </c>
      <c r="J217" s="26">
        <v>0.49652777777777801</v>
      </c>
      <c r="K217" s="23">
        <v>256</v>
      </c>
      <c r="L217" s="23" t="s">
        <v>163</v>
      </c>
      <c r="M217" s="23" t="s">
        <v>37</v>
      </c>
      <c r="N217" s="23" t="s">
        <v>38</v>
      </c>
      <c r="O217" s="23" t="s">
        <v>39</v>
      </c>
      <c r="P217" s="23" t="s">
        <v>136</v>
      </c>
      <c r="Q217" s="23">
        <v>55.695278000000002</v>
      </c>
      <c r="R217" s="23">
        <v>-5.2850000000000001</v>
      </c>
      <c r="S217" s="27" t="s">
        <v>41</v>
      </c>
      <c r="T217" s="28" t="str">
        <f>CONCATENATE(A217,"_",SUBSTITUTE(IF(ISBLANK(Y217),IF(ISBLANK(AD217),IF(ISBLANK(AC217),AB217,AC217),AD217),Y217)," ","_"))</f>
        <v>SHSTransect_4_MiddleMiddle_Araneae_sp.</v>
      </c>
      <c r="U217" s="28" t="s">
        <v>42</v>
      </c>
      <c r="V217" s="28" t="s">
        <v>43</v>
      </c>
      <c r="W217" s="23">
        <v>2</v>
      </c>
      <c r="X217" s="23" t="s">
        <v>86</v>
      </c>
      <c r="Y217" s="8" t="str">
        <f>IF(AG217="class",AB217,IF(AG217="order",AC217,IF(AG217="family",AD217,AA217)))&amp;" sp."</f>
        <v>Araneae sp.</v>
      </c>
      <c r="Z217" s="23" t="s">
        <v>46</v>
      </c>
      <c r="AA217" s="23" t="s">
        <v>47</v>
      </c>
      <c r="AB217" s="23" t="s">
        <v>87</v>
      </c>
      <c r="AC217" s="23" t="s">
        <v>88</v>
      </c>
      <c r="AD217" s="16" t="str">
        <f>IF(RIGHT(AC217,4)=" sp.",LEFT(AC217,LEN(AC217)-4),AC217)&amp;" sp."</f>
        <v>Araneae sp.</v>
      </c>
      <c r="AE217" s="4" t="str">
        <f>IF(OR(AG217="genus",AG217="species"),LEFT(Y217,FIND(" ",Y217)-1),IF(RIGHT(AD217,4)=" sp.",LEFT(AD217,LEN(AD217)-4),AD217)&amp;" sp.")</f>
        <v>Araneae sp.</v>
      </c>
      <c r="AF217" s="4" t="str">
        <f>IF(AG217="species",Y217,IF(RIGHT(AE217,4)=" sp.",LEFT(AE217,LEN(AE217)-4),AE217)&amp;" sp.")</f>
        <v>Araneae sp.</v>
      </c>
      <c r="AG217" s="23" t="s">
        <v>28</v>
      </c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</row>
    <row r="218" spans="1:60" s="4" customFormat="1" ht="14.25" customHeight="1" x14ac:dyDescent="0.3">
      <c r="A218" s="28" t="s">
        <v>201</v>
      </c>
      <c r="B218" s="23" t="s">
        <v>32</v>
      </c>
      <c r="C218" s="23" t="s">
        <v>143</v>
      </c>
      <c r="D218" s="23">
        <v>100</v>
      </c>
      <c r="E218" s="24" t="s">
        <v>110</v>
      </c>
      <c r="F218" s="24" t="s">
        <v>162</v>
      </c>
      <c r="G218" s="23">
        <v>30</v>
      </c>
      <c r="H218" s="23" t="s">
        <v>112</v>
      </c>
      <c r="I218" s="25">
        <v>45547</v>
      </c>
      <c r="J218" s="26">
        <v>0.49652777777777801</v>
      </c>
      <c r="K218" s="23">
        <v>256</v>
      </c>
      <c r="L218" s="23" t="s">
        <v>163</v>
      </c>
      <c r="M218" s="23" t="s">
        <v>37</v>
      </c>
      <c r="N218" s="23" t="s">
        <v>38</v>
      </c>
      <c r="O218" s="23" t="s">
        <v>39</v>
      </c>
      <c r="P218" s="23" t="s">
        <v>136</v>
      </c>
      <c r="Q218" s="23">
        <v>55.695278000000002</v>
      </c>
      <c r="R218" s="23">
        <v>-5.2850000000000001</v>
      </c>
      <c r="S218" s="27" t="s">
        <v>41</v>
      </c>
      <c r="T218" s="28" t="str">
        <f>CONCATENATE(A218,"_",SUBSTITUTE(IF(ISBLANK(Y218),IF(ISBLANK(AD218),IF(ISBLANK(AC218),AB218,AC218),AD218),Y218)," ","_"))</f>
        <v>SHSTransect_4_MiddleMiddle_Argiope_bruennichi</v>
      </c>
      <c r="U218" s="28" t="s">
        <v>42</v>
      </c>
      <c r="V218" s="28" t="s">
        <v>43</v>
      </c>
      <c r="W218" s="8">
        <v>3</v>
      </c>
      <c r="X218" s="8" t="s">
        <v>172</v>
      </c>
      <c r="Y218" s="8" t="s">
        <v>173</v>
      </c>
      <c r="Z218" s="8" t="s">
        <v>46</v>
      </c>
      <c r="AA218" s="8" t="s">
        <v>47</v>
      </c>
      <c r="AB218" s="23" t="s">
        <v>87</v>
      </c>
      <c r="AC218" s="23" t="s">
        <v>88</v>
      </c>
      <c r="AD218" s="23" t="s">
        <v>147</v>
      </c>
      <c r="AE218" s="4" t="str">
        <f>IF(OR(AG218="genus",AG218="species"),LEFT(Y218,FIND(" ",Y218)-1),"")</f>
        <v>Argiope</v>
      </c>
      <c r="AF218" s="4" t="str">
        <f>IF(AG218="species",Y218,"")</f>
        <v>Argiope bruennichi</v>
      </c>
      <c r="AG218" s="23" t="s">
        <v>61</v>
      </c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</row>
    <row r="219" spans="1:60" s="4" customFormat="1" ht="14.25" customHeight="1" x14ac:dyDescent="0.3">
      <c r="A219" s="28" t="s">
        <v>201</v>
      </c>
      <c r="B219" s="23" t="s">
        <v>32</v>
      </c>
      <c r="C219" s="23" t="s">
        <v>143</v>
      </c>
      <c r="D219" s="23">
        <v>100</v>
      </c>
      <c r="E219" s="24" t="s">
        <v>110</v>
      </c>
      <c r="F219" s="24" t="s">
        <v>162</v>
      </c>
      <c r="G219" s="23">
        <v>30</v>
      </c>
      <c r="H219" s="23" t="s">
        <v>112</v>
      </c>
      <c r="I219" s="25">
        <v>45547</v>
      </c>
      <c r="J219" s="26">
        <v>0.49652777777777801</v>
      </c>
      <c r="K219" s="23">
        <v>256</v>
      </c>
      <c r="L219" s="23" t="s">
        <v>163</v>
      </c>
      <c r="M219" s="23" t="s">
        <v>37</v>
      </c>
      <c r="N219" s="23" t="s">
        <v>38</v>
      </c>
      <c r="O219" s="23" t="s">
        <v>39</v>
      </c>
      <c r="P219" s="23" t="s">
        <v>136</v>
      </c>
      <c r="Q219" s="23">
        <v>55.695278000000002</v>
      </c>
      <c r="R219" s="23">
        <v>-5.2850000000000001</v>
      </c>
      <c r="S219" s="27" t="s">
        <v>41</v>
      </c>
      <c r="T219" s="28" t="str">
        <f>CONCATENATE(A219,"_",SUBSTITUTE(IF(ISBLANK(Y219),IF(ISBLANK(AD219),IF(ISBLANK(AC219),AB219,AC219),AD219),Y219)," ","_"))</f>
        <v>SHSTransect_4_MiddleMiddle_Culicidae_sp.</v>
      </c>
      <c r="U219" s="28" t="s">
        <v>42</v>
      </c>
      <c r="V219" s="28" t="s">
        <v>43</v>
      </c>
      <c r="W219" s="23">
        <v>1</v>
      </c>
      <c r="X219" s="23" t="s">
        <v>166</v>
      </c>
      <c r="Y219" s="8" t="str">
        <f>IF(AG219="class",AB219,IF(AG219="order",AC219,IF(AG219="family",AD219,AA219)))&amp;" sp."</f>
        <v>Culicidae sp.</v>
      </c>
      <c r="Z219" s="23" t="s">
        <v>46</v>
      </c>
      <c r="AA219" s="23" t="s">
        <v>47</v>
      </c>
      <c r="AB219" s="23" t="s">
        <v>48</v>
      </c>
      <c r="AC219" s="23" t="s">
        <v>67</v>
      </c>
      <c r="AD219" s="23" t="s">
        <v>167</v>
      </c>
      <c r="AE219" s="4" t="str">
        <f>IF(OR(AG219="genus",AG219="species"),LEFT(Y219,FIND(" ",Y219)-1),IF(RIGHT(AD219,4)=" sp.",LEFT(AD219,LEN(AD219)-4),AD219)&amp;" sp.")</f>
        <v>Culicidae sp.</v>
      </c>
      <c r="AF219" s="4" t="str">
        <f>IF(AG219="species",Y219,IF(RIGHT(AE219,4)=" sp.",LEFT(AE219,LEN(AE219)-4),AE219)&amp;" sp.")</f>
        <v>Culicidae sp.</v>
      </c>
      <c r="AG219" s="23" t="s">
        <v>29</v>
      </c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</row>
    <row r="220" spans="1:60" s="4" customFormat="1" ht="14.25" customHeight="1" x14ac:dyDescent="0.3">
      <c r="A220" s="28" t="s">
        <v>201</v>
      </c>
      <c r="B220" s="23" t="s">
        <v>32</v>
      </c>
      <c r="C220" s="23" t="s">
        <v>143</v>
      </c>
      <c r="D220" s="23">
        <v>100</v>
      </c>
      <c r="E220" s="24" t="s">
        <v>110</v>
      </c>
      <c r="F220" s="24" t="s">
        <v>162</v>
      </c>
      <c r="G220" s="23">
        <v>30</v>
      </c>
      <c r="H220" s="23" t="s">
        <v>112</v>
      </c>
      <c r="I220" s="25">
        <v>45547</v>
      </c>
      <c r="J220" s="26">
        <v>0.49652777777777801</v>
      </c>
      <c r="K220" s="23">
        <v>256</v>
      </c>
      <c r="L220" s="23" t="s">
        <v>163</v>
      </c>
      <c r="M220" s="23" t="s">
        <v>37</v>
      </c>
      <c r="N220" s="23" t="s">
        <v>38</v>
      </c>
      <c r="O220" s="23" t="s">
        <v>39</v>
      </c>
      <c r="P220" s="23" t="s">
        <v>136</v>
      </c>
      <c r="Q220" s="23">
        <v>55.695278000000002</v>
      </c>
      <c r="R220" s="23">
        <v>-5.2850000000000001</v>
      </c>
      <c r="S220" s="27" t="s">
        <v>41</v>
      </c>
      <c r="T220" s="28" t="str">
        <f>CONCATENATE(A220,"_",SUBSTITUTE(IF(ISBLANK(Y220),IF(ISBLANK(AD220),IF(ISBLANK(AC220),AB220,AC220),AD220),Y220)," ","_"))</f>
        <v>SHSTransect_4_MiddleMiddle_Diptera_sp.</v>
      </c>
      <c r="U220" s="28" t="s">
        <v>42</v>
      </c>
      <c r="V220" s="28" t="s">
        <v>43</v>
      </c>
      <c r="W220" s="23">
        <v>1</v>
      </c>
      <c r="X220" s="23" t="s">
        <v>211</v>
      </c>
      <c r="Y220" s="8" t="str">
        <f>IF(AG220="class",AB220,IF(AG220="order",AC220,IF(AG220="family",AD220,AA220)))&amp;" sp."</f>
        <v>Diptera sp.</v>
      </c>
      <c r="Z220" s="23" t="s">
        <v>46</v>
      </c>
      <c r="AA220" s="23" t="s">
        <v>47</v>
      </c>
      <c r="AB220" s="23" t="s">
        <v>48</v>
      </c>
      <c r="AC220" s="23" t="s">
        <v>67</v>
      </c>
      <c r="AD220" s="16" t="str">
        <f>IF(RIGHT(AC220,4)=" sp.",LEFT(AC220,LEN(AC220)-4),AC220)&amp;" sp."</f>
        <v>Diptera sp.</v>
      </c>
      <c r="AE220" s="4" t="str">
        <f>IF(OR(AG220="genus",AG220="species"),LEFT(Y220,FIND(" ",Y220)-1),IF(RIGHT(AD220,4)=" sp.",LEFT(AD220,LEN(AD220)-4),AD220)&amp;" sp.")</f>
        <v>Diptera sp.</v>
      </c>
      <c r="AF220" s="4" t="str">
        <f>IF(AG220="species",Y220,IF(RIGHT(AE220,4)=" sp.",LEFT(AE220,LEN(AE220)-4),AE220)&amp;" sp.")</f>
        <v>Diptera sp.</v>
      </c>
      <c r="AG220" s="23" t="s">
        <v>28</v>
      </c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</row>
    <row r="221" spans="1:60" s="4" customFormat="1" ht="14.25" customHeight="1" x14ac:dyDescent="0.3">
      <c r="A221" s="28" t="s">
        <v>201</v>
      </c>
      <c r="B221" s="23" t="s">
        <v>32</v>
      </c>
      <c r="C221" s="23" t="s">
        <v>143</v>
      </c>
      <c r="D221" s="23">
        <v>100</v>
      </c>
      <c r="E221" s="24" t="s">
        <v>110</v>
      </c>
      <c r="F221" s="24" t="s">
        <v>162</v>
      </c>
      <c r="G221" s="23">
        <v>30</v>
      </c>
      <c r="H221" s="23" t="s">
        <v>112</v>
      </c>
      <c r="I221" s="25">
        <v>45547</v>
      </c>
      <c r="J221" s="26">
        <v>0.49652777777777801</v>
      </c>
      <c r="K221" s="23">
        <v>256</v>
      </c>
      <c r="L221" s="23" t="s">
        <v>163</v>
      </c>
      <c r="M221" s="23" t="s">
        <v>37</v>
      </c>
      <c r="N221" s="23" t="s">
        <v>38</v>
      </c>
      <c r="O221" s="23" t="s">
        <v>39</v>
      </c>
      <c r="P221" s="23" t="s">
        <v>136</v>
      </c>
      <c r="Q221" s="23">
        <v>55.695278000000002</v>
      </c>
      <c r="R221" s="23">
        <v>-5.2850000000000001</v>
      </c>
      <c r="S221" s="27" t="s">
        <v>41</v>
      </c>
      <c r="T221" s="28" t="str">
        <f>CONCATENATE(A221,"_",SUBSTITUTE(IF(ISBLANK(Y221),IF(ISBLANK(AD221),IF(ISBLANK(AC221),AB221,AC221),AD221),Y221)," ","_"))</f>
        <v>SHSTransect_4_MiddleMiddle_Ixodida_sp.</v>
      </c>
      <c r="U221" s="28" t="s">
        <v>42</v>
      </c>
      <c r="V221" s="28" t="s">
        <v>43</v>
      </c>
      <c r="W221" s="23">
        <v>4</v>
      </c>
      <c r="X221" s="23" t="s">
        <v>164</v>
      </c>
      <c r="Y221" s="8" t="str">
        <f>IF(AG221="class",AB221,IF(AG221="order",AC221,IF(AG221="family",AD221,AA221)))&amp;" sp."</f>
        <v>Ixodida sp.</v>
      </c>
      <c r="Z221" s="23" t="s">
        <v>46</v>
      </c>
      <c r="AA221" s="23" t="s">
        <v>47</v>
      </c>
      <c r="AB221" s="23" t="s">
        <v>87</v>
      </c>
      <c r="AC221" s="23" t="s">
        <v>134</v>
      </c>
      <c r="AD221" s="16" t="str">
        <f>IF(RIGHT(AC221,4)=" sp.",LEFT(AC221,LEN(AC221)-4),AC221)&amp;" sp."</f>
        <v>Ixodida sp.</v>
      </c>
      <c r="AE221" s="4" t="str">
        <f>IF(OR(AG221="genus",AG221="species"),LEFT(Y221,FIND(" ",Y221)-1),IF(RIGHT(AD221,4)=" sp.",LEFT(AD221,LEN(AD221)-4),AD221)&amp;" sp.")</f>
        <v>Ixodida sp.</v>
      </c>
      <c r="AF221" s="4" t="str">
        <f>IF(AG221="species",Y221,IF(RIGHT(AE221,4)=" sp.",LEFT(AE221,LEN(AE221)-4),AE221)&amp;" sp.")</f>
        <v>Ixodida sp.</v>
      </c>
      <c r="AG221" s="23" t="s">
        <v>28</v>
      </c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</row>
    <row r="222" spans="1:60" s="4" customFormat="1" ht="14.25" customHeight="1" x14ac:dyDescent="0.3">
      <c r="A222" s="28" t="s">
        <v>201</v>
      </c>
      <c r="B222" s="23" t="s">
        <v>32</v>
      </c>
      <c r="C222" s="23" t="s">
        <v>143</v>
      </c>
      <c r="D222" s="23">
        <v>100</v>
      </c>
      <c r="E222" s="24" t="s">
        <v>110</v>
      </c>
      <c r="F222" s="24" t="s">
        <v>162</v>
      </c>
      <c r="G222" s="23">
        <v>30</v>
      </c>
      <c r="H222" s="23" t="s">
        <v>112</v>
      </c>
      <c r="I222" s="25">
        <v>45547</v>
      </c>
      <c r="J222" s="26">
        <v>0.49652777777777801</v>
      </c>
      <c r="K222" s="23">
        <v>256</v>
      </c>
      <c r="L222" s="23" t="s">
        <v>163</v>
      </c>
      <c r="M222" s="23" t="s">
        <v>37</v>
      </c>
      <c r="N222" s="23" t="s">
        <v>38</v>
      </c>
      <c r="O222" s="23" t="s">
        <v>39</v>
      </c>
      <c r="P222" s="23" t="s">
        <v>136</v>
      </c>
      <c r="Q222" s="23">
        <v>55.695278000000002</v>
      </c>
      <c r="R222" s="23">
        <v>-5.2850000000000001</v>
      </c>
      <c r="S222" s="27" t="s">
        <v>41</v>
      </c>
      <c r="T222" s="28" t="str">
        <f>CONCATENATE(A222,"_",SUBSTITUTE(IF(ISBLANK(Y222),IF(ISBLANK(AD222),IF(ISBLANK(AC222),AB222,AC222),AD222),Y222)," ","_"))</f>
        <v>SHSTransect_4_MiddleMiddle_Lepidoptera_sp.</v>
      </c>
      <c r="U222" s="28" t="s">
        <v>42</v>
      </c>
      <c r="V222" s="28" t="s">
        <v>43</v>
      </c>
      <c r="W222" s="23">
        <v>1</v>
      </c>
      <c r="X222" s="23" t="s">
        <v>497</v>
      </c>
      <c r="Y222" s="8" t="str">
        <f>IF(AG222="class",AB222,IF(AG222="order",AC222,IF(AG222="family",AD222,AA222)))&amp;" sp."</f>
        <v>Lepidoptera sp.</v>
      </c>
      <c r="Z222" s="23" t="s">
        <v>46</v>
      </c>
      <c r="AA222" s="23" t="s">
        <v>47</v>
      </c>
      <c r="AB222" s="23" t="s">
        <v>48</v>
      </c>
      <c r="AC222" s="23" t="s">
        <v>49</v>
      </c>
      <c r="AD222" s="16" t="str">
        <f>IF(RIGHT(AC222,4)=" sp.",LEFT(AC222,LEN(AC222)-4),AC222)&amp;" sp."</f>
        <v>Lepidoptera sp.</v>
      </c>
      <c r="AE222" s="4" t="str">
        <f>IF(OR(AG222="genus",AG222="species"),LEFT(Y222,FIND(" ",Y222)-1),IF(RIGHT(AD222,4)=" sp.",LEFT(AD222,LEN(AD222)-4),AD222)&amp;" sp.")</f>
        <v>Lepidoptera sp.</v>
      </c>
      <c r="AF222" s="4" t="str">
        <f>IF(AG222="species",Y222,IF(RIGHT(AE222,4)=" sp.",LEFT(AE222,LEN(AE222)-4),AE222)&amp;" sp.")</f>
        <v>Lepidoptera sp.</v>
      </c>
      <c r="AG222" s="23" t="s">
        <v>28</v>
      </c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</row>
    <row r="223" spans="1:60" s="4" customFormat="1" ht="14.25" customHeight="1" x14ac:dyDescent="0.3">
      <c r="A223" s="28" t="s">
        <v>201</v>
      </c>
      <c r="B223" s="23" t="s">
        <v>32</v>
      </c>
      <c r="C223" s="23" t="s">
        <v>143</v>
      </c>
      <c r="D223" s="23">
        <v>100</v>
      </c>
      <c r="E223" s="24" t="s">
        <v>110</v>
      </c>
      <c r="F223" s="24" t="s">
        <v>162</v>
      </c>
      <c r="G223" s="23">
        <v>30</v>
      </c>
      <c r="H223" s="23" t="s">
        <v>112</v>
      </c>
      <c r="I223" s="25">
        <v>45547</v>
      </c>
      <c r="J223" s="26">
        <v>0.49652777777777801</v>
      </c>
      <c r="K223" s="23">
        <v>256</v>
      </c>
      <c r="L223" s="23" t="s">
        <v>163</v>
      </c>
      <c r="M223" s="23" t="s">
        <v>37</v>
      </c>
      <c r="N223" s="23" t="s">
        <v>38</v>
      </c>
      <c r="O223" s="23" t="s">
        <v>39</v>
      </c>
      <c r="P223" s="23" t="s">
        <v>136</v>
      </c>
      <c r="Q223" s="23">
        <v>55.695278000000002</v>
      </c>
      <c r="R223" s="23">
        <v>-5.2850000000000001</v>
      </c>
      <c r="S223" s="27" t="s">
        <v>41</v>
      </c>
      <c r="T223" s="28" t="str">
        <f>CONCATENATE(A223,"_",SUBSTITUTE(IF(ISBLANK(Y223),IF(ISBLANK(AD223),IF(ISBLANK(AC223),AB223,AC223),AD223),Y223)," ","_"))</f>
        <v>SHSTransect_4_MiddleMiddle_Lepidoptera_sp.</v>
      </c>
      <c r="U223" s="28" t="s">
        <v>42</v>
      </c>
      <c r="V223" s="28" t="s">
        <v>43</v>
      </c>
      <c r="W223" s="23">
        <v>1</v>
      </c>
      <c r="X223" s="23" t="s">
        <v>497</v>
      </c>
      <c r="Y223" s="8" t="str">
        <f>IF(AG223="class",AB223,IF(AG223="order",AC223,IF(AG223="family",AD223,AA223)))&amp;" sp."</f>
        <v>Lepidoptera sp.</v>
      </c>
      <c r="Z223" s="23" t="s">
        <v>46</v>
      </c>
      <c r="AA223" s="23" t="s">
        <v>47</v>
      </c>
      <c r="AB223" s="23" t="s">
        <v>48</v>
      </c>
      <c r="AC223" s="23" t="s">
        <v>49</v>
      </c>
      <c r="AD223" s="16" t="str">
        <f>IF(RIGHT(AC223,4)=" sp.",LEFT(AC223,LEN(AC223)-4),AC223)&amp;" sp."</f>
        <v>Lepidoptera sp.</v>
      </c>
      <c r="AE223" s="4" t="str">
        <f>IF(OR(AG223="genus",AG223="species"),LEFT(Y223,FIND(" ",Y223)-1),IF(RIGHT(AD223,4)=" sp.",LEFT(AD223,LEN(AD223)-4),AD223)&amp;" sp.")</f>
        <v>Lepidoptera sp.</v>
      </c>
      <c r="AF223" s="4" t="str">
        <f>IF(AG223="species",Y223,IF(RIGHT(AE223,4)=" sp.",LEFT(AE223,LEN(AE223)-4),AE223)&amp;" sp.")</f>
        <v>Lepidoptera sp.</v>
      </c>
      <c r="AG223" s="23" t="s">
        <v>28</v>
      </c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</row>
    <row r="224" spans="1:60" s="4" customFormat="1" ht="14.25" customHeight="1" x14ac:dyDescent="0.3">
      <c r="A224" s="28" t="s">
        <v>201</v>
      </c>
      <c r="B224" s="23" t="s">
        <v>32</v>
      </c>
      <c r="C224" s="23" t="s">
        <v>143</v>
      </c>
      <c r="D224" s="23">
        <v>100</v>
      </c>
      <c r="E224" s="24" t="s">
        <v>110</v>
      </c>
      <c r="F224" s="24" t="s">
        <v>162</v>
      </c>
      <c r="G224" s="23">
        <v>30</v>
      </c>
      <c r="H224" s="23" t="s">
        <v>112</v>
      </c>
      <c r="I224" s="25">
        <v>45547</v>
      </c>
      <c r="J224" s="26">
        <v>0.49652777777777801</v>
      </c>
      <c r="K224" s="23">
        <v>256</v>
      </c>
      <c r="L224" s="23" t="s">
        <v>163</v>
      </c>
      <c r="M224" s="23" t="s">
        <v>37</v>
      </c>
      <c r="N224" s="23" t="s">
        <v>38</v>
      </c>
      <c r="O224" s="23" t="s">
        <v>39</v>
      </c>
      <c r="P224" s="23" t="s">
        <v>136</v>
      </c>
      <c r="Q224" s="23">
        <v>55.695278000000002</v>
      </c>
      <c r="R224" s="23">
        <v>-5.2850000000000001</v>
      </c>
      <c r="S224" s="27" t="s">
        <v>41</v>
      </c>
      <c r="T224" s="28" t="str">
        <f>CONCATENATE(A224,"_",SUBSTITUTE(IF(ISBLANK(Y224),IF(ISBLANK(AD224),IF(ISBLANK(AC224),AB224,AC224),AD224),Y224)," ","_"))</f>
        <v>SHSTransect_4_MiddleMiddle_Metellina_sp.</v>
      </c>
      <c r="U224" s="28" t="s">
        <v>42</v>
      </c>
      <c r="V224" s="28" t="s">
        <v>43</v>
      </c>
      <c r="W224" s="23">
        <v>3</v>
      </c>
      <c r="X224" s="23" t="s">
        <v>206</v>
      </c>
      <c r="Y224" s="23" t="s">
        <v>207</v>
      </c>
      <c r="Z224" s="23" t="s">
        <v>46</v>
      </c>
      <c r="AA224" s="23" t="s">
        <v>47</v>
      </c>
      <c r="AB224" s="23" t="s">
        <v>87</v>
      </c>
      <c r="AC224" s="23" t="s">
        <v>88</v>
      </c>
      <c r="AD224" s="23" t="s">
        <v>89</v>
      </c>
      <c r="AE224" s="4" t="str">
        <f>IF(OR(AG224="genus",AG224="species"),LEFT(Y224,FIND(" ",Y224)-1),"")</f>
        <v>Metellina</v>
      </c>
      <c r="AF224" s="4" t="str">
        <f>IF(AG224="species",Y224,IF(RIGHT(AE224,4)=" sp.",LEFT(AE224,LEN(AE224)-4),AE224)&amp;" sp.")</f>
        <v>Metellina sp.</v>
      </c>
      <c r="AG224" s="23" t="s">
        <v>51</v>
      </c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</row>
    <row r="225" spans="1:60" s="4" customFormat="1" ht="14.25" customHeight="1" x14ac:dyDescent="0.3">
      <c r="A225" s="28" t="s">
        <v>201</v>
      </c>
      <c r="B225" s="23" t="s">
        <v>32</v>
      </c>
      <c r="C225" s="23" t="s">
        <v>143</v>
      </c>
      <c r="D225" s="23">
        <v>100</v>
      </c>
      <c r="E225" s="24" t="s">
        <v>110</v>
      </c>
      <c r="F225" s="24" t="s">
        <v>162</v>
      </c>
      <c r="G225" s="23">
        <v>30</v>
      </c>
      <c r="H225" s="23" t="s">
        <v>112</v>
      </c>
      <c r="I225" s="25">
        <v>45547</v>
      </c>
      <c r="J225" s="26">
        <v>0.49652777777777801</v>
      </c>
      <c r="K225" s="23">
        <v>256</v>
      </c>
      <c r="L225" s="23" t="s">
        <v>163</v>
      </c>
      <c r="M225" s="23" t="s">
        <v>37</v>
      </c>
      <c r="N225" s="23" t="s">
        <v>38</v>
      </c>
      <c r="O225" s="23" t="s">
        <v>39</v>
      </c>
      <c r="P225" s="23" t="s">
        <v>136</v>
      </c>
      <c r="Q225" s="23">
        <v>55.695278000000002</v>
      </c>
      <c r="R225" s="23">
        <v>-5.2850000000000001</v>
      </c>
      <c r="S225" s="27" t="s">
        <v>41</v>
      </c>
      <c r="T225" s="28" t="str">
        <f>CONCATENATE(A225,"_",SUBSTITUTE(IF(ISBLANK(Y225),IF(ISBLANK(AD225),IF(ISBLANK(AC225),AB225,AC225),AD225),Y225)," ","_"))</f>
        <v>SHSTransect_4_MiddleMiddle_Pachytomella_parallela</v>
      </c>
      <c r="U225" s="28" t="s">
        <v>42</v>
      </c>
      <c r="V225" s="28" t="s">
        <v>43</v>
      </c>
      <c r="W225" s="23">
        <v>3</v>
      </c>
      <c r="X225" s="23" t="s">
        <v>174</v>
      </c>
      <c r="Y225" s="23" t="s">
        <v>175</v>
      </c>
      <c r="Z225" s="23" t="s">
        <v>46</v>
      </c>
      <c r="AA225" s="23" t="s">
        <v>47</v>
      </c>
      <c r="AB225" s="23" t="s">
        <v>48</v>
      </c>
      <c r="AC225" s="23" t="s">
        <v>59</v>
      </c>
      <c r="AD225" s="23" t="s">
        <v>117</v>
      </c>
      <c r="AE225" s="4" t="str">
        <f>IF(OR(AG225="genus",AG225="species"),LEFT(Y225,FIND(" ",Y225)-1),"")</f>
        <v>Pachytomella</v>
      </c>
      <c r="AF225" s="4" t="str">
        <f>IF(AG225="species",Y225,"")</f>
        <v>Pachytomella parallela</v>
      </c>
      <c r="AG225" s="23" t="s">
        <v>61</v>
      </c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</row>
    <row r="226" spans="1:60" s="4" customFormat="1" ht="14.25" customHeight="1" x14ac:dyDescent="0.3">
      <c r="A226" s="28" t="s">
        <v>201</v>
      </c>
      <c r="B226" s="23" t="s">
        <v>32</v>
      </c>
      <c r="C226" s="23" t="s">
        <v>143</v>
      </c>
      <c r="D226" s="23">
        <v>100</v>
      </c>
      <c r="E226" s="24" t="s">
        <v>110</v>
      </c>
      <c r="F226" s="24" t="s">
        <v>162</v>
      </c>
      <c r="G226" s="23">
        <v>30</v>
      </c>
      <c r="H226" s="23" t="s">
        <v>112</v>
      </c>
      <c r="I226" s="25">
        <v>45547</v>
      </c>
      <c r="J226" s="26">
        <v>0.49652777777777801</v>
      </c>
      <c r="K226" s="23">
        <v>256</v>
      </c>
      <c r="L226" s="23" t="s">
        <v>163</v>
      </c>
      <c r="M226" s="23" t="s">
        <v>37</v>
      </c>
      <c r="N226" s="23" t="s">
        <v>38</v>
      </c>
      <c r="O226" s="23" t="s">
        <v>39</v>
      </c>
      <c r="P226" s="23" t="s">
        <v>136</v>
      </c>
      <c r="Q226" s="23">
        <v>55.695278000000002</v>
      </c>
      <c r="R226" s="23">
        <v>-5.2850000000000001</v>
      </c>
      <c r="S226" s="27" t="s">
        <v>41</v>
      </c>
      <c r="T226" s="28" t="str">
        <f>CONCATENATE(A226,"_",SUBSTITUTE(IF(ISBLANK(Y226),IF(ISBLANK(AD226),IF(ISBLANK(AC226),AB226,AC226),AD226),Y226)," ","_"))</f>
        <v>SHSTransect_4_MiddleMiddle_Stenodema_calcarata</v>
      </c>
      <c r="U226" s="28" t="s">
        <v>42</v>
      </c>
      <c r="V226" s="28" t="s">
        <v>43</v>
      </c>
      <c r="W226" s="23">
        <v>5</v>
      </c>
      <c r="X226" s="23" t="s">
        <v>204</v>
      </c>
      <c r="Y226" s="23" t="s">
        <v>205</v>
      </c>
      <c r="Z226" s="23" t="s">
        <v>46</v>
      </c>
      <c r="AA226" s="23" t="s">
        <v>47</v>
      </c>
      <c r="AB226" s="23" t="s">
        <v>48</v>
      </c>
      <c r="AC226" s="23" t="s">
        <v>59</v>
      </c>
      <c r="AD226" s="23" t="s">
        <v>117</v>
      </c>
      <c r="AE226" s="4" t="str">
        <f>IF(OR(AG226="genus",AG226="species"),LEFT(Y226,FIND(" ",Y226)-1),"")</f>
        <v>Stenodema</v>
      </c>
      <c r="AF226" s="4" t="str">
        <f>IF(AG226="species",Y226,"")</f>
        <v>Stenodema calcarata</v>
      </c>
      <c r="AG226" s="23" t="s">
        <v>61</v>
      </c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</row>
    <row r="227" spans="1:60" s="4" customFormat="1" ht="14.25" customHeight="1" x14ac:dyDescent="0.3">
      <c r="A227" s="28" t="s">
        <v>201</v>
      </c>
      <c r="B227" s="23" t="s">
        <v>32</v>
      </c>
      <c r="C227" s="23" t="s">
        <v>143</v>
      </c>
      <c r="D227" s="23">
        <v>100</v>
      </c>
      <c r="E227" s="24" t="s">
        <v>110</v>
      </c>
      <c r="F227" s="24" t="s">
        <v>162</v>
      </c>
      <c r="G227" s="23">
        <v>30</v>
      </c>
      <c r="H227" s="23" t="s">
        <v>112</v>
      </c>
      <c r="I227" s="25">
        <v>45547</v>
      </c>
      <c r="J227" s="26">
        <v>0.49652777777777801</v>
      </c>
      <c r="K227" s="23">
        <v>256</v>
      </c>
      <c r="L227" s="23" t="s">
        <v>163</v>
      </c>
      <c r="M227" s="23" t="s">
        <v>37</v>
      </c>
      <c r="N227" s="23" t="s">
        <v>38</v>
      </c>
      <c r="O227" s="23" t="s">
        <v>39</v>
      </c>
      <c r="P227" s="23" t="s">
        <v>136</v>
      </c>
      <c r="Q227" s="23">
        <v>55.695278000000002</v>
      </c>
      <c r="R227" s="23">
        <v>-5.2850000000000001</v>
      </c>
      <c r="S227" s="27" t="s">
        <v>41</v>
      </c>
      <c r="T227" s="28" t="str">
        <f>CONCATENATE(A227,"_",SUBSTITUTE(IF(ISBLANK(Y227),IF(ISBLANK(AD227),IF(ISBLANK(AC227),AB227,AC227),AD227),Y227)," ","_"))</f>
        <v>SHSTransect_4_MiddleMiddle_Tetanocerini_sp.</v>
      </c>
      <c r="U227" s="28" t="s">
        <v>42</v>
      </c>
      <c r="V227" s="28" t="s">
        <v>43</v>
      </c>
      <c r="W227" s="23">
        <v>1</v>
      </c>
      <c r="X227" s="23" t="s">
        <v>208</v>
      </c>
      <c r="Y227" s="23" t="s">
        <v>209</v>
      </c>
      <c r="Z227" s="23" t="s">
        <v>46</v>
      </c>
      <c r="AA227" s="23" t="s">
        <v>47</v>
      </c>
      <c r="AB227" s="23" t="s">
        <v>48</v>
      </c>
      <c r="AC227" s="23" t="s">
        <v>67</v>
      </c>
      <c r="AD227" s="23" t="s">
        <v>210</v>
      </c>
      <c r="AE227" s="4" t="str">
        <f>IF(OR(AG227="genus",AG227="species"),LEFT(Y227,FIND(" ",Y227)-1),IF(RIGHT(AD227,4)=" sp.",LEFT(AD227,LEN(AD227)-4),AD227)&amp;" sp.")</f>
        <v>Sciomyzidae sp.</v>
      </c>
      <c r="AF227" s="4" t="str">
        <f>IF(AG227="species",Y227,IF(RIGHT(AE227,4)=" sp.",LEFT(AE227,LEN(AE227)-4),AE227)&amp;" sp.")</f>
        <v>Sciomyzidae sp.</v>
      </c>
      <c r="AG227" s="23" t="s">
        <v>29</v>
      </c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</row>
    <row r="228" spans="1:60" s="4" customFormat="1" ht="14.25" customHeight="1" x14ac:dyDescent="0.3">
      <c r="A228" s="28" t="s">
        <v>212</v>
      </c>
      <c r="B228" s="23" t="s">
        <v>32</v>
      </c>
      <c r="C228" s="23" t="s">
        <v>131</v>
      </c>
      <c r="D228" s="23">
        <v>10</v>
      </c>
      <c r="E228" s="24" t="s">
        <v>110</v>
      </c>
      <c r="F228" s="24" t="s">
        <v>162</v>
      </c>
      <c r="G228" s="23">
        <v>30</v>
      </c>
      <c r="H228" s="23" t="s">
        <v>112</v>
      </c>
      <c r="I228" s="25">
        <v>45547</v>
      </c>
      <c r="J228" s="26">
        <v>0.58402777777777781</v>
      </c>
      <c r="K228" s="23">
        <v>256</v>
      </c>
      <c r="L228" s="23" t="s">
        <v>163</v>
      </c>
      <c r="M228" s="23" t="s">
        <v>37</v>
      </c>
      <c r="N228" s="23" t="s">
        <v>38</v>
      </c>
      <c r="O228" s="23" t="s">
        <v>39</v>
      </c>
      <c r="P228" s="23" t="s">
        <v>160</v>
      </c>
      <c r="Q228" s="23">
        <v>55.696666999999998</v>
      </c>
      <c r="R228" s="23">
        <v>-5.2730560000000004</v>
      </c>
      <c r="S228" s="27" t="s">
        <v>41</v>
      </c>
      <c r="T228" s="28" t="str">
        <f>CONCATENATE(A228,"_",SUBSTITUTE(IF(ISBLANK(Y228),IF(ISBLANK(AD228),IF(ISBLANK(AC228),AB228,AC228),AD228),Y228)," ","_"))</f>
        <v>SHSTransect_5_BottomLeft_Ixodida_sp.</v>
      </c>
      <c r="U228" s="28" t="s">
        <v>42</v>
      </c>
      <c r="V228" s="28" t="s">
        <v>43</v>
      </c>
      <c r="W228" s="23">
        <v>3</v>
      </c>
      <c r="X228" s="23" t="s">
        <v>164</v>
      </c>
      <c r="Y228" s="8" t="str">
        <f>IF(AG228="class",AB228,IF(AG228="order",AC228,IF(AG228="family",AD228,AA228)))&amp;" sp."</f>
        <v>Ixodida sp.</v>
      </c>
      <c r="Z228" s="23" t="s">
        <v>46</v>
      </c>
      <c r="AA228" s="23" t="s">
        <v>47</v>
      </c>
      <c r="AB228" s="23" t="s">
        <v>87</v>
      </c>
      <c r="AC228" s="23" t="s">
        <v>134</v>
      </c>
      <c r="AD228" s="16" t="str">
        <f>IF(RIGHT(AC228,4)=" sp.",LEFT(AC228,LEN(AC228)-4),AC228)&amp;" sp."</f>
        <v>Ixodida sp.</v>
      </c>
      <c r="AE228" s="4" t="str">
        <f>IF(OR(AG228="genus",AG228="species"),LEFT(Y228,FIND(" ",Y228)-1),IF(RIGHT(AD228,4)=" sp.",LEFT(AD228,LEN(AD228)-4),AD228)&amp;" sp.")</f>
        <v>Ixodida sp.</v>
      </c>
      <c r="AF228" s="4" t="str">
        <f>IF(AG228="species",Y228,IF(RIGHT(AE228,4)=" sp.",LEFT(AE228,LEN(AE228)-4),AE228)&amp;" sp.")</f>
        <v>Ixodida sp.</v>
      </c>
      <c r="AG228" s="23" t="s">
        <v>28</v>
      </c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</row>
    <row r="229" spans="1:60" s="4" customFormat="1" ht="14.25" customHeight="1" x14ac:dyDescent="0.3">
      <c r="A229" s="28" t="s">
        <v>212</v>
      </c>
      <c r="B229" s="23" t="s">
        <v>32</v>
      </c>
      <c r="C229" s="23" t="s">
        <v>131</v>
      </c>
      <c r="D229" s="23">
        <v>10</v>
      </c>
      <c r="E229" s="24" t="s">
        <v>110</v>
      </c>
      <c r="F229" s="24" t="s">
        <v>162</v>
      </c>
      <c r="G229" s="23">
        <v>30</v>
      </c>
      <c r="H229" s="23" t="s">
        <v>112</v>
      </c>
      <c r="I229" s="25">
        <v>45547</v>
      </c>
      <c r="J229" s="26">
        <v>0.58402777777777781</v>
      </c>
      <c r="K229" s="23">
        <v>256</v>
      </c>
      <c r="L229" s="23" t="s">
        <v>163</v>
      </c>
      <c r="M229" s="23" t="s">
        <v>37</v>
      </c>
      <c r="N229" s="23" t="s">
        <v>38</v>
      </c>
      <c r="O229" s="23" t="s">
        <v>39</v>
      </c>
      <c r="P229" s="23" t="s">
        <v>160</v>
      </c>
      <c r="Q229" s="23">
        <v>55.696666999999998</v>
      </c>
      <c r="R229" s="23">
        <v>-5.2730560000000004</v>
      </c>
      <c r="S229" s="27" t="s">
        <v>41</v>
      </c>
      <c r="T229" s="28" t="str">
        <f>CONCATENATE(A229,"_",SUBSTITUTE(IF(ISBLANK(Y229),IF(ISBLANK(AD229),IF(ISBLANK(AC229),AB229,AC229),AD229),Y229)," ","_"))</f>
        <v>SHSTransect_5_BottomLeft_Pachytomella_parallela</v>
      </c>
      <c r="U229" s="28" t="s">
        <v>42</v>
      </c>
      <c r="V229" s="28" t="s">
        <v>43</v>
      </c>
      <c r="W229" s="23">
        <v>4</v>
      </c>
      <c r="X229" s="23" t="s">
        <v>174</v>
      </c>
      <c r="Y229" s="23" t="s">
        <v>175</v>
      </c>
      <c r="Z229" s="23" t="s">
        <v>46</v>
      </c>
      <c r="AA229" s="23" t="s">
        <v>47</v>
      </c>
      <c r="AB229" s="23" t="s">
        <v>48</v>
      </c>
      <c r="AC229" s="23" t="s">
        <v>59</v>
      </c>
      <c r="AD229" s="23" t="s">
        <v>117</v>
      </c>
      <c r="AE229" s="4" t="str">
        <f>IF(OR(AG229="genus",AG229="species"),LEFT(Y229,FIND(" ",Y229)-1),"")</f>
        <v>Pachytomella</v>
      </c>
      <c r="AF229" s="4" t="str">
        <f>IF(AG229="species",Y229,"")</f>
        <v>Pachytomella parallela</v>
      </c>
      <c r="AG229" s="23" t="s">
        <v>61</v>
      </c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</row>
    <row r="230" spans="1:60" s="4" customFormat="1" ht="14.25" customHeight="1" x14ac:dyDescent="0.3">
      <c r="A230" s="28" t="s">
        <v>212</v>
      </c>
      <c r="B230" s="23" t="s">
        <v>32</v>
      </c>
      <c r="C230" s="23" t="s">
        <v>131</v>
      </c>
      <c r="D230" s="23">
        <v>10</v>
      </c>
      <c r="E230" s="24" t="s">
        <v>110</v>
      </c>
      <c r="F230" s="24" t="s">
        <v>162</v>
      </c>
      <c r="G230" s="23">
        <v>30</v>
      </c>
      <c r="H230" s="23" t="s">
        <v>112</v>
      </c>
      <c r="I230" s="25">
        <v>45547</v>
      </c>
      <c r="J230" s="26">
        <v>0.58402777777777803</v>
      </c>
      <c r="K230" s="23">
        <v>256</v>
      </c>
      <c r="L230" s="23" t="s">
        <v>163</v>
      </c>
      <c r="M230" s="23" t="s">
        <v>37</v>
      </c>
      <c r="N230" s="23" t="s">
        <v>38</v>
      </c>
      <c r="O230" s="23" t="s">
        <v>39</v>
      </c>
      <c r="P230" s="23" t="s">
        <v>160</v>
      </c>
      <c r="Q230" s="23">
        <v>55.696666999999998</v>
      </c>
      <c r="R230" s="23">
        <v>-5.2730560000000004</v>
      </c>
      <c r="S230" s="27" t="s">
        <v>41</v>
      </c>
      <c r="T230" s="28" t="str">
        <f>CONCATENATE(A230,"_",SUBSTITUTE(IF(ISBLANK(Y230),IF(ISBLANK(AD230),IF(ISBLANK(AC230),AB230,AC230),AD230),Y230)," ","_"))</f>
        <v>SHSTransect_5_BottomLeft_Culicidae_sp.</v>
      </c>
      <c r="U230" s="28" t="s">
        <v>42</v>
      </c>
      <c r="V230" s="28" t="s">
        <v>43</v>
      </c>
      <c r="W230" s="23">
        <v>1</v>
      </c>
      <c r="X230" s="23" t="s">
        <v>166</v>
      </c>
      <c r="Y230" s="8" t="str">
        <f>IF(AG230="class",AB230,IF(AG230="order",AC230,IF(AG230="family",AD230,AA230)))&amp;" sp."</f>
        <v>Culicidae sp.</v>
      </c>
      <c r="Z230" s="23" t="s">
        <v>46</v>
      </c>
      <c r="AA230" s="23" t="s">
        <v>47</v>
      </c>
      <c r="AB230" s="23" t="s">
        <v>48</v>
      </c>
      <c r="AC230" s="23" t="s">
        <v>67</v>
      </c>
      <c r="AD230" s="23" t="s">
        <v>167</v>
      </c>
      <c r="AE230" s="4" t="str">
        <f>IF(OR(AG230="genus",AG230="species"),LEFT(Y230,FIND(" ",Y230)-1),IF(RIGHT(AD230,4)=" sp.",LEFT(AD230,LEN(AD230)-4),AD230)&amp;" sp.")</f>
        <v>Culicidae sp.</v>
      </c>
      <c r="AF230" s="4" t="str">
        <f>IF(AG230="species",Y230,IF(RIGHT(AE230,4)=" sp.",LEFT(AE230,LEN(AE230)-4),AE230)&amp;" sp.")</f>
        <v>Culicidae sp.</v>
      </c>
      <c r="AG230" s="23" t="s">
        <v>29</v>
      </c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</row>
    <row r="231" spans="1:60" s="4" customFormat="1" ht="14.25" customHeight="1" x14ac:dyDescent="0.3">
      <c r="A231" s="28" t="s">
        <v>212</v>
      </c>
      <c r="B231" s="23" t="s">
        <v>32</v>
      </c>
      <c r="C231" s="23" t="s">
        <v>131</v>
      </c>
      <c r="D231" s="23">
        <v>10</v>
      </c>
      <c r="E231" s="24" t="s">
        <v>110</v>
      </c>
      <c r="F231" s="24" t="s">
        <v>162</v>
      </c>
      <c r="G231" s="23">
        <v>30</v>
      </c>
      <c r="H231" s="23" t="s">
        <v>112</v>
      </c>
      <c r="I231" s="25">
        <v>45547</v>
      </c>
      <c r="J231" s="26">
        <v>0.58402777777777803</v>
      </c>
      <c r="K231" s="23">
        <v>256</v>
      </c>
      <c r="L231" s="23" t="s">
        <v>163</v>
      </c>
      <c r="M231" s="23" t="s">
        <v>37</v>
      </c>
      <c r="N231" s="23" t="s">
        <v>38</v>
      </c>
      <c r="O231" s="23" t="s">
        <v>39</v>
      </c>
      <c r="P231" s="23" t="s">
        <v>160</v>
      </c>
      <c r="Q231" s="23">
        <v>55.696666999999998</v>
      </c>
      <c r="R231" s="23">
        <v>-5.2730560000000004</v>
      </c>
      <c r="S231" s="27" t="s">
        <v>41</v>
      </c>
      <c r="T231" s="28" t="str">
        <f>CONCATENATE(A231,"_",SUBSTITUTE(IF(ISBLANK(Y231),IF(ISBLANK(AD231),IF(ISBLANK(AC231),AB231,AC231),AD231),Y231)," ","_"))</f>
        <v>SHSTransect_5_BottomLeft_Metellina_sp.</v>
      </c>
      <c r="U231" s="28" t="s">
        <v>42</v>
      </c>
      <c r="V231" s="28" t="s">
        <v>43</v>
      </c>
      <c r="W231" s="23">
        <v>4</v>
      </c>
      <c r="X231" s="23" t="s">
        <v>206</v>
      </c>
      <c r="Y231" s="23" t="s">
        <v>207</v>
      </c>
      <c r="Z231" s="23" t="s">
        <v>46</v>
      </c>
      <c r="AA231" s="23" t="s">
        <v>47</v>
      </c>
      <c r="AB231" s="23" t="s">
        <v>87</v>
      </c>
      <c r="AC231" s="23" t="s">
        <v>88</v>
      </c>
      <c r="AD231" s="23" t="s">
        <v>89</v>
      </c>
      <c r="AE231" s="4" t="str">
        <f>IF(OR(AG231="genus",AG231="species"),LEFT(Y231,FIND(" ",Y231)-1),"")</f>
        <v>Metellina</v>
      </c>
      <c r="AF231" s="4" t="str">
        <f>IF(AG231="species",Y231,IF(RIGHT(AE231,4)=" sp.",LEFT(AE231,LEN(AE231)-4),AE231)&amp;" sp.")</f>
        <v>Metellina sp.</v>
      </c>
      <c r="AG231" s="23" t="s">
        <v>51</v>
      </c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</row>
    <row r="232" spans="1:60" s="4" customFormat="1" ht="14.25" customHeight="1" x14ac:dyDescent="0.3">
      <c r="A232" s="23" t="s">
        <v>213</v>
      </c>
      <c r="B232" s="23" t="s">
        <v>32</v>
      </c>
      <c r="C232" s="23" t="s">
        <v>131</v>
      </c>
      <c r="D232" s="23">
        <v>60</v>
      </c>
      <c r="E232" s="24" t="s">
        <v>110</v>
      </c>
      <c r="F232" s="24" t="s">
        <v>162</v>
      </c>
      <c r="G232" s="23">
        <v>30</v>
      </c>
      <c r="H232" s="23" t="s">
        <v>112</v>
      </c>
      <c r="I232" s="25">
        <v>45547</v>
      </c>
      <c r="J232" s="26">
        <v>0.594444444444444</v>
      </c>
      <c r="K232" s="23">
        <v>256</v>
      </c>
      <c r="L232" s="23" t="s">
        <v>163</v>
      </c>
      <c r="M232" s="23" t="s">
        <v>37</v>
      </c>
      <c r="N232" s="23" t="s">
        <v>38</v>
      </c>
      <c r="O232" s="23" t="s">
        <v>39</v>
      </c>
      <c r="P232" s="23" t="s">
        <v>132</v>
      </c>
      <c r="Q232" s="23">
        <v>55.695</v>
      </c>
      <c r="R232" s="23">
        <v>-5.2736109999999998</v>
      </c>
      <c r="S232" s="27" t="s">
        <v>41</v>
      </c>
      <c r="T232" s="28" t="str">
        <f>CONCATENATE(A232,"_",SUBSTITUTE(IF(ISBLANK(Y232),IF(ISBLANK(AD232),IF(ISBLANK(AC232),AB232,AC232),AD232),Y232)," ","_"))</f>
        <v>SHSTransect_6_MiddleLeft_Culicidae_sp.</v>
      </c>
      <c r="U232" s="28" t="s">
        <v>42</v>
      </c>
      <c r="V232" s="28" t="s">
        <v>43</v>
      </c>
      <c r="W232" s="23">
        <v>1</v>
      </c>
      <c r="X232" s="23" t="s">
        <v>166</v>
      </c>
      <c r="Y232" s="8" t="str">
        <f>IF(AG232="class",AB232,IF(AG232="order",AC232,IF(AG232="family",AD232,AA232)))&amp;" sp."</f>
        <v>Culicidae sp.</v>
      </c>
      <c r="Z232" s="23" t="s">
        <v>46</v>
      </c>
      <c r="AA232" s="23" t="s">
        <v>47</v>
      </c>
      <c r="AB232" s="23" t="s">
        <v>48</v>
      </c>
      <c r="AC232" s="23" t="s">
        <v>67</v>
      </c>
      <c r="AD232" s="23" t="s">
        <v>167</v>
      </c>
      <c r="AE232" s="4" t="str">
        <f>IF(OR(AG232="genus",AG232="species"),LEFT(Y232,FIND(" ",Y232)-1),IF(RIGHT(AD232,4)=" sp.",LEFT(AD232,LEN(AD232)-4),AD232)&amp;" sp.")</f>
        <v>Culicidae sp.</v>
      </c>
      <c r="AF232" s="4" t="str">
        <f>IF(AG232="species",Y232,IF(RIGHT(AE232,4)=" sp.",LEFT(AE232,LEN(AE232)-4),AE232)&amp;" sp.")</f>
        <v>Culicidae sp.</v>
      </c>
      <c r="AG232" s="23" t="s">
        <v>29</v>
      </c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</row>
    <row r="233" spans="1:60" s="4" customFormat="1" ht="14.25" customHeight="1" x14ac:dyDescent="0.3">
      <c r="A233" s="23" t="s">
        <v>213</v>
      </c>
      <c r="B233" s="23" t="s">
        <v>32</v>
      </c>
      <c r="C233" s="23" t="s">
        <v>131</v>
      </c>
      <c r="D233" s="23">
        <v>60</v>
      </c>
      <c r="E233" s="24" t="s">
        <v>110</v>
      </c>
      <c r="F233" s="24" t="s">
        <v>162</v>
      </c>
      <c r="G233" s="23">
        <v>30</v>
      </c>
      <c r="H233" s="23" t="s">
        <v>112</v>
      </c>
      <c r="I233" s="25">
        <v>45547</v>
      </c>
      <c r="J233" s="26">
        <v>0.594444444444444</v>
      </c>
      <c r="K233" s="23">
        <v>256</v>
      </c>
      <c r="L233" s="23" t="s">
        <v>163</v>
      </c>
      <c r="M233" s="23" t="s">
        <v>37</v>
      </c>
      <c r="N233" s="23" t="s">
        <v>38</v>
      </c>
      <c r="O233" s="23" t="s">
        <v>39</v>
      </c>
      <c r="P233" s="23" t="s">
        <v>132</v>
      </c>
      <c r="Q233" s="23">
        <v>55.695</v>
      </c>
      <c r="R233" s="23">
        <v>-5.2736109999999998</v>
      </c>
      <c r="S233" s="27" t="s">
        <v>41</v>
      </c>
      <c r="T233" s="28" t="str">
        <f>CONCATENATE(A233,"_",SUBSTITUTE(IF(ISBLANK(Y233),IF(ISBLANK(AD233),IF(ISBLANK(AC233),AB233,AC233),AD233),Y233)," ","_"))</f>
        <v>SHSTransect_6_MiddleLeft_Helcystogramma_rufescens</v>
      </c>
      <c r="U233" s="28" t="s">
        <v>42</v>
      </c>
      <c r="V233" s="28" t="s">
        <v>43</v>
      </c>
      <c r="W233" s="23">
        <v>2</v>
      </c>
      <c r="X233" s="23" t="s">
        <v>44</v>
      </c>
      <c r="Y233" s="23" t="s">
        <v>724</v>
      </c>
      <c r="Z233" s="23" t="s">
        <v>46</v>
      </c>
      <c r="AA233" s="23" t="s">
        <v>47</v>
      </c>
      <c r="AB233" s="23" t="s">
        <v>48</v>
      </c>
      <c r="AC233" s="23" t="s">
        <v>49</v>
      </c>
      <c r="AD233" s="23" t="s">
        <v>218</v>
      </c>
      <c r="AE233" s="4" t="str">
        <f>IF(OR(AG233="genus",AG233="species"),LEFT(Y233,FIND(" ",Y233)-1),"")</f>
        <v>Helcystogramma</v>
      </c>
      <c r="AF233" s="4" t="str">
        <f>IF(AG233="species",Y233,"")</f>
        <v>Helcystogramma rufescens</v>
      </c>
      <c r="AG233" s="23" t="s">
        <v>61</v>
      </c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</row>
    <row r="234" spans="1:60" s="4" customFormat="1" ht="14.25" customHeight="1" x14ac:dyDescent="0.3">
      <c r="A234" s="23" t="s">
        <v>213</v>
      </c>
      <c r="B234" s="23" t="s">
        <v>32</v>
      </c>
      <c r="C234" s="23" t="s">
        <v>131</v>
      </c>
      <c r="D234" s="23">
        <v>60</v>
      </c>
      <c r="E234" s="24" t="s">
        <v>110</v>
      </c>
      <c r="F234" s="24" t="s">
        <v>162</v>
      </c>
      <c r="G234" s="23">
        <v>30</v>
      </c>
      <c r="H234" s="23" t="s">
        <v>112</v>
      </c>
      <c r="I234" s="25">
        <v>45547</v>
      </c>
      <c r="J234" s="26">
        <v>0.594444444444444</v>
      </c>
      <c r="K234" s="23">
        <v>256</v>
      </c>
      <c r="L234" s="23" t="s">
        <v>163</v>
      </c>
      <c r="M234" s="23" t="s">
        <v>37</v>
      </c>
      <c r="N234" s="23" t="s">
        <v>38</v>
      </c>
      <c r="O234" s="23" t="s">
        <v>39</v>
      </c>
      <c r="P234" s="23" t="s">
        <v>132</v>
      </c>
      <c r="Q234" s="23">
        <v>55.695</v>
      </c>
      <c r="R234" s="23">
        <v>-5.2736109999999998</v>
      </c>
      <c r="S234" s="27" t="s">
        <v>41</v>
      </c>
      <c r="T234" s="28" t="str">
        <f>CONCATENATE(A234,"_",SUBSTITUTE(IF(ISBLANK(Y234),IF(ISBLANK(AD234),IF(ISBLANK(AC234),AB234,AC234),AD234),Y234)," ","_"))</f>
        <v>SHSTransect_6_MiddleLeft_Ixodida_sp.</v>
      </c>
      <c r="U234" s="28" t="s">
        <v>42</v>
      </c>
      <c r="V234" s="28" t="s">
        <v>43</v>
      </c>
      <c r="W234" s="23">
        <v>3</v>
      </c>
      <c r="X234" s="23" t="s">
        <v>164</v>
      </c>
      <c r="Y234" s="8" t="str">
        <f>IF(AG234="class",AB234,IF(AG234="order",AC234,IF(AG234="family",AD234,AA234)))&amp;" sp."</f>
        <v>Ixodida sp.</v>
      </c>
      <c r="Z234" s="23" t="s">
        <v>46</v>
      </c>
      <c r="AA234" s="23" t="s">
        <v>47</v>
      </c>
      <c r="AB234" s="23" t="s">
        <v>87</v>
      </c>
      <c r="AC234" s="23" t="s">
        <v>134</v>
      </c>
      <c r="AD234" s="16" t="str">
        <f>IF(RIGHT(AC234,4)=" sp.",LEFT(AC234,LEN(AC234)-4),AC234)&amp;" sp."</f>
        <v>Ixodida sp.</v>
      </c>
      <c r="AE234" s="4" t="str">
        <f>IF(OR(AG234="genus",AG234="species"),LEFT(Y234,FIND(" ",Y234)-1),IF(RIGHT(AD234,4)=" sp.",LEFT(AD234,LEN(AD234)-4),AD234)&amp;" sp.")</f>
        <v>Ixodida sp.</v>
      </c>
      <c r="AF234" s="4" t="str">
        <f>IF(AG234="species",Y234,IF(RIGHT(AE234,4)=" sp.",LEFT(AE234,LEN(AE234)-4),AE234)&amp;" sp.")</f>
        <v>Ixodida sp.</v>
      </c>
      <c r="AG234" s="23" t="s">
        <v>28</v>
      </c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</row>
    <row r="235" spans="1:60" s="4" customFormat="1" ht="14.25" customHeight="1" x14ac:dyDescent="0.3">
      <c r="A235" s="23" t="s">
        <v>213</v>
      </c>
      <c r="B235" s="23" t="s">
        <v>32</v>
      </c>
      <c r="C235" s="23" t="s">
        <v>131</v>
      </c>
      <c r="D235" s="23">
        <v>60</v>
      </c>
      <c r="E235" s="24" t="s">
        <v>110</v>
      </c>
      <c r="F235" s="24" t="s">
        <v>162</v>
      </c>
      <c r="G235" s="23">
        <v>30</v>
      </c>
      <c r="H235" s="23" t="s">
        <v>112</v>
      </c>
      <c r="I235" s="25">
        <v>45547</v>
      </c>
      <c r="J235" s="26">
        <v>0.594444444444444</v>
      </c>
      <c r="K235" s="23">
        <v>256</v>
      </c>
      <c r="L235" s="23" t="s">
        <v>163</v>
      </c>
      <c r="M235" s="23" t="s">
        <v>37</v>
      </c>
      <c r="N235" s="23" t="s">
        <v>38</v>
      </c>
      <c r="O235" s="23" t="s">
        <v>39</v>
      </c>
      <c r="P235" s="23" t="s">
        <v>132</v>
      </c>
      <c r="Q235" s="23">
        <v>55.695</v>
      </c>
      <c r="R235" s="23">
        <v>-5.2736109999999998</v>
      </c>
      <c r="S235" s="27" t="s">
        <v>41</v>
      </c>
      <c r="T235" s="28" t="str">
        <f>CONCATENATE(A235,"_",SUBSTITUTE(IF(ISBLANK(Y235),IF(ISBLANK(AD235),IF(ISBLANK(AC235),AB235,AC235),AD235),Y235)," ","_"))</f>
        <v>SHSTransect_6_MiddleLeft_Metellina_sp.</v>
      </c>
      <c r="U235" s="28" t="s">
        <v>42</v>
      </c>
      <c r="V235" s="28" t="s">
        <v>43</v>
      </c>
      <c r="W235" s="23">
        <v>2</v>
      </c>
      <c r="X235" s="23" t="s">
        <v>206</v>
      </c>
      <c r="Y235" s="23" t="s">
        <v>207</v>
      </c>
      <c r="Z235" s="23" t="s">
        <v>46</v>
      </c>
      <c r="AA235" s="23" t="s">
        <v>47</v>
      </c>
      <c r="AB235" s="23" t="s">
        <v>87</v>
      </c>
      <c r="AC235" s="23" t="s">
        <v>88</v>
      </c>
      <c r="AD235" s="23" t="s">
        <v>89</v>
      </c>
      <c r="AE235" s="4" t="str">
        <f>IF(OR(AG235="genus",AG235="species"),LEFT(Y235,FIND(" ",Y235)-1),"")</f>
        <v>Metellina</v>
      </c>
      <c r="AF235" s="4" t="str">
        <f>IF(AG235="species",Y235,IF(RIGHT(AE235,4)=" sp.",LEFT(AE235,LEN(AE235)-4),AE235)&amp;" sp.")</f>
        <v>Metellina sp.</v>
      </c>
      <c r="AG235" s="23" t="s">
        <v>51</v>
      </c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</row>
    <row r="236" spans="1:60" s="4" customFormat="1" ht="14.25" customHeight="1" x14ac:dyDescent="0.3">
      <c r="A236" s="23" t="s">
        <v>213</v>
      </c>
      <c r="B236" s="23" t="s">
        <v>32</v>
      </c>
      <c r="C236" s="23" t="s">
        <v>131</v>
      </c>
      <c r="D236" s="23">
        <v>60</v>
      </c>
      <c r="E236" s="24" t="s">
        <v>110</v>
      </c>
      <c r="F236" s="24" t="s">
        <v>162</v>
      </c>
      <c r="G236" s="23">
        <v>30</v>
      </c>
      <c r="H236" s="23" t="s">
        <v>112</v>
      </c>
      <c r="I236" s="25">
        <v>45547</v>
      </c>
      <c r="J236" s="26">
        <v>0.594444444444444</v>
      </c>
      <c r="K236" s="23">
        <v>256</v>
      </c>
      <c r="L236" s="23" t="s">
        <v>163</v>
      </c>
      <c r="M236" s="23" t="s">
        <v>37</v>
      </c>
      <c r="N236" s="23" t="s">
        <v>38</v>
      </c>
      <c r="O236" s="23" t="s">
        <v>39</v>
      </c>
      <c r="P236" s="23" t="s">
        <v>132</v>
      </c>
      <c r="Q236" s="23">
        <v>55.695</v>
      </c>
      <c r="R236" s="23">
        <v>-5.2736109999999998</v>
      </c>
      <c r="S236" s="27" t="s">
        <v>41</v>
      </c>
      <c r="T236" s="28" t="str">
        <f>CONCATENATE(A236,"_",SUBSTITUTE(IF(ISBLANK(Y236),IF(ISBLANK(AD236),IF(ISBLANK(AC236),AB236,AC236),AD236),Y236)," ","_"))</f>
        <v>SHSTransect_6_MiddleLeft_Pachytomella_parallela</v>
      </c>
      <c r="U236" s="28" t="s">
        <v>42</v>
      </c>
      <c r="V236" s="28" t="s">
        <v>43</v>
      </c>
      <c r="W236" s="23">
        <v>3</v>
      </c>
      <c r="X236" s="23" t="s">
        <v>174</v>
      </c>
      <c r="Y236" s="23" t="s">
        <v>175</v>
      </c>
      <c r="Z236" s="23" t="s">
        <v>46</v>
      </c>
      <c r="AA236" s="23" t="s">
        <v>47</v>
      </c>
      <c r="AB236" s="23" t="s">
        <v>48</v>
      </c>
      <c r="AC236" s="23" t="s">
        <v>59</v>
      </c>
      <c r="AD236" s="23" t="s">
        <v>117</v>
      </c>
      <c r="AE236" s="4" t="str">
        <f>IF(OR(AG236="genus",AG236="species"),LEFT(Y236,FIND(" ",Y236)-1),"")</f>
        <v>Pachytomella</v>
      </c>
      <c r="AF236" s="4" t="str">
        <f>IF(AG236="species",Y236,"")</f>
        <v>Pachytomella parallela</v>
      </c>
      <c r="AG236" s="23" t="s">
        <v>61</v>
      </c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</row>
    <row r="237" spans="1:60" s="4" customFormat="1" ht="14.25" customHeight="1" x14ac:dyDescent="0.25">
      <c r="A237" s="23" t="s">
        <v>213</v>
      </c>
      <c r="B237" s="23" t="s">
        <v>32</v>
      </c>
      <c r="C237" s="23" t="s">
        <v>131</v>
      </c>
      <c r="D237" s="23">
        <v>60</v>
      </c>
      <c r="E237" s="24" t="s">
        <v>110</v>
      </c>
      <c r="F237" s="24" t="s">
        <v>162</v>
      </c>
      <c r="G237" s="23">
        <v>30</v>
      </c>
      <c r="H237" s="23" t="s">
        <v>112</v>
      </c>
      <c r="I237" s="25">
        <v>45547</v>
      </c>
      <c r="J237" s="26">
        <v>0.594444444444444</v>
      </c>
      <c r="K237" s="23">
        <v>256</v>
      </c>
      <c r="L237" s="23" t="s">
        <v>163</v>
      </c>
      <c r="M237" s="23" t="s">
        <v>37</v>
      </c>
      <c r="N237" s="23" t="s">
        <v>38</v>
      </c>
      <c r="O237" s="23" t="s">
        <v>39</v>
      </c>
      <c r="P237" s="23" t="s">
        <v>132</v>
      </c>
      <c r="Q237" s="23">
        <v>55.695</v>
      </c>
      <c r="R237" s="23">
        <v>-5.2736109999999998</v>
      </c>
      <c r="S237" s="27" t="s">
        <v>41</v>
      </c>
      <c r="T237" s="28" t="str">
        <f>CONCATENATE(A237,"_",SUBSTITUTE(IF(ISBLANK(Y237),IF(ISBLANK(AD237),IF(ISBLANK(AC237),AB237,AC237),AD237),Y237)," ","_"))</f>
        <v>SHSTransect_6_MiddleLeft_Siphonaptera_sp.</v>
      </c>
      <c r="U237" s="28" t="s">
        <v>42</v>
      </c>
      <c r="V237" s="28" t="s">
        <v>43</v>
      </c>
      <c r="W237" s="23">
        <v>1</v>
      </c>
      <c r="X237" s="8" t="s">
        <v>216</v>
      </c>
      <c r="Y237" s="8" t="str">
        <f>IF(AG237="class",AB237,IF(AG237="order",AC237,IF(AG237="family",AD237,AA237)))&amp;" sp."</f>
        <v>Siphonaptera sp.</v>
      </c>
      <c r="Z237" s="8" t="s">
        <v>46</v>
      </c>
      <c r="AA237" s="8" t="s">
        <v>47</v>
      </c>
      <c r="AB237" s="23" t="s">
        <v>48</v>
      </c>
      <c r="AC237" s="23" t="s">
        <v>217</v>
      </c>
      <c r="AD237" s="16" t="str">
        <f>IF(RIGHT(AC237,4)=" sp.",LEFT(AC237,LEN(AC237)-4),AC237)&amp;" sp."</f>
        <v>Siphonaptera sp.</v>
      </c>
      <c r="AE237" s="4" t="str">
        <f>IF(OR(AG237="genus",AG237="species"),LEFT(Y237,FIND(" ",Y237)-1),IF(RIGHT(AD237,4)=" sp.",LEFT(AD237,LEN(AD237)-4),AD237)&amp;" sp.")</f>
        <v>Siphonaptera sp.</v>
      </c>
      <c r="AF237" s="4" t="str">
        <f>IF(AG237="species",Y237,IF(RIGHT(AE237,4)=" sp.",LEFT(AE237,LEN(AE237)-4),AE237)&amp;" sp.")</f>
        <v>Siphonaptera sp.</v>
      </c>
      <c r="AG237" s="23" t="s">
        <v>28</v>
      </c>
    </row>
    <row r="238" spans="1:60" s="4" customFormat="1" ht="14.25" customHeight="1" x14ac:dyDescent="0.25">
      <c r="A238" s="23" t="s">
        <v>213</v>
      </c>
      <c r="B238" s="23" t="s">
        <v>32</v>
      </c>
      <c r="C238" s="23" t="s">
        <v>131</v>
      </c>
      <c r="D238" s="23">
        <v>60</v>
      </c>
      <c r="E238" s="24" t="s">
        <v>110</v>
      </c>
      <c r="F238" s="24" t="s">
        <v>162</v>
      </c>
      <c r="G238" s="23">
        <v>30</v>
      </c>
      <c r="H238" s="23" t="s">
        <v>112</v>
      </c>
      <c r="I238" s="25">
        <v>45547</v>
      </c>
      <c r="J238" s="26">
        <v>0.594444444444444</v>
      </c>
      <c r="K238" s="23">
        <v>256</v>
      </c>
      <c r="L238" s="23" t="s">
        <v>163</v>
      </c>
      <c r="M238" s="23" t="s">
        <v>37</v>
      </c>
      <c r="N238" s="23" t="s">
        <v>38</v>
      </c>
      <c r="O238" s="23" t="s">
        <v>39</v>
      </c>
      <c r="P238" s="23" t="s">
        <v>132</v>
      </c>
      <c r="Q238" s="23">
        <v>55.695</v>
      </c>
      <c r="R238" s="23">
        <v>-5.2736109999999998</v>
      </c>
      <c r="S238" s="27" t="s">
        <v>41</v>
      </c>
      <c r="T238" s="28" t="str">
        <f>CONCATENATE(A238,"_",SUBSTITUTE(IF(ISBLANK(Y238),IF(ISBLANK(AD238),IF(ISBLANK(AC238),AB238,AC238),AD238),Y238)," ","_"))</f>
        <v>SHSTransect_6_MiddleLeft_Steatoda_triangulosa</v>
      </c>
      <c r="U238" s="28" t="s">
        <v>42</v>
      </c>
      <c r="V238" s="28" t="s">
        <v>43</v>
      </c>
      <c r="W238" s="23">
        <v>1</v>
      </c>
      <c r="X238" s="23" t="s">
        <v>219</v>
      </c>
      <c r="Y238" s="23" t="s">
        <v>501</v>
      </c>
      <c r="Z238" s="23" t="s">
        <v>46</v>
      </c>
      <c r="AA238" s="23" t="s">
        <v>47</v>
      </c>
      <c r="AB238" s="23" t="s">
        <v>87</v>
      </c>
      <c r="AC238" s="23" t="s">
        <v>88</v>
      </c>
      <c r="AD238" s="23" t="s">
        <v>220</v>
      </c>
      <c r="AE238" s="4" t="str">
        <f>IF(OR(AG238="genus",AG238="species"),LEFT(Y238,FIND(" ",Y238)-1),"")</f>
        <v>Steatoda</v>
      </c>
      <c r="AF238" s="4" t="str">
        <f>IF(AG238="species",Y238,"")</f>
        <v>Steatoda triangulosa</v>
      </c>
      <c r="AG238" s="23" t="s">
        <v>61</v>
      </c>
    </row>
    <row r="239" spans="1:60" s="4" customFormat="1" ht="14.25" customHeight="1" x14ac:dyDescent="0.25">
      <c r="A239" s="23" t="s">
        <v>213</v>
      </c>
      <c r="B239" s="23" t="s">
        <v>32</v>
      </c>
      <c r="C239" s="23" t="s">
        <v>131</v>
      </c>
      <c r="D239" s="23">
        <v>60</v>
      </c>
      <c r="E239" s="24" t="s">
        <v>110</v>
      </c>
      <c r="F239" s="24" t="s">
        <v>162</v>
      </c>
      <c r="G239" s="23">
        <v>30</v>
      </c>
      <c r="H239" s="23" t="s">
        <v>112</v>
      </c>
      <c r="I239" s="25">
        <v>45547</v>
      </c>
      <c r="J239" s="26">
        <v>0.59444444444444444</v>
      </c>
      <c r="K239" s="23">
        <v>256</v>
      </c>
      <c r="L239" s="23" t="s">
        <v>163</v>
      </c>
      <c r="M239" s="23" t="s">
        <v>37</v>
      </c>
      <c r="N239" s="23" t="s">
        <v>38</v>
      </c>
      <c r="O239" s="23" t="s">
        <v>39</v>
      </c>
      <c r="P239" s="23" t="s">
        <v>132</v>
      </c>
      <c r="Q239" s="23">
        <v>55.695</v>
      </c>
      <c r="R239" s="23">
        <v>-5.2736109999999998</v>
      </c>
      <c r="S239" s="27" t="s">
        <v>41</v>
      </c>
      <c r="T239" s="28" t="str">
        <f>CONCATENATE(A239,"_",SUBSTITUTE(IF(ISBLANK(Y239),IF(ISBLANK(AD239),IF(ISBLANK(AC239),AB239,AC239),AD239),Y239)," ","_"))</f>
        <v>SHSTransect_6_MiddleLeft_Acetropis_carinata</v>
      </c>
      <c r="U239" s="28" t="s">
        <v>42</v>
      </c>
      <c r="V239" s="28" t="s">
        <v>43</v>
      </c>
      <c r="W239" s="23">
        <v>5</v>
      </c>
      <c r="X239" s="23" t="s">
        <v>214</v>
      </c>
      <c r="Y239" s="23" t="s">
        <v>215</v>
      </c>
      <c r="Z239" s="23" t="s">
        <v>46</v>
      </c>
      <c r="AA239" s="23" t="s">
        <v>47</v>
      </c>
      <c r="AB239" s="23" t="s">
        <v>48</v>
      </c>
      <c r="AC239" s="23" t="s">
        <v>59</v>
      </c>
      <c r="AD239" s="23" t="s">
        <v>117</v>
      </c>
      <c r="AE239" s="4" t="str">
        <f>IF(OR(AG239="genus",AG239="species"),LEFT(Y239,FIND(" ",Y239)-1),"")</f>
        <v>Acetropis</v>
      </c>
      <c r="AF239" s="4" t="str">
        <f>IF(AG239="species",Y239,"")</f>
        <v>Acetropis carinata</v>
      </c>
      <c r="AG239" s="23" t="s">
        <v>61</v>
      </c>
    </row>
    <row r="240" spans="1:60" s="4" customFormat="1" ht="14.25" customHeight="1" x14ac:dyDescent="0.25">
      <c r="A240" s="23" t="s">
        <v>213</v>
      </c>
      <c r="B240" s="23" t="s">
        <v>32</v>
      </c>
      <c r="C240" s="23" t="s">
        <v>131</v>
      </c>
      <c r="D240" s="23">
        <v>60</v>
      </c>
      <c r="E240" s="24" t="s">
        <v>110</v>
      </c>
      <c r="F240" s="24" t="s">
        <v>162</v>
      </c>
      <c r="G240" s="23">
        <v>30</v>
      </c>
      <c r="H240" s="23" t="s">
        <v>112</v>
      </c>
      <c r="I240" s="25">
        <v>45547</v>
      </c>
      <c r="J240" s="26">
        <v>0.59444444444444444</v>
      </c>
      <c r="K240" s="23">
        <v>256</v>
      </c>
      <c r="L240" s="23" t="s">
        <v>163</v>
      </c>
      <c r="M240" s="23" t="s">
        <v>37</v>
      </c>
      <c r="N240" s="23" t="s">
        <v>38</v>
      </c>
      <c r="O240" s="23" t="s">
        <v>39</v>
      </c>
      <c r="P240" s="23" t="s">
        <v>132</v>
      </c>
      <c r="Q240" s="23">
        <v>55.695</v>
      </c>
      <c r="R240" s="23">
        <v>-5.2736109999999998</v>
      </c>
      <c r="S240" s="27" t="s">
        <v>41</v>
      </c>
      <c r="T240" s="28" t="str">
        <f>CONCATENATE(A240,"_",SUBSTITUTE(IF(ISBLANK(Y240),IF(ISBLANK(AD240),IF(ISBLANK(AC240),AB240,AC240),AD240),Y240)," ","_"))</f>
        <v>SHSTransect_6_MiddleLeft_Philaenus_spumarius</v>
      </c>
      <c r="U240" s="28" t="s">
        <v>42</v>
      </c>
      <c r="V240" s="28" t="s">
        <v>43</v>
      </c>
      <c r="W240" s="23">
        <v>1</v>
      </c>
      <c r="X240" s="23" t="s">
        <v>168</v>
      </c>
      <c r="Y240" s="23" t="s">
        <v>169</v>
      </c>
      <c r="Z240" s="23" t="s">
        <v>46</v>
      </c>
      <c r="AA240" s="23" t="s">
        <v>47</v>
      </c>
      <c r="AB240" s="23" t="s">
        <v>48</v>
      </c>
      <c r="AC240" s="23" t="s">
        <v>59</v>
      </c>
      <c r="AD240" s="23" t="s">
        <v>158</v>
      </c>
      <c r="AE240" s="4" t="str">
        <f>IF(OR(AG240="genus",AG240="species"),LEFT(Y240,FIND(" ",Y240)-1),"")</f>
        <v>Philaenus</v>
      </c>
      <c r="AF240" s="4" t="str">
        <f>IF(AG240="species",Y240,"")</f>
        <v>Philaenus spumarius</v>
      </c>
      <c r="AG240" s="23" t="s">
        <v>61</v>
      </c>
    </row>
    <row r="241" spans="1:33" s="4" customFormat="1" ht="14.25" customHeight="1" x14ac:dyDescent="0.25">
      <c r="A241" s="23" t="s">
        <v>221</v>
      </c>
      <c r="B241" s="23" t="s">
        <v>32</v>
      </c>
      <c r="C241" s="23" t="s">
        <v>131</v>
      </c>
      <c r="D241" s="23">
        <v>30</v>
      </c>
      <c r="E241" s="24" t="s">
        <v>110</v>
      </c>
      <c r="F241" s="24" t="s">
        <v>162</v>
      </c>
      <c r="G241" s="23">
        <v>30</v>
      </c>
      <c r="H241" s="23" t="s">
        <v>112</v>
      </c>
      <c r="I241" s="25">
        <v>45547</v>
      </c>
      <c r="J241" s="26">
        <v>0.62083333333333302</v>
      </c>
      <c r="K241" s="23">
        <v>256</v>
      </c>
      <c r="L241" s="23" t="s">
        <v>163</v>
      </c>
      <c r="M241" s="23" t="s">
        <v>37</v>
      </c>
      <c r="N241" s="23" t="s">
        <v>38</v>
      </c>
      <c r="O241" s="23" t="s">
        <v>39</v>
      </c>
      <c r="P241" s="23" t="s">
        <v>144</v>
      </c>
      <c r="Q241" s="23">
        <v>55.700327000000001</v>
      </c>
      <c r="R241" s="23">
        <v>-5.2858349999999996</v>
      </c>
      <c r="S241" s="27" t="s">
        <v>41</v>
      </c>
      <c r="T241" s="28" t="str">
        <f>CONCATENATE(A241,"_",SUBSTITUTE(IF(ISBLANK(Y241),IF(ISBLANK(AD241),IF(ISBLANK(AC241),AB241,AC241),AD241),Y241)," ","_"))</f>
        <v>SHSTransect_7_BottomRight_Amphipyra_pyramidea</v>
      </c>
      <c r="U241" s="28" t="s">
        <v>42</v>
      </c>
      <c r="V241" s="28" t="s">
        <v>43</v>
      </c>
      <c r="W241" s="23">
        <v>1</v>
      </c>
      <c r="X241" s="23" t="s">
        <v>227</v>
      </c>
      <c r="Y241" s="23" t="s">
        <v>228</v>
      </c>
      <c r="Z241" s="23" t="s">
        <v>46</v>
      </c>
      <c r="AA241" s="23" t="s">
        <v>47</v>
      </c>
      <c r="AB241" s="23" t="s">
        <v>48</v>
      </c>
      <c r="AC241" s="23" t="s">
        <v>49</v>
      </c>
      <c r="AD241" s="23" t="s">
        <v>64</v>
      </c>
      <c r="AE241" s="4" t="str">
        <f>IF(OR(AG241="genus",AG241="species"),LEFT(Y241,FIND(" ",Y241)-1),"")</f>
        <v>Amphipyra</v>
      </c>
      <c r="AF241" s="4" t="str">
        <f>IF(AG241="species",Y241,"")</f>
        <v>Amphipyra pyramidea</v>
      </c>
      <c r="AG241" s="23" t="s">
        <v>61</v>
      </c>
    </row>
    <row r="242" spans="1:33" s="4" customFormat="1" ht="14.25" customHeight="1" x14ac:dyDescent="0.25">
      <c r="A242" s="23" t="s">
        <v>221</v>
      </c>
      <c r="B242" s="23" t="s">
        <v>32</v>
      </c>
      <c r="C242" s="23" t="s">
        <v>131</v>
      </c>
      <c r="D242" s="23">
        <v>30</v>
      </c>
      <c r="E242" s="24" t="s">
        <v>110</v>
      </c>
      <c r="F242" s="24" t="s">
        <v>162</v>
      </c>
      <c r="G242" s="23">
        <v>30</v>
      </c>
      <c r="H242" s="23" t="s">
        <v>112</v>
      </c>
      <c r="I242" s="25">
        <v>45547</v>
      </c>
      <c r="J242" s="26">
        <v>0.62083333333333302</v>
      </c>
      <c r="K242" s="23">
        <v>256</v>
      </c>
      <c r="L242" s="23" t="s">
        <v>163</v>
      </c>
      <c r="M242" s="23" t="s">
        <v>37</v>
      </c>
      <c r="N242" s="23" t="s">
        <v>38</v>
      </c>
      <c r="O242" s="23" t="s">
        <v>39</v>
      </c>
      <c r="P242" s="23" t="s">
        <v>144</v>
      </c>
      <c r="Q242" s="23">
        <v>55.700327000000001</v>
      </c>
      <c r="R242" s="23">
        <v>-5.2858349999999996</v>
      </c>
      <c r="S242" s="27" t="s">
        <v>41</v>
      </c>
      <c r="T242" s="28" t="str">
        <f>CONCATENATE(A242,"_",SUBSTITUTE(IF(ISBLANK(Y242),IF(ISBLANK(AD242),IF(ISBLANK(AC242),AB242,AC242),AD242),Y242)," ","_"))</f>
        <v>SHSTransect_7_BottomRight_Araneae_sp.</v>
      </c>
      <c r="U242" s="28" t="s">
        <v>42</v>
      </c>
      <c r="V242" s="28" t="s">
        <v>43</v>
      </c>
      <c r="W242" s="23">
        <v>3</v>
      </c>
      <c r="X242" s="23" t="s">
        <v>86</v>
      </c>
      <c r="Y242" s="8" t="str">
        <f>IF(AG242="class",AB242,IF(AG242="order",AC242,IF(AG242="family",AD242,AA242)))&amp;" sp."</f>
        <v>Araneae sp.</v>
      </c>
      <c r="Z242" s="23" t="s">
        <v>46</v>
      </c>
      <c r="AA242" s="23" t="s">
        <v>47</v>
      </c>
      <c r="AB242" s="23" t="s">
        <v>87</v>
      </c>
      <c r="AC242" s="23" t="s">
        <v>88</v>
      </c>
      <c r="AD242" s="16" t="str">
        <f>IF(RIGHT(AC242,4)=" sp.",LEFT(AC242,LEN(AC242)-4),AC242)&amp;" sp."</f>
        <v>Araneae sp.</v>
      </c>
      <c r="AE242" s="4" t="str">
        <f>IF(OR(AG242="genus",AG242="species"),LEFT(Y242,FIND(" ",Y242)-1),IF(RIGHT(AD242,4)=" sp.",LEFT(AD242,LEN(AD242)-4),AD242)&amp;" sp.")</f>
        <v>Araneae sp.</v>
      </c>
      <c r="AF242" s="4" t="str">
        <f>IF(AG242="species",Y242,IF(RIGHT(AE242,4)=" sp.",LEFT(AE242,LEN(AE242)-4),AE242)&amp;" sp.")</f>
        <v>Araneae sp.</v>
      </c>
      <c r="AG242" s="23" t="s">
        <v>28</v>
      </c>
    </row>
    <row r="243" spans="1:33" s="4" customFormat="1" ht="14.25" customHeight="1" x14ac:dyDescent="0.25">
      <c r="A243" s="23" t="s">
        <v>221</v>
      </c>
      <c r="B243" s="23" t="s">
        <v>32</v>
      </c>
      <c r="C243" s="23" t="s">
        <v>131</v>
      </c>
      <c r="D243" s="23">
        <v>30</v>
      </c>
      <c r="E243" s="24" t="s">
        <v>110</v>
      </c>
      <c r="F243" s="24" t="s">
        <v>162</v>
      </c>
      <c r="G243" s="23">
        <v>30</v>
      </c>
      <c r="H243" s="23" t="s">
        <v>112</v>
      </c>
      <c r="I243" s="25">
        <v>45547</v>
      </c>
      <c r="J243" s="26">
        <v>0.62083333333333302</v>
      </c>
      <c r="K243" s="23">
        <v>256</v>
      </c>
      <c r="L243" s="23" t="s">
        <v>163</v>
      </c>
      <c r="M243" s="23" t="s">
        <v>37</v>
      </c>
      <c r="N243" s="23" t="s">
        <v>38</v>
      </c>
      <c r="O243" s="23" t="s">
        <v>39</v>
      </c>
      <c r="P243" s="23" t="s">
        <v>144</v>
      </c>
      <c r="Q243" s="23">
        <v>55.700327000000001</v>
      </c>
      <c r="R243" s="23">
        <v>-5.2858349999999996</v>
      </c>
      <c r="S243" s="27" t="s">
        <v>41</v>
      </c>
      <c r="T243" s="28" t="str">
        <f>CONCATENATE(A243,"_",SUBSTITUTE(IF(ISBLANK(Y243),IF(ISBLANK(AD243),IF(ISBLANK(AC243),AB243,AC243),AD243),Y243)," ","_"))</f>
        <v>SHSTransect_7_BottomRight_Bryobia_praetiosa</v>
      </c>
      <c r="U243" s="28" t="s">
        <v>42</v>
      </c>
      <c r="V243" s="28" t="s">
        <v>43</v>
      </c>
      <c r="W243" s="8">
        <v>1</v>
      </c>
      <c r="X243" s="8" t="s">
        <v>223</v>
      </c>
      <c r="Y243" s="8" t="s">
        <v>224</v>
      </c>
      <c r="Z243" s="8" t="s">
        <v>46</v>
      </c>
      <c r="AA243" s="8" t="s">
        <v>47</v>
      </c>
      <c r="AB243" s="23" t="s">
        <v>87</v>
      </c>
      <c r="AC243" s="23" t="s">
        <v>225</v>
      </c>
      <c r="AD243" s="23" t="s">
        <v>226</v>
      </c>
      <c r="AE243" s="4" t="str">
        <f>IF(OR(AG243="genus",AG243="species"),LEFT(Y243,FIND(" ",Y243)-1),"")</f>
        <v>Bryobia</v>
      </c>
      <c r="AF243" s="4" t="str">
        <f>IF(AG243="species",Y243,"")</f>
        <v>Bryobia praetiosa</v>
      </c>
      <c r="AG243" s="23" t="s">
        <v>61</v>
      </c>
    </row>
    <row r="244" spans="1:33" s="4" customFormat="1" ht="14.25" customHeight="1" x14ac:dyDescent="0.25">
      <c r="A244" s="23" t="s">
        <v>221</v>
      </c>
      <c r="B244" s="23" t="s">
        <v>32</v>
      </c>
      <c r="C244" s="23" t="s">
        <v>131</v>
      </c>
      <c r="D244" s="23">
        <v>30</v>
      </c>
      <c r="E244" s="24" t="s">
        <v>110</v>
      </c>
      <c r="F244" s="24" t="s">
        <v>162</v>
      </c>
      <c r="G244" s="23">
        <v>30</v>
      </c>
      <c r="H244" s="23" t="s">
        <v>112</v>
      </c>
      <c r="I244" s="25">
        <v>45547</v>
      </c>
      <c r="J244" s="26">
        <v>0.62083333333333302</v>
      </c>
      <c r="K244" s="23">
        <v>256</v>
      </c>
      <c r="L244" s="23" t="s">
        <v>163</v>
      </c>
      <c r="M244" s="23" t="s">
        <v>37</v>
      </c>
      <c r="N244" s="23" t="s">
        <v>38</v>
      </c>
      <c r="O244" s="23" t="s">
        <v>39</v>
      </c>
      <c r="P244" s="23" t="s">
        <v>144</v>
      </c>
      <c r="Q244" s="23">
        <v>55.700327000000001</v>
      </c>
      <c r="R244" s="23">
        <v>-5.2858349999999996</v>
      </c>
      <c r="S244" s="27" t="s">
        <v>41</v>
      </c>
      <c r="T244" s="28" t="str">
        <f>CONCATENATE(A244,"_",SUBSTITUTE(IF(ISBLANK(Y244),IF(ISBLANK(AD244),IF(ISBLANK(AC244),AB244,AC244),AD244),Y244)," ","_"))</f>
        <v>SHSTransect_7_BottomRight_Culicidae_sp.</v>
      </c>
      <c r="U244" s="28" t="s">
        <v>42</v>
      </c>
      <c r="V244" s="28" t="s">
        <v>43</v>
      </c>
      <c r="W244" s="23">
        <v>1</v>
      </c>
      <c r="X244" s="23" t="s">
        <v>166</v>
      </c>
      <c r="Y244" s="8" t="str">
        <f>IF(AG244="class",AB244,IF(AG244="order",AC244,IF(AG244="family",AD244,AA244)))&amp;" sp."</f>
        <v>Culicidae sp.</v>
      </c>
      <c r="Z244" s="23" t="s">
        <v>46</v>
      </c>
      <c r="AA244" s="23" t="s">
        <v>47</v>
      </c>
      <c r="AB244" s="23" t="s">
        <v>48</v>
      </c>
      <c r="AC244" s="23" t="s">
        <v>67</v>
      </c>
      <c r="AD244" s="23" t="s">
        <v>167</v>
      </c>
      <c r="AE244" s="4" t="str">
        <f>IF(OR(AG244="genus",AG244="species"),LEFT(Y244,FIND(" ",Y244)-1),IF(RIGHT(AD244,4)=" sp.",LEFT(AD244,LEN(AD244)-4),AD244)&amp;" sp.")</f>
        <v>Culicidae sp.</v>
      </c>
      <c r="AF244" s="4" t="str">
        <f>IF(AG244="species",Y244,IF(RIGHT(AE244,4)=" sp.",LEFT(AE244,LEN(AE244)-4),AE244)&amp;" sp.")</f>
        <v>Culicidae sp.</v>
      </c>
      <c r="AG244" s="23" t="s">
        <v>29</v>
      </c>
    </row>
    <row r="245" spans="1:33" s="4" customFormat="1" ht="14.25" customHeight="1" x14ac:dyDescent="0.25">
      <c r="A245" s="23" t="s">
        <v>221</v>
      </c>
      <c r="B245" s="23" t="s">
        <v>32</v>
      </c>
      <c r="C245" s="23" t="s">
        <v>131</v>
      </c>
      <c r="D245" s="23">
        <v>30</v>
      </c>
      <c r="E245" s="24" t="s">
        <v>110</v>
      </c>
      <c r="F245" s="24" t="s">
        <v>162</v>
      </c>
      <c r="G245" s="23">
        <v>30</v>
      </c>
      <c r="H245" s="23" t="s">
        <v>112</v>
      </c>
      <c r="I245" s="25">
        <v>45547</v>
      </c>
      <c r="J245" s="26">
        <v>0.62083333333333302</v>
      </c>
      <c r="K245" s="23">
        <v>256</v>
      </c>
      <c r="L245" s="23" t="s">
        <v>163</v>
      </c>
      <c r="M245" s="23" t="s">
        <v>37</v>
      </c>
      <c r="N245" s="23" t="s">
        <v>38</v>
      </c>
      <c r="O245" s="23" t="s">
        <v>39</v>
      </c>
      <c r="P245" s="23" t="s">
        <v>144</v>
      </c>
      <c r="Q245" s="23">
        <v>55.700327000000001</v>
      </c>
      <c r="R245" s="23">
        <v>-5.2858349999999996</v>
      </c>
      <c r="S245" s="27" t="s">
        <v>41</v>
      </c>
      <c r="T245" s="28" t="str">
        <f>CONCATENATE(A245,"_",SUBSTITUTE(IF(ISBLANK(Y245),IF(ISBLANK(AD245),IF(ISBLANK(AC245),AB245,AC245),AD245),Y245)," ","_"))</f>
        <v>SHSTransect_7_BottomRight_Hymenoptera_sp.</v>
      </c>
      <c r="U245" s="28" t="s">
        <v>42</v>
      </c>
      <c r="V245" s="28" t="s">
        <v>43</v>
      </c>
      <c r="W245" s="23">
        <v>1</v>
      </c>
      <c r="X245" s="23" t="s">
        <v>222</v>
      </c>
      <c r="Y245" s="8" t="str">
        <f>IF(AG245="class",AB245,IF(AG245="order",AC245,IF(AG245="family",AD245,AA245)))&amp;" sp."</f>
        <v>Hymenoptera sp.</v>
      </c>
      <c r="Z245" s="23" t="s">
        <v>46</v>
      </c>
      <c r="AA245" s="23" t="s">
        <v>47</v>
      </c>
      <c r="AB245" s="23" t="s">
        <v>48</v>
      </c>
      <c r="AC245" s="23" t="s">
        <v>101</v>
      </c>
      <c r="AD245" s="16" t="str">
        <f>IF(RIGHT(AC245,4)=" sp.",LEFT(AC245,LEN(AC245)-4),AC245)&amp;" sp."</f>
        <v>Hymenoptera sp.</v>
      </c>
      <c r="AE245" s="4" t="str">
        <f>IF(OR(AG245="genus",AG245="species"),LEFT(Y245,FIND(" ",Y245)-1),IF(RIGHT(AD245,4)=" sp.",LEFT(AD245,LEN(AD245)-4),AD245)&amp;" sp.")</f>
        <v>Hymenoptera sp.</v>
      </c>
      <c r="AF245" s="4" t="str">
        <f>IF(AG245="species",Y245,IF(RIGHT(AE245,4)=" sp.",LEFT(AE245,LEN(AE245)-4),AE245)&amp;" sp.")</f>
        <v>Hymenoptera sp.</v>
      </c>
      <c r="AG245" s="23" t="s">
        <v>28</v>
      </c>
    </row>
    <row r="246" spans="1:33" s="4" customFormat="1" ht="14.25" customHeight="1" x14ac:dyDescent="0.25">
      <c r="A246" s="23" t="s">
        <v>221</v>
      </c>
      <c r="B246" s="23" t="s">
        <v>32</v>
      </c>
      <c r="C246" s="23" t="s">
        <v>131</v>
      </c>
      <c r="D246" s="23">
        <v>30</v>
      </c>
      <c r="E246" s="24" t="s">
        <v>110</v>
      </c>
      <c r="F246" s="24" t="s">
        <v>162</v>
      </c>
      <c r="G246" s="23">
        <v>30</v>
      </c>
      <c r="H246" s="23" t="s">
        <v>112</v>
      </c>
      <c r="I246" s="25">
        <v>45547</v>
      </c>
      <c r="J246" s="26">
        <v>0.62083333333333302</v>
      </c>
      <c r="K246" s="23">
        <v>256</v>
      </c>
      <c r="L246" s="23" t="s">
        <v>163</v>
      </c>
      <c r="M246" s="23" t="s">
        <v>37</v>
      </c>
      <c r="N246" s="23" t="s">
        <v>38</v>
      </c>
      <c r="O246" s="23" t="s">
        <v>39</v>
      </c>
      <c r="P246" s="23" t="s">
        <v>144</v>
      </c>
      <c r="Q246" s="23">
        <v>55.700327000000001</v>
      </c>
      <c r="R246" s="23">
        <v>-5.2858349999999996</v>
      </c>
      <c r="S246" s="27" t="s">
        <v>41</v>
      </c>
      <c r="T246" s="28" t="str">
        <f>CONCATENATE(A246,"_",SUBSTITUTE(IF(ISBLANK(Y246),IF(ISBLANK(AD246),IF(ISBLANK(AC246),AB246,AC246),AD246),Y246)," ","_"))</f>
        <v>SHSTransect_7_BottomRight_Metellina_sp.</v>
      </c>
      <c r="U246" s="28" t="s">
        <v>42</v>
      </c>
      <c r="V246" s="28" t="s">
        <v>43</v>
      </c>
      <c r="W246" s="23">
        <v>1</v>
      </c>
      <c r="X246" s="23" t="s">
        <v>206</v>
      </c>
      <c r="Y246" s="23" t="s">
        <v>207</v>
      </c>
      <c r="Z246" s="23" t="s">
        <v>46</v>
      </c>
      <c r="AA246" s="23" t="s">
        <v>47</v>
      </c>
      <c r="AB246" s="23" t="s">
        <v>87</v>
      </c>
      <c r="AC246" s="23" t="s">
        <v>88</v>
      </c>
      <c r="AD246" s="23" t="s">
        <v>89</v>
      </c>
      <c r="AE246" s="4" t="str">
        <f>IF(OR(AG246="genus",AG246="species"),LEFT(Y246,FIND(" ",Y246)-1),"")</f>
        <v>Metellina</v>
      </c>
      <c r="AF246" s="4" t="str">
        <f>IF(AG246="species",Y246,IF(RIGHT(AE246,4)=" sp.",LEFT(AE246,LEN(AE246)-4),AE246)&amp;" sp.")</f>
        <v>Metellina sp.</v>
      </c>
      <c r="AG246" s="23" t="s">
        <v>51</v>
      </c>
    </row>
    <row r="247" spans="1:33" s="4" customFormat="1" ht="14.25" customHeight="1" x14ac:dyDescent="0.25">
      <c r="A247" s="23" t="s">
        <v>221</v>
      </c>
      <c r="B247" s="23" t="s">
        <v>32</v>
      </c>
      <c r="C247" s="23" t="s">
        <v>131</v>
      </c>
      <c r="D247" s="23">
        <v>30</v>
      </c>
      <c r="E247" s="24" t="s">
        <v>110</v>
      </c>
      <c r="F247" s="24" t="s">
        <v>162</v>
      </c>
      <c r="G247" s="23">
        <v>30</v>
      </c>
      <c r="H247" s="23" t="s">
        <v>112</v>
      </c>
      <c r="I247" s="25">
        <v>45547</v>
      </c>
      <c r="J247" s="26">
        <v>0.62083333333333302</v>
      </c>
      <c r="K247" s="23">
        <v>256</v>
      </c>
      <c r="L247" s="23" t="s">
        <v>163</v>
      </c>
      <c r="M247" s="23" t="s">
        <v>37</v>
      </c>
      <c r="N247" s="23" t="s">
        <v>38</v>
      </c>
      <c r="O247" s="23" t="s">
        <v>39</v>
      </c>
      <c r="P247" s="23" t="s">
        <v>144</v>
      </c>
      <c r="Q247" s="23">
        <v>55.700327000000001</v>
      </c>
      <c r="R247" s="23">
        <v>-5.2858349999999996</v>
      </c>
      <c r="S247" s="27" t="s">
        <v>41</v>
      </c>
      <c r="T247" s="28" t="str">
        <f>CONCATENATE(A247,"_",SUBSTITUTE(IF(ISBLANK(Y247),IF(ISBLANK(AD247),IF(ISBLANK(AC247),AB247,AC247),AD247),Y247)," ","_"))</f>
        <v>SHSTransect_7_BottomRight_Siphonaptera_sp.</v>
      </c>
      <c r="U247" s="28" t="s">
        <v>42</v>
      </c>
      <c r="V247" s="28" t="s">
        <v>43</v>
      </c>
      <c r="W247" s="23">
        <v>1</v>
      </c>
      <c r="X247" s="8" t="s">
        <v>216</v>
      </c>
      <c r="Y247" s="8" t="str">
        <f>IF(AG247="class",AB247,IF(AG247="order",AC247,IF(AG247="family",AD247,AA247)))&amp;" sp."</f>
        <v>Siphonaptera sp.</v>
      </c>
      <c r="Z247" s="8" t="s">
        <v>46</v>
      </c>
      <c r="AA247" s="8" t="s">
        <v>47</v>
      </c>
      <c r="AB247" s="23" t="s">
        <v>48</v>
      </c>
      <c r="AC247" s="23" t="s">
        <v>217</v>
      </c>
      <c r="AD247" s="16" t="str">
        <f>IF(RIGHT(AC247,4)=" sp.",LEFT(AC247,LEN(AC247)-4),AC247)&amp;" sp."</f>
        <v>Siphonaptera sp.</v>
      </c>
      <c r="AE247" s="4" t="str">
        <f>IF(OR(AG247="genus",AG247="species"),LEFT(Y247,FIND(" ",Y247)-1),IF(RIGHT(AD247,4)=" sp.",LEFT(AD247,LEN(AD247)-4),AD247)&amp;" sp.")</f>
        <v>Siphonaptera sp.</v>
      </c>
      <c r="AF247" s="4" t="str">
        <f>IF(AG247="species",Y247,IF(RIGHT(AE247,4)=" sp.",LEFT(AE247,LEN(AE247)-4),AE247)&amp;" sp.")</f>
        <v>Siphonaptera sp.</v>
      </c>
      <c r="AG247" s="23" t="s">
        <v>28</v>
      </c>
    </row>
    <row r="248" spans="1:33" s="4" customFormat="1" ht="14.25" customHeight="1" x14ac:dyDescent="0.25">
      <c r="A248" s="23" t="s">
        <v>221</v>
      </c>
      <c r="B248" s="23" t="s">
        <v>32</v>
      </c>
      <c r="C248" s="23" t="s">
        <v>131</v>
      </c>
      <c r="D248" s="23">
        <v>30</v>
      </c>
      <c r="E248" s="24" t="s">
        <v>110</v>
      </c>
      <c r="F248" s="24" t="s">
        <v>162</v>
      </c>
      <c r="G248" s="23">
        <v>30</v>
      </c>
      <c r="H248" s="23" t="s">
        <v>112</v>
      </c>
      <c r="I248" s="25">
        <v>45547</v>
      </c>
      <c r="J248" s="26">
        <v>0.62083333333333302</v>
      </c>
      <c r="K248" s="23">
        <v>256</v>
      </c>
      <c r="L248" s="23" t="s">
        <v>163</v>
      </c>
      <c r="M248" s="23" t="s">
        <v>37</v>
      </c>
      <c r="N248" s="23" t="s">
        <v>38</v>
      </c>
      <c r="O248" s="23" t="s">
        <v>39</v>
      </c>
      <c r="P248" s="23" t="s">
        <v>144</v>
      </c>
      <c r="Q248" s="23">
        <v>55.700327000000001</v>
      </c>
      <c r="R248" s="23">
        <v>-5.2858349999999996</v>
      </c>
      <c r="S248" s="27" t="s">
        <v>41</v>
      </c>
      <c r="T248" s="28" t="str">
        <f>CONCATENATE(A248,"_",SUBSTITUTE(IF(ISBLANK(Y248),IF(ISBLANK(AD248),IF(ISBLANK(AC248),AB248,AC248),AD248),Y248)," ","_"))</f>
        <v>SHSTransect_7_BottomRight_Zygiella_x-notata</v>
      </c>
      <c r="U248" s="28" t="s">
        <v>42</v>
      </c>
      <c r="V248" s="28" t="s">
        <v>43</v>
      </c>
      <c r="W248" s="23">
        <v>1</v>
      </c>
      <c r="X248" s="23" t="s">
        <v>229</v>
      </c>
      <c r="Y248" s="23" t="s">
        <v>230</v>
      </c>
      <c r="Z248" s="23" t="s">
        <v>46</v>
      </c>
      <c r="AA248" s="23" t="s">
        <v>47</v>
      </c>
      <c r="AB248" s="23" t="s">
        <v>87</v>
      </c>
      <c r="AC248" s="23" t="s">
        <v>88</v>
      </c>
      <c r="AD248" s="23" t="s">
        <v>147</v>
      </c>
      <c r="AE248" s="4" t="str">
        <f>IF(OR(AG248="genus",AG248="species"),LEFT(Y248,FIND(" ",Y248)-1),"")</f>
        <v>Zygiella</v>
      </c>
      <c r="AF248" s="4" t="str">
        <f>IF(AG248="species",Y248,"")</f>
        <v>Zygiella x-notata</v>
      </c>
      <c r="AG248" s="23" t="s">
        <v>61</v>
      </c>
    </row>
    <row r="249" spans="1:33" s="4" customFormat="1" ht="14.25" customHeight="1" x14ac:dyDescent="0.25">
      <c r="A249" s="23" t="s">
        <v>221</v>
      </c>
      <c r="B249" s="23" t="s">
        <v>32</v>
      </c>
      <c r="C249" s="23" t="s">
        <v>131</v>
      </c>
      <c r="D249" s="23">
        <v>30</v>
      </c>
      <c r="E249" s="24" t="s">
        <v>110</v>
      </c>
      <c r="F249" s="24" t="s">
        <v>162</v>
      </c>
      <c r="G249" s="23">
        <v>30</v>
      </c>
      <c r="H249" s="23" t="s">
        <v>112</v>
      </c>
      <c r="I249" s="25">
        <v>45547</v>
      </c>
      <c r="J249" s="26">
        <v>0.62083333333333335</v>
      </c>
      <c r="K249" s="23">
        <v>256</v>
      </c>
      <c r="L249" s="23" t="s">
        <v>163</v>
      </c>
      <c r="M249" s="23" t="s">
        <v>37</v>
      </c>
      <c r="N249" s="23" t="s">
        <v>38</v>
      </c>
      <c r="O249" s="23" t="s">
        <v>39</v>
      </c>
      <c r="P249" s="23" t="s">
        <v>144</v>
      </c>
      <c r="Q249" s="23">
        <v>55.700327000000001</v>
      </c>
      <c r="R249" s="23">
        <v>-5.2858349999999996</v>
      </c>
      <c r="S249" s="27" t="s">
        <v>41</v>
      </c>
      <c r="T249" s="28" t="str">
        <f>CONCATENATE(A249,"_",SUBSTITUTE(IF(ISBLANK(Y249),IF(ISBLANK(AD249),IF(ISBLANK(AC249),AB249,AC249),AD249),Y249)," ","_"))</f>
        <v>SHSTransect_7_BottomRight_Ixodida_sp.</v>
      </c>
      <c r="U249" s="28" t="s">
        <v>42</v>
      </c>
      <c r="V249" s="28" t="s">
        <v>43</v>
      </c>
      <c r="W249" s="23">
        <v>30</v>
      </c>
      <c r="X249" s="23" t="s">
        <v>164</v>
      </c>
      <c r="Y249" s="8" t="str">
        <f>IF(AG249="class",AB249,IF(AG249="order",AC249,IF(AG249="family",AD249,AA249)))&amp;" sp."</f>
        <v>Ixodida sp.</v>
      </c>
      <c r="Z249" s="23" t="s">
        <v>46</v>
      </c>
      <c r="AA249" s="23" t="s">
        <v>47</v>
      </c>
      <c r="AB249" s="23" t="s">
        <v>87</v>
      </c>
      <c r="AC249" s="23" t="s">
        <v>134</v>
      </c>
      <c r="AD249" s="16" t="str">
        <f>IF(RIGHT(AC249,4)=" sp.",LEFT(AC249,LEN(AC249)-4),AC249)&amp;" sp."</f>
        <v>Ixodida sp.</v>
      </c>
      <c r="AE249" s="4" t="str">
        <f>IF(OR(AG249="genus",AG249="species"),LEFT(Y249,FIND(" ",Y249)-1),IF(RIGHT(AD249,4)=" sp.",LEFT(AD249,LEN(AD249)-4),AD249)&amp;" sp.")</f>
        <v>Ixodida sp.</v>
      </c>
      <c r="AF249" s="4" t="str">
        <f>IF(AG249="species",Y249,IF(RIGHT(AE249,4)=" sp.",LEFT(AE249,LEN(AE249)-4),AE249)&amp;" sp.")</f>
        <v>Ixodida sp.</v>
      </c>
      <c r="AG249" s="23" t="s">
        <v>28</v>
      </c>
    </row>
    <row r="250" spans="1:33" s="4" customFormat="1" ht="14.25" customHeight="1" x14ac:dyDescent="0.25">
      <c r="A250" s="23" t="s">
        <v>221</v>
      </c>
      <c r="B250" s="23" t="s">
        <v>32</v>
      </c>
      <c r="C250" s="23" t="s">
        <v>131</v>
      </c>
      <c r="D250" s="23">
        <v>30</v>
      </c>
      <c r="E250" s="24" t="s">
        <v>110</v>
      </c>
      <c r="F250" s="24" t="s">
        <v>162</v>
      </c>
      <c r="G250" s="23">
        <v>30</v>
      </c>
      <c r="H250" s="23" t="s">
        <v>112</v>
      </c>
      <c r="I250" s="25">
        <v>45547</v>
      </c>
      <c r="J250" s="26">
        <v>0.62083333333333335</v>
      </c>
      <c r="K250" s="23">
        <v>256</v>
      </c>
      <c r="L250" s="23" t="s">
        <v>163</v>
      </c>
      <c r="M250" s="23" t="s">
        <v>37</v>
      </c>
      <c r="N250" s="23" t="s">
        <v>38</v>
      </c>
      <c r="O250" s="23" t="s">
        <v>39</v>
      </c>
      <c r="P250" s="23" t="s">
        <v>144</v>
      </c>
      <c r="Q250" s="23">
        <v>55.700327000000001</v>
      </c>
      <c r="R250" s="23">
        <v>-5.2858349999999996</v>
      </c>
      <c r="S250" s="27" t="s">
        <v>41</v>
      </c>
      <c r="T250" s="28" t="str">
        <f>CONCATENATE(A250,"_",SUBSTITUTE(IF(ISBLANK(Y250),IF(ISBLANK(AD250),IF(ISBLANK(AC250),AB250,AC250),AD250),Y250)," ","_"))</f>
        <v>SHSTransect_7_BottomRight_Pachytomella_parallela</v>
      </c>
      <c r="U250" s="28" t="s">
        <v>42</v>
      </c>
      <c r="V250" s="28" t="s">
        <v>43</v>
      </c>
      <c r="W250" s="23">
        <v>1</v>
      </c>
      <c r="X250" s="23" t="s">
        <v>174</v>
      </c>
      <c r="Y250" s="23" t="s">
        <v>175</v>
      </c>
      <c r="Z250" s="23" t="s">
        <v>46</v>
      </c>
      <c r="AA250" s="23" t="s">
        <v>47</v>
      </c>
      <c r="AB250" s="23" t="s">
        <v>48</v>
      </c>
      <c r="AC250" s="23" t="s">
        <v>59</v>
      </c>
      <c r="AD250" s="23" t="s">
        <v>117</v>
      </c>
      <c r="AE250" s="4" t="str">
        <f>IF(OR(AG250="genus",AG250="species"),LEFT(Y250,FIND(" ",Y250)-1),"")</f>
        <v>Pachytomella</v>
      </c>
      <c r="AF250" s="4" t="str">
        <f>IF(AG250="species",Y250,"")</f>
        <v>Pachytomella parallela</v>
      </c>
      <c r="AG250" s="23" t="s">
        <v>61</v>
      </c>
    </row>
    <row r="251" spans="1:33" s="4" customFormat="1" ht="14.25" customHeight="1" x14ac:dyDescent="0.25">
      <c r="A251" s="23" t="s">
        <v>231</v>
      </c>
      <c r="B251" s="23" t="s">
        <v>32</v>
      </c>
      <c r="C251" s="29"/>
      <c r="D251" s="29"/>
      <c r="E251" s="24" t="s">
        <v>110</v>
      </c>
      <c r="F251" s="24" t="s">
        <v>162</v>
      </c>
      <c r="G251" s="23">
        <v>30</v>
      </c>
      <c r="H251" s="23" t="s">
        <v>112</v>
      </c>
      <c r="I251" s="25">
        <v>45547</v>
      </c>
      <c r="J251" s="26">
        <v>0.62083333333333302</v>
      </c>
      <c r="K251" s="23">
        <v>256</v>
      </c>
      <c r="L251" s="23" t="s">
        <v>163</v>
      </c>
      <c r="M251" s="23" t="s">
        <v>37</v>
      </c>
      <c r="N251" s="23" t="s">
        <v>38</v>
      </c>
      <c r="O251" s="23" t="s">
        <v>39</v>
      </c>
      <c r="P251" s="23" t="s">
        <v>141</v>
      </c>
      <c r="Q251" s="29"/>
      <c r="R251" s="29"/>
      <c r="S251" s="27" t="s">
        <v>41</v>
      </c>
      <c r="T251" s="28" t="str">
        <f>CONCATENATE(A251,"_",SUBSTITUTE(IF(ISBLANK(Y251),IF(ISBLANK(AD251),IF(ISBLANK(AC251),AB251,AC251),AD251),Y251)," ","_"))</f>
        <v>SHSTransect_8_MiddleRight_Acetropis_sp.</v>
      </c>
      <c r="U251" s="28" t="s">
        <v>42</v>
      </c>
      <c r="V251" s="28" t="s">
        <v>43</v>
      </c>
      <c r="W251" s="23">
        <v>3</v>
      </c>
      <c r="X251" s="23" t="s">
        <v>214</v>
      </c>
      <c r="Y251" s="23" t="s">
        <v>232</v>
      </c>
      <c r="Z251" s="23" t="s">
        <v>46</v>
      </c>
      <c r="AA251" s="23" t="s">
        <v>47</v>
      </c>
      <c r="AB251" s="23" t="s">
        <v>48</v>
      </c>
      <c r="AC251" s="23" t="s">
        <v>59</v>
      </c>
      <c r="AD251" s="23" t="s">
        <v>117</v>
      </c>
      <c r="AE251" s="4" t="str">
        <f>IF(OR(AG251="genus",AG251="species"),LEFT(Y251,FIND(" ",Y251)-1),"")</f>
        <v>Acetropis</v>
      </c>
      <c r="AF251" s="4" t="str">
        <f>IF(AG251="species",Y251,IF(RIGHT(AE251,4)=" sp.",LEFT(AE251,LEN(AE251)-4),AE251)&amp;" sp.")</f>
        <v>Acetropis sp.</v>
      </c>
      <c r="AG251" s="23" t="s">
        <v>51</v>
      </c>
    </row>
    <row r="252" spans="1:33" s="4" customFormat="1" ht="14.25" customHeight="1" x14ac:dyDescent="0.25">
      <c r="A252" s="23" t="s">
        <v>231</v>
      </c>
      <c r="B252" s="23" t="s">
        <v>32</v>
      </c>
      <c r="C252" s="29"/>
      <c r="D252" s="29"/>
      <c r="E252" s="24" t="s">
        <v>110</v>
      </c>
      <c r="F252" s="24" t="s">
        <v>162</v>
      </c>
      <c r="G252" s="23">
        <v>30</v>
      </c>
      <c r="H252" s="23" t="s">
        <v>112</v>
      </c>
      <c r="I252" s="25">
        <v>45547</v>
      </c>
      <c r="J252" s="26">
        <v>0.62083333333333302</v>
      </c>
      <c r="K252" s="23">
        <v>256</v>
      </c>
      <c r="L252" s="23" t="s">
        <v>163</v>
      </c>
      <c r="M252" s="23" t="s">
        <v>37</v>
      </c>
      <c r="N252" s="23" t="s">
        <v>38</v>
      </c>
      <c r="O252" s="23" t="s">
        <v>39</v>
      </c>
      <c r="P252" s="23" t="s">
        <v>141</v>
      </c>
      <c r="Q252" s="29"/>
      <c r="R252" s="29"/>
      <c r="S252" s="27" t="s">
        <v>41</v>
      </c>
      <c r="T252" s="28" t="str">
        <f>CONCATENATE(A252,"_",SUBSTITUTE(IF(ISBLANK(Y252),IF(ISBLANK(AD252),IF(ISBLANK(AC252),AB252,AC252),AD252),Y252)," ","_"))</f>
        <v>SHSTransect_8_MiddleRight_Acetropis_sp.</v>
      </c>
      <c r="U252" s="28" t="s">
        <v>42</v>
      </c>
      <c r="V252" s="28" t="s">
        <v>43</v>
      </c>
      <c r="W252" s="23">
        <v>2</v>
      </c>
      <c r="X252" s="23" t="s">
        <v>214</v>
      </c>
      <c r="Y252" s="23" t="s">
        <v>232</v>
      </c>
      <c r="Z252" s="23" t="s">
        <v>46</v>
      </c>
      <c r="AA252" s="23" t="s">
        <v>47</v>
      </c>
      <c r="AB252" s="23" t="s">
        <v>48</v>
      </c>
      <c r="AC252" s="23" t="s">
        <v>59</v>
      </c>
      <c r="AD252" s="23" t="s">
        <v>117</v>
      </c>
      <c r="AE252" s="4" t="str">
        <f>IF(OR(AG252="genus",AG252="species"),LEFT(Y252,FIND(" ",Y252)-1),"")</f>
        <v>Acetropis</v>
      </c>
      <c r="AF252" s="4" t="str">
        <f>IF(AG252="species",Y252,IF(RIGHT(AE252,4)=" sp.",LEFT(AE252,LEN(AE252)-4),AE252)&amp;" sp.")</f>
        <v>Acetropis sp.</v>
      </c>
      <c r="AG252" s="23" t="s">
        <v>51</v>
      </c>
    </row>
    <row r="253" spans="1:33" s="4" customFormat="1" ht="14.25" customHeight="1" x14ac:dyDescent="0.25">
      <c r="A253" s="23" t="s">
        <v>231</v>
      </c>
      <c r="B253" s="23" t="s">
        <v>32</v>
      </c>
      <c r="C253" s="29"/>
      <c r="D253" s="29"/>
      <c r="E253" s="24" t="s">
        <v>110</v>
      </c>
      <c r="F253" s="24" t="s">
        <v>162</v>
      </c>
      <c r="G253" s="23">
        <v>30</v>
      </c>
      <c r="H253" s="23" t="s">
        <v>112</v>
      </c>
      <c r="I253" s="25">
        <v>45547</v>
      </c>
      <c r="J253" s="26">
        <v>0.62083333333333302</v>
      </c>
      <c r="K253" s="23">
        <v>256</v>
      </c>
      <c r="L253" s="23" t="s">
        <v>163</v>
      </c>
      <c r="M253" s="23" t="s">
        <v>37</v>
      </c>
      <c r="N253" s="23" t="s">
        <v>38</v>
      </c>
      <c r="O253" s="23" t="s">
        <v>39</v>
      </c>
      <c r="P253" s="23" t="s">
        <v>141</v>
      </c>
      <c r="Q253" s="29"/>
      <c r="R253" s="29"/>
      <c r="S253" s="27" t="s">
        <v>41</v>
      </c>
      <c r="T253" s="28" t="str">
        <f>CONCATENATE(A253,"_",SUBSTITUTE(IF(ISBLANK(Y253),IF(ISBLANK(AD253),IF(ISBLANK(AC253),AB253,AC253),AD253),Y253)," ","_"))</f>
        <v>SHSTransect_8_MiddleRight_Dicranopalpus_ramosus</v>
      </c>
      <c r="U253" s="28" t="s">
        <v>42</v>
      </c>
      <c r="V253" s="28" t="s">
        <v>43</v>
      </c>
      <c r="W253" s="23">
        <v>1</v>
      </c>
      <c r="X253" s="23" t="s">
        <v>233</v>
      </c>
      <c r="Y253" s="23" t="s">
        <v>234</v>
      </c>
      <c r="Z253" s="23" t="s">
        <v>46</v>
      </c>
      <c r="AA253" s="23" t="s">
        <v>47</v>
      </c>
      <c r="AB253" s="23" t="s">
        <v>87</v>
      </c>
      <c r="AC253" s="23" t="s">
        <v>235</v>
      </c>
      <c r="AD253" s="23" t="s">
        <v>236</v>
      </c>
      <c r="AE253" s="4" t="str">
        <f>IF(OR(AG253="genus",AG253="species"),LEFT(Y253,FIND(" ",Y253)-1),"")</f>
        <v>Dicranopalpus</v>
      </c>
      <c r="AF253" s="4" t="str">
        <f>IF(AG253="species",Y253,"")</f>
        <v>Dicranopalpus ramosus</v>
      </c>
      <c r="AG253" s="23" t="s">
        <v>61</v>
      </c>
    </row>
    <row r="254" spans="1:33" s="4" customFormat="1" ht="14.25" customHeight="1" x14ac:dyDescent="0.25">
      <c r="A254" s="23" t="s">
        <v>231</v>
      </c>
      <c r="B254" s="23" t="s">
        <v>32</v>
      </c>
      <c r="C254" s="29"/>
      <c r="D254" s="29"/>
      <c r="E254" s="24" t="s">
        <v>110</v>
      </c>
      <c r="F254" s="24" t="s">
        <v>162</v>
      </c>
      <c r="G254" s="23">
        <v>30</v>
      </c>
      <c r="H254" s="23" t="s">
        <v>112</v>
      </c>
      <c r="I254" s="25">
        <v>45547</v>
      </c>
      <c r="J254" s="26">
        <v>0.62083333333333302</v>
      </c>
      <c r="K254" s="23">
        <v>256</v>
      </c>
      <c r="L254" s="23" t="s">
        <v>163</v>
      </c>
      <c r="M254" s="23" t="s">
        <v>37</v>
      </c>
      <c r="N254" s="23" t="s">
        <v>38</v>
      </c>
      <c r="O254" s="23" t="s">
        <v>39</v>
      </c>
      <c r="P254" s="23" t="s">
        <v>141</v>
      </c>
      <c r="Q254" s="29"/>
      <c r="R254" s="29"/>
      <c r="S254" s="23" t="s">
        <v>41</v>
      </c>
      <c r="T254" s="28" t="str">
        <f>CONCATENATE(A254,"_",SUBSTITUTE(IF(ISBLANK(Y254),IF(ISBLANK(AD254),IF(ISBLANK(AC254),AB254,AC254),AD254),Y254)," ","_"))</f>
        <v>SHSTransect_8_MiddleRight_Diptera_sp.</v>
      </c>
      <c r="U254" s="28" t="s">
        <v>42</v>
      </c>
      <c r="V254" s="28" t="s">
        <v>43</v>
      </c>
      <c r="W254" s="23">
        <v>4</v>
      </c>
      <c r="X254" s="23" t="s">
        <v>237</v>
      </c>
      <c r="Y254" s="8" t="str">
        <f>IF(AG254="class",AB254,IF(AG254="order",AC254,IF(AG254="family",AD254,AA254)))&amp;" sp."</f>
        <v>Diptera sp.</v>
      </c>
      <c r="Z254" s="23" t="s">
        <v>46</v>
      </c>
      <c r="AA254" s="23" t="s">
        <v>47</v>
      </c>
      <c r="AB254" s="23" t="s">
        <v>48</v>
      </c>
      <c r="AC254" s="23" t="s">
        <v>67</v>
      </c>
      <c r="AD254" s="16" t="str">
        <f>IF(RIGHT(AC254,4)=" sp.",LEFT(AC254,LEN(AC254)-4),AC254)&amp;" sp."</f>
        <v>Diptera sp.</v>
      </c>
      <c r="AE254" s="4" t="str">
        <f>IF(OR(AG254="genus",AG254="species"),LEFT(Y254,FIND(" ",Y254)-1),IF(RIGHT(AD254,4)=" sp.",LEFT(AD254,LEN(AD254)-4),AD254)&amp;" sp.")</f>
        <v>Diptera sp.</v>
      </c>
      <c r="AF254" s="4" t="str">
        <f>IF(AG254="species",Y254,IF(RIGHT(AE254,4)=" sp.",LEFT(AE254,LEN(AE254)-4),AE254)&amp;" sp.")</f>
        <v>Diptera sp.</v>
      </c>
      <c r="AG254" s="23" t="s">
        <v>28</v>
      </c>
    </row>
    <row r="255" spans="1:33" s="4" customFormat="1" ht="14.25" customHeight="1" x14ac:dyDescent="0.25">
      <c r="A255" s="23" t="s">
        <v>231</v>
      </c>
      <c r="B255" s="23" t="s">
        <v>32</v>
      </c>
      <c r="C255" s="29"/>
      <c r="D255" s="29"/>
      <c r="E255" s="24" t="s">
        <v>110</v>
      </c>
      <c r="F255" s="24" t="s">
        <v>162</v>
      </c>
      <c r="G255" s="23">
        <v>30</v>
      </c>
      <c r="H255" s="23" t="s">
        <v>112</v>
      </c>
      <c r="I255" s="25">
        <v>45547</v>
      </c>
      <c r="J255" s="26">
        <v>0.62083333333333302</v>
      </c>
      <c r="K255" s="23">
        <v>256</v>
      </c>
      <c r="L255" s="23" t="s">
        <v>163</v>
      </c>
      <c r="M255" s="23" t="s">
        <v>37</v>
      </c>
      <c r="N255" s="23" t="s">
        <v>38</v>
      </c>
      <c r="O255" s="23" t="s">
        <v>39</v>
      </c>
      <c r="P255" s="23" t="s">
        <v>141</v>
      </c>
      <c r="Q255" s="29"/>
      <c r="R255" s="29"/>
      <c r="S255" s="27" t="s">
        <v>41</v>
      </c>
      <c r="T255" s="28" t="str">
        <f>CONCATENATE(A255,"_",SUBSTITUTE(IF(ISBLANK(Y255),IF(ISBLANK(AD255),IF(ISBLANK(AC255),AB255,AC255),AD255),Y255)," ","_"))</f>
        <v>SHSTransect_8_MiddleRight_Hemiptera_sp.</v>
      </c>
      <c r="U255" s="28" t="s">
        <v>42</v>
      </c>
      <c r="V255" s="28" t="s">
        <v>43</v>
      </c>
      <c r="W255" s="23">
        <v>1</v>
      </c>
      <c r="X255" s="23" t="s">
        <v>238</v>
      </c>
      <c r="Y255" s="8" t="str">
        <f>IF(AG255="class",AB255,IF(AG255="order",AC255,IF(AG255="family",AD255,AA255)))&amp;" sp."</f>
        <v>Hemiptera sp.</v>
      </c>
      <c r="Z255" s="23" t="s">
        <v>46</v>
      </c>
      <c r="AA255" s="23" t="s">
        <v>47</v>
      </c>
      <c r="AB255" s="23" t="s">
        <v>48</v>
      </c>
      <c r="AC255" s="23" t="s">
        <v>59</v>
      </c>
      <c r="AD255" s="16" t="str">
        <f>IF(RIGHT(AC255,4)=" sp.",LEFT(AC255,LEN(AC255)-4),AC255)&amp;" sp."</f>
        <v>Hemiptera sp.</v>
      </c>
      <c r="AE255" s="4" t="str">
        <f>IF(OR(AG255="genus",AG255="species"),LEFT(Y255,FIND(" ",Y255)-1),IF(RIGHT(AD255,4)=" sp.",LEFT(AD255,LEN(AD255)-4),AD255)&amp;" sp.")</f>
        <v>Hemiptera sp.</v>
      </c>
      <c r="AF255" s="4" t="str">
        <f>IF(AG255="species",Y255,IF(RIGHT(AE255,4)=" sp.",LEFT(AE255,LEN(AE255)-4),AE255)&amp;" sp.")</f>
        <v>Hemiptera sp.</v>
      </c>
      <c r="AG255" s="23" t="s">
        <v>28</v>
      </c>
    </row>
    <row r="256" spans="1:33" s="4" customFormat="1" ht="14.25" customHeight="1" x14ac:dyDescent="0.25">
      <c r="A256" s="23" t="s">
        <v>231</v>
      </c>
      <c r="B256" s="23" t="s">
        <v>32</v>
      </c>
      <c r="C256" s="29"/>
      <c r="D256" s="29"/>
      <c r="E256" s="24" t="s">
        <v>110</v>
      </c>
      <c r="F256" s="24" t="s">
        <v>162</v>
      </c>
      <c r="G256" s="23">
        <v>30</v>
      </c>
      <c r="H256" s="23" t="s">
        <v>112</v>
      </c>
      <c r="I256" s="25">
        <v>45547</v>
      </c>
      <c r="J256" s="26">
        <v>0.62083333333333302</v>
      </c>
      <c r="K256" s="23">
        <v>256</v>
      </c>
      <c r="L256" s="23" t="s">
        <v>163</v>
      </c>
      <c r="M256" s="23" t="s">
        <v>37</v>
      </c>
      <c r="N256" s="23" t="s">
        <v>38</v>
      </c>
      <c r="O256" s="23" t="s">
        <v>39</v>
      </c>
      <c r="P256" s="23" t="s">
        <v>141</v>
      </c>
      <c r="Q256" s="29"/>
      <c r="R256" s="29"/>
      <c r="S256" s="23" t="s">
        <v>41</v>
      </c>
      <c r="T256" s="28" t="str">
        <f>CONCATENATE(A256,"_",SUBSTITUTE(IF(ISBLANK(Y256),IF(ISBLANK(AD256),IF(ISBLANK(AC256),AB256,AC256),AD256),Y256)," ","_"))</f>
        <v>SHSTransect_8_MiddleRight_Ixodida_sp.</v>
      </c>
      <c r="U256" s="28" t="s">
        <v>42</v>
      </c>
      <c r="V256" s="28" t="s">
        <v>43</v>
      </c>
      <c r="W256" s="23">
        <v>3</v>
      </c>
      <c r="X256" s="23" t="s">
        <v>164</v>
      </c>
      <c r="Y256" s="8" t="str">
        <f>IF(AG256="class",AB256,IF(AG256="order",AC256,IF(AG256="family",AD256,AA256)))&amp;" sp."</f>
        <v>Ixodida sp.</v>
      </c>
      <c r="Z256" s="23" t="s">
        <v>46</v>
      </c>
      <c r="AA256" s="23" t="s">
        <v>47</v>
      </c>
      <c r="AB256" s="23" t="s">
        <v>87</v>
      </c>
      <c r="AC256" s="23" t="s">
        <v>134</v>
      </c>
      <c r="AD256" s="16" t="str">
        <f>IF(RIGHT(AC256,4)=" sp.",LEFT(AC256,LEN(AC256)-4),AC256)&amp;" sp."</f>
        <v>Ixodida sp.</v>
      </c>
      <c r="AE256" s="4" t="str">
        <f>IF(OR(AG256="genus",AG256="species"),LEFT(Y256,FIND(" ",Y256)-1),IF(RIGHT(AD256,4)=" sp.",LEFT(AD256,LEN(AD256)-4),AD256)&amp;" sp.")</f>
        <v>Ixodida sp.</v>
      </c>
      <c r="AF256" s="4" t="str">
        <f>IF(AG256="species",Y256,IF(RIGHT(AE256,4)=" sp.",LEFT(AE256,LEN(AE256)-4),AE256)&amp;" sp.")</f>
        <v>Ixodida sp.</v>
      </c>
      <c r="AG256" s="23" t="s">
        <v>28</v>
      </c>
    </row>
    <row r="257" spans="1:33" s="4" customFormat="1" ht="14.25" customHeight="1" x14ac:dyDescent="0.25">
      <c r="A257" s="23" t="s">
        <v>231</v>
      </c>
      <c r="B257" s="23" t="s">
        <v>32</v>
      </c>
      <c r="C257" s="29"/>
      <c r="D257" s="29"/>
      <c r="E257" s="24" t="s">
        <v>110</v>
      </c>
      <c r="F257" s="24" t="s">
        <v>162</v>
      </c>
      <c r="G257" s="23">
        <v>30</v>
      </c>
      <c r="H257" s="23" t="s">
        <v>112</v>
      </c>
      <c r="I257" s="25">
        <v>45547</v>
      </c>
      <c r="J257" s="26">
        <v>0.62083333333333302</v>
      </c>
      <c r="K257" s="23">
        <v>256</v>
      </c>
      <c r="L257" s="23" t="s">
        <v>163</v>
      </c>
      <c r="M257" s="23" t="s">
        <v>37</v>
      </c>
      <c r="N257" s="23" t="s">
        <v>38</v>
      </c>
      <c r="O257" s="23" t="s">
        <v>39</v>
      </c>
      <c r="P257" s="23" t="s">
        <v>141</v>
      </c>
      <c r="Q257" s="29"/>
      <c r="R257" s="29"/>
      <c r="S257" s="27" t="s">
        <v>41</v>
      </c>
      <c r="T257" s="28" t="str">
        <f>CONCATENATE(A257,"_",SUBSTITUTE(IF(ISBLANK(Y257),IF(ISBLANK(AD257),IF(ISBLANK(AC257),AB257,AC257),AD257),Y257)," ","_"))</f>
        <v>SHSTransect_8_MiddleRight_Metellina_sp.</v>
      </c>
      <c r="U257" s="28" t="s">
        <v>42</v>
      </c>
      <c r="V257" s="28" t="s">
        <v>43</v>
      </c>
      <c r="W257" s="23">
        <v>1</v>
      </c>
      <c r="X257" s="23" t="s">
        <v>206</v>
      </c>
      <c r="Y257" s="23" t="s">
        <v>207</v>
      </c>
      <c r="Z257" s="23" t="s">
        <v>46</v>
      </c>
      <c r="AA257" s="23" t="s">
        <v>47</v>
      </c>
      <c r="AB257" s="23" t="s">
        <v>87</v>
      </c>
      <c r="AC257" s="23" t="s">
        <v>88</v>
      </c>
      <c r="AD257" s="23" t="s">
        <v>89</v>
      </c>
      <c r="AE257" s="4" t="str">
        <f>IF(OR(AG257="genus",AG257="species"),LEFT(Y257,FIND(" ",Y257)-1),"")</f>
        <v>Metellina</v>
      </c>
      <c r="AF257" s="4" t="str">
        <f>IF(AG257="species",Y257,IF(RIGHT(AE257,4)=" sp.",LEFT(AE257,LEN(AE257)-4),AE257)&amp;" sp.")</f>
        <v>Metellina sp.</v>
      </c>
      <c r="AG257" s="23" t="s">
        <v>51</v>
      </c>
    </row>
    <row r="258" spans="1:33" s="4" customFormat="1" ht="14.25" customHeight="1" x14ac:dyDescent="0.25">
      <c r="A258" s="23" t="s">
        <v>231</v>
      </c>
      <c r="B258" s="23" t="s">
        <v>32</v>
      </c>
      <c r="C258" s="29"/>
      <c r="D258" s="29"/>
      <c r="E258" s="24" t="s">
        <v>110</v>
      </c>
      <c r="F258" s="24" t="s">
        <v>162</v>
      </c>
      <c r="G258" s="23">
        <v>30</v>
      </c>
      <c r="H258" s="23" t="s">
        <v>112</v>
      </c>
      <c r="I258" s="25">
        <v>45547</v>
      </c>
      <c r="J258" s="26">
        <v>0.62083333333333302</v>
      </c>
      <c r="K258" s="23">
        <v>256</v>
      </c>
      <c r="L258" s="23" t="s">
        <v>163</v>
      </c>
      <c r="M258" s="23" t="s">
        <v>37</v>
      </c>
      <c r="N258" s="23" t="s">
        <v>38</v>
      </c>
      <c r="O258" s="23" t="s">
        <v>39</v>
      </c>
      <c r="P258" s="23" t="s">
        <v>141</v>
      </c>
      <c r="Q258" s="29"/>
      <c r="R258" s="29"/>
      <c r="S258" s="27" t="s">
        <v>41</v>
      </c>
      <c r="T258" s="28" t="str">
        <f>CONCATENATE(A258,"_",SUBSTITUTE(IF(ISBLANK(Y258),IF(ISBLANK(AD258),IF(ISBLANK(AC258),AB258,AC258),AD258),Y258)," ","_"))</f>
        <v>SHSTransect_8_MiddleRight_Siphonaptera_sp.</v>
      </c>
      <c r="U258" s="28" t="s">
        <v>42</v>
      </c>
      <c r="V258" s="28" t="s">
        <v>43</v>
      </c>
      <c r="W258" s="23">
        <v>1</v>
      </c>
      <c r="X258" s="8" t="s">
        <v>216</v>
      </c>
      <c r="Y258" s="8" t="str">
        <f>IF(AG258="class",AB258,IF(AG258="order",AC258,IF(AG258="family",AD258,AA258)))&amp;" sp."</f>
        <v>Siphonaptera sp.</v>
      </c>
      <c r="Z258" s="8" t="s">
        <v>46</v>
      </c>
      <c r="AA258" s="8" t="s">
        <v>47</v>
      </c>
      <c r="AB258" s="23" t="s">
        <v>48</v>
      </c>
      <c r="AC258" s="23" t="s">
        <v>217</v>
      </c>
      <c r="AD258" s="16" t="str">
        <f>IF(RIGHT(AC258,4)=" sp.",LEFT(AC258,LEN(AC258)-4),AC258)&amp;" sp."</f>
        <v>Siphonaptera sp.</v>
      </c>
      <c r="AE258" s="4" t="str">
        <f>IF(OR(AG258="genus",AG258="species"),LEFT(Y258,FIND(" ",Y258)-1),IF(RIGHT(AD258,4)=" sp.",LEFT(AD258,LEN(AD258)-4),AD258)&amp;" sp.")</f>
        <v>Siphonaptera sp.</v>
      </c>
      <c r="AF258" s="4" t="str">
        <f>IF(AG258="species",Y258,IF(RIGHT(AE258,4)=" sp.",LEFT(AE258,LEN(AE258)-4),AE258)&amp;" sp.")</f>
        <v>Siphonaptera sp.</v>
      </c>
      <c r="AG258" s="23" t="s">
        <v>28</v>
      </c>
    </row>
    <row r="259" spans="1:33" s="4" customFormat="1" ht="14.25" customHeight="1" x14ac:dyDescent="0.25">
      <c r="A259" s="23" t="s">
        <v>231</v>
      </c>
      <c r="B259" s="23" t="s">
        <v>32</v>
      </c>
      <c r="C259" s="29"/>
      <c r="D259" s="29"/>
      <c r="E259" s="24" t="s">
        <v>110</v>
      </c>
      <c r="F259" s="24" t="s">
        <v>162</v>
      </c>
      <c r="G259" s="23">
        <v>30</v>
      </c>
      <c r="H259" s="23" t="s">
        <v>112</v>
      </c>
      <c r="I259" s="25">
        <v>45547</v>
      </c>
      <c r="J259" s="26">
        <v>0.62083333333333302</v>
      </c>
      <c r="K259" s="23">
        <v>256</v>
      </c>
      <c r="L259" s="23" t="s">
        <v>163</v>
      </c>
      <c r="M259" s="23" t="s">
        <v>37</v>
      </c>
      <c r="N259" s="23" t="s">
        <v>38</v>
      </c>
      <c r="O259" s="23" t="s">
        <v>39</v>
      </c>
      <c r="P259" s="23" t="s">
        <v>141</v>
      </c>
      <c r="Q259" s="29"/>
      <c r="R259" s="29"/>
      <c r="S259" s="23" t="s">
        <v>41</v>
      </c>
      <c r="T259" s="28" t="str">
        <f>CONCATENATE(A259,"_",SUBSTITUTE(IF(ISBLANK(Y259),IF(ISBLANK(AD259),IF(ISBLANK(AC259),AB259,AC259),AD259),Y259)," ","_"))</f>
        <v>SHSTransect_8_MiddleRight_Zygiella_x-notata</v>
      </c>
      <c r="U259" s="28" t="s">
        <v>42</v>
      </c>
      <c r="V259" s="28" t="s">
        <v>43</v>
      </c>
      <c r="W259" s="23">
        <v>1</v>
      </c>
      <c r="X259" s="23" t="s">
        <v>229</v>
      </c>
      <c r="Y259" s="23" t="s">
        <v>230</v>
      </c>
      <c r="Z259" s="23" t="s">
        <v>46</v>
      </c>
      <c r="AA259" s="23" t="s">
        <v>47</v>
      </c>
      <c r="AB259" s="23" t="s">
        <v>87</v>
      </c>
      <c r="AC259" s="23" t="s">
        <v>88</v>
      </c>
      <c r="AD259" s="23" t="s">
        <v>147</v>
      </c>
      <c r="AE259" s="4" t="str">
        <f>IF(OR(AG259="genus",AG259="species"),LEFT(Y259,FIND(" ",Y259)-1),"")</f>
        <v>Zygiella</v>
      </c>
      <c r="AF259" s="4" t="str">
        <f>IF(AG259="species",Y259,"")</f>
        <v>Zygiella x-notata</v>
      </c>
      <c r="AG259" s="23" t="s">
        <v>61</v>
      </c>
    </row>
    <row r="260" spans="1:33" s="4" customFormat="1" ht="14.25" customHeight="1" x14ac:dyDescent="0.25">
      <c r="A260" s="23" t="s">
        <v>239</v>
      </c>
      <c r="B260" s="23" t="s">
        <v>32</v>
      </c>
      <c r="C260" s="23" t="s">
        <v>143</v>
      </c>
      <c r="D260" s="23">
        <v>10</v>
      </c>
      <c r="E260" s="24" t="s">
        <v>110</v>
      </c>
      <c r="F260" s="24" t="s">
        <v>162</v>
      </c>
      <c r="G260" s="23">
        <v>30</v>
      </c>
      <c r="H260" s="23" t="s">
        <v>112</v>
      </c>
      <c r="I260" s="25">
        <v>45547</v>
      </c>
      <c r="J260" s="26">
        <v>0.62083333333333302</v>
      </c>
      <c r="K260" s="23">
        <v>256</v>
      </c>
      <c r="L260" s="23" t="s">
        <v>163</v>
      </c>
      <c r="M260" s="23" t="s">
        <v>37</v>
      </c>
      <c r="N260" s="23" t="s">
        <v>38</v>
      </c>
      <c r="O260" s="23" t="s">
        <v>39</v>
      </c>
      <c r="P260" s="23" t="s">
        <v>152</v>
      </c>
      <c r="Q260" s="23">
        <v>55.699294000000002</v>
      </c>
      <c r="R260" s="23">
        <v>-5.2844239999999996</v>
      </c>
      <c r="S260" s="27" t="s">
        <v>41</v>
      </c>
      <c r="T260" s="28" t="str">
        <f>CONCATENATE(A260,"_",SUBSTITUTE(IF(ISBLANK(Y260),IF(ISBLANK(AD260),IF(ISBLANK(AC260),AB260,AC260),AD260),Y260)," ","_"))</f>
        <v>SHSTransect_9_BottomMiddle_Acetropis_sp.</v>
      </c>
      <c r="U260" s="28" t="s">
        <v>42</v>
      </c>
      <c r="V260" s="28" t="s">
        <v>43</v>
      </c>
      <c r="W260" s="23">
        <v>1</v>
      </c>
      <c r="X260" s="23" t="s">
        <v>214</v>
      </c>
      <c r="Y260" s="23" t="s">
        <v>232</v>
      </c>
      <c r="Z260" s="23" t="s">
        <v>46</v>
      </c>
      <c r="AA260" s="23" t="s">
        <v>47</v>
      </c>
      <c r="AB260" s="23" t="s">
        <v>48</v>
      </c>
      <c r="AC260" s="23" t="s">
        <v>59</v>
      </c>
      <c r="AD260" s="23" t="s">
        <v>117</v>
      </c>
      <c r="AE260" s="4" t="str">
        <f>IF(OR(AG260="genus",AG260="species"),LEFT(Y260,FIND(" ",Y260)-1),"")</f>
        <v>Acetropis</v>
      </c>
      <c r="AF260" s="4" t="str">
        <f>IF(AG260="species",Y260,IF(RIGHT(AE260,4)=" sp.",LEFT(AE260,LEN(AE260)-4),AE260)&amp;" sp.")</f>
        <v>Acetropis sp.</v>
      </c>
      <c r="AG260" s="23" t="s">
        <v>51</v>
      </c>
    </row>
    <row r="261" spans="1:33" s="4" customFormat="1" ht="14.25" customHeight="1" x14ac:dyDescent="0.25">
      <c r="A261" s="23" t="s">
        <v>239</v>
      </c>
      <c r="B261" s="23" t="s">
        <v>32</v>
      </c>
      <c r="C261" s="23" t="s">
        <v>143</v>
      </c>
      <c r="D261" s="23">
        <v>10</v>
      </c>
      <c r="E261" s="24" t="s">
        <v>110</v>
      </c>
      <c r="F261" s="24" t="s">
        <v>162</v>
      </c>
      <c r="G261" s="23">
        <v>30</v>
      </c>
      <c r="H261" s="23" t="s">
        <v>112</v>
      </c>
      <c r="I261" s="25">
        <v>45547</v>
      </c>
      <c r="J261" s="26">
        <v>0.62083333333333302</v>
      </c>
      <c r="K261" s="23">
        <v>256</v>
      </c>
      <c r="L261" s="23" t="s">
        <v>163</v>
      </c>
      <c r="M261" s="23" t="s">
        <v>37</v>
      </c>
      <c r="N261" s="23" t="s">
        <v>38</v>
      </c>
      <c r="O261" s="23" t="s">
        <v>39</v>
      </c>
      <c r="P261" s="23" t="s">
        <v>152</v>
      </c>
      <c r="Q261" s="23">
        <v>55.699294000000002</v>
      </c>
      <c r="R261" s="23">
        <v>-5.2844239999999996</v>
      </c>
      <c r="S261" s="23" t="s">
        <v>41</v>
      </c>
      <c r="T261" s="28" t="str">
        <f>CONCATENATE(A261,"_",SUBSTITUTE(IF(ISBLANK(Y261),IF(ISBLANK(AD261),IF(ISBLANK(AC261),AB261,AC261),AD261),Y261)," ","_"))</f>
        <v>SHSTransect_9_BottomMiddle_Culicidae_sp.</v>
      </c>
      <c r="U261" s="28" t="s">
        <v>42</v>
      </c>
      <c r="V261" s="28" t="s">
        <v>43</v>
      </c>
      <c r="W261" s="23">
        <v>1</v>
      </c>
      <c r="X261" s="23" t="s">
        <v>166</v>
      </c>
      <c r="Y261" s="8" t="str">
        <f>IF(AG261="class",AB261,IF(AG261="order",AC261,IF(AG261="family",AD261,AA261)))&amp;" sp."</f>
        <v>Culicidae sp.</v>
      </c>
      <c r="Z261" s="23" t="s">
        <v>46</v>
      </c>
      <c r="AA261" s="23" t="s">
        <v>47</v>
      </c>
      <c r="AB261" s="23" t="s">
        <v>48</v>
      </c>
      <c r="AC261" s="23" t="s">
        <v>67</v>
      </c>
      <c r="AD261" s="23" t="s">
        <v>167</v>
      </c>
      <c r="AE261" s="4" t="str">
        <f>IF(OR(AG261="genus",AG261="species"),LEFT(Y261,FIND(" ",Y261)-1),IF(RIGHT(AD261,4)=" sp.",LEFT(AD261,LEN(AD261)-4),AD261)&amp;" sp.")</f>
        <v>Culicidae sp.</v>
      </c>
      <c r="AF261" s="4" t="str">
        <f>IF(AG261="species",Y261,IF(RIGHT(AE261,4)=" sp.",LEFT(AE261,LEN(AE261)-4),AE261)&amp;" sp.")</f>
        <v>Culicidae sp.</v>
      </c>
      <c r="AG261" s="23" t="s">
        <v>29</v>
      </c>
    </row>
    <row r="262" spans="1:33" s="4" customFormat="1" ht="14.25" customHeight="1" x14ac:dyDescent="0.25">
      <c r="A262" s="23" t="s">
        <v>239</v>
      </c>
      <c r="B262" s="23" t="s">
        <v>32</v>
      </c>
      <c r="C262" s="23" t="s">
        <v>143</v>
      </c>
      <c r="D262" s="23">
        <v>10</v>
      </c>
      <c r="E262" s="24" t="s">
        <v>110</v>
      </c>
      <c r="F262" s="24" t="s">
        <v>162</v>
      </c>
      <c r="G262" s="23">
        <v>30</v>
      </c>
      <c r="H262" s="23" t="s">
        <v>112</v>
      </c>
      <c r="I262" s="25">
        <v>45547</v>
      </c>
      <c r="J262" s="26">
        <v>0.62083333333333302</v>
      </c>
      <c r="K262" s="23">
        <v>256</v>
      </c>
      <c r="L262" s="23" t="s">
        <v>163</v>
      </c>
      <c r="M262" s="23" t="s">
        <v>37</v>
      </c>
      <c r="N262" s="23" t="s">
        <v>38</v>
      </c>
      <c r="O262" s="23" t="s">
        <v>39</v>
      </c>
      <c r="P262" s="23" t="s">
        <v>152</v>
      </c>
      <c r="Q262" s="23">
        <v>55.699294000000002</v>
      </c>
      <c r="R262" s="23">
        <v>-5.2844239999999996</v>
      </c>
      <c r="S262" s="23" t="s">
        <v>41</v>
      </c>
      <c r="T262" s="28" t="str">
        <f>CONCATENATE(A262,"_",SUBSTITUTE(IF(ISBLANK(Y262),IF(ISBLANK(AD262),IF(ISBLANK(AC262),AB262,AC262),AD262),Y262)," ","_"))</f>
        <v>SHSTransect_9_BottomMiddle_Ixodida_sp.</v>
      </c>
      <c r="U262" s="28" t="s">
        <v>42</v>
      </c>
      <c r="V262" s="28" t="s">
        <v>43</v>
      </c>
      <c r="W262" s="23">
        <v>8</v>
      </c>
      <c r="X262" s="23" t="s">
        <v>164</v>
      </c>
      <c r="Y262" s="8" t="str">
        <f>IF(AG262="class",AB262,IF(AG262="order",AC262,IF(AG262="family",AD262,AA262)))&amp;" sp."</f>
        <v>Ixodida sp.</v>
      </c>
      <c r="Z262" s="23" t="s">
        <v>46</v>
      </c>
      <c r="AA262" s="23" t="s">
        <v>47</v>
      </c>
      <c r="AB262" s="23" t="s">
        <v>87</v>
      </c>
      <c r="AC262" s="23" t="s">
        <v>134</v>
      </c>
      <c r="AD262" s="16" t="str">
        <f>IF(RIGHT(AC262,4)=" sp.",LEFT(AC262,LEN(AC262)-4),AC262)&amp;" sp."</f>
        <v>Ixodida sp.</v>
      </c>
      <c r="AE262" s="4" t="str">
        <f>IF(OR(AG262="genus",AG262="species"),LEFT(Y262,FIND(" ",Y262)-1),IF(RIGHT(AD262,4)=" sp.",LEFT(AD262,LEN(AD262)-4),AD262)&amp;" sp.")</f>
        <v>Ixodida sp.</v>
      </c>
      <c r="AF262" s="4" t="str">
        <f>IF(AG262="species",Y262,IF(RIGHT(AE262,4)=" sp.",LEFT(AE262,LEN(AE262)-4),AE262)&amp;" sp.")</f>
        <v>Ixodida sp.</v>
      </c>
      <c r="AG262" s="23" t="s">
        <v>28</v>
      </c>
    </row>
    <row r="263" spans="1:33" s="4" customFormat="1" ht="14.25" customHeight="1" x14ac:dyDescent="0.25">
      <c r="A263" s="23" t="s">
        <v>239</v>
      </c>
      <c r="B263" s="23" t="s">
        <v>32</v>
      </c>
      <c r="C263" s="23" t="s">
        <v>143</v>
      </c>
      <c r="D263" s="23">
        <v>10</v>
      </c>
      <c r="E263" s="24" t="s">
        <v>110</v>
      </c>
      <c r="F263" s="24" t="s">
        <v>162</v>
      </c>
      <c r="G263" s="23">
        <v>30</v>
      </c>
      <c r="H263" s="23" t="s">
        <v>112</v>
      </c>
      <c r="I263" s="25">
        <v>45547</v>
      </c>
      <c r="J263" s="26">
        <v>0.62083333333333302</v>
      </c>
      <c r="K263" s="23">
        <v>256</v>
      </c>
      <c r="L263" s="23" t="s">
        <v>163</v>
      </c>
      <c r="M263" s="23" t="s">
        <v>37</v>
      </c>
      <c r="N263" s="23" t="s">
        <v>38</v>
      </c>
      <c r="O263" s="23" t="s">
        <v>39</v>
      </c>
      <c r="P263" s="23" t="s">
        <v>152</v>
      </c>
      <c r="Q263" s="23">
        <v>55.699294000000002</v>
      </c>
      <c r="R263" s="23">
        <v>-5.2844239999999996</v>
      </c>
      <c r="S263" s="27" t="s">
        <v>41</v>
      </c>
      <c r="T263" s="28" t="str">
        <f>CONCATENATE(A263,"_",SUBSTITUTE(IF(ISBLANK(Y263),IF(ISBLANK(AD263),IF(ISBLANK(AC263),AB263,AC263),AD263),Y263)," ","_"))</f>
        <v>SHSTransect_9_BottomMiddle_Macroglossum_stellatarum</v>
      </c>
      <c r="U263" s="28" t="s">
        <v>42</v>
      </c>
      <c r="V263" s="28" t="s">
        <v>43</v>
      </c>
      <c r="W263" s="23">
        <v>1</v>
      </c>
      <c r="X263" s="23" t="s">
        <v>240</v>
      </c>
      <c r="Y263" s="23" t="s">
        <v>241</v>
      </c>
      <c r="Z263" s="23" t="s">
        <v>46</v>
      </c>
      <c r="AA263" s="23" t="s">
        <v>47</v>
      </c>
      <c r="AB263" s="23" t="s">
        <v>48</v>
      </c>
      <c r="AC263" s="23" t="s">
        <v>49</v>
      </c>
      <c r="AD263" s="23" t="s">
        <v>242</v>
      </c>
      <c r="AE263" s="4" t="str">
        <f>IF(OR(AG263="genus",AG263="species"),LEFT(Y263,FIND(" ",Y263)-1),"")</f>
        <v>Macroglossum</v>
      </c>
      <c r="AF263" s="4" t="str">
        <f>IF(AG263="species",Y263,"")</f>
        <v>Macroglossum stellatarum</v>
      </c>
      <c r="AG263" s="23" t="s">
        <v>61</v>
      </c>
    </row>
    <row r="264" spans="1:33" s="4" customFormat="1" ht="14.25" customHeight="1" x14ac:dyDescent="0.25">
      <c r="A264" s="23" t="s">
        <v>239</v>
      </c>
      <c r="B264" s="23" t="s">
        <v>32</v>
      </c>
      <c r="C264" s="23" t="s">
        <v>143</v>
      </c>
      <c r="D264" s="23">
        <v>10</v>
      </c>
      <c r="E264" s="24" t="s">
        <v>110</v>
      </c>
      <c r="F264" s="24" t="s">
        <v>162</v>
      </c>
      <c r="G264" s="23">
        <v>30</v>
      </c>
      <c r="H264" s="23" t="s">
        <v>112</v>
      </c>
      <c r="I264" s="25">
        <v>45547</v>
      </c>
      <c r="J264" s="26">
        <v>0.62083333333333302</v>
      </c>
      <c r="K264" s="23">
        <v>256</v>
      </c>
      <c r="L264" s="23" t="s">
        <v>163</v>
      </c>
      <c r="M264" s="23" t="s">
        <v>37</v>
      </c>
      <c r="N264" s="23" t="s">
        <v>38</v>
      </c>
      <c r="O264" s="23" t="s">
        <v>39</v>
      </c>
      <c r="P264" s="23" t="s">
        <v>152</v>
      </c>
      <c r="Q264" s="23">
        <v>55.699294000000002</v>
      </c>
      <c r="R264" s="23">
        <v>-5.2844239999999996</v>
      </c>
      <c r="S264" s="27" t="s">
        <v>41</v>
      </c>
      <c r="T264" s="28" t="str">
        <f>CONCATENATE(A264,"_",SUBSTITUTE(IF(ISBLANK(Y264),IF(ISBLANK(AD264),IF(ISBLANK(AC264),AB264,AC264),AD264),Y264)," ","_"))</f>
        <v>SHSTransect_9_BottomMiddle_Metellina_sp.</v>
      </c>
      <c r="U264" s="28" t="s">
        <v>42</v>
      </c>
      <c r="V264" s="28" t="s">
        <v>43</v>
      </c>
      <c r="W264" s="23">
        <v>5</v>
      </c>
      <c r="X264" s="23" t="s">
        <v>206</v>
      </c>
      <c r="Y264" s="23" t="s">
        <v>207</v>
      </c>
      <c r="Z264" s="23" t="s">
        <v>46</v>
      </c>
      <c r="AA264" s="23" t="s">
        <v>47</v>
      </c>
      <c r="AB264" s="23" t="s">
        <v>87</v>
      </c>
      <c r="AC264" s="23" t="s">
        <v>88</v>
      </c>
      <c r="AD264" s="23" t="s">
        <v>89</v>
      </c>
      <c r="AE264" s="4" t="str">
        <f>IF(OR(AG264="genus",AG264="species"),LEFT(Y264,FIND(" ",Y264)-1),"")</f>
        <v>Metellina</v>
      </c>
      <c r="AF264" s="4" t="str">
        <f>IF(AG264="species",Y264,IF(RIGHT(AE264,4)=" sp.",LEFT(AE264,LEN(AE264)-4),AE264)&amp;" sp.")</f>
        <v>Metellina sp.</v>
      </c>
      <c r="AG264" s="23" t="s">
        <v>51</v>
      </c>
    </row>
    <row r="265" spans="1:33" s="4" customFormat="1" ht="14.25" customHeight="1" x14ac:dyDescent="0.25">
      <c r="A265" s="23" t="s">
        <v>239</v>
      </c>
      <c r="B265" s="23" t="s">
        <v>32</v>
      </c>
      <c r="C265" s="23" t="s">
        <v>143</v>
      </c>
      <c r="D265" s="23">
        <v>10</v>
      </c>
      <c r="E265" s="24" t="s">
        <v>110</v>
      </c>
      <c r="F265" s="24" t="s">
        <v>162</v>
      </c>
      <c r="G265" s="23">
        <v>30</v>
      </c>
      <c r="H265" s="23" t="s">
        <v>112</v>
      </c>
      <c r="I265" s="25">
        <v>45547</v>
      </c>
      <c r="J265" s="26">
        <v>0.62083333333333302</v>
      </c>
      <c r="K265" s="23">
        <v>256</v>
      </c>
      <c r="L265" s="23" t="s">
        <v>163</v>
      </c>
      <c r="M265" s="23" t="s">
        <v>37</v>
      </c>
      <c r="N265" s="23" t="s">
        <v>38</v>
      </c>
      <c r="O265" s="23" t="s">
        <v>39</v>
      </c>
      <c r="P265" s="23" t="s">
        <v>152</v>
      </c>
      <c r="Q265" s="23">
        <v>55.699294000000002</v>
      </c>
      <c r="R265" s="23">
        <v>-5.2844239999999996</v>
      </c>
      <c r="S265" s="27" t="s">
        <v>41</v>
      </c>
      <c r="T265" s="28" t="str">
        <f>CONCATENATE(A265,"_",SUBSTITUTE(IF(ISBLANK(Y265),IF(ISBLANK(AD265),IF(ISBLANK(AC265),AB265,AC265),AD265),Y265)," ","_"))</f>
        <v>SHSTransect_9_BottomMiddle_Philaenus_spumarius</v>
      </c>
      <c r="U265" s="28" t="s">
        <v>42</v>
      </c>
      <c r="V265" s="28" t="s">
        <v>43</v>
      </c>
      <c r="W265" s="23">
        <v>1</v>
      </c>
      <c r="X265" s="23" t="s">
        <v>168</v>
      </c>
      <c r="Y265" s="23" t="s">
        <v>169</v>
      </c>
      <c r="Z265" s="23" t="s">
        <v>46</v>
      </c>
      <c r="AA265" s="23" t="s">
        <v>47</v>
      </c>
      <c r="AB265" s="23" t="s">
        <v>48</v>
      </c>
      <c r="AC265" s="23" t="s">
        <v>59</v>
      </c>
      <c r="AD265" s="23" t="s">
        <v>158</v>
      </c>
      <c r="AE265" s="4" t="str">
        <f>IF(OR(AG265="genus",AG265="species"),LEFT(Y265,FIND(" ",Y265)-1),"")</f>
        <v>Philaenus</v>
      </c>
      <c r="AF265" s="4" t="str">
        <f>IF(AG265="species",Y265,"")</f>
        <v>Philaenus spumarius</v>
      </c>
      <c r="AG265" s="23" t="s">
        <v>61</v>
      </c>
    </row>
    <row r="266" spans="1:33" s="4" customFormat="1" ht="14.25" customHeight="1" x14ac:dyDescent="0.25">
      <c r="A266" s="8" t="s">
        <v>434</v>
      </c>
      <c r="B266" s="8" t="s">
        <v>32</v>
      </c>
      <c r="C266" s="8"/>
      <c r="D266" s="8"/>
      <c r="E266" s="8" t="s">
        <v>362</v>
      </c>
      <c r="F266" s="8"/>
      <c r="G266" s="8"/>
      <c r="H266" s="8" t="s">
        <v>112</v>
      </c>
      <c r="I266" s="12">
        <v>45547</v>
      </c>
      <c r="J266" s="14">
        <v>0.42777777777777776</v>
      </c>
      <c r="K266" s="8">
        <v>256</v>
      </c>
      <c r="L266" s="8" t="s">
        <v>433</v>
      </c>
      <c r="M266" s="8" t="s">
        <v>37</v>
      </c>
      <c r="N266" s="8" t="s">
        <v>38</v>
      </c>
      <c r="O266" s="8" t="s">
        <v>39</v>
      </c>
      <c r="P266" s="8"/>
      <c r="Q266" s="8"/>
      <c r="R266" s="8"/>
      <c r="S266" s="8" t="s">
        <v>41</v>
      </c>
      <c r="T266" s="8" t="str">
        <f>CONCATENATE(A266,"_",SUBSTITUTE(IF(ISBLANK(Y266),IF(ISBLANK(AD266),IF(ISBLANK(AC266),AB266,AC266),AD266),Y266)," ","_"))</f>
        <v>Transect_Incidental_Sp2_Aquila_chrysaetos</v>
      </c>
      <c r="U266" s="8" t="s">
        <v>42</v>
      </c>
      <c r="V266" s="8" t="s">
        <v>43</v>
      </c>
      <c r="W266" s="8" t="s">
        <v>365</v>
      </c>
      <c r="X266" s="8" t="s">
        <v>573</v>
      </c>
      <c r="Y266" s="8" t="s">
        <v>385</v>
      </c>
      <c r="Z266" s="4" t="s">
        <v>46</v>
      </c>
      <c r="AA266" s="4" t="s">
        <v>367</v>
      </c>
      <c r="AB266" s="4" t="s">
        <v>368</v>
      </c>
      <c r="AC266" s="8" t="s">
        <v>386</v>
      </c>
      <c r="AD266" s="8" t="s">
        <v>387</v>
      </c>
      <c r="AE266" s="4" t="str">
        <f>IF(OR(AG266="genus",AG266="species"),LEFT(Y266,FIND(" ",Y266)-1),"")</f>
        <v>Aquila</v>
      </c>
      <c r="AF266" s="4" t="str">
        <f>IF(AG266="species",Y266,"")</f>
        <v>Aquila chrysaetos</v>
      </c>
      <c r="AG266" s="4" t="s">
        <v>61</v>
      </c>
    </row>
    <row r="267" spans="1:33" s="4" customFormat="1" ht="14.25" customHeight="1" x14ac:dyDescent="0.25">
      <c r="A267" s="8" t="s">
        <v>364</v>
      </c>
      <c r="B267" s="8" t="s">
        <v>32</v>
      </c>
      <c r="C267" s="8" t="s">
        <v>33</v>
      </c>
      <c r="D267" s="8">
        <v>18</v>
      </c>
      <c r="E267" s="8" t="s">
        <v>362</v>
      </c>
      <c r="F267" s="8" t="s">
        <v>363</v>
      </c>
      <c r="G267" s="8">
        <v>600</v>
      </c>
      <c r="H267" s="8" t="s">
        <v>112</v>
      </c>
      <c r="I267" s="12">
        <v>45547</v>
      </c>
      <c r="J267" s="14">
        <v>0.60347222222222219</v>
      </c>
      <c r="K267" s="8">
        <v>256</v>
      </c>
      <c r="L267" s="8"/>
      <c r="M267" s="8" t="s">
        <v>37</v>
      </c>
      <c r="N267" s="8" t="s">
        <v>38</v>
      </c>
      <c r="O267" s="8" t="s">
        <v>39</v>
      </c>
      <c r="P267" s="8" t="s">
        <v>364</v>
      </c>
      <c r="Q267" s="8">
        <v>55.697444439999998</v>
      </c>
      <c r="R267" s="8">
        <v>-5.2816944399999999</v>
      </c>
      <c r="S267" s="16" t="s">
        <v>41</v>
      </c>
      <c r="T267" s="8" t="str">
        <f>CONCATENATE(A267,"_",SUBSTITUTE(IF(ISBLANK(Y267),IF(ISBLANK(AD267),IF(ISBLANK(AC267),AB267,AC267),AD267),Y267)," ","_"))</f>
        <v>Transect_Site1_Anthus_pratensis</v>
      </c>
      <c r="U267" s="8" t="s">
        <v>42</v>
      </c>
      <c r="V267" s="8" t="s">
        <v>43</v>
      </c>
      <c r="W267" s="8" t="s">
        <v>365</v>
      </c>
      <c r="X267" s="8" t="s">
        <v>572</v>
      </c>
      <c r="Y267" s="8" t="s">
        <v>382</v>
      </c>
      <c r="Z267" s="8" t="s">
        <v>46</v>
      </c>
      <c r="AA267" s="8" t="s">
        <v>367</v>
      </c>
      <c r="AB267" s="8" t="s">
        <v>368</v>
      </c>
      <c r="AC267" s="8" t="s">
        <v>372</v>
      </c>
      <c r="AD267" s="8" t="s">
        <v>383</v>
      </c>
      <c r="AE267" s="4" t="str">
        <f>IF(OR(AG267="genus",AG267="species"),LEFT(Y267,FIND(" ",Y267)-1),"")</f>
        <v>Anthus</v>
      </c>
      <c r="AF267" s="4" t="str">
        <f>IF(AG267="species",Y267,"")</f>
        <v>Anthus pratensis</v>
      </c>
      <c r="AG267" s="8" t="s">
        <v>61</v>
      </c>
    </row>
    <row r="268" spans="1:33" s="4" customFormat="1" ht="14.25" customHeight="1" x14ac:dyDescent="0.25">
      <c r="A268" s="8" t="s">
        <v>364</v>
      </c>
      <c r="B268" s="8" t="s">
        <v>32</v>
      </c>
      <c r="C268" s="8" t="s">
        <v>33</v>
      </c>
      <c r="D268" s="8">
        <v>18</v>
      </c>
      <c r="E268" s="8" t="s">
        <v>362</v>
      </c>
      <c r="F268" s="8" t="s">
        <v>363</v>
      </c>
      <c r="G268" s="8">
        <v>600</v>
      </c>
      <c r="H268" s="8" t="s">
        <v>112</v>
      </c>
      <c r="I268" s="12">
        <v>45547</v>
      </c>
      <c r="J268" s="14">
        <v>0.60347222222222219</v>
      </c>
      <c r="K268" s="8">
        <v>256</v>
      </c>
      <c r="L268" s="8"/>
      <c r="M268" s="8" t="s">
        <v>37</v>
      </c>
      <c r="N268" s="8" t="s">
        <v>38</v>
      </c>
      <c r="O268" s="8" t="s">
        <v>39</v>
      </c>
      <c r="P268" s="8" t="s">
        <v>364</v>
      </c>
      <c r="Q268" s="8">
        <v>55.697444439999998</v>
      </c>
      <c r="R268" s="8">
        <v>-5.2816944399999999</v>
      </c>
      <c r="S268" s="16" t="s">
        <v>41</v>
      </c>
      <c r="T268" s="8" t="str">
        <f>CONCATENATE(A268,"_",SUBSTITUTE(IF(ISBLANK(Y268),IF(ISBLANK(AD268),IF(ISBLANK(AC268),AB268,AC268),AD268),Y268)," ","_"))</f>
        <v>Transect_Site1_Aquila_chrysaetos</v>
      </c>
      <c r="U268" s="8" t="s">
        <v>42</v>
      </c>
      <c r="V268" s="8" t="s">
        <v>43</v>
      </c>
      <c r="W268" s="8" t="s">
        <v>365</v>
      </c>
      <c r="X268" s="8" t="s">
        <v>573</v>
      </c>
      <c r="Y268" s="8" t="s">
        <v>385</v>
      </c>
      <c r="Z268" s="8" t="s">
        <v>46</v>
      </c>
      <c r="AA268" s="8" t="s">
        <v>367</v>
      </c>
      <c r="AB268" s="8" t="s">
        <v>368</v>
      </c>
      <c r="AC268" s="8" t="s">
        <v>386</v>
      </c>
      <c r="AD268" s="8" t="s">
        <v>387</v>
      </c>
      <c r="AE268" s="4" t="str">
        <f>IF(OR(AG268="genus",AG268="species"),LEFT(Y268,FIND(" ",Y268)-1),"")</f>
        <v>Aquila</v>
      </c>
      <c r="AF268" s="4" t="str">
        <f>IF(AG268="species",Y268,"")</f>
        <v>Aquila chrysaetos</v>
      </c>
      <c r="AG268" s="8" t="s">
        <v>61</v>
      </c>
    </row>
    <row r="269" spans="1:33" s="4" customFormat="1" ht="14.25" customHeight="1" x14ac:dyDescent="0.25">
      <c r="A269" s="8" t="s">
        <v>364</v>
      </c>
      <c r="B269" s="8" t="s">
        <v>32</v>
      </c>
      <c r="C269" s="8" t="s">
        <v>33</v>
      </c>
      <c r="D269" s="8">
        <v>18</v>
      </c>
      <c r="E269" s="8" t="s">
        <v>362</v>
      </c>
      <c r="F269" s="8" t="s">
        <v>363</v>
      </c>
      <c r="G269" s="8">
        <v>600</v>
      </c>
      <c r="H269" s="8" t="s">
        <v>112</v>
      </c>
      <c r="I269" s="12">
        <v>45547</v>
      </c>
      <c r="J269" s="14">
        <v>0.60347222222222219</v>
      </c>
      <c r="K269" s="8">
        <v>256</v>
      </c>
      <c r="L269" s="8"/>
      <c r="M269" s="8" t="s">
        <v>37</v>
      </c>
      <c r="N269" s="8" t="s">
        <v>38</v>
      </c>
      <c r="O269" s="8" t="s">
        <v>39</v>
      </c>
      <c r="P269" s="8" t="s">
        <v>364</v>
      </c>
      <c r="Q269" s="8">
        <v>55.697444439999998</v>
      </c>
      <c r="R269" s="8">
        <v>-5.2816944399999999</v>
      </c>
      <c r="S269" s="16" t="s">
        <v>41</v>
      </c>
      <c r="T269" s="8" t="str">
        <f>CONCATENATE(A269,"_",SUBSTITUTE(IF(ISBLANK(Y269),IF(ISBLANK(AD269),IF(ISBLANK(AC269),AB269,AC269),AD269),Y269)," ","_"))</f>
        <v>Transect_Site1_Ardea_cinerea</v>
      </c>
      <c r="U269" s="8" t="s">
        <v>42</v>
      </c>
      <c r="V269" s="8" t="s">
        <v>43</v>
      </c>
      <c r="W269" s="8" t="s">
        <v>365</v>
      </c>
      <c r="X269" s="8" t="s">
        <v>579</v>
      </c>
      <c r="Y269" s="8" t="s">
        <v>366</v>
      </c>
      <c r="Z269" s="8" t="s">
        <v>46</v>
      </c>
      <c r="AA269" s="8" t="s">
        <v>367</v>
      </c>
      <c r="AB269" s="8" t="s">
        <v>368</v>
      </c>
      <c r="AC269" s="8" t="s">
        <v>369</v>
      </c>
      <c r="AD269" s="8" t="s">
        <v>370</v>
      </c>
      <c r="AE269" s="4" t="str">
        <f>IF(OR(AG269="genus",AG269="species"),LEFT(Y269,FIND(" ",Y269)-1),"")</f>
        <v>Ardea</v>
      </c>
      <c r="AF269" s="4" t="str">
        <f>IF(AG269="species",Y269,"")</f>
        <v>Ardea cinerea</v>
      </c>
      <c r="AG269" s="8" t="s">
        <v>61</v>
      </c>
    </row>
    <row r="270" spans="1:33" s="4" customFormat="1" ht="14.25" customHeight="1" x14ac:dyDescent="0.25">
      <c r="A270" s="8" t="s">
        <v>364</v>
      </c>
      <c r="B270" s="8" t="s">
        <v>32</v>
      </c>
      <c r="C270" s="8" t="s">
        <v>33</v>
      </c>
      <c r="D270" s="8">
        <v>18</v>
      </c>
      <c r="E270" s="8" t="s">
        <v>362</v>
      </c>
      <c r="F270" s="8" t="s">
        <v>363</v>
      </c>
      <c r="G270" s="8">
        <v>600</v>
      </c>
      <c r="H270" s="8" t="s">
        <v>112</v>
      </c>
      <c r="I270" s="12">
        <v>45547</v>
      </c>
      <c r="J270" s="14">
        <v>0.60347222222222219</v>
      </c>
      <c r="K270" s="8">
        <v>256</v>
      </c>
      <c r="L270" s="8"/>
      <c r="M270" s="8" t="s">
        <v>37</v>
      </c>
      <c r="N270" s="8" t="s">
        <v>38</v>
      </c>
      <c r="O270" s="8" t="s">
        <v>39</v>
      </c>
      <c r="P270" s="8" t="s">
        <v>364</v>
      </c>
      <c r="Q270" s="8">
        <v>55.697444439999998</v>
      </c>
      <c r="R270" s="8">
        <v>-5.2816944399999999</v>
      </c>
      <c r="S270" s="16" t="s">
        <v>41</v>
      </c>
      <c r="T270" s="8" t="str">
        <f>CONCATENATE(A270,"_",SUBSTITUTE(IF(ISBLANK(Y270),IF(ISBLANK(AD270),IF(ISBLANK(AC270),AB270,AC270),AD270),Y270)," ","_"))</f>
        <v>Transect_Site1_Corvus_cornix</v>
      </c>
      <c r="U270" s="8" t="s">
        <v>42</v>
      </c>
      <c r="V270" s="8" t="s">
        <v>43</v>
      </c>
      <c r="W270" s="8" t="s">
        <v>365</v>
      </c>
      <c r="X270" s="8" t="s">
        <v>590</v>
      </c>
      <c r="Y270" s="8" t="s">
        <v>379</v>
      </c>
      <c r="Z270" s="8" t="s">
        <v>46</v>
      </c>
      <c r="AA270" s="8" t="s">
        <v>367</v>
      </c>
      <c r="AB270" s="8" t="s">
        <v>368</v>
      </c>
      <c r="AC270" s="8" t="s">
        <v>372</v>
      </c>
      <c r="AD270" s="8" t="s">
        <v>380</v>
      </c>
      <c r="AE270" s="4" t="str">
        <f>IF(OR(AG270="genus",AG270="species"),LEFT(Y270,FIND(" ",Y270)-1),"")</f>
        <v>Corvus</v>
      </c>
      <c r="AF270" s="4" t="str">
        <f>IF(AG270="species",Y270,"")</f>
        <v>Corvus cornix</v>
      </c>
      <c r="AG270" s="8" t="s">
        <v>61</v>
      </c>
    </row>
    <row r="271" spans="1:33" s="4" customFormat="1" ht="14.25" customHeight="1" x14ac:dyDescent="0.25">
      <c r="A271" s="8" t="s">
        <v>364</v>
      </c>
      <c r="B271" s="8" t="s">
        <v>32</v>
      </c>
      <c r="C271" s="8" t="s">
        <v>33</v>
      </c>
      <c r="D271" s="8">
        <v>18</v>
      </c>
      <c r="E271" s="8" t="s">
        <v>362</v>
      </c>
      <c r="F271" s="8" t="s">
        <v>363</v>
      </c>
      <c r="G271" s="8">
        <v>600</v>
      </c>
      <c r="H271" s="8" t="s">
        <v>112</v>
      </c>
      <c r="I271" s="12">
        <v>45547</v>
      </c>
      <c r="J271" s="14">
        <v>0.60347222222222219</v>
      </c>
      <c r="K271" s="8">
        <v>256</v>
      </c>
      <c r="L271" s="8"/>
      <c r="M271" s="8" t="s">
        <v>37</v>
      </c>
      <c r="N271" s="8" t="s">
        <v>38</v>
      </c>
      <c r="O271" s="8" t="s">
        <v>39</v>
      </c>
      <c r="P271" s="8" t="s">
        <v>364</v>
      </c>
      <c r="Q271" s="8">
        <v>55.697444439999998</v>
      </c>
      <c r="R271" s="8">
        <v>-5.2816944399999999</v>
      </c>
      <c r="S271" s="16" t="s">
        <v>41</v>
      </c>
      <c r="T271" s="8" t="str">
        <f>CONCATENATE(A271,"_",SUBSTITUTE(IF(ISBLANK(Y271),IF(ISBLANK(AD271),IF(ISBLANK(AC271),AB271,AC271),AD271),Y271)," ","_"))</f>
        <v>Transect_Site1_Erithacus_rubecula</v>
      </c>
      <c r="U271" s="8" t="s">
        <v>42</v>
      </c>
      <c r="V271" s="8" t="s">
        <v>43</v>
      </c>
      <c r="W271" s="8" t="s">
        <v>365</v>
      </c>
      <c r="X271" s="8" t="s">
        <v>575</v>
      </c>
      <c r="Y271" s="8" t="s">
        <v>375</v>
      </c>
      <c r="Z271" s="8" t="s">
        <v>46</v>
      </c>
      <c r="AA271" s="8" t="s">
        <v>367</v>
      </c>
      <c r="AB271" s="8" t="s">
        <v>368</v>
      </c>
      <c r="AC271" s="8" t="s">
        <v>372</v>
      </c>
      <c r="AD271" s="8" t="s">
        <v>376</v>
      </c>
      <c r="AE271" s="4" t="str">
        <f>IF(OR(AG271="genus",AG271="species"),LEFT(Y271,FIND(" ",Y271)-1),"")</f>
        <v>Erithacus</v>
      </c>
      <c r="AF271" s="4" t="str">
        <f>IF(AG271="species",Y271,"")</f>
        <v>Erithacus rubecula</v>
      </c>
      <c r="AG271" s="8" t="s">
        <v>61</v>
      </c>
    </row>
    <row r="272" spans="1:33" s="4" customFormat="1" ht="14.25" customHeight="1" x14ac:dyDescent="0.25">
      <c r="A272" s="8" t="s">
        <v>364</v>
      </c>
      <c r="B272" s="8" t="s">
        <v>32</v>
      </c>
      <c r="C272" s="8" t="s">
        <v>33</v>
      </c>
      <c r="D272" s="8">
        <v>18</v>
      </c>
      <c r="E272" s="8" t="s">
        <v>362</v>
      </c>
      <c r="F272" s="8" t="s">
        <v>363</v>
      </c>
      <c r="G272" s="8">
        <v>600</v>
      </c>
      <c r="H272" s="8" t="s">
        <v>112</v>
      </c>
      <c r="I272" s="12">
        <v>45547</v>
      </c>
      <c r="J272" s="14">
        <v>0.60347222222222219</v>
      </c>
      <c r="K272" s="8">
        <v>256</v>
      </c>
      <c r="L272" s="8"/>
      <c r="M272" s="8" t="s">
        <v>37</v>
      </c>
      <c r="N272" s="8" t="s">
        <v>38</v>
      </c>
      <c r="O272" s="8" t="s">
        <v>39</v>
      </c>
      <c r="P272" s="8" t="s">
        <v>364</v>
      </c>
      <c r="Q272" s="8">
        <v>55.697444439999998</v>
      </c>
      <c r="R272" s="8">
        <v>-5.2816944399999999</v>
      </c>
      <c r="S272" s="16" t="s">
        <v>41</v>
      </c>
      <c r="T272" s="8" t="str">
        <f>CONCATENATE(A272,"_",SUBSTITUTE(IF(ISBLANK(Y272),IF(ISBLANK(AD272),IF(ISBLANK(AC272),AB272,AC272),AD272),Y272)," ","_"))</f>
        <v>Transect_Site1_Fringilla_coelebs</v>
      </c>
      <c r="U272" s="8" t="s">
        <v>42</v>
      </c>
      <c r="V272" s="8" t="s">
        <v>43</v>
      </c>
      <c r="W272" s="8" t="s">
        <v>365</v>
      </c>
      <c r="X272" s="8" t="s">
        <v>585</v>
      </c>
      <c r="Y272" s="8" t="s">
        <v>377</v>
      </c>
      <c r="Z272" s="8" t="s">
        <v>46</v>
      </c>
      <c r="AA272" s="8" t="s">
        <v>367</v>
      </c>
      <c r="AB272" s="8" t="s">
        <v>368</v>
      </c>
      <c r="AC272" s="8" t="s">
        <v>372</v>
      </c>
      <c r="AD272" s="8" t="s">
        <v>378</v>
      </c>
      <c r="AE272" s="4" t="str">
        <f>IF(OR(AG272="genus",AG272="species"),LEFT(Y272,FIND(" ",Y272)-1),"")</f>
        <v>Fringilla</v>
      </c>
      <c r="AF272" s="4" t="str">
        <f>IF(AG272="species",Y272,"")</f>
        <v>Fringilla coelebs</v>
      </c>
      <c r="AG272" s="8" t="s">
        <v>61</v>
      </c>
    </row>
    <row r="273" spans="1:33" s="4" customFormat="1" ht="14.25" customHeight="1" x14ac:dyDescent="0.25">
      <c r="A273" s="8" t="s">
        <v>364</v>
      </c>
      <c r="B273" s="8" t="s">
        <v>32</v>
      </c>
      <c r="C273" s="8" t="s">
        <v>33</v>
      </c>
      <c r="D273" s="8">
        <v>18</v>
      </c>
      <c r="E273" s="8" t="s">
        <v>362</v>
      </c>
      <c r="F273" s="8" t="s">
        <v>363</v>
      </c>
      <c r="G273" s="8">
        <v>600</v>
      </c>
      <c r="H273" s="8" t="s">
        <v>112</v>
      </c>
      <c r="I273" s="12">
        <v>45547</v>
      </c>
      <c r="J273" s="14">
        <v>0.60347222222222219</v>
      </c>
      <c r="K273" s="8">
        <v>256</v>
      </c>
      <c r="L273" s="8"/>
      <c r="M273" s="8" t="s">
        <v>37</v>
      </c>
      <c r="N273" s="8" t="s">
        <v>38</v>
      </c>
      <c r="O273" s="8" t="s">
        <v>39</v>
      </c>
      <c r="P273" s="8" t="s">
        <v>364</v>
      </c>
      <c r="Q273" s="8">
        <v>55.697444439999998</v>
      </c>
      <c r="R273" s="8">
        <v>-5.2816944399999999</v>
      </c>
      <c r="S273" s="16" t="s">
        <v>41</v>
      </c>
      <c r="T273" s="8" t="str">
        <f>CONCATENATE(A273,"_",SUBSTITUTE(IF(ISBLANK(Y273),IF(ISBLANK(AD273),IF(ISBLANK(AC273),AB273,AC273),AD273),Y273)," ","_"))</f>
        <v>Transect_Site1_Rana_temporaria</v>
      </c>
      <c r="U273" s="8" t="s">
        <v>42</v>
      </c>
      <c r="V273" s="8" t="s">
        <v>43</v>
      </c>
      <c r="W273" s="8" t="s">
        <v>365</v>
      </c>
      <c r="X273" s="8" t="s">
        <v>591</v>
      </c>
      <c r="Y273" s="8" t="s">
        <v>388</v>
      </c>
      <c r="Z273" s="8" t="s">
        <v>46</v>
      </c>
      <c r="AA273" s="8" t="s">
        <v>367</v>
      </c>
      <c r="AB273" s="8" t="s">
        <v>389</v>
      </c>
      <c r="AC273" s="8" t="s">
        <v>390</v>
      </c>
      <c r="AD273" s="8" t="s">
        <v>391</v>
      </c>
      <c r="AE273" s="4" t="str">
        <f>IF(OR(AG273="genus",AG273="species"),LEFT(Y273,FIND(" ",Y273)-1),"")</f>
        <v>Rana</v>
      </c>
      <c r="AF273" s="4" t="str">
        <f>IF(AG273="species",Y273,"")</f>
        <v>Rana temporaria</v>
      </c>
      <c r="AG273" s="8" t="s">
        <v>61</v>
      </c>
    </row>
    <row r="274" spans="1:33" s="4" customFormat="1" ht="14.25" customHeight="1" x14ac:dyDescent="0.25">
      <c r="A274" s="8" t="s">
        <v>364</v>
      </c>
      <c r="B274" s="8" t="s">
        <v>32</v>
      </c>
      <c r="C274" s="8" t="s">
        <v>33</v>
      </c>
      <c r="D274" s="8">
        <v>18</v>
      </c>
      <c r="E274" s="8" t="s">
        <v>362</v>
      </c>
      <c r="F274" s="8" t="s">
        <v>363</v>
      </c>
      <c r="G274" s="8">
        <v>600</v>
      </c>
      <c r="H274" s="8" t="s">
        <v>112</v>
      </c>
      <c r="I274" s="12">
        <v>45547</v>
      </c>
      <c r="J274" s="14">
        <v>0.60347222222222219</v>
      </c>
      <c r="K274" s="8">
        <v>256</v>
      </c>
      <c r="L274" s="8"/>
      <c r="M274" s="8" t="s">
        <v>37</v>
      </c>
      <c r="N274" s="8" t="s">
        <v>38</v>
      </c>
      <c r="O274" s="8" t="s">
        <v>39</v>
      </c>
      <c r="P274" s="8" t="s">
        <v>364</v>
      </c>
      <c r="Q274" s="8">
        <v>55.697444439999998</v>
      </c>
      <c r="R274" s="8">
        <v>-5.2816944399999999</v>
      </c>
      <c r="S274" s="16" t="s">
        <v>41</v>
      </c>
      <c r="T274" s="8" t="str">
        <f>CONCATENATE(A274,"_",SUBSTITUTE(IF(ISBLANK(Y274),IF(ISBLANK(AD274),IF(ISBLANK(AC274),AB274,AC274),AD274),Y274)," ","_"))</f>
        <v>Transect_Site1_Saxicola_rubicola</v>
      </c>
      <c r="U274" s="8" t="s">
        <v>42</v>
      </c>
      <c r="V274" s="8" t="s">
        <v>43</v>
      </c>
      <c r="W274" s="8" t="s">
        <v>365</v>
      </c>
      <c r="X274" s="8" t="s">
        <v>592</v>
      </c>
      <c r="Y274" s="8" t="s">
        <v>381</v>
      </c>
      <c r="Z274" s="8" t="s">
        <v>46</v>
      </c>
      <c r="AA274" s="8" t="s">
        <v>367</v>
      </c>
      <c r="AB274" s="8" t="s">
        <v>368</v>
      </c>
      <c r="AC274" s="8" t="s">
        <v>372</v>
      </c>
      <c r="AD274" s="8" t="s">
        <v>376</v>
      </c>
      <c r="AE274" s="4" t="str">
        <f>IF(OR(AG274="genus",AG274="species"),LEFT(Y274,FIND(" ",Y274)-1),"")</f>
        <v>Saxicola</v>
      </c>
      <c r="AF274" s="4" t="str">
        <f>IF(AG274="species",Y274,"")</f>
        <v>Saxicola rubicola</v>
      </c>
      <c r="AG274" s="8" t="s">
        <v>61</v>
      </c>
    </row>
    <row r="275" spans="1:33" s="4" customFormat="1" ht="14.25" customHeight="1" x14ac:dyDescent="0.25">
      <c r="A275" s="8" t="s">
        <v>364</v>
      </c>
      <c r="B275" s="8" t="s">
        <v>32</v>
      </c>
      <c r="C275" s="8" t="s">
        <v>33</v>
      </c>
      <c r="D275" s="8">
        <v>18</v>
      </c>
      <c r="E275" s="8" t="s">
        <v>362</v>
      </c>
      <c r="F275" s="8" t="s">
        <v>363</v>
      </c>
      <c r="G275" s="8">
        <v>600</v>
      </c>
      <c r="H275" s="8" t="s">
        <v>112</v>
      </c>
      <c r="I275" s="12">
        <v>45547</v>
      </c>
      <c r="J275" s="14">
        <v>0.60347222222222219</v>
      </c>
      <c r="K275" s="8">
        <v>256</v>
      </c>
      <c r="L275" s="8"/>
      <c r="M275" s="8" t="s">
        <v>37</v>
      </c>
      <c r="N275" s="8" t="s">
        <v>38</v>
      </c>
      <c r="O275" s="8" t="s">
        <v>39</v>
      </c>
      <c r="P275" s="8" t="s">
        <v>364</v>
      </c>
      <c r="Q275" s="8">
        <v>55.697444439999998</v>
      </c>
      <c r="R275" s="8">
        <v>-5.2816944399999999</v>
      </c>
      <c r="S275" s="16" t="s">
        <v>41</v>
      </c>
      <c r="T275" s="8" t="str">
        <f>CONCATENATE(A275,"_",SUBSTITUTE(IF(ISBLANK(Y275),IF(ISBLANK(AD275),IF(ISBLANK(AC275),AB275,AC275),AD275),Y275)," ","_"))</f>
        <v>Transect_Site1_Troglodytes_troglodytes</v>
      </c>
      <c r="U275" s="8" t="s">
        <v>42</v>
      </c>
      <c r="V275" s="8" t="s">
        <v>43</v>
      </c>
      <c r="W275" s="8" t="s">
        <v>365</v>
      </c>
      <c r="X275" s="8" t="s">
        <v>578</v>
      </c>
      <c r="Y275" s="8" t="s">
        <v>371</v>
      </c>
      <c r="Z275" s="8" t="s">
        <v>46</v>
      </c>
      <c r="AA275" s="8" t="s">
        <v>367</v>
      </c>
      <c r="AB275" s="8" t="s">
        <v>368</v>
      </c>
      <c r="AC275" s="8" t="s">
        <v>372</v>
      </c>
      <c r="AD275" s="8" t="s">
        <v>373</v>
      </c>
      <c r="AE275" s="4" t="str">
        <f>IF(OR(AG275="genus",AG275="species"),LEFT(Y275,FIND(" ",Y275)-1),"")</f>
        <v>Troglodytes</v>
      </c>
      <c r="AF275" s="4" t="str">
        <f>IF(AG275="species",Y275,"")</f>
        <v>Troglodytes troglodytes</v>
      </c>
      <c r="AG275" s="8" t="s">
        <v>61</v>
      </c>
    </row>
    <row r="276" spans="1:33" s="4" customFormat="1" ht="14.25" customHeight="1" x14ac:dyDescent="0.25">
      <c r="A276" s="8" t="s">
        <v>364</v>
      </c>
      <c r="B276" s="8" t="s">
        <v>32</v>
      </c>
      <c r="C276" s="8" t="s">
        <v>33</v>
      </c>
      <c r="D276" s="8">
        <v>18</v>
      </c>
      <c r="E276" s="8" t="s">
        <v>362</v>
      </c>
      <c r="F276" s="8" t="s">
        <v>363</v>
      </c>
      <c r="G276" s="8">
        <v>600</v>
      </c>
      <c r="H276" s="8" t="s">
        <v>112</v>
      </c>
      <c r="I276" s="12">
        <v>45547</v>
      </c>
      <c r="J276" s="14">
        <v>0.60347222222222219</v>
      </c>
      <c r="K276" s="8">
        <v>256</v>
      </c>
      <c r="L276" s="8"/>
      <c r="M276" s="8" t="s">
        <v>37</v>
      </c>
      <c r="N276" s="8" t="s">
        <v>38</v>
      </c>
      <c r="O276" s="8" t="s">
        <v>39</v>
      </c>
      <c r="P276" s="8" t="s">
        <v>364</v>
      </c>
      <c r="Q276" s="8">
        <v>55.697444439999998</v>
      </c>
      <c r="R276" s="8">
        <v>-5.2816944399999999</v>
      </c>
      <c r="S276" s="16" t="s">
        <v>41</v>
      </c>
      <c r="T276" s="8" t="str">
        <f>CONCATENATE(A276,"_",SUBSTITUTE(IF(ISBLANK(Y276),IF(ISBLANK(AD276),IF(ISBLANK(AC276),AB276,AC276),AD276),Y276)," ","_"))</f>
        <v>Transect_Site1_Vipera_berus</v>
      </c>
      <c r="U276" s="8" t="s">
        <v>42</v>
      </c>
      <c r="V276" s="8" t="s">
        <v>43</v>
      </c>
      <c r="W276" s="8" t="s">
        <v>365</v>
      </c>
      <c r="X276" s="8" t="s">
        <v>392</v>
      </c>
      <c r="Y276" s="8" t="s">
        <v>393</v>
      </c>
      <c r="Z276" s="8" t="s">
        <v>46</v>
      </c>
      <c r="AA276" s="8" t="s">
        <v>367</v>
      </c>
      <c r="AB276" s="8" t="s">
        <v>394</v>
      </c>
      <c r="AC276" s="8" t="s">
        <v>395</v>
      </c>
      <c r="AD276" s="8" t="s">
        <v>396</v>
      </c>
      <c r="AE276" s="4" t="str">
        <f>IF(OR(AG276="genus",AG276="species"),LEFT(Y276,FIND(" ",Y276)-1),"")</f>
        <v>Vipera</v>
      </c>
      <c r="AF276" s="4" t="str">
        <f>IF(AG276="species",Y276,"")</f>
        <v>Vipera berus</v>
      </c>
      <c r="AG276" s="8" t="s">
        <v>61</v>
      </c>
    </row>
    <row r="277" spans="1:33" s="4" customFormat="1" ht="14.25" customHeight="1" x14ac:dyDescent="0.25">
      <c r="A277" s="8" t="s">
        <v>406</v>
      </c>
      <c r="B277" s="8" t="s">
        <v>32</v>
      </c>
      <c r="C277" s="8" t="s">
        <v>143</v>
      </c>
      <c r="D277" s="8">
        <v>133</v>
      </c>
      <c r="E277" s="8" t="s">
        <v>362</v>
      </c>
      <c r="F277" s="8" t="s">
        <v>398</v>
      </c>
      <c r="G277" s="8">
        <v>350</v>
      </c>
      <c r="H277" s="8" t="s">
        <v>112</v>
      </c>
      <c r="I277" s="12">
        <v>45547</v>
      </c>
      <c r="J277" s="14">
        <v>0.42777777777777776</v>
      </c>
      <c r="K277" s="8">
        <v>256</v>
      </c>
      <c r="L277" s="8"/>
      <c r="M277" s="8" t="s">
        <v>37</v>
      </c>
      <c r="N277" s="8" t="s">
        <v>38</v>
      </c>
      <c r="O277" s="8" t="s">
        <v>39</v>
      </c>
      <c r="P277" s="8" t="s">
        <v>406</v>
      </c>
      <c r="Q277" s="8">
        <v>55.697833330000002</v>
      </c>
      <c r="R277" s="8">
        <v>-5.2878611099999997</v>
      </c>
      <c r="S277" s="16" t="s">
        <v>41</v>
      </c>
      <c r="T277" s="8" t="str">
        <f>CONCATENATE(A277,"_",SUBSTITUTE(IF(ISBLANK(Y277),IF(ISBLANK(AD277),IF(ISBLANK(AC277),AB277,AC277),AD277),Y277)," ","_"))</f>
        <v>Transect_Site3_Parus_caudatus</v>
      </c>
      <c r="U277" s="8" t="s">
        <v>42</v>
      </c>
      <c r="V277" s="8" t="s">
        <v>43</v>
      </c>
      <c r="W277" s="8" t="s">
        <v>365</v>
      </c>
      <c r="X277" s="8" t="s">
        <v>593</v>
      </c>
      <c r="Y277" s="8" t="s">
        <v>871</v>
      </c>
      <c r="Z277" s="8" t="s">
        <v>46</v>
      </c>
      <c r="AA277" s="8" t="s">
        <v>367</v>
      </c>
      <c r="AB277" s="8" t="s">
        <v>368</v>
      </c>
      <c r="AC277" s="8" t="s">
        <v>372</v>
      </c>
      <c r="AD277" s="8" t="s">
        <v>407</v>
      </c>
      <c r="AE277" s="4" t="s">
        <v>857</v>
      </c>
      <c r="AF277" s="4" t="str">
        <f>IF(AG277="species",Y277,"")</f>
        <v>Parus caudatus</v>
      </c>
      <c r="AG277" s="8" t="s">
        <v>61</v>
      </c>
    </row>
    <row r="278" spans="1:33" s="4" customFormat="1" ht="14.25" customHeight="1" x14ac:dyDescent="0.25">
      <c r="A278" s="8" t="s">
        <v>406</v>
      </c>
      <c r="B278" s="8" t="s">
        <v>32</v>
      </c>
      <c r="C278" s="8" t="s">
        <v>143</v>
      </c>
      <c r="D278" s="8">
        <v>133</v>
      </c>
      <c r="E278" s="8" t="s">
        <v>362</v>
      </c>
      <c r="F278" s="8" t="s">
        <v>398</v>
      </c>
      <c r="G278" s="8">
        <v>350</v>
      </c>
      <c r="H278" s="8" t="s">
        <v>112</v>
      </c>
      <c r="I278" s="12">
        <v>45547</v>
      </c>
      <c r="J278" s="14">
        <v>0.42777777777777776</v>
      </c>
      <c r="K278" s="8">
        <v>256</v>
      </c>
      <c r="L278" s="8"/>
      <c r="M278" s="8" t="s">
        <v>37</v>
      </c>
      <c r="N278" s="8" t="s">
        <v>38</v>
      </c>
      <c r="O278" s="8" t="s">
        <v>39</v>
      </c>
      <c r="P278" s="8" t="s">
        <v>406</v>
      </c>
      <c r="Q278" s="8">
        <v>55.697833330000002</v>
      </c>
      <c r="R278" s="8">
        <v>-5.2878611099999997</v>
      </c>
      <c r="S278" s="16" t="s">
        <v>41</v>
      </c>
      <c r="T278" s="8" t="str">
        <f>CONCATENATE(A278,"_",SUBSTITUTE(IF(ISBLANK(Y278),IF(ISBLANK(AD278),IF(ISBLANK(AC278),AB278,AC278),AD278),Y278)," ","_"))</f>
        <v>Transect_Site3_Erithacus_rubecula</v>
      </c>
      <c r="U278" s="8" t="s">
        <v>42</v>
      </c>
      <c r="V278" s="8" t="s">
        <v>43</v>
      </c>
      <c r="W278" s="8" t="s">
        <v>365</v>
      </c>
      <c r="X278" s="8" t="s">
        <v>575</v>
      </c>
      <c r="Y278" s="8" t="s">
        <v>375</v>
      </c>
      <c r="Z278" s="8" t="s">
        <v>46</v>
      </c>
      <c r="AA278" s="8" t="s">
        <v>367</v>
      </c>
      <c r="AB278" s="8" t="s">
        <v>368</v>
      </c>
      <c r="AC278" s="8" t="s">
        <v>372</v>
      </c>
      <c r="AD278" s="8" t="s">
        <v>376</v>
      </c>
      <c r="AE278" s="4" t="str">
        <f>IF(OR(AG278="genus",AG278="species"),LEFT(Y278,FIND(" ",Y278)-1),"")</f>
        <v>Erithacus</v>
      </c>
      <c r="AF278" s="4" t="str">
        <f>IF(AG278="species",Y278,"")</f>
        <v>Erithacus rubecula</v>
      </c>
      <c r="AG278" s="8" t="s">
        <v>61</v>
      </c>
    </row>
    <row r="279" spans="1:33" s="4" customFormat="1" ht="14.25" customHeight="1" x14ac:dyDescent="0.25">
      <c r="A279" s="8" t="s">
        <v>406</v>
      </c>
      <c r="B279" s="8" t="s">
        <v>32</v>
      </c>
      <c r="C279" s="8" t="s">
        <v>143</v>
      </c>
      <c r="D279" s="8">
        <v>133</v>
      </c>
      <c r="E279" s="8" t="s">
        <v>362</v>
      </c>
      <c r="F279" s="8" t="s">
        <v>398</v>
      </c>
      <c r="G279" s="8">
        <v>350</v>
      </c>
      <c r="H279" s="8" t="s">
        <v>112</v>
      </c>
      <c r="I279" s="12">
        <v>45547</v>
      </c>
      <c r="J279" s="14">
        <v>0.42777777777777776</v>
      </c>
      <c r="K279" s="8">
        <v>256</v>
      </c>
      <c r="L279" s="8"/>
      <c r="M279" s="8" t="s">
        <v>37</v>
      </c>
      <c r="N279" s="8" t="s">
        <v>38</v>
      </c>
      <c r="O279" s="8" t="s">
        <v>39</v>
      </c>
      <c r="P279" s="8" t="s">
        <v>406</v>
      </c>
      <c r="Q279" s="8">
        <v>55.697833330000002</v>
      </c>
      <c r="R279" s="8">
        <v>-5.2878611099999997</v>
      </c>
      <c r="S279" s="16" t="s">
        <v>41</v>
      </c>
      <c r="T279" s="8" t="str">
        <f>CONCATENATE(A279,"_",SUBSTITUTE(IF(ISBLANK(Y279),IF(ISBLANK(AD279),IF(ISBLANK(AC279),AB279,AC279),AD279),Y279)," ","_"))</f>
        <v>Transect_Site3_Parus_major</v>
      </c>
      <c r="U279" s="8" t="s">
        <v>42</v>
      </c>
      <c r="V279" s="8" t="s">
        <v>43</v>
      </c>
      <c r="W279" s="8" t="s">
        <v>365</v>
      </c>
      <c r="X279" s="8" t="s">
        <v>577</v>
      </c>
      <c r="Y279" s="8" t="s">
        <v>401</v>
      </c>
      <c r="Z279" s="8" t="s">
        <v>46</v>
      </c>
      <c r="AA279" s="8" t="s">
        <v>367</v>
      </c>
      <c r="AB279" s="8" t="s">
        <v>368</v>
      </c>
      <c r="AC279" s="8" t="s">
        <v>372</v>
      </c>
      <c r="AD279" s="8" t="s">
        <v>402</v>
      </c>
      <c r="AE279" s="4" t="str">
        <f>IF(OR(AG279="genus",AG279="species"),LEFT(Y279,FIND(" ",Y279)-1),"")</f>
        <v>Parus</v>
      </c>
      <c r="AF279" s="4" t="str">
        <f>IF(AG279="species",Y279,"")</f>
        <v>Parus major</v>
      </c>
      <c r="AG279" s="8" t="s">
        <v>61</v>
      </c>
    </row>
    <row r="280" spans="1:33" s="4" customFormat="1" ht="14.25" customHeight="1" x14ac:dyDescent="0.25">
      <c r="A280" s="8" t="s">
        <v>406</v>
      </c>
      <c r="B280" s="8" t="s">
        <v>32</v>
      </c>
      <c r="C280" s="8" t="s">
        <v>143</v>
      </c>
      <c r="D280" s="8">
        <v>133</v>
      </c>
      <c r="E280" s="8" t="s">
        <v>362</v>
      </c>
      <c r="F280" s="8" t="s">
        <v>398</v>
      </c>
      <c r="G280" s="8">
        <v>350</v>
      </c>
      <c r="H280" s="8" t="s">
        <v>112</v>
      </c>
      <c r="I280" s="12">
        <v>45547</v>
      </c>
      <c r="J280" s="14">
        <v>0.42777777777777776</v>
      </c>
      <c r="K280" s="8">
        <v>256</v>
      </c>
      <c r="L280" s="8"/>
      <c r="M280" s="8" t="s">
        <v>37</v>
      </c>
      <c r="N280" s="8" t="s">
        <v>38</v>
      </c>
      <c r="O280" s="8" t="s">
        <v>39</v>
      </c>
      <c r="P280" s="8" t="s">
        <v>406</v>
      </c>
      <c r="Q280" s="8">
        <v>55.697833330000002</v>
      </c>
      <c r="R280" s="8">
        <v>-5.2878611099999997</v>
      </c>
      <c r="S280" s="16" t="s">
        <v>41</v>
      </c>
      <c r="T280" s="8" t="str">
        <f>CONCATENATE(A280,"_",SUBSTITUTE(IF(ISBLANK(Y280),IF(ISBLANK(AD280),IF(ISBLANK(AC280),AB280,AC280),AD280),Y280)," ","_"))</f>
        <v>Transect_Site3_Troglodytes_troglodytes</v>
      </c>
      <c r="U280" s="8" t="s">
        <v>42</v>
      </c>
      <c r="V280" s="8" t="s">
        <v>43</v>
      </c>
      <c r="W280" s="8" t="s">
        <v>365</v>
      </c>
      <c r="X280" s="8" t="s">
        <v>578</v>
      </c>
      <c r="Y280" s="8" t="s">
        <v>371</v>
      </c>
      <c r="Z280" s="8" t="s">
        <v>46</v>
      </c>
      <c r="AA280" s="8" t="s">
        <v>367</v>
      </c>
      <c r="AB280" s="8" t="s">
        <v>368</v>
      </c>
      <c r="AC280" s="8" t="s">
        <v>372</v>
      </c>
      <c r="AD280" s="8" t="s">
        <v>373</v>
      </c>
      <c r="AE280" s="4" t="str">
        <f>IF(OR(AG280="genus",AG280="species"),LEFT(Y280,FIND(" ",Y280)-1),"")</f>
        <v>Troglodytes</v>
      </c>
      <c r="AF280" s="4" t="str">
        <f>IF(AG280="species",Y280,"")</f>
        <v>Troglodytes troglodytes</v>
      </c>
      <c r="AG280" s="8" t="s">
        <v>61</v>
      </c>
    </row>
    <row r="281" spans="1:33" s="4" customFormat="1" ht="14.25" customHeight="1" x14ac:dyDescent="0.25">
      <c r="A281" s="8" t="s">
        <v>437</v>
      </c>
      <c r="B281" s="8" t="s">
        <v>53</v>
      </c>
      <c r="C281" s="8" t="s">
        <v>93</v>
      </c>
      <c r="D281" s="8">
        <v>33</v>
      </c>
      <c r="E281" s="8" t="s">
        <v>438</v>
      </c>
      <c r="F281" s="8" t="s">
        <v>439</v>
      </c>
      <c r="G281" s="8">
        <v>3</v>
      </c>
      <c r="H281" s="8" t="s">
        <v>35</v>
      </c>
      <c r="I281" s="18">
        <v>45547</v>
      </c>
      <c r="J281" s="18" t="s">
        <v>440</v>
      </c>
      <c r="K281" s="8">
        <v>256</v>
      </c>
      <c r="L281" s="8"/>
      <c r="M281" s="8" t="s">
        <v>37</v>
      </c>
      <c r="N281" s="8" t="s">
        <v>38</v>
      </c>
      <c r="O281" s="8" t="s">
        <v>39</v>
      </c>
      <c r="P281" s="8" t="s">
        <v>441</v>
      </c>
      <c r="Q281" s="8">
        <v>55.707459999999998</v>
      </c>
      <c r="R281" s="8">
        <v>-5.28423</v>
      </c>
      <c r="S281" s="8" t="s">
        <v>41</v>
      </c>
      <c r="T281" s="8" t="str">
        <f>CONCATENATE(A281,"_",SUBSTITUTE(IF(ISBLANK(Y281),IF(ISBLANK(AD281),IF(ISBLANK(AC281),AB281,AC281),AD281),Y281)," ","_"))</f>
        <v>day1_audio2_Pipistrellus_pipistrellus</v>
      </c>
      <c r="U281" s="8" t="s">
        <v>442</v>
      </c>
      <c r="V281" s="8" t="s">
        <v>43</v>
      </c>
      <c r="W281" s="8">
        <v>688</v>
      </c>
      <c r="X281" s="8" t="s">
        <v>443</v>
      </c>
      <c r="Y281" s="8" t="s">
        <v>444</v>
      </c>
      <c r="Z281" s="8" t="s">
        <v>46</v>
      </c>
      <c r="AA281" s="8" t="s">
        <v>367</v>
      </c>
      <c r="AB281" s="8" t="s">
        <v>419</v>
      </c>
      <c r="AC281" s="8" t="s">
        <v>445</v>
      </c>
      <c r="AD281" s="8" t="s">
        <v>446</v>
      </c>
      <c r="AE281" s="4" t="str">
        <f>IF(OR(AG281="genus",AG281="species"),LEFT(Y281,FIND(" ",Y281)-1),"")</f>
        <v>Pipistrellus</v>
      </c>
      <c r="AF281" s="4" t="str">
        <f>IF(AG281="species",Y281,"")</f>
        <v>Pipistrellus pipistrellus</v>
      </c>
      <c r="AG281" s="4" t="s">
        <v>61</v>
      </c>
    </row>
    <row r="282" spans="1:33" s="4" customFormat="1" ht="14.25" customHeight="1" x14ac:dyDescent="0.25">
      <c r="A282" s="8" t="s">
        <v>437</v>
      </c>
      <c r="B282" s="8" t="s">
        <v>53</v>
      </c>
      <c r="C282" s="8" t="s">
        <v>93</v>
      </c>
      <c r="D282" s="8">
        <v>33</v>
      </c>
      <c r="E282" s="8" t="s">
        <v>438</v>
      </c>
      <c r="F282" s="8" t="s">
        <v>439</v>
      </c>
      <c r="G282" s="8">
        <v>3</v>
      </c>
      <c r="H282" s="8" t="s">
        <v>35</v>
      </c>
      <c r="I282" s="18">
        <v>45547</v>
      </c>
      <c r="J282" s="18" t="s">
        <v>440</v>
      </c>
      <c r="K282" s="8">
        <v>256</v>
      </c>
      <c r="L282" s="8"/>
      <c r="M282" s="8" t="s">
        <v>37</v>
      </c>
      <c r="N282" s="8" t="s">
        <v>38</v>
      </c>
      <c r="O282" s="8" t="s">
        <v>39</v>
      </c>
      <c r="P282" s="8" t="s">
        <v>441</v>
      </c>
      <c r="Q282" s="8">
        <v>55.707459999999998</v>
      </c>
      <c r="R282" s="8">
        <v>-5.28423</v>
      </c>
      <c r="S282" s="8" t="s">
        <v>41</v>
      </c>
      <c r="T282" s="8" t="str">
        <f>CONCATENATE(A282,"_",SUBSTITUTE(IF(ISBLANK(Y282),IF(ISBLANK(AD282),IF(ISBLANK(AC282),AB282,AC282),AD282),Y282)," ","_"))</f>
        <v>day1_audio2_Pipistrellus_pygmaeus</v>
      </c>
      <c r="U282" s="8" t="s">
        <v>442</v>
      </c>
      <c r="V282" s="8" t="s">
        <v>43</v>
      </c>
      <c r="W282" s="8">
        <v>100</v>
      </c>
      <c r="X282" s="8" t="s">
        <v>447</v>
      </c>
      <c r="Y282" s="8" t="s">
        <v>448</v>
      </c>
      <c r="Z282" s="8" t="s">
        <v>46</v>
      </c>
      <c r="AA282" s="8" t="s">
        <v>367</v>
      </c>
      <c r="AB282" s="8" t="s">
        <v>419</v>
      </c>
      <c r="AC282" s="8" t="s">
        <v>445</v>
      </c>
      <c r="AD282" s="8" t="s">
        <v>446</v>
      </c>
      <c r="AE282" s="4" t="str">
        <f>IF(OR(AG282="genus",AG282="species"),LEFT(Y282,FIND(" ",Y282)-1),"")</f>
        <v>Pipistrellus</v>
      </c>
      <c r="AF282" s="4" t="str">
        <f>IF(AG282="species",Y282,"")</f>
        <v>Pipistrellus pygmaeus</v>
      </c>
      <c r="AG282" s="4" t="s">
        <v>61</v>
      </c>
    </row>
    <row r="283" spans="1:33" s="4" customFormat="1" ht="14.25" customHeight="1" x14ac:dyDescent="0.25">
      <c r="A283" s="4" t="s">
        <v>477</v>
      </c>
      <c r="B283" s="4" t="s">
        <v>53</v>
      </c>
      <c r="C283" s="4" t="s">
        <v>131</v>
      </c>
      <c r="D283" s="4">
        <v>110</v>
      </c>
      <c r="E283" s="4" t="s">
        <v>470</v>
      </c>
      <c r="F283" s="4" t="s">
        <v>478</v>
      </c>
      <c r="G283" s="4">
        <v>9.1999999999999993</v>
      </c>
      <c r="H283" s="4" t="s">
        <v>35</v>
      </c>
      <c r="I283" s="18">
        <v>45547</v>
      </c>
      <c r="J283" s="18" t="s">
        <v>479</v>
      </c>
      <c r="K283" s="4">
        <v>256</v>
      </c>
      <c r="M283" s="8" t="s">
        <v>37</v>
      </c>
      <c r="N283" s="8" t="s">
        <v>38</v>
      </c>
      <c r="O283" s="8" t="s">
        <v>39</v>
      </c>
      <c r="P283" s="4" t="s">
        <v>480</v>
      </c>
      <c r="Q283" s="4">
        <v>55.703740000000003</v>
      </c>
      <c r="R283" s="4">
        <v>-5.2679600000000004</v>
      </c>
      <c r="S283" s="8" t="s">
        <v>481</v>
      </c>
      <c r="T283" s="8" t="str">
        <f>CONCATENATE(A283,"_",SUBSTITUTE(IF(ISBLANK(Y283),IF(ISBLANK(AD283),IF(ISBLANK(AC283),AB283,AC283),AD283),Y283)," ","_"))</f>
        <v>day1_MCH1_</v>
      </c>
      <c r="U283" s="8" t="s">
        <v>442</v>
      </c>
      <c r="V283" s="8"/>
      <c r="W283" s="4">
        <v>0</v>
      </c>
      <c r="AE283" s="4" t="str">
        <f>IF(OR(AG283="genus",AG283="species"),LEFT(Y283,FIND(" ",Y283)-1),"")</f>
        <v/>
      </c>
      <c r="AF283" s="4" t="str">
        <f>IF(AG283="species",Y283,"")</f>
        <v/>
      </c>
    </row>
    <row r="284" spans="1:33" s="4" customFormat="1" ht="14.25" customHeight="1" x14ac:dyDescent="0.25">
      <c r="A284" s="4" t="s">
        <v>482</v>
      </c>
      <c r="B284" s="8" t="s">
        <v>53</v>
      </c>
      <c r="C284" s="4" t="s">
        <v>143</v>
      </c>
      <c r="D284" s="4">
        <v>58</v>
      </c>
      <c r="E284" s="4" t="s">
        <v>470</v>
      </c>
      <c r="F284" s="4" t="s">
        <v>483</v>
      </c>
      <c r="G284" s="4">
        <v>21.95</v>
      </c>
      <c r="H284" s="4" t="s">
        <v>35</v>
      </c>
      <c r="I284" s="18">
        <v>45547</v>
      </c>
      <c r="J284" s="18" t="s">
        <v>484</v>
      </c>
      <c r="K284" s="4">
        <v>256</v>
      </c>
      <c r="M284" s="8" t="s">
        <v>37</v>
      </c>
      <c r="N284" s="8" t="s">
        <v>38</v>
      </c>
      <c r="O284" s="8" t="s">
        <v>39</v>
      </c>
      <c r="P284" s="8" t="s">
        <v>485</v>
      </c>
      <c r="Q284" s="4">
        <v>55.705649999999999</v>
      </c>
      <c r="R284" s="4">
        <v>-5.2800700000000003</v>
      </c>
      <c r="S284" s="8" t="s">
        <v>486</v>
      </c>
      <c r="T284" s="8" t="str">
        <f>CONCATENATE(A284,"_",SUBSTITUTE(IF(ISBLANK(Y284),IF(ISBLANK(AD284),IF(ISBLANK(AC284),AB284,AC284),AD284),Y284)," ","_"))</f>
        <v>day1_MCH5_Erithacus_rubecula</v>
      </c>
      <c r="U284" s="8" t="s">
        <v>442</v>
      </c>
      <c r="V284" s="8" t="s">
        <v>43</v>
      </c>
      <c r="W284" s="4">
        <v>1</v>
      </c>
      <c r="X284" s="8" t="s">
        <v>374</v>
      </c>
      <c r="Y284" s="4" t="s">
        <v>375</v>
      </c>
      <c r="Z284" s="8" t="s">
        <v>46</v>
      </c>
      <c r="AA284" s="8" t="s">
        <v>367</v>
      </c>
      <c r="AB284" s="8" t="s">
        <v>368</v>
      </c>
      <c r="AC284" s="8" t="s">
        <v>372</v>
      </c>
      <c r="AD284" s="8" t="s">
        <v>376</v>
      </c>
      <c r="AE284" s="4" t="str">
        <f>IF(OR(AG284="genus",AG284="species"),LEFT(Y284,FIND(" ",Y284)-1),"")</f>
        <v>Erithacus</v>
      </c>
      <c r="AF284" s="4" t="str">
        <f>IF(AG284="species",Y284,"")</f>
        <v>Erithacus rubecula</v>
      </c>
      <c r="AG284" s="4" t="s">
        <v>61</v>
      </c>
    </row>
    <row r="285" spans="1:33" s="4" customFormat="1" ht="14.25" customHeight="1" x14ac:dyDescent="0.25">
      <c r="A285" s="8" t="s">
        <v>108</v>
      </c>
      <c r="B285" s="8" t="s">
        <v>53</v>
      </c>
      <c r="C285" s="8" t="s">
        <v>109</v>
      </c>
      <c r="D285" s="8">
        <v>210</v>
      </c>
      <c r="E285" s="8" t="s">
        <v>110</v>
      </c>
      <c r="F285" s="8" t="s">
        <v>111</v>
      </c>
      <c r="G285" s="8">
        <v>30</v>
      </c>
      <c r="H285" s="8" t="s">
        <v>112</v>
      </c>
      <c r="I285" s="12">
        <v>45547</v>
      </c>
      <c r="J285" s="14">
        <v>0.46388888888888891</v>
      </c>
      <c r="K285" s="8">
        <v>256</v>
      </c>
      <c r="L285" s="8" t="s">
        <v>113</v>
      </c>
      <c r="M285" s="8" t="s">
        <v>37</v>
      </c>
      <c r="N285" s="8" t="s">
        <v>38</v>
      </c>
      <c r="O285" s="8" t="s">
        <v>39</v>
      </c>
      <c r="P285" s="8" t="s">
        <v>114</v>
      </c>
      <c r="Q285" s="8">
        <v>55.705247</v>
      </c>
      <c r="R285" s="8">
        <v>-5.273034</v>
      </c>
      <c r="S285" s="16" t="s">
        <v>41</v>
      </c>
      <c r="T285" s="8" t="str">
        <f>CONCATENATE(A285,"_",SUBSTITUTE(IF(ISBLANK(Y285),IF(ISBLANK(AD285),IF(ISBLANK(AC285),AB285,AC285),AD285),Y285)," ","_"))</f>
        <v>NHSTransect_1_TopRight_Delphacidae_sp.</v>
      </c>
      <c r="U285" s="8" t="s">
        <v>42</v>
      </c>
      <c r="V285" s="8" t="s">
        <v>43</v>
      </c>
      <c r="W285" s="8">
        <v>1</v>
      </c>
      <c r="X285" s="8" t="s">
        <v>120</v>
      </c>
      <c r="Y285" s="8" t="str">
        <f>IF(AG285="class",AB285,IF(AG285="order",AC285,IF(AG285="family",AD285,AA285)))&amp;" sp."</f>
        <v>Delphacidae sp.</v>
      </c>
      <c r="Z285" s="8" t="s">
        <v>46</v>
      </c>
      <c r="AA285" s="8" t="s">
        <v>47</v>
      </c>
      <c r="AB285" s="8" t="s">
        <v>48</v>
      </c>
      <c r="AC285" s="8" t="s">
        <v>59</v>
      </c>
      <c r="AD285" s="8" t="s">
        <v>121</v>
      </c>
      <c r="AE285" s="4" t="str">
        <f>IF(OR(AG285="genus",AG285="species"),LEFT(Y285,FIND(" ",Y285)-1),IF(RIGHT(AD285,4)=" sp.",LEFT(AD285,LEN(AD285)-4),AD285)&amp;" sp.")</f>
        <v>Delphacidae sp.</v>
      </c>
      <c r="AF285" s="4" t="str">
        <f>IF(AG285="species",Y285,IF(RIGHT(AE285,4)=" sp.",LEFT(AE285,LEN(AE285)-4),AE285)&amp;" sp.")</f>
        <v>Delphacidae sp.</v>
      </c>
      <c r="AG285" s="4" t="s">
        <v>29</v>
      </c>
    </row>
    <row r="286" spans="1:33" s="4" customFormat="1" ht="14.25" customHeight="1" x14ac:dyDescent="0.25">
      <c r="A286" s="8" t="s">
        <v>108</v>
      </c>
      <c r="B286" s="8" t="s">
        <v>53</v>
      </c>
      <c r="C286" s="8" t="s">
        <v>109</v>
      </c>
      <c r="D286" s="8">
        <v>210</v>
      </c>
      <c r="E286" s="8" t="s">
        <v>110</v>
      </c>
      <c r="F286" s="8" t="s">
        <v>111</v>
      </c>
      <c r="G286" s="8">
        <v>30</v>
      </c>
      <c r="H286" s="8" t="s">
        <v>112</v>
      </c>
      <c r="I286" s="12">
        <v>45547</v>
      </c>
      <c r="J286" s="14">
        <v>0.46388888888888891</v>
      </c>
      <c r="K286" s="8">
        <v>256</v>
      </c>
      <c r="L286" s="8" t="s">
        <v>113</v>
      </c>
      <c r="M286" s="8" t="s">
        <v>37</v>
      </c>
      <c r="N286" s="8" t="s">
        <v>38</v>
      </c>
      <c r="O286" s="8" t="s">
        <v>39</v>
      </c>
      <c r="P286" s="8" t="s">
        <v>114</v>
      </c>
      <c r="Q286" s="8">
        <v>55.705247</v>
      </c>
      <c r="R286" s="8">
        <v>-5.273034</v>
      </c>
      <c r="S286" s="16" t="s">
        <v>41</v>
      </c>
      <c r="T286" s="8" t="str">
        <f>CONCATENATE(A286,"_",SUBSTITUTE(IF(ISBLANK(Y286),IF(ISBLANK(AD286),IF(ISBLANK(AC286),AB286,AC286),AD286),Y286)," ","_"))</f>
        <v>NHSTransect_1_TopRight_Diptera_sp.</v>
      </c>
      <c r="U286" s="8" t="s">
        <v>42</v>
      </c>
      <c r="V286" s="8" t="s">
        <v>43</v>
      </c>
      <c r="W286" s="8">
        <v>1</v>
      </c>
      <c r="X286" s="8" t="s">
        <v>118</v>
      </c>
      <c r="Y286" s="8" t="str">
        <f>IF(AG286="class",AB286,IF(AG286="order",AC286,IF(AG286="family",AD286,AA286)))&amp;" sp."</f>
        <v>Diptera sp.</v>
      </c>
      <c r="Z286" s="8" t="s">
        <v>46</v>
      </c>
      <c r="AA286" s="8" t="s">
        <v>47</v>
      </c>
      <c r="AB286" s="8" t="s">
        <v>48</v>
      </c>
      <c r="AC286" s="8" t="s">
        <v>67</v>
      </c>
      <c r="AD286" s="16" t="str">
        <f>IF(RIGHT(AC286,4)=" sp.",LEFT(AC286,LEN(AC286)-4),AC286)&amp;" sp."</f>
        <v>Diptera sp.</v>
      </c>
      <c r="AE286" s="4" t="str">
        <f>IF(OR(AG286="genus",AG286="species"),LEFT(Y286,FIND(" ",Y286)-1),IF(RIGHT(AD286,4)=" sp.",LEFT(AD286,LEN(AD286)-4),AD286)&amp;" sp.")</f>
        <v>Diptera sp.</v>
      </c>
      <c r="AF286" s="4" t="str">
        <f>IF(AG286="species",Y286,IF(RIGHT(AE286,4)=" sp.",LEFT(AE286,LEN(AE286)-4),AE286)&amp;" sp.")</f>
        <v>Diptera sp.</v>
      </c>
      <c r="AG286" s="4" t="s">
        <v>28</v>
      </c>
    </row>
    <row r="287" spans="1:33" s="4" customFormat="1" ht="14.25" customHeight="1" x14ac:dyDescent="0.25">
      <c r="A287" s="8" t="s">
        <v>108</v>
      </c>
      <c r="B287" s="8" t="s">
        <v>53</v>
      </c>
      <c r="C287" s="8" t="s">
        <v>109</v>
      </c>
      <c r="D287" s="8">
        <v>210</v>
      </c>
      <c r="E287" s="8" t="s">
        <v>110</v>
      </c>
      <c r="F287" s="8" t="s">
        <v>111</v>
      </c>
      <c r="G287" s="8">
        <v>30</v>
      </c>
      <c r="H287" s="8" t="s">
        <v>112</v>
      </c>
      <c r="I287" s="12">
        <v>45547</v>
      </c>
      <c r="J287" s="14">
        <v>0.46388888888888891</v>
      </c>
      <c r="K287" s="8">
        <v>256</v>
      </c>
      <c r="L287" s="8" t="s">
        <v>113</v>
      </c>
      <c r="M287" s="8" t="s">
        <v>37</v>
      </c>
      <c r="N287" s="8" t="s">
        <v>38</v>
      </c>
      <c r="O287" s="8" t="s">
        <v>39</v>
      </c>
      <c r="P287" s="8" t="s">
        <v>114</v>
      </c>
      <c r="Q287" s="8">
        <v>55.705247</v>
      </c>
      <c r="R287" s="8">
        <v>-5.273034</v>
      </c>
      <c r="S287" s="16" t="s">
        <v>41</v>
      </c>
      <c r="T287" s="8" t="str">
        <f>CONCATENATE(A287,"_",SUBSTITUTE(IF(ISBLANK(Y287),IF(ISBLANK(AD287),IF(ISBLANK(AC287),AB287,AC287),AD287),Y287)," ","_"))</f>
        <v>NHSTransect_1_TopRight_Hymenoptera_sp.</v>
      </c>
      <c r="U287" s="8" t="s">
        <v>42</v>
      </c>
      <c r="V287" s="8" t="s">
        <v>43</v>
      </c>
      <c r="W287" s="8">
        <v>4</v>
      </c>
      <c r="X287" s="8" t="s">
        <v>119</v>
      </c>
      <c r="Y287" s="8" t="str">
        <f>IF(AG287="class",AB287,IF(AG287="order",AC287,IF(AG287="family",AD287,AA287)))&amp;" sp."</f>
        <v>Hymenoptera sp.</v>
      </c>
      <c r="Z287" s="8" t="s">
        <v>46</v>
      </c>
      <c r="AA287" s="8" t="s">
        <v>47</v>
      </c>
      <c r="AB287" s="8" t="s">
        <v>48</v>
      </c>
      <c r="AC287" s="8" t="s">
        <v>101</v>
      </c>
      <c r="AD287" s="16" t="str">
        <f>IF(RIGHT(AC287,4)=" sp.",LEFT(AC287,LEN(AC287)-4),AC287)&amp;" sp."</f>
        <v>Hymenoptera sp.</v>
      </c>
      <c r="AE287" s="4" t="str">
        <f>IF(OR(AG287="genus",AG287="species"),LEFT(Y287,FIND(" ",Y287)-1),IF(RIGHT(AD287,4)=" sp.",LEFT(AD287,LEN(AD287)-4),AD287)&amp;" sp.")</f>
        <v>Hymenoptera sp.</v>
      </c>
      <c r="AF287" s="4" t="str">
        <f>IF(AG287="species",Y287,IF(RIGHT(AE287,4)=" sp.",LEFT(AE287,LEN(AE287)-4),AE287)&amp;" sp.")</f>
        <v>Hymenoptera sp.</v>
      </c>
      <c r="AG287" s="4" t="s">
        <v>28</v>
      </c>
    </row>
    <row r="288" spans="1:33" s="4" customFormat="1" ht="14.25" customHeight="1" x14ac:dyDescent="0.25">
      <c r="A288" s="8" t="s">
        <v>108</v>
      </c>
      <c r="B288" s="8" t="s">
        <v>53</v>
      </c>
      <c r="C288" s="8" t="s">
        <v>109</v>
      </c>
      <c r="D288" s="8">
        <v>210</v>
      </c>
      <c r="E288" s="8" t="s">
        <v>110</v>
      </c>
      <c r="F288" s="8" t="s">
        <v>111</v>
      </c>
      <c r="G288" s="8">
        <v>30</v>
      </c>
      <c r="H288" s="8" t="s">
        <v>112</v>
      </c>
      <c r="I288" s="12">
        <v>45547</v>
      </c>
      <c r="J288" s="14">
        <v>0.46388888888888891</v>
      </c>
      <c r="K288" s="8">
        <v>256</v>
      </c>
      <c r="L288" s="8" t="s">
        <v>113</v>
      </c>
      <c r="M288" s="8" t="s">
        <v>37</v>
      </c>
      <c r="N288" s="8" t="s">
        <v>38</v>
      </c>
      <c r="O288" s="8" t="s">
        <v>39</v>
      </c>
      <c r="P288" s="8" t="s">
        <v>114</v>
      </c>
      <c r="Q288" s="8">
        <v>55.705247</v>
      </c>
      <c r="R288" s="8">
        <v>-5.273034</v>
      </c>
      <c r="S288" s="16" t="s">
        <v>41</v>
      </c>
      <c r="T288" s="8" t="str">
        <f>CONCATENATE(A288,"_",SUBSTITUTE(IF(ISBLANK(Y288),IF(ISBLANK(AD288),IF(ISBLANK(AC288),AB288,AC288),AD288),Y288)," ","_"))</f>
        <v>NHSTransect_1_TopRight_Orthotylus_ericetorum</v>
      </c>
      <c r="U288" s="8" t="s">
        <v>42</v>
      </c>
      <c r="V288" s="8" t="s">
        <v>43</v>
      </c>
      <c r="W288" s="8">
        <v>2</v>
      </c>
      <c r="X288" s="8" t="s">
        <v>115</v>
      </c>
      <c r="Y288" s="8" t="s">
        <v>116</v>
      </c>
      <c r="Z288" s="8" t="s">
        <v>46</v>
      </c>
      <c r="AA288" s="8" t="s">
        <v>47</v>
      </c>
      <c r="AB288" s="8" t="s">
        <v>48</v>
      </c>
      <c r="AC288" s="8" t="s">
        <v>59</v>
      </c>
      <c r="AD288" s="8" t="s">
        <v>117</v>
      </c>
      <c r="AE288" s="4" t="str">
        <f>IF(OR(AG288="genus",AG288="species"),LEFT(Y288,FIND(" ",Y288)-1),"")</f>
        <v>Orthotylus</v>
      </c>
      <c r="AF288" s="4" t="str">
        <f>IF(AG288="species",Y288,"")</f>
        <v>Orthotylus ericetorum</v>
      </c>
      <c r="AG288" s="4" t="s">
        <v>61</v>
      </c>
    </row>
    <row r="289" spans="1:33" s="4" customFormat="1" ht="14.25" customHeight="1" x14ac:dyDescent="0.25">
      <c r="A289" s="8" t="s">
        <v>122</v>
      </c>
      <c r="B289" s="8" t="s">
        <v>53</v>
      </c>
      <c r="C289" s="8" t="s">
        <v>109</v>
      </c>
      <c r="D289" s="8">
        <v>210</v>
      </c>
      <c r="E289" s="8" t="s">
        <v>110</v>
      </c>
      <c r="F289" s="8" t="s">
        <v>111</v>
      </c>
      <c r="G289" s="8">
        <v>30</v>
      </c>
      <c r="H289" s="8" t="s">
        <v>112</v>
      </c>
      <c r="I289" s="12">
        <v>45547</v>
      </c>
      <c r="J289" s="14">
        <v>0.46388888888888891</v>
      </c>
      <c r="K289" s="8">
        <v>256</v>
      </c>
      <c r="L289" s="8" t="s">
        <v>113</v>
      </c>
      <c r="M289" s="8" t="s">
        <v>37</v>
      </c>
      <c r="N289" s="8" t="s">
        <v>38</v>
      </c>
      <c r="O289" s="8" t="s">
        <v>39</v>
      </c>
      <c r="P289" s="8" t="s">
        <v>123</v>
      </c>
      <c r="Q289" s="8">
        <v>55.706811000000002</v>
      </c>
      <c r="R289" s="8">
        <v>-5.2756169999999996</v>
      </c>
      <c r="S289" s="16" t="s">
        <v>41</v>
      </c>
      <c r="T289" s="8" t="str">
        <f>CONCATENATE(A289,"_",SUBSTITUTE(IF(ISBLANK(Y289),IF(ISBLANK(AD289),IF(ISBLANK(AC289),AB289,AC289),AD289),Y289)," ","_"))</f>
        <v>NHSTransect_2_TopMiddle_Andrena_cineraria</v>
      </c>
      <c r="U289" s="8" t="s">
        <v>42</v>
      </c>
      <c r="V289" s="8" t="s">
        <v>43</v>
      </c>
      <c r="W289" s="8">
        <v>1</v>
      </c>
      <c r="X289" s="8" t="s">
        <v>125</v>
      </c>
      <c r="Y289" s="8" t="s">
        <v>126</v>
      </c>
      <c r="Z289" s="8" t="s">
        <v>46</v>
      </c>
      <c r="AA289" s="8" t="s">
        <v>47</v>
      </c>
      <c r="AB289" s="8" t="s">
        <v>48</v>
      </c>
      <c r="AC289" s="8" t="s">
        <v>101</v>
      </c>
      <c r="AD289" s="8" t="s">
        <v>127</v>
      </c>
      <c r="AE289" s="4" t="str">
        <f>IF(OR(AG289="genus",AG289="species"),LEFT(Y289,FIND(" ",Y289)-1),"")</f>
        <v>Andrena</v>
      </c>
      <c r="AF289" s="4" t="str">
        <f>IF(AG289="species",Y289,"")</f>
        <v>Andrena cineraria</v>
      </c>
      <c r="AG289" s="4" t="s">
        <v>61</v>
      </c>
    </row>
    <row r="290" spans="1:33" s="4" customFormat="1" ht="14.25" customHeight="1" x14ac:dyDescent="0.25">
      <c r="A290" s="8" t="s">
        <v>122</v>
      </c>
      <c r="B290" s="8" t="s">
        <v>53</v>
      </c>
      <c r="C290" s="8" t="s">
        <v>109</v>
      </c>
      <c r="D290" s="8">
        <v>210</v>
      </c>
      <c r="E290" s="8" t="s">
        <v>110</v>
      </c>
      <c r="F290" s="8" t="s">
        <v>111</v>
      </c>
      <c r="G290" s="8">
        <v>30</v>
      </c>
      <c r="H290" s="8" t="s">
        <v>112</v>
      </c>
      <c r="I290" s="12">
        <v>45547</v>
      </c>
      <c r="J290" s="14">
        <v>0.46388888888888891</v>
      </c>
      <c r="K290" s="8">
        <v>256</v>
      </c>
      <c r="L290" s="8" t="s">
        <v>113</v>
      </c>
      <c r="M290" s="8" t="s">
        <v>37</v>
      </c>
      <c r="N290" s="8" t="s">
        <v>38</v>
      </c>
      <c r="O290" s="8" t="s">
        <v>39</v>
      </c>
      <c r="P290" s="8" t="s">
        <v>123</v>
      </c>
      <c r="Q290" s="8">
        <v>55.706811000000002</v>
      </c>
      <c r="R290" s="8">
        <v>-5.2756169999999996</v>
      </c>
      <c r="S290" s="16" t="s">
        <v>41</v>
      </c>
      <c r="T290" s="8" t="str">
        <f>CONCATENATE(A290,"_",SUBSTITUTE(IF(ISBLANK(Y290),IF(ISBLANK(AD290),IF(ISBLANK(AC290),AB290,AC290),AD290),Y290)," ","_"))</f>
        <v>NHSTransect_2_TopMiddle_Delphacidae_sp.</v>
      </c>
      <c r="U290" s="8" t="s">
        <v>42</v>
      </c>
      <c r="V290" s="8" t="s">
        <v>43</v>
      </c>
      <c r="W290" s="8">
        <v>1</v>
      </c>
      <c r="X290" s="8" t="s">
        <v>120</v>
      </c>
      <c r="Y290" s="8" t="str">
        <f>IF(AG290="class",AB290,IF(AG290="order",AC290,IF(AG290="family",AD290,AA290)))&amp;" sp."</f>
        <v>Delphacidae sp.</v>
      </c>
      <c r="Z290" s="8" t="s">
        <v>46</v>
      </c>
      <c r="AA290" s="8" t="s">
        <v>47</v>
      </c>
      <c r="AB290" s="8" t="s">
        <v>48</v>
      </c>
      <c r="AC290" s="8" t="s">
        <v>59</v>
      </c>
      <c r="AD290" s="8" t="s">
        <v>121</v>
      </c>
      <c r="AE290" s="4" t="str">
        <f>IF(OR(AG290="genus",AG290="species"),LEFT(Y290,FIND(" ",Y290)-1),IF(RIGHT(AD290,4)=" sp.",LEFT(AD290,LEN(AD290)-4),AD290)&amp;" sp.")</f>
        <v>Delphacidae sp.</v>
      </c>
      <c r="AF290" s="4" t="str">
        <f>IF(AG290="species",Y290,IF(RIGHT(AE290,4)=" sp.",LEFT(AE290,LEN(AE290)-4),AE290)&amp;" sp.")</f>
        <v>Delphacidae sp.</v>
      </c>
      <c r="AG290" s="4" t="s">
        <v>29</v>
      </c>
    </row>
    <row r="291" spans="1:33" s="4" customFormat="1" ht="14.25" customHeight="1" x14ac:dyDescent="0.25">
      <c r="A291" s="8" t="s">
        <v>122</v>
      </c>
      <c r="B291" s="8" t="s">
        <v>53</v>
      </c>
      <c r="C291" s="8" t="s">
        <v>109</v>
      </c>
      <c r="D291" s="8">
        <v>210</v>
      </c>
      <c r="E291" s="8" t="s">
        <v>110</v>
      </c>
      <c r="F291" s="8" t="s">
        <v>111</v>
      </c>
      <c r="G291" s="8">
        <v>30</v>
      </c>
      <c r="H291" s="8" t="s">
        <v>112</v>
      </c>
      <c r="I291" s="12">
        <v>45547</v>
      </c>
      <c r="J291" s="14">
        <v>0.46388888888888891</v>
      </c>
      <c r="K291" s="8">
        <v>256</v>
      </c>
      <c r="L291" s="8" t="s">
        <v>113</v>
      </c>
      <c r="M291" s="8" t="s">
        <v>37</v>
      </c>
      <c r="N291" s="8" t="s">
        <v>38</v>
      </c>
      <c r="O291" s="8" t="s">
        <v>39</v>
      </c>
      <c r="P291" s="8" t="s">
        <v>123</v>
      </c>
      <c r="Q291" s="8">
        <v>55.706811000000002</v>
      </c>
      <c r="R291" s="8">
        <v>-5.2756169999999996</v>
      </c>
      <c r="S291" s="16" t="s">
        <v>41</v>
      </c>
      <c r="T291" s="8" t="str">
        <f>CONCATENATE(A291,"_",SUBSTITUTE(IF(ISBLANK(Y291),IF(ISBLANK(AD291),IF(ISBLANK(AC291),AB291,AC291),AD291),Y291)," ","_"))</f>
        <v>NHSTransect_2_TopMiddle_Hymenoptera_sp.</v>
      </c>
      <c r="U291" s="8" t="s">
        <v>42</v>
      </c>
      <c r="V291" s="8" t="s">
        <v>43</v>
      </c>
      <c r="W291" s="8">
        <v>2</v>
      </c>
      <c r="X291" s="8" t="s">
        <v>119</v>
      </c>
      <c r="Y291" s="8" t="str">
        <f>IF(AG291="class",AB291,IF(AG291="order",AC291,IF(AG291="family",AD291,AA291)))&amp;" sp."</f>
        <v>Hymenoptera sp.</v>
      </c>
      <c r="Z291" s="8" t="s">
        <v>46</v>
      </c>
      <c r="AA291" s="8" t="s">
        <v>47</v>
      </c>
      <c r="AB291" s="8" t="s">
        <v>48</v>
      </c>
      <c r="AC291" s="8" t="s">
        <v>101</v>
      </c>
      <c r="AD291" s="16" t="str">
        <f>IF(RIGHT(AC291,4)=" sp.",LEFT(AC291,LEN(AC291)-4),AC291)&amp;" sp."</f>
        <v>Hymenoptera sp.</v>
      </c>
      <c r="AE291" s="4" t="str">
        <f>IF(OR(AG291="genus",AG291="species"),LEFT(Y291,FIND(" ",Y291)-1),IF(RIGHT(AD291,4)=" sp.",LEFT(AD291,LEN(AD291)-4),AD291)&amp;" sp.")</f>
        <v>Hymenoptera sp.</v>
      </c>
      <c r="AF291" s="4" t="str">
        <f>IF(AG291="species",Y291,IF(RIGHT(AE291,4)=" sp.",LEFT(AE291,LEN(AE291)-4),AE291)&amp;" sp.")</f>
        <v>Hymenoptera sp.</v>
      </c>
      <c r="AG291" s="4" t="s">
        <v>28</v>
      </c>
    </row>
    <row r="292" spans="1:33" s="4" customFormat="1" ht="14.25" customHeight="1" x14ac:dyDescent="0.25">
      <c r="A292" s="8" t="s">
        <v>128</v>
      </c>
      <c r="B292" s="8" t="s">
        <v>53</v>
      </c>
      <c r="C292" s="8" t="s">
        <v>109</v>
      </c>
      <c r="D292" s="8">
        <v>210</v>
      </c>
      <c r="E292" s="8" t="s">
        <v>110</v>
      </c>
      <c r="F292" s="8" t="s">
        <v>111</v>
      </c>
      <c r="G292" s="8">
        <v>30</v>
      </c>
      <c r="H292" s="8" t="s">
        <v>112</v>
      </c>
      <c r="I292" s="12">
        <v>45547</v>
      </c>
      <c r="J292" s="14">
        <v>0.46388888888888891</v>
      </c>
      <c r="K292" s="8">
        <v>256</v>
      </c>
      <c r="L292" s="8" t="s">
        <v>113</v>
      </c>
      <c r="M292" s="8" t="s">
        <v>37</v>
      </c>
      <c r="N292" s="8" t="s">
        <v>38</v>
      </c>
      <c r="O292" s="8" t="s">
        <v>39</v>
      </c>
      <c r="P292" s="8" t="s">
        <v>129</v>
      </c>
      <c r="Q292" s="8">
        <v>55.708481999999997</v>
      </c>
      <c r="R292" s="8">
        <v>-5.2775619999999996</v>
      </c>
      <c r="S292" s="16" t="s">
        <v>41</v>
      </c>
      <c r="T292" s="8" t="str">
        <f>CONCATENATE(A292,"_",SUBSTITUTE(IF(ISBLANK(Y292),IF(ISBLANK(AD292),IF(ISBLANK(AC292),AB292,AC292),AD292),Y292)," ","_"))</f>
        <v>NHSTransect_3_TopLeft_Hymenoptera_sp.</v>
      </c>
      <c r="U292" s="8" t="s">
        <v>42</v>
      </c>
      <c r="V292" s="8" t="s">
        <v>43</v>
      </c>
      <c r="W292" s="8">
        <v>9</v>
      </c>
      <c r="X292" s="8" t="s">
        <v>119</v>
      </c>
      <c r="Y292" s="8" t="str">
        <f>IF(AG292="class",AB292,IF(AG292="order",AC292,IF(AG292="family",AD292,AA292)))&amp;" sp."</f>
        <v>Hymenoptera sp.</v>
      </c>
      <c r="Z292" s="8" t="s">
        <v>46</v>
      </c>
      <c r="AA292" s="8" t="s">
        <v>47</v>
      </c>
      <c r="AB292" s="8" t="s">
        <v>48</v>
      </c>
      <c r="AC292" s="8" t="s">
        <v>101</v>
      </c>
      <c r="AD292" s="16" t="str">
        <f>IF(RIGHT(AC292,4)=" sp.",LEFT(AC292,LEN(AC292)-4),AC292)&amp;" sp."</f>
        <v>Hymenoptera sp.</v>
      </c>
      <c r="AE292" s="4" t="str">
        <f>IF(OR(AG292="genus",AG292="species"),LEFT(Y292,FIND(" ",Y292)-1),IF(RIGHT(AD292,4)=" sp.",LEFT(AD292,LEN(AD292)-4),AD292)&amp;" sp.")</f>
        <v>Hymenoptera sp.</v>
      </c>
      <c r="AF292" s="4" t="str">
        <f>IF(AG292="species",Y292,IF(RIGHT(AE292,4)=" sp.",LEFT(AE292,LEN(AE292)-4),AE292)&amp;" sp.")</f>
        <v>Hymenoptera sp.</v>
      </c>
      <c r="AG292" s="4" t="s">
        <v>28</v>
      </c>
    </row>
    <row r="293" spans="1:33" s="4" customFormat="1" ht="14.25" customHeight="1" x14ac:dyDescent="0.25">
      <c r="A293" s="8" t="s">
        <v>128</v>
      </c>
      <c r="B293" s="8" t="s">
        <v>53</v>
      </c>
      <c r="C293" s="8" t="s">
        <v>109</v>
      </c>
      <c r="D293" s="8">
        <v>210</v>
      </c>
      <c r="E293" s="8" t="s">
        <v>110</v>
      </c>
      <c r="F293" s="8" t="s">
        <v>111</v>
      </c>
      <c r="G293" s="8">
        <v>30</v>
      </c>
      <c r="H293" s="8" t="s">
        <v>112</v>
      </c>
      <c r="I293" s="12">
        <v>45547</v>
      </c>
      <c r="J293" s="14">
        <v>0.46388888888888891</v>
      </c>
      <c r="K293" s="8">
        <v>256</v>
      </c>
      <c r="L293" s="8" t="s">
        <v>113</v>
      </c>
      <c r="M293" s="8" t="s">
        <v>37</v>
      </c>
      <c r="N293" s="8" t="s">
        <v>38</v>
      </c>
      <c r="O293" s="8" t="s">
        <v>39</v>
      </c>
      <c r="P293" s="8" t="s">
        <v>129</v>
      </c>
      <c r="Q293" s="8">
        <v>55.708481999999997</v>
      </c>
      <c r="R293" s="8">
        <v>-5.2775619999999996</v>
      </c>
      <c r="S293" s="16" t="s">
        <v>41</v>
      </c>
      <c r="T293" s="8" t="str">
        <f>CONCATENATE(A293,"_",SUBSTITUTE(IF(ISBLANK(Y293),IF(ISBLANK(AD293),IF(ISBLANK(AC293),AB293,AC293),AD293),Y293)," ","_"))</f>
        <v>NHSTransect_3_TopLeft_Orthotylus_ericetorum</v>
      </c>
      <c r="U293" s="8" t="s">
        <v>42</v>
      </c>
      <c r="V293" s="8" t="s">
        <v>43</v>
      </c>
      <c r="W293" s="8">
        <v>6</v>
      </c>
      <c r="X293" s="8" t="s">
        <v>115</v>
      </c>
      <c r="Y293" s="8" t="s">
        <v>116</v>
      </c>
      <c r="Z293" s="8" t="s">
        <v>46</v>
      </c>
      <c r="AA293" s="8" t="s">
        <v>47</v>
      </c>
      <c r="AB293" s="8" t="s">
        <v>48</v>
      </c>
      <c r="AC293" s="8" t="s">
        <v>59</v>
      </c>
      <c r="AD293" s="8" t="s">
        <v>117</v>
      </c>
      <c r="AE293" s="4" t="str">
        <f>IF(OR(AG293="genus",AG293="species"),LEFT(Y293,FIND(" ",Y293)-1),"")</f>
        <v>Orthotylus</v>
      </c>
      <c r="AF293" s="4" t="str">
        <f>IF(AG293="species",Y293,"")</f>
        <v>Orthotylus ericetorum</v>
      </c>
      <c r="AG293" s="4" t="s">
        <v>61</v>
      </c>
    </row>
    <row r="294" spans="1:33" s="4" customFormat="1" ht="14.25" customHeight="1" x14ac:dyDescent="0.25">
      <c r="A294" s="8" t="s">
        <v>130</v>
      </c>
      <c r="B294" s="8" t="s">
        <v>53</v>
      </c>
      <c r="C294" s="8" t="s">
        <v>131</v>
      </c>
      <c r="D294" s="8">
        <v>130</v>
      </c>
      <c r="E294" s="8" t="s">
        <v>110</v>
      </c>
      <c r="F294" s="8" t="s">
        <v>111</v>
      </c>
      <c r="G294" s="8">
        <v>30</v>
      </c>
      <c r="H294" s="8" t="s">
        <v>112</v>
      </c>
      <c r="I294" s="12">
        <v>45547</v>
      </c>
      <c r="J294" s="14">
        <v>0.54652777777777772</v>
      </c>
      <c r="K294" s="8">
        <v>256</v>
      </c>
      <c r="L294" s="8" t="s">
        <v>113</v>
      </c>
      <c r="M294" s="8" t="s">
        <v>37</v>
      </c>
      <c r="N294" s="8" t="s">
        <v>38</v>
      </c>
      <c r="O294" s="8" t="s">
        <v>39</v>
      </c>
      <c r="P294" s="8" t="s">
        <v>132</v>
      </c>
      <c r="Q294" s="8">
        <v>55.708212000000003</v>
      </c>
      <c r="R294" s="8">
        <v>-5.2802100000000003</v>
      </c>
      <c r="S294" s="16" t="s">
        <v>41</v>
      </c>
      <c r="T294" s="8" t="str">
        <f>CONCATENATE(A294,"_",SUBSTITUTE(IF(ISBLANK(Y294),IF(ISBLANK(AD294),IF(ISBLANK(AC294),AB294,AC294),AD294),Y294)," ","_"))</f>
        <v>NHSTransect_4_MiddleLeft_Hymenoptera_sp.</v>
      </c>
      <c r="U294" s="8" t="s">
        <v>42</v>
      </c>
      <c r="V294" s="8" t="s">
        <v>43</v>
      </c>
      <c r="W294" s="8">
        <v>4</v>
      </c>
      <c r="X294" s="8" t="s">
        <v>119</v>
      </c>
      <c r="Y294" s="8" t="str">
        <f>IF(AG294="class",AB294,IF(AG294="order",AC294,IF(AG294="family",AD294,AA294)))&amp;" sp."</f>
        <v>Hymenoptera sp.</v>
      </c>
      <c r="Z294" s="8" t="s">
        <v>46</v>
      </c>
      <c r="AA294" s="8" t="s">
        <v>47</v>
      </c>
      <c r="AB294" s="8" t="s">
        <v>48</v>
      </c>
      <c r="AC294" s="8" t="s">
        <v>101</v>
      </c>
      <c r="AD294" s="16" t="str">
        <f>IF(RIGHT(AC294,4)=" sp.",LEFT(AC294,LEN(AC294)-4),AC294)&amp;" sp."</f>
        <v>Hymenoptera sp.</v>
      </c>
      <c r="AE294" s="4" t="str">
        <f>IF(OR(AG294="genus",AG294="species"),LEFT(Y294,FIND(" ",Y294)-1),IF(RIGHT(AD294,4)=" sp.",LEFT(AD294,LEN(AD294)-4),AD294)&amp;" sp.")</f>
        <v>Hymenoptera sp.</v>
      </c>
      <c r="AF294" s="4" t="str">
        <f>IF(AG294="species",Y294,IF(RIGHT(AE294,4)=" sp.",LEFT(AE294,LEN(AE294)-4),AE294)&amp;" sp.")</f>
        <v>Hymenoptera sp.</v>
      </c>
      <c r="AG294" s="4" t="s">
        <v>28</v>
      </c>
    </row>
    <row r="295" spans="1:33" s="4" customFormat="1" ht="14.25" customHeight="1" x14ac:dyDescent="0.25">
      <c r="A295" s="8" t="s">
        <v>130</v>
      </c>
      <c r="B295" s="8" t="s">
        <v>53</v>
      </c>
      <c r="C295" s="8" t="s">
        <v>131</v>
      </c>
      <c r="D295" s="8">
        <v>130</v>
      </c>
      <c r="E295" s="8" t="s">
        <v>110</v>
      </c>
      <c r="F295" s="8" t="s">
        <v>111</v>
      </c>
      <c r="G295" s="8">
        <v>30</v>
      </c>
      <c r="H295" s="8" t="s">
        <v>112</v>
      </c>
      <c r="I295" s="12">
        <v>45547</v>
      </c>
      <c r="J295" s="14">
        <v>0.54652777777777772</v>
      </c>
      <c r="K295" s="8">
        <v>256</v>
      </c>
      <c r="L295" s="8" t="s">
        <v>113</v>
      </c>
      <c r="M295" s="8" t="s">
        <v>37</v>
      </c>
      <c r="N295" s="8" t="s">
        <v>38</v>
      </c>
      <c r="O295" s="8" t="s">
        <v>39</v>
      </c>
      <c r="P295" s="8" t="s">
        <v>132</v>
      </c>
      <c r="Q295" s="8">
        <v>55.708212000000003</v>
      </c>
      <c r="R295" s="8">
        <v>-5.2802100000000003</v>
      </c>
      <c r="S295" s="16" t="s">
        <v>41</v>
      </c>
      <c r="T295" s="8" t="str">
        <f>CONCATENATE(A295,"_",SUBSTITUTE(IF(ISBLANK(Y295),IF(ISBLANK(AD295),IF(ISBLANK(AC295),AB295,AC295),AD295),Y295)," ","_"))</f>
        <v>NHSTransect_4_MiddleLeft_Ixodida_sp.</v>
      </c>
      <c r="U295" s="8" t="s">
        <v>42</v>
      </c>
      <c r="V295" s="8" t="s">
        <v>43</v>
      </c>
      <c r="W295" s="8">
        <v>20</v>
      </c>
      <c r="X295" s="8" t="s">
        <v>133</v>
      </c>
      <c r="Y295" s="8" t="str">
        <f>IF(AG295="class",AB295,IF(AG295="order",AC295,IF(AG295="family",AD295,AA295)))&amp;" sp."</f>
        <v>Ixodida sp.</v>
      </c>
      <c r="Z295" s="8" t="s">
        <v>46</v>
      </c>
      <c r="AA295" s="8" t="s">
        <v>47</v>
      </c>
      <c r="AB295" s="8" t="s">
        <v>87</v>
      </c>
      <c r="AC295" s="8" t="s">
        <v>134</v>
      </c>
      <c r="AD295" s="16" t="str">
        <f>IF(RIGHT(AC295,4)=" sp.",LEFT(AC295,LEN(AC295)-4),AC295)&amp;" sp."</f>
        <v>Ixodida sp.</v>
      </c>
      <c r="AE295" s="4" t="str">
        <f>IF(OR(AG295="genus",AG295="species"),LEFT(Y295,FIND(" ",Y295)-1),IF(RIGHT(AD295,4)=" sp.",LEFT(AD295,LEN(AD295)-4),AD295)&amp;" sp.")</f>
        <v>Ixodida sp.</v>
      </c>
      <c r="AF295" s="4" t="str">
        <f>IF(AG295="species",Y295,IF(RIGHT(AE295,4)=" sp.",LEFT(AE295,LEN(AE295)-4),AE295)&amp;" sp.")</f>
        <v>Ixodida sp.</v>
      </c>
      <c r="AG295" s="4" t="s">
        <v>28</v>
      </c>
    </row>
    <row r="296" spans="1:33" s="4" customFormat="1" ht="14.25" customHeight="1" x14ac:dyDescent="0.25">
      <c r="A296" s="8" t="s">
        <v>135</v>
      </c>
      <c r="B296" s="8" t="s">
        <v>53</v>
      </c>
      <c r="C296" s="8" t="s">
        <v>131</v>
      </c>
      <c r="D296" s="8">
        <v>130</v>
      </c>
      <c r="E296" s="8" t="s">
        <v>110</v>
      </c>
      <c r="F296" s="8" t="s">
        <v>111</v>
      </c>
      <c r="G296" s="8">
        <v>30</v>
      </c>
      <c r="H296" s="8" t="s">
        <v>112</v>
      </c>
      <c r="I296" s="12">
        <v>45547</v>
      </c>
      <c r="J296" s="14">
        <v>0.54652777777777772</v>
      </c>
      <c r="K296" s="8">
        <v>256</v>
      </c>
      <c r="L296" s="8" t="s">
        <v>113</v>
      </c>
      <c r="M296" s="8" t="s">
        <v>37</v>
      </c>
      <c r="N296" s="8" t="s">
        <v>38</v>
      </c>
      <c r="O296" s="8" t="s">
        <v>39</v>
      </c>
      <c r="P296" s="8" t="s">
        <v>136</v>
      </c>
      <c r="Q296" s="8">
        <v>55.705382</v>
      </c>
      <c r="R296" s="8">
        <v>-5.2776740000000002</v>
      </c>
      <c r="S296" s="16" t="s">
        <v>41</v>
      </c>
      <c r="T296" s="8" t="str">
        <f>CONCATENATE(A296,"_",SUBSTITUTE(IF(ISBLANK(Y296),IF(ISBLANK(AD296),IF(ISBLANK(AC296),AB296,AC296),AD296),Y296)," ","_"))</f>
        <v>NHSTransect_5_MiddleMiddle_Diptera_sp.</v>
      </c>
      <c r="U296" s="8" t="s">
        <v>42</v>
      </c>
      <c r="V296" s="8" t="s">
        <v>43</v>
      </c>
      <c r="W296" s="8">
        <v>4</v>
      </c>
      <c r="X296" s="8" t="s">
        <v>118</v>
      </c>
      <c r="Y296" s="8" t="str">
        <f>IF(AG296="class",AB296,IF(AG296="order",AC296,IF(AG296="family",AD296,AA296)))&amp;" sp."</f>
        <v>Diptera sp.</v>
      </c>
      <c r="Z296" s="8" t="s">
        <v>46</v>
      </c>
      <c r="AA296" s="8" t="s">
        <v>47</v>
      </c>
      <c r="AB296" s="8" t="s">
        <v>48</v>
      </c>
      <c r="AC296" s="8" t="s">
        <v>67</v>
      </c>
      <c r="AD296" s="16" t="str">
        <f>IF(RIGHT(AC296,4)=" sp.",LEFT(AC296,LEN(AC296)-4),AC296)&amp;" sp."</f>
        <v>Diptera sp.</v>
      </c>
      <c r="AE296" s="4" t="str">
        <f>IF(OR(AG296="genus",AG296="species"),LEFT(Y296,FIND(" ",Y296)-1),IF(RIGHT(AD296,4)=" sp.",LEFT(AD296,LEN(AD296)-4),AD296)&amp;" sp.")</f>
        <v>Diptera sp.</v>
      </c>
      <c r="AF296" s="4" t="str">
        <f>IF(AG296="species",Y296,IF(RIGHT(AE296,4)=" sp.",LEFT(AE296,LEN(AE296)-4),AE296)&amp;" sp.")</f>
        <v>Diptera sp.</v>
      </c>
      <c r="AG296" s="4" t="s">
        <v>28</v>
      </c>
    </row>
    <row r="297" spans="1:33" s="4" customFormat="1" ht="14.25" customHeight="1" x14ac:dyDescent="0.25">
      <c r="A297" s="8" t="s">
        <v>135</v>
      </c>
      <c r="B297" s="8" t="s">
        <v>53</v>
      </c>
      <c r="C297" s="8" t="s">
        <v>131</v>
      </c>
      <c r="D297" s="8">
        <v>130</v>
      </c>
      <c r="E297" s="8" t="s">
        <v>110</v>
      </c>
      <c r="F297" s="8" t="s">
        <v>111</v>
      </c>
      <c r="G297" s="8">
        <v>30</v>
      </c>
      <c r="H297" s="8" t="s">
        <v>112</v>
      </c>
      <c r="I297" s="12">
        <v>45547</v>
      </c>
      <c r="J297" s="14">
        <v>0.54652777777777772</v>
      </c>
      <c r="K297" s="8">
        <v>256</v>
      </c>
      <c r="L297" s="8" t="s">
        <v>113</v>
      </c>
      <c r="M297" s="8" t="s">
        <v>37</v>
      </c>
      <c r="N297" s="8" t="s">
        <v>38</v>
      </c>
      <c r="O297" s="8" t="s">
        <v>39</v>
      </c>
      <c r="P297" s="8" t="s">
        <v>136</v>
      </c>
      <c r="Q297" s="8">
        <v>55.705382</v>
      </c>
      <c r="R297" s="8">
        <v>-5.2776740000000002</v>
      </c>
      <c r="S297" s="16" t="s">
        <v>41</v>
      </c>
      <c r="T297" s="8" t="str">
        <f>CONCATENATE(A297,"_",SUBSTITUTE(IF(ISBLANK(Y297),IF(ISBLANK(AD297),IF(ISBLANK(AC297),AB297,AC297),AD297),Y297)," ","_"))</f>
        <v>NHSTransect_5_MiddleMiddle_Hymenoptera_sp.</v>
      </c>
      <c r="U297" s="8" t="s">
        <v>42</v>
      </c>
      <c r="V297" s="8" t="s">
        <v>43</v>
      </c>
      <c r="W297" s="8">
        <v>20</v>
      </c>
      <c r="X297" s="8" t="s">
        <v>137</v>
      </c>
      <c r="Y297" s="8" t="str">
        <f>IF(AG297="class",AB297,IF(AG297="order",AC297,IF(AG297="family",AD297,AA297)))&amp;" sp."</f>
        <v>Hymenoptera sp.</v>
      </c>
      <c r="Z297" s="8" t="s">
        <v>46</v>
      </c>
      <c r="AA297" s="8" t="s">
        <v>47</v>
      </c>
      <c r="AB297" s="8" t="s">
        <v>48</v>
      </c>
      <c r="AC297" s="8" t="s">
        <v>101</v>
      </c>
      <c r="AD297" s="16" t="str">
        <f>IF(RIGHT(AC297,4)=" sp.",LEFT(AC297,LEN(AC297)-4),AC297)&amp;" sp."</f>
        <v>Hymenoptera sp.</v>
      </c>
      <c r="AE297" s="4" t="str">
        <f>IF(OR(AG297="genus",AG297="species"),LEFT(Y297,FIND(" ",Y297)-1),IF(RIGHT(AD297,4)=" sp.",LEFT(AD297,LEN(AD297)-4),AD297)&amp;" sp.")</f>
        <v>Hymenoptera sp.</v>
      </c>
      <c r="AF297" s="4" t="str">
        <f>IF(AG297="species",Y297,IF(RIGHT(AE297,4)=" sp.",LEFT(AE297,LEN(AE297)-4),AE297)&amp;" sp.")</f>
        <v>Hymenoptera sp.</v>
      </c>
      <c r="AG297" s="4" t="s">
        <v>28</v>
      </c>
    </row>
    <row r="298" spans="1:33" s="4" customFormat="1" ht="14.25" customHeight="1" x14ac:dyDescent="0.25">
      <c r="A298" s="8" t="s">
        <v>135</v>
      </c>
      <c r="B298" s="8" t="s">
        <v>53</v>
      </c>
      <c r="C298" s="8" t="s">
        <v>131</v>
      </c>
      <c r="D298" s="8">
        <v>130</v>
      </c>
      <c r="E298" s="8" t="s">
        <v>110</v>
      </c>
      <c r="F298" s="8" t="s">
        <v>111</v>
      </c>
      <c r="G298" s="8">
        <v>30</v>
      </c>
      <c r="H298" s="8" t="s">
        <v>112</v>
      </c>
      <c r="I298" s="12">
        <v>45547</v>
      </c>
      <c r="J298" s="14">
        <v>0.54652777777777772</v>
      </c>
      <c r="K298" s="8">
        <v>256</v>
      </c>
      <c r="L298" s="8" t="s">
        <v>113</v>
      </c>
      <c r="M298" s="8" t="s">
        <v>37</v>
      </c>
      <c r="N298" s="8" t="s">
        <v>38</v>
      </c>
      <c r="O298" s="8" t="s">
        <v>39</v>
      </c>
      <c r="P298" s="8" t="s">
        <v>136</v>
      </c>
      <c r="Q298" s="8">
        <v>55.705382</v>
      </c>
      <c r="R298" s="8">
        <v>-5.2776740000000002</v>
      </c>
      <c r="S298" s="16" t="s">
        <v>41</v>
      </c>
      <c r="T298" s="8" t="str">
        <f>CONCATENATE(A298,"_",SUBSTITUTE(IF(ISBLANK(Y298),IF(ISBLANK(AD298),IF(ISBLANK(AC298),AB298,AC298),AD298),Y298)," ","_"))</f>
        <v>NHSTransect_5_MiddleMiddle_Lycosidae_sp.</v>
      </c>
      <c r="U298" s="8" t="s">
        <v>42</v>
      </c>
      <c r="V298" s="8" t="s">
        <v>43</v>
      </c>
      <c r="W298" s="8">
        <v>1</v>
      </c>
      <c r="X298" s="8" t="s">
        <v>138</v>
      </c>
      <c r="Y298" s="8" t="str">
        <f>IF(AG298="class",AB298,IF(AG298="order",AC298,IF(AG298="family",AD298,AA298)))&amp;" sp."</f>
        <v>Lycosidae sp.</v>
      </c>
      <c r="Z298" s="8" t="s">
        <v>46</v>
      </c>
      <c r="AA298" s="8" t="s">
        <v>47</v>
      </c>
      <c r="AB298" s="8" t="s">
        <v>87</v>
      </c>
      <c r="AC298" s="8" t="s">
        <v>88</v>
      </c>
      <c r="AD298" s="8" t="s">
        <v>139</v>
      </c>
      <c r="AE298" s="4" t="str">
        <f>IF(OR(AG298="genus",AG298="species"),LEFT(Y298,FIND(" ",Y298)-1),IF(RIGHT(AD298,4)=" sp.",LEFT(AD298,LEN(AD298)-4),AD298)&amp;" sp.")</f>
        <v>Lycosidae sp.</v>
      </c>
      <c r="AF298" s="4" t="str">
        <f>IF(AG298="species",Y298,IF(RIGHT(AE298,4)=" sp.",LEFT(AE298,LEN(AE298)-4),AE298)&amp;" sp.")</f>
        <v>Lycosidae sp.</v>
      </c>
      <c r="AG298" s="4" t="s">
        <v>29</v>
      </c>
    </row>
    <row r="299" spans="1:33" s="4" customFormat="1" ht="14.25" customHeight="1" x14ac:dyDescent="0.25">
      <c r="A299" s="8" t="s">
        <v>140</v>
      </c>
      <c r="B299" s="8" t="s">
        <v>53</v>
      </c>
      <c r="C299" s="8" t="s">
        <v>131</v>
      </c>
      <c r="D299" s="8">
        <v>130</v>
      </c>
      <c r="E299" s="8" t="s">
        <v>110</v>
      </c>
      <c r="F299" s="8" t="s">
        <v>111</v>
      </c>
      <c r="G299" s="8">
        <v>30</v>
      </c>
      <c r="H299" s="8" t="s">
        <v>112</v>
      </c>
      <c r="I299" s="12">
        <v>45547</v>
      </c>
      <c r="J299" s="14">
        <v>0.54652777777777772</v>
      </c>
      <c r="K299" s="8">
        <v>256</v>
      </c>
      <c r="L299" s="8" t="s">
        <v>113</v>
      </c>
      <c r="M299" s="8" t="s">
        <v>37</v>
      </c>
      <c r="N299" s="8" t="s">
        <v>38</v>
      </c>
      <c r="O299" s="8" t="s">
        <v>39</v>
      </c>
      <c r="P299" s="8" t="s">
        <v>141</v>
      </c>
      <c r="Q299" s="8">
        <v>55.702283000000001</v>
      </c>
      <c r="R299" s="8">
        <v>-5.2735599999999998</v>
      </c>
      <c r="S299" s="16" t="s">
        <v>41</v>
      </c>
      <c r="T299" s="8" t="str">
        <f>CONCATENATE(A299,"_",SUBSTITUTE(IF(ISBLANK(Y299),IF(ISBLANK(AD299),IF(ISBLANK(AC299),AB299,AC299),AD299),Y299)," ","_"))</f>
        <v>NHSTransect_6_MiddleRight_Delphacidae_sp.</v>
      </c>
      <c r="U299" s="8" t="s">
        <v>42</v>
      </c>
      <c r="V299" s="8" t="s">
        <v>43</v>
      </c>
      <c r="W299" s="8">
        <v>1</v>
      </c>
      <c r="X299" s="8" t="s">
        <v>120</v>
      </c>
      <c r="Y299" s="8" t="str">
        <f>IF(AG299="class",AB299,IF(AG299="order",AC299,IF(AG299="family",AD299,AA299)))&amp;" sp."</f>
        <v>Delphacidae sp.</v>
      </c>
      <c r="Z299" s="8" t="s">
        <v>46</v>
      </c>
      <c r="AA299" s="8" t="s">
        <v>47</v>
      </c>
      <c r="AB299" s="8" t="s">
        <v>48</v>
      </c>
      <c r="AC299" s="8" t="s">
        <v>59</v>
      </c>
      <c r="AD299" s="8" t="s">
        <v>121</v>
      </c>
      <c r="AE299" s="4" t="str">
        <f>IF(OR(AG299="genus",AG299="species"),LEFT(Y299,FIND(" ",Y299)-1),IF(RIGHT(AD299,4)=" sp.",LEFT(AD299,LEN(AD299)-4),AD299)&amp;" sp.")</f>
        <v>Delphacidae sp.</v>
      </c>
      <c r="AF299" s="4" t="str">
        <f>IF(AG299="species",Y299,IF(RIGHT(AE299,4)=" sp.",LEFT(AE299,LEN(AE299)-4),AE299)&amp;" sp.")</f>
        <v>Delphacidae sp.</v>
      </c>
      <c r="AG299" s="4" t="s">
        <v>29</v>
      </c>
    </row>
    <row r="300" spans="1:33" s="4" customFormat="1" ht="14.25" customHeight="1" x14ac:dyDescent="0.25">
      <c r="A300" s="8" t="s">
        <v>140</v>
      </c>
      <c r="B300" s="8" t="s">
        <v>53</v>
      </c>
      <c r="C300" s="8" t="s">
        <v>131</v>
      </c>
      <c r="D300" s="8">
        <v>130</v>
      </c>
      <c r="E300" s="8" t="s">
        <v>110</v>
      </c>
      <c r="F300" s="8" t="s">
        <v>111</v>
      </c>
      <c r="G300" s="8">
        <v>30</v>
      </c>
      <c r="H300" s="8" t="s">
        <v>112</v>
      </c>
      <c r="I300" s="12">
        <v>45547</v>
      </c>
      <c r="J300" s="14">
        <v>0.54652777777777772</v>
      </c>
      <c r="K300" s="8">
        <v>256</v>
      </c>
      <c r="L300" s="8" t="s">
        <v>113</v>
      </c>
      <c r="M300" s="8" t="s">
        <v>37</v>
      </c>
      <c r="N300" s="8" t="s">
        <v>38</v>
      </c>
      <c r="O300" s="8" t="s">
        <v>39</v>
      </c>
      <c r="P300" s="8" t="s">
        <v>141</v>
      </c>
      <c r="Q300" s="8">
        <v>55.702283000000001</v>
      </c>
      <c r="R300" s="8">
        <v>-5.2735599999999998</v>
      </c>
      <c r="S300" s="16" t="s">
        <v>41</v>
      </c>
      <c r="T300" s="8" t="str">
        <f>CONCATENATE(A300,"_",SUBSTITUTE(IF(ISBLANK(Y300),IF(ISBLANK(AD300),IF(ISBLANK(AC300),AB300,AC300),AD300),Y300)," ","_"))</f>
        <v>NHSTransect_6_MiddleRight_Hymenoptera_sp.</v>
      </c>
      <c r="U300" s="8" t="s">
        <v>42</v>
      </c>
      <c r="V300" s="8" t="s">
        <v>43</v>
      </c>
      <c r="W300" s="8">
        <v>2</v>
      </c>
      <c r="X300" s="8" t="s">
        <v>119</v>
      </c>
      <c r="Y300" s="8" t="str">
        <f>IF(AG300="class",AB300,IF(AG300="order",AC300,IF(AG300="family",AD300,AA300)))&amp;" sp."</f>
        <v>Hymenoptera sp.</v>
      </c>
      <c r="Z300" s="8" t="s">
        <v>46</v>
      </c>
      <c r="AA300" s="8" t="s">
        <v>47</v>
      </c>
      <c r="AB300" s="8" t="s">
        <v>48</v>
      </c>
      <c r="AC300" s="8" t="s">
        <v>101</v>
      </c>
      <c r="AD300" s="16" t="str">
        <f>IF(RIGHT(AC300,4)=" sp.",LEFT(AC300,LEN(AC300)-4),AC300)&amp;" sp."</f>
        <v>Hymenoptera sp.</v>
      </c>
      <c r="AE300" s="4" t="str">
        <f>IF(OR(AG300="genus",AG300="species"),LEFT(Y300,FIND(" ",Y300)-1),IF(RIGHT(AD300,4)=" sp.",LEFT(AD300,LEN(AD300)-4),AD300)&amp;" sp.")</f>
        <v>Hymenoptera sp.</v>
      </c>
      <c r="AF300" s="4" t="str">
        <f>IF(AG300="species",Y300,IF(RIGHT(AE300,4)=" sp.",LEFT(AE300,LEN(AE300)-4),AE300)&amp;" sp.")</f>
        <v>Hymenoptera sp.</v>
      </c>
      <c r="AG300" s="4" t="s">
        <v>28</v>
      </c>
    </row>
    <row r="301" spans="1:33" s="4" customFormat="1" ht="14.25" customHeight="1" x14ac:dyDescent="0.25">
      <c r="A301" s="8" t="s">
        <v>142</v>
      </c>
      <c r="B301" s="8" t="s">
        <v>53</v>
      </c>
      <c r="C301" s="8" t="s">
        <v>143</v>
      </c>
      <c r="D301" s="8">
        <v>70</v>
      </c>
      <c r="E301" s="8" t="s">
        <v>110</v>
      </c>
      <c r="F301" s="8" t="s">
        <v>111</v>
      </c>
      <c r="G301" s="8">
        <v>30</v>
      </c>
      <c r="H301" s="8" t="s">
        <v>112</v>
      </c>
      <c r="I301" s="12">
        <v>45547</v>
      </c>
      <c r="J301" s="14">
        <v>0.61458333333333337</v>
      </c>
      <c r="K301" s="8">
        <v>256</v>
      </c>
      <c r="L301" s="8" t="s">
        <v>113</v>
      </c>
      <c r="M301" s="8" t="s">
        <v>37</v>
      </c>
      <c r="N301" s="8" t="s">
        <v>38</v>
      </c>
      <c r="O301" s="8" t="s">
        <v>39</v>
      </c>
      <c r="P301" s="8" t="s">
        <v>144</v>
      </c>
      <c r="Q301" s="8">
        <v>55.701878999999998</v>
      </c>
      <c r="R301" s="8">
        <v>-5.2702109999999998</v>
      </c>
      <c r="S301" s="16" t="s">
        <v>41</v>
      </c>
      <c r="T301" s="8" t="str">
        <f>CONCATENATE(A301,"_",SUBSTITUTE(IF(ISBLANK(Y301),IF(ISBLANK(AD301),IF(ISBLANK(AC301),AB301,AC301),AD301),Y301)," ","_"))</f>
        <v>NHSTransect_7_BottomRight_Araneus_diadematus</v>
      </c>
      <c r="U301" s="8" t="s">
        <v>42</v>
      </c>
      <c r="V301" s="8" t="s">
        <v>43</v>
      </c>
      <c r="W301" s="8">
        <v>1</v>
      </c>
      <c r="X301" s="8" t="s">
        <v>145</v>
      </c>
      <c r="Y301" s="8" t="s">
        <v>146</v>
      </c>
      <c r="Z301" s="8" t="s">
        <v>46</v>
      </c>
      <c r="AA301" s="8" t="s">
        <v>47</v>
      </c>
      <c r="AB301" s="8" t="s">
        <v>87</v>
      </c>
      <c r="AC301" s="8" t="s">
        <v>88</v>
      </c>
      <c r="AD301" s="8" t="s">
        <v>147</v>
      </c>
      <c r="AE301" s="4" t="str">
        <f>IF(OR(AG301="genus",AG301="species"),LEFT(Y301,FIND(" ",Y301)-1),"")</f>
        <v>Araneus</v>
      </c>
      <c r="AF301" s="4" t="str">
        <f>IF(AG301="species",Y301,"")</f>
        <v>Araneus diadematus</v>
      </c>
      <c r="AG301" s="4" t="s">
        <v>61</v>
      </c>
    </row>
    <row r="302" spans="1:33" s="4" customFormat="1" ht="14.25" customHeight="1" x14ac:dyDescent="0.25">
      <c r="A302" s="8" t="s">
        <v>142</v>
      </c>
      <c r="B302" s="8" t="s">
        <v>53</v>
      </c>
      <c r="C302" s="8" t="s">
        <v>143</v>
      </c>
      <c r="D302" s="8">
        <v>70</v>
      </c>
      <c r="E302" s="8" t="s">
        <v>110</v>
      </c>
      <c r="F302" s="8" t="s">
        <v>111</v>
      </c>
      <c r="G302" s="8">
        <v>30</v>
      </c>
      <c r="H302" s="8" t="s">
        <v>112</v>
      </c>
      <c r="I302" s="12">
        <v>45547</v>
      </c>
      <c r="J302" s="14">
        <v>0.61458333333333337</v>
      </c>
      <c r="K302" s="8">
        <v>256</v>
      </c>
      <c r="L302" s="8" t="s">
        <v>113</v>
      </c>
      <c r="M302" s="8" t="s">
        <v>37</v>
      </c>
      <c r="N302" s="8" t="s">
        <v>38</v>
      </c>
      <c r="O302" s="8" t="s">
        <v>39</v>
      </c>
      <c r="P302" s="8" t="s">
        <v>144</v>
      </c>
      <c r="Q302" s="8">
        <v>55.701878999999998</v>
      </c>
      <c r="R302" s="8">
        <v>-5.2702109999999998</v>
      </c>
      <c r="S302" s="16" t="s">
        <v>41</v>
      </c>
      <c r="T302" s="8" t="str">
        <f>CONCATENATE(A302,"_",SUBSTITUTE(IF(ISBLANK(Y302),IF(ISBLANK(AD302),IF(ISBLANK(AC302),AB302,AC302),AD302),Y302)," ","_"))</f>
        <v>NHSTransect_7_BottomRight_Forficulidae_sp.</v>
      </c>
      <c r="U302" s="8" t="s">
        <v>42</v>
      </c>
      <c r="V302" s="8" t="s">
        <v>43</v>
      </c>
      <c r="W302" s="8">
        <v>1</v>
      </c>
      <c r="X302" s="8" t="s">
        <v>148</v>
      </c>
      <c r="Y302" s="8" t="str">
        <f>IF(AG302="class",AB302,IF(AG302="order",AC302,IF(AG302="family",AD302,AA302)))&amp;" sp."</f>
        <v>Forficulidae sp.</v>
      </c>
      <c r="Z302" s="8" t="s">
        <v>46</v>
      </c>
      <c r="AA302" s="8" t="s">
        <v>47</v>
      </c>
      <c r="AB302" s="8" t="s">
        <v>48</v>
      </c>
      <c r="AC302" s="8" t="s">
        <v>149</v>
      </c>
      <c r="AD302" s="8" t="s">
        <v>150</v>
      </c>
      <c r="AE302" s="4" t="str">
        <f>IF(OR(AG302="genus",AG302="species"),LEFT(Y302,FIND(" ",Y302)-1),IF(RIGHT(AD302,4)=" sp.",LEFT(AD302,LEN(AD302)-4),AD302)&amp;" sp.")</f>
        <v>Forficulidae sp.</v>
      </c>
      <c r="AF302" s="4" t="str">
        <f>IF(AG302="species",Y302,IF(RIGHT(AE302,4)=" sp.",LEFT(AE302,LEN(AE302)-4),AE302)&amp;" sp.")</f>
        <v>Forficulidae sp.</v>
      </c>
      <c r="AG302" s="4" t="s">
        <v>29</v>
      </c>
    </row>
    <row r="303" spans="1:33" s="4" customFormat="1" ht="14.25" customHeight="1" x14ac:dyDescent="0.25">
      <c r="A303" s="8" t="s">
        <v>142</v>
      </c>
      <c r="B303" s="8" t="s">
        <v>53</v>
      </c>
      <c r="C303" s="8" t="s">
        <v>143</v>
      </c>
      <c r="D303" s="8">
        <v>70</v>
      </c>
      <c r="E303" s="8" t="s">
        <v>110</v>
      </c>
      <c r="F303" s="8" t="s">
        <v>111</v>
      </c>
      <c r="G303" s="8">
        <v>30</v>
      </c>
      <c r="H303" s="8" t="s">
        <v>112</v>
      </c>
      <c r="I303" s="12">
        <v>45547</v>
      </c>
      <c r="J303" s="14">
        <v>0.61458333333333337</v>
      </c>
      <c r="K303" s="8">
        <v>256</v>
      </c>
      <c r="L303" s="8" t="s">
        <v>113</v>
      </c>
      <c r="M303" s="8" t="s">
        <v>37</v>
      </c>
      <c r="N303" s="8" t="s">
        <v>38</v>
      </c>
      <c r="O303" s="8" t="s">
        <v>39</v>
      </c>
      <c r="P303" s="8" t="s">
        <v>144</v>
      </c>
      <c r="Q303" s="8">
        <v>55.701878999999998</v>
      </c>
      <c r="R303" s="8">
        <v>-5.2702109999999998</v>
      </c>
      <c r="S303" s="16" t="s">
        <v>41</v>
      </c>
      <c r="T303" s="8" t="str">
        <f>CONCATENATE(A303,"_",SUBSTITUTE(IF(ISBLANK(Y303),IF(ISBLANK(AD303),IF(ISBLANK(AC303),AB303,AC303),AD303),Y303)," ","_"))</f>
        <v>NHSTransect_7_BottomRight_Hymenoptera_sp.</v>
      </c>
      <c r="U303" s="8" t="s">
        <v>42</v>
      </c>
      <c r="V303" s="8" t="s">
        <v>43</v>
      </c>
      <c r="W303" s="8">
        <v>4</v>
      </c>
      <c r="X303" s="8" t="s">
        <v>119</v>
      </c>
      <c r="Y303" s="8" t="str">
        <f>IF(AG303="class",AB303,IF(AG303="order",AC303,IF(AG303="family",AD303,AA303)))&amp;" sp."</f>
        <v>Hymenoptera sp.</v>
      </c>
      <c r="Z303" s="8" t="s">
        <v>46</v>
      </c>
      <c r="AA303" s="8" t="s">
        <v>47</v>
      </c>
      <c r="AB303" s="8" t="s">
        <v>48</v>
      </c>
      <c r="AC303" s="8" t="s">
        <v>101</v>
      </c>
      <c r="AD303" s="16" t="str">
        <f>IF(RIGHT(AC303,4)=" sp.",LEFT(AC303,LEN(AC303)-4),AC303)&amp;" sp."</f>
        <v>Hymenoptera sp.</v>
      </c>
      <c r="AE303" s="4" t="str">
        <f>IF(OR(AG303="genus",AG303="species"),LEFT(Y303,FIND(" ",Y303)-1),IF(RIGHT(AD303,4)=" sp.",LEFT(AD303,LEN(AD303)-4),AD303)&amp;" sp.")</f>
        <v>Hymenoptera sp.</v>
      </c>
      <c r="AF303" s="4" t="str">
        <f>IF(AG303="species",Y303,IF(RIGHT(AE303,4)=" sp.",LEFT(AE303,LEN(AE303)-4),AE303)&amp;" sp.")</f>
        <v>Hymenoptera sp.</v>
      </c>
      <c r="AG303" s="4" t="s">
        <v>28</v>
      </c>
    </row>
    <row r="304" spans="1:33" s="4" customFormat="1" ht="14.25" customHeight="1" x14ac:dyDescent="0.25">
      <c r="A304" s="8" t="s">
        <v>142</v>
      </c>
      <c r="B304" s="8" t="s">
        <v>53</v>
      </c>
      <c r="C304" s="8" t="s">
        <v>143</v>
      </c>
      <c r="D304" s="8">
        <v>70</v>
      </c>
      <c r="E304" s="8" t="s">
        <v>110</v>
      </c>
      <c r="F304" s="8" t="s">
        <v>111</v>
      </c>
      <c r="G304" s="8">
        <v>30</v>
      </c>
      <c r="H304" s="8" t="s">
        <v>112</v>
      </c>
      <c r="I304" s="12">
        <v>45547</v>
      </c>
      <c r="J304" s="14">
        <v>0.61458333333333337</v>
      </c>
      <c r="K304" s="8">
        <v>256</v>
      </c>
      <c r="L304" s="8" t="s">
        <v>113</v>
      </c>
      <c r="M304" s="8" t="s">
        <v>37</v>
      </c>
      <c r="N304" s="8" t="s">
        <v>38</v>
      </c>
      <c r="O304" s="8" t="s">
        <v>39</v>
      </c>
      <c r="P304" s="8" t="s">
        <v>144</v>
      </c>
      <c r="Q304" s="8">
        <v>55.701878999999998</v>
      </c>
      <c r="R304" s="8">
        <v>-5.2702109999999998</v>
      </c>
      <c r="S304" s="16" t="s">
        <v>41</v>
      </c>
      <c r="T304" s="8" t="str">
        <f>CONCATENATE(A304,"_",SUBSTITUTE(IF(ISBLANK(Y304),IF(ISBLANK(AD304),IF(ISBLANK(AC304),AB304,AC304),AD304),Y304)," ","_"))</f>
        <v>NHSTransect_7_BottomRight_Lycosidae_sp.</v>
      </c>
      <c r="U304" s="8" t="s">
        <v>42</v>
      </c>
      <c r="V304" s="8" t="s">
        <v>43</v>
      </c>
      <c r="W304" s="8">
        <v>2</v>
      </c>
      <c r="X304" s="8" t="s">
        <v>138</v>
      </c>
      <c r="Y304" s="8" t="str">
        <f>IF(AG304="class",AB304,IF(AG304="order",AC304,IF(AG304="family",AD304,AA304)))&amp;" sp."</f>
        <v>Lycosidae sp.</v>
      </c>
      <c r="Z304" s="8" t="s">
        <v>46</v>
      </c>
      <c r="AA304" s="8" t="s">
        <v>47</v>
      </c>
      <c r="AB304" s="8" t="s">
        <v>87</v>
      </c>
      <c r="AC304" s="8" t="s">
        <v>88</v>
      </c>
      <c r="AD304" s="8" t="s">
        <v>139</v>
      </c>
      <c r="AE304" s="4" t="str">
        <f>IF(OR(AG304="genus",AG304="species"),LEFT(Y304,FIND(" ",Y304)-1),IF(RIGHT(AD304,4)=" sp.",LEFT(AD304,LEN(AD304)-4),AD304)&amp;" sp.")</f>
        <v>Lycosidae sp.</v>
      </c>
      <c r="AF304" s="4" t="str">
        <f>IF(AG304="species",Y304,IF(RIGHT(AE304,4)=" sp.",LEFT(AE304,LEN(AE304)-4),AE304)&amp;" sp.")</f>
        <v>Lycosidae sp.</v>
      </c>
      <c r="AG304" s="4" t="s">
        <v>29</v>
      </c>
    </row>
    <row r="305" spans="1:33" s="4" customFormat="1" ht="14.25" customHeight="1" x14ac:dyDescent="0.25">
      <c r="A305" s="8" t="s">
        <v>151</v>
      </c>
      <c r="B305" s="8" t="s">
        <v>53</v>
      </c>
      <c r="C305" s="8" t="s">
        <v>143</v>
      </c>
      <c r="D305" s="8">
        <v>70</v>
      </c>
      <c r="E305" s="8" t="s">
        <v>110</v>
      </c>
      <c r="F305" s="8" t="s">
        <v>111</v>
      </c>
      <c r="G305" s="8">
        <v>30</v>
      </c>
      <c r="H305" s="8" t="s">
        <v>112</v>
      </c>
      <c r="I305" s="12">
        <v>45547</v>
      </c>
      <c r="J305" s="14">
        <v>0.61458333333333337</v>
      </c>
      <c r="K305" s="8">
        <v>256</v>
      </c>
      <c r="L305" s="8" t="s">
        <v>113</v>
      </c>
      <c r="M305" s="8" t="s">
        <v>37</v>
      </c>
      <c r="N305" s="8" t="s">
        <v>38</v>
      </c>
      <c r="O305" s="8" t="s">
        <v>39</v>
      </c>
      <c r="P305" s="8" t="s">
        <v>152</v>
      </c>
      <c r="Q305" s="8">
        <v>55.704653999999998</v>
      </c>
      <c r="R305" s="8">
        <v>-5.2783920000000002</v>
      </c>
      <c r="S305" s="16" t="s">
        <v>41</v>
      </c>
      <c r="T305" s="8" t="str">
        <f>CONCATENATE(A305,"_",SUBSTITUTE(IF(ISBLANK(Y305),IF(ISBLANK(AD305),IF(ISBLANK(AC305),AB305,AC305),AD305),Y305)," ","_"))</f>
        <v>NHSTransect_8_BottomMiddle_Hymenoptera_sp.</v>
      </c>
      <c r="U305" s="8" t="s">
        <v>42</v>
      </c>
      <c r="V305" s="8" t="s">
        <v>43</v>
      </c>
      <c r="W305" s="8">
        <v>4</v>
      </c>
      <c r="X305" s="8" t="s">
        <v>119</v>
      </c>
      <c r="Y305" s="8" t="str">
        <f>IF(AG305="class",AB305,IF(AG305="order",AC305,IF(AG305="family",AD305,AA305)))&amp;" sp."</f>
        <v>Hymenoptera sp.</v>
      </c>
      <c r="Z305" s="8" t="s">
        <v>46</v>
      </c>
      <c r="AA305" s="8" t="s">
        <v>47</v>
      </c>
      <c r="AB305" s="8" t="s">
        <v>48</v>
      </c>
      <c r="AC305" s="8" t="s">
        <v>101</v>
      </c>
      <c r="AD305" s="16" t="str">
        <f>IF(RIGHT(AC305,4)=" sp.",LEFT(AC305,LEN(AC305)-4),AC305)&amp;" sp."</f>
        <v>Hymenoptera sp.</v>
      </c>
      <c r="AE305" s="4" t="str">
        <f>IF(OR(AG305="genus",AG305="species"),LEFT(Y305,FIND(" ",Y305)-1),IF(RIGHT(AD305,4)=" sp.",LEFT(AD305,LEN(AD305)-4),AD305)&amp;" sp.")</f>
        <v>Hymenoptera sp.</v>
      </c>
      <c r="AF305" s="4" t="str">
        <f>IF(AG305="species",Y305,IF(RIGHT(AE305,4)=" sp.",LEFT(AE305,LEN(AE305)-4),AE305)&amp;" sp.")</f>
        <v>Hymenoptera sp.</v>
      </c>
      <c r="AG305" s="4" t="s">
        <v>28</v>
      </c>
    </row>
    <row r="306" spans="1:33" s="4" customFormat="1" ht="14.25" customHeight="1" x14ac:dyDescent="0.25">
      <c r="A306" s="8" t="s">
        <v>151</v>
      </c>
      <c r="B306" s="8" t="s">
        <v>53</v>
      </c>
      <c r="C306" s="8" t="s">
        <v>143</v>
      </c>
      <c r="D306" s="8">
        <v>70</v>
      </c>
      <c r="E306" s="8" t="s">
        <v>110</v>
      </c>
      <c r="F306" s="8" t="s">
        <v>111</v>
      </c>
      <c r="G306" s="8">
        <v>30</v>
      </c>
      <c r="H306" s="8" t="s">
        <v>112</v>
      </c>
      <c r="I306" s="12">
        <v>45547</v>
      </c>
      <c r="J306" s="14">
        <v>0.61458333333333337</v>
      </c>
      <c r="K306" s="8">
        <v>256</v>
      </c>
      <c r="L306" s="8" t="s">
        <v>113</v>
      </c>
      <c r="M306" s="8" t="s">
        <v>37</v>
      </c>
      <c r="N306" s="8" t="s">
        <v>38</v>
      </c>
      <c r="O306" s="8" t="s">
        <v>39</v>
      </c>
      <c r="P306" s="8" t="s">
        <v>152</v>
      </c>
      <c r="Q306" s="8">
        <v>55.704653999999998</v>
      </c>
      <c r="R306" s="8">
        <v>-5.2783920000000002</v>
      </c>
      <c r="S306" s="16" t="s">
        <v>41</v>
      </c>
      <c r="T306" s="8" t="str">
        <f>CONCATENATE(A306,"_",SUBSTITUTE(IF(ISBLANK(Y306),IF(ISBLANK(AD306),IF(ISBLANK(AC306),AB306,AC306),AD306),Y306)," ","_"))</f>
        <v>NHSTransect_8_BottomMiddle_Lipoptena_cervi</v>
      </c>
      <c r="U306" s="8" t="s">
        <v>42</v>
      </c>
      <c r="V306" s="8" t="s">
        <v>43</v>
      </c>
      <c r="W306" s="8">
        <v>1</v>
      </c>
      <c r="X306" s="8" t="s">
        <v>153</v>
      </c>
      <c r="Y306" s="8" t="s">
        <v>154</v>
      </c>
      <c r="Z306" s="8" t="s">
        <v>46</v>
      </c>
      <c r="AA306" s="8" t="s">
        <v>47</v>
      </c>
      <c r="AB306" s="8" t="s">
        <v>48</v>
      </c>
      <c r="AC306" s="8" t="s">
        <v>67</v>
      </c>
      <c r="AD306" s="8" t="s">
        <v>155</v>
      </c>
      <c r="AE306" s="4" t="str">
        <f>IF(OR(AG306="genus",AG306="species"),LEFT(Y306,FIND(" ",Y306)-1),"")</f>
        <v>Lipoptena</v>
      </c>
      <c r="AF306" s="4" t="str">
        <f>IF(AG306="species",Y306,"")</f>
        <v>Lipoptena cervi</v>
      </c>
      <c r="AG306" s="4" t="s">
        <v>61</v>
      </c>
    </row>
    <row r="307" spans="1:33" s="4" customFormat="1" ht="14.25" customHeight="1" x14ac:dyDescent="0.25">
      <c r="A307" s="8" t="s">
        <v>151</v>
      </c>
      <c r="B307" s="8" t="s">
        <v>53</v>
      </c>
      <c r="C307" s="8" t="s">
        <v>143</v>
      </c>
      <c r="D307" s="8">
        <v>70</v>
      </c>
      <c r="E307" s="8" t="s">
        <v>110</v>
      </c>
      <c r="F307" s="8" t="s">
        <v>111</v>
      </c>
      <c r="G307" s="8">
        <v>30</v>
      </c>
      <c r="H307" s="8" t="s">
        <v>112</v>
      </c>
      <c r="I307" s="12">
        <v>45547</v>
      </c>
      <c r="J307" s="14">
        <v>0.61458333333333337</v>
      </c>
      <c r="K307" s="8">
        <v>256</v>
      </c>
      <c r="L307" s="8" t="s">
        <v>113</v>
      </c>
      <c r="M307" s="8" t="s">
        <v>37</v>
      </c>
      <c r="N307" s="8" t="s">
        <v>38</v>
      </c>
      <c r="O307" s="8" t="s">
        <v>39</v>
      </c>
      <c r="P307" s="8" t="s">
        <v>152</v>
      </c>
      <c r="Q307" s="8">
        <v>55.704653999999998</v>
      </c>
      <c r="R307" s="8">
        <v>-5.2783920000000002</v>
      </c>
      <c r="S307" s="16" t="s">
        <v>41</v>
      </c>
      <c r="T307" s="8" t="str">
        <f>CONCATENATE(A307,"_",SUBSTITUTE(IF(ISBLANK(Y307),IF(ISBLANK(AD307),IF(ISBLANK(AC307),AB307,AC307),AD307),Y307)," ","_"))</f>
        <v>NHSTransect_8_BottomMiddle_Neophilaenus_lineatus</v>
      </c>
      <c r="U307" s="8" t="s">
        <v>42</v>
      </c>
      <c r="V307" s="8" t="s">
        <v>43</v>
      </c>
      <c r="W307" s="8">
        <v>1</v>
      </c>
      <c r="X307" s="8" t="s">
        <v>156</v>
      </c>
      <c r="Y307" s="8" t="s">
        <v>157</v>
      </c>
      <c r="Z307" s="8" t="s">
        <v>46</v>
      </c>
      <c r="AA307" s="8" t="s">
        <v>47</v>
      </c>
      <c r="AB307" s="8" t="s">
        <v>48</v>
      </c>
      <c r="AC307" s="8" t="s">
        <v>59</v>
      </c>
      <c r="AD307" s="8" t="s">
        <v>158</v>
      </c>
      <c r="AE307" s="4" t="str">
        <f>IF(OR(AG307="genus",AG307="species"),LEFT(Y307,FIND(" ",Y307)-1),"")</f>
        <v>Neophilaenus</v>
      </c>
      <c r="AF307" s="4" t="str">
        <f>IF(AG307="species",Y307,"")</f>
        <v>Neophilaenus lineatus</v>
      </c>
      <c r="AG307" s="4" t="s">
        <v>61</v>
      </c>
    </row>
    <row r="308" spans="1:33" x14ac:dyDescent="0.3">
      <c r="A308" s="8" t="s">
        <v>159</v>
      </c>
      <c r="B308" s="8" t="s">
        <v>53</v>
      </c>
      <c r="C308" s="8" t="s">
        <v>143</v>
      </c>
      <c r="D308" s="8">
        <v>70</v>
      </c>
      <c r="E308" s="8" t="s">
        <v>110</v>
      </c>
      <c r="F308" s="8" t="s">
        <v>111</v>
      </c>
      <c r="G308" s="8">
        <v>30</v>
      </c>
      <c r="H308" s="8" t="s">
        <v>112</v>
      </c>
      <c r="I308" s="12">
        <v>45547</v>
      </c>
      <c r="J308" s="14">
        <v>0.61458333333333337</v>
      </c>
      <c r="K308" s="8">
        <v>256</v>
      </c>
      <c r="L308" s="8" t="s">
        <v>113</v>
      </c>
      <c r="M308" s="8" t="s">
        <v>37</v>
      </c>
      <c r="N308" s="8" t="s">
        <v>38</v>
      </c>
      <c r="O308" s="8" t="s">
        <v>39</v>
      </c>
      <c r="P308" s="8" t="s">
        <v>160</v>
      </c>
      <c r="Q308" s="8">
        <v>55.706622000000003</v>
      </c>
      <c r="R308" s="8">
        <v>-5.2810709999999998</v>
      </c>
      <c r="S308" s="16" t="s">
        <v>41</v>
      </c>
      <c r="T308" s="8" t="str">
        <f>CONCATENATE(A308,"_",SUBSTITUTE(IF(ISBLANK(Y308),IF(ISBLANK(AD308),IF(ISBLANK(AC308),AB308,AC308),AD308),Y308)," ","_"))</f>
        <v>NHSTransect_9_BottomLeft_Diptera_sp.</v>
      </c>
      <c r="U308" s="8" t="s">
        <v>42</v>
      </c>
      <c r="V308" s="8" t="s">
        <v>43</v>
      </c>
      <c r="W308" s="8">
        <v>1</v>
      </c>
      <c r="X308" s="8" t="s">
        <v>118</v>
      </c>
      <c r="Y308" s="8" t="str">
        <f>IF(AG308="class",AB308,IF(AG308="order",AC308,IF(AG308="family",AD308,AA308)))&amp;" sp."</f>
        <v>Diptera sp.</v>
      </c>
      <c r="Z308" s="8" t="s">
        <v>46</v>
      </c>
      <c r="AA308" s="8" t="s">
        <v>47</v>
      </c>
      <c r="AB308" s="8" t="s">
        <v>48</v>
      </c>
      <c r="AC308" s="8" t="s">
        <v>67</v>
      </c>
      <c r="AD308" s="16" t="str">
        <f>IF(RIGHT(AC308,4)=" sp.",LEFT(AC308,LEN(AC308)-4),AC308)&amp;" sp."</f>
        <v>Diptera sp.</v>
      </c>
      <c r="AE308" s="4" t="str">
        <f>IF(OR(AG308="genus",AG308="species"),LEFT(Y308,FIND(" ",Y308)-1),IF(RIGHT(AD308,4)=" sp.",LEFT(AD308,LEN(AD308)-4),AD308)&amp;" sp.")</f>
        <v>Diptera sp.</v>
      </c>
      <c r="AF308" s="4" t="str">
        <f>IF(AG308="species",Y308,IF(RIGHT(AE308,4)=" sp.",LEFT(AE308,LEN(AE308)-4),AE308)&amp;" sp.")</f>
        <v>Diptera sp.</v>
      </c>
      <c r="AG308" s="4" t="s">
        <v>28</v>
      </c>
    </row>
    <row r="309" spans="1:33" x14ac:dyDescent="0.3">
      <c r="A309" s="8" t="s">
        <v>159</v>
      </c>
      <c r="B309" s="8" t="s">
        <v>53</v>
      </c>
      <c r="C309" s="8" t="s">
        <v>143</v>
      </c>
      <c r="D309" s="8">
        <v>70</v>
      </c>
      <c r="E309" s="8" t="s">
        <v>110</v>
      </c>
      <c r="F309" s="8" t="s">
        <v>111</v>
      </c>
      <c r="G309" s="8">
        <v>30</v>
      </c>
      <c r="H309" s="8" t="s">
        <v>112</v>
      </c>
      <c r="I309" s="12">
        <v>45547</v>
      </c>
      <c r="J309" s="14">
        <v>0.61458333333333337</v>
      </c>
      <c r="K309" s="8">
        <v>256</v>
      </c>
      <c r="L309" s="8" t="s">
        <v>113</v>
      </c>
      <c r="M309" s="8" t="s">
        <v>37</v>
      </c>
      <c r="N309" s="8" t="s">
        <v>38</v>
      </c>
      <c r="O309" s="8" t="s">
        <v>39</v>
      </c>
      <c r="P309" s="8" t="s">
        <v>160</v>
      </c>
      <c r="Q309" s="8">
        <v>55.706622000000003</v>
      </c>
      <c r="R309" s="8">
        <v>-5.2810709999999998</v>
      </c>
      <c r="S309" s="16" t="s">
        <v>41</v>
      </c>
      <c r="T309" s="8" t="str">
        <f>CONCATENATE(A309,"_",SUBSTITUTE(IF(ISBLANK(Y309),IF(ISBLANK(AD309),IF(ISBLANK(AC309),AB309,AC309),AD309),Y309)," ","_"))</f>
        <v>NHSTransect_9_BottomLeft_Hymenoptera_sp.</v>
      </c>
      <c r="U309" s="8" t="s">
        <v>42</v>
      </c>
      <c r="V309" s="8" t="s">
        <v>43</v>
      </c>
      <c r="W309" s="8">
        <v>4</v>
      </c>
      <c r="X309" s="8" t="s">
        <v>119</v>
      </c>
      <c r="Y309" s="8" t="str">
        <f>IF(AG309="class",AB309,IF(AG309="order",AC309,IF(AG309="family",AD309,AA309)))&amp;" sp."</f>
        <v>Hymenoptera sp.</v>
      </c>
      <c r="Z309" s="8" t="s">
        <v>46</v>
      </c>
      <c r="AA309" s="8" t="s">
        <v>47</v>
      </c>
      <c r="AB309" s="8" t="s">
        <v>48</v>
      </c>
      <c r="AC309" s="8" t="s">
        <v>101</v>
      </c>
      <c r="AD309" s="16" t="str">
        <f>IF(RIGHT(AC309,4)=" sp.",LEFT(AC309,LEN(AC309)-4),AC309)&amp;" sp."</f>
        <v>Hymenoptera sp.</v>
      </c>
      <c r="AE309" s="4" t="str">
        <f>IF(OR(AG309="genus",AG309="species"),LEFT(Y309,FIND(" ",Y309)-1),IF(RIGHT(AD309,4)=" sp.",LEFT(AD309,LEN(AD309)-4),AD309)&amp;" sp.")</f>
        <v>Hymenoptera sp.</v>
      </c>
      <c r="AF309" s="4" t="str">
        <f>IF(AG309="species",Y309,IF(RIGHT(AE309,4)=" sp.",LEFT(AE309,LEN(AE309)-4),AE309)&amp;" sp.")</f>
        <v>Hymenoptera sp.</v>
      </c>
      <c r="AG309" s="4" t="s">
        <v>28</v>
      </c>
    </row>
    <row r="310" spans="1:33" x14ac:dyDescent="0.3">
      <c r="A310" s="8" t="s">
        <v>159</v>
      </c>
      <c r="B310" s="8" t="s">
        <v>53</v>
      </c>
      <c r="C310" s="8" t="s">
        <v>143</v>
      </c>
      <c r="D310" s="8">
        <v>70</v>
      </c>
      <c r="E310" s="8" t="s">
        <v>110</v>
      </c>
      <c r="F310" s="8" t="s">
        <v>111</v>
      </c>
      <c r="G310" s="8">
        <v>30</v>
      </c>
      <c r="H310" s="8" t="s">
        <v>112</v>
      </c>
      <c r="I310" s="12">
        <v>45547</v>
      </c>
      <c r="J310" s="14">
        <v>0.61458333333333337</v>
      </c>
      <c r="K310" s="8">
        <v>256</v>
      </c>
      <c r="L310" s="8" t="s">
        <v>113</v>
      </c>
      <c r="M310" s="8" t="s">
        <v>37</v>
      </c>
      <c r="N310" s="8" t="s">
        <v>38</v>
      </c>
      <c r="O310" s="8" t="s">
        <v>39</v>
      </c>
      <c r="P310" s="8" t="s">
        <v>160</v>
      </c>
      <c r="Q310" s="8">
        <v>55.706622000000003</v>
      </c>
      <c r="R310" s="8">
        <v>-5.2810709999999998</v>
      </c>
      <c r="S310" s="16" t="s">
        <v>41</v>
      </c>
      <c r="T310" s="8" t="str">
        <f>CONCATENATE(A310,"_",SUBSTITUTE(IF(ISBLANK(Y310),IF(ISBLANK(AD310),IF(ISBLANK(AC310),AB310,AC310),AD310),Y310)," ","_"))</f>
        <v>NHSTransect_9_BottomLeft_Orthotylus_ericetorum</v>
      </c>
      <c r="U310" s="8" t="s">
        <v>42</v>
      </c>
      <c r="V310" s="8" t="s">
        <v>43</v>
      </c>
      <c r="W310" s="8">
        <v>1</v>
      </c>
      <c r="X310" s="8" t="s">
        <v>115</v>
      </c>
      <c r="Y310" s="8" t="s">
        <v>116</v>
      </c>
      <c r="Z310" s="8" t="s">
        <v>46</v>
      </c>
      <c r="AA310" s="8" t="s">
        <v>47</v>
      </c>
      <c r="AB310" s="8" t="s">
        <v>48</v>
      </c>
      <c r="AC310" s="8" t="s">
        <v>59</v>
      </c>
      <c r="AD310" s="8" t="s">
        <v>117</v>
      </c>
      <c r="AE310" s="4" t="str">
        <f>IF(OR(AG310="genus",AG310="species"),LEFT(Y310,FIND(" ",Y310)-1),"")</f>
        <v>Orthotylus</v>
      </c>
      <c r="AF310" s="4" t="str">
        <f>IF(AG310="species",Y310,"")</f>
        <v>Orthotylus ericetorum</v>
      </c>
      <c r="AG310" s="4" t="s">
        <v>61</v>
      </c>
    </row>
    <row r="311" spans="1:33" x14ac:dyDescent="0.3">
      <c r="A311" s="8" t="s">
        <v>409</v>
      </c>
      <c r="B311" s="8" t="s">
        <v>53</v>
      </c>
      <c r="C311" s="8" t="s">
        <v>143</v>
      </c>
      <c r="D311" s="8">
        <v>68</v>
      </c>
      <c r="E311" s="8" t="s">
        <v>362</v>
      </c>
      <c r="F311" s="8" t="s">
        <v>398</v>
      </c>
      <c r="G311" s="8">
        <v>750</v>
      </c>
      <c r="H311" s="8" t="s">
        <v>112</v>
      </c>
      <c r="I311" s="12">
        <v>45547</v>
      </c>
      <c r="J311" s="14">
        <v>0.60555555555555551</v>
      </c>
      <c r="K311" s="8">
        <v>256</v>
      </c>
      <c r="L311" s="8"/>
      <c r="M311" s="8" t="s">
        <v>37</v>
      </c>
      <c r="N311" s="8" t="s">
        <v>38</v>
      </c>
      <c r="O311" s="8" t="s">
        <v>39</v>
      </c>
      <c r="P311" s="8" t="s">
        <v>409</v>
      </c>
      <c r="Q311" s="8">
        <v>55.701222219999998</v>
      </c>
      <c r="R311" s="8">
        <v>-5.2701111100000002</v>
      </c>
      <c r="S311" s="16" t="s">
        <v>41</v>
      </c>
      <c r="T311" s="8" t="str">
        <f>CONCATENATE(A311,"_",SUBSTITUTE(IF(ISBLANK(Y311),IF(ISBLANK(AD311),IF(ISBLANK(AC311),AB311,AC311),AD311),Y311)," ","_"))</f>
        <v>Transect_Site4_Accipiter_nisus</v>
      </c>
      <c r="U311" s="8" t="s">
        <v>42</v>
      </c>
      <c r="V311" s="8" t="s">
        <v>43</v>
      </c>
      <c r="W311" s="8" t="s">
        <v>365</v>
      </c>
      <c r="X311" s="8" t="s">
        <v>594</v>
      </c>
      <c r="Y311" s="8" t="s">
        <v>411</v>
      </c>
      <c r="Z311" s="8" t="s">
        <v>46</v>
      </c>
      <c r="AA311" s="8" t="s">
        <v>367</v>
      </c>
      <c r="AB311" s="8" t="s">
        <v>368</v>
      </c>
      <c r="AC311" s="8" t="s">
        <v>386</v>
      </c>
      <c r="AD311" s="8" t="s">
        <v>387</v>
      </c>
      <c r="AE311" s="4" t="str">
        <f>IF(OR(AG311="genus",AG311="species"),LEFT(Y311,FIND(" ",Y311)-1),"")</f>
        <v>Accipiter</v>
      </c>
      <c r="AF311" s="4" t="str">
        <f>IF(AG311="species",Y311,"")</f>
        <v>Accipiter nisus</v>
      </c>
      <c r="AG311" s="8" t="s">
        <v>61</v>
      </c>
    </row>
    <row r="312" spans="1:33" x14ac:dyDescent="0.3">
      <c r="A312" s="8" t="s">
        <v>409</v>
      </c>
      <c r="B312" s="8" t="s">
        <v>53</v>
      </c>
      <c r="C312" s="8" t="s">
        <v>143</v>
      </c>
      <c r="D312" s="8">
        <v>68</v>
      </c>
      <c r="E312" s="8" t="s">
        <v>362</v>
      </c>
      <c r="F312" s="8" t="s">
        <v>398</v>
      </c>
      <c r="G312" s="8">
        <v>750</v>
      </c>
      <c r="H312" s="8" t="s">
        <v>112</v>
      </c>
      <c r="I312" s="12">
        <v>45547</v>
      </c>
      <c r="J312" s="14">
        <v>0.60555555555555551</v>
      </c>
      <c r="K312" s="8">
        <v>256</v>
      </c>
      <c r="L312" s="8"/>
      <c r="M312" s="8" t="s">
        <v>37</v>
      </c>
      <c r="N312" s="8" t="s">
        <v>38</v>
      </c>
      <c r="O312" s="8" t="s">
        <v>39</v>
      </c>
      <c r="P312" s="8" t="s">
        <v>409</v>
      </c>
      <c r="Q312" s="8">
        <v>55.701222219999998</v>
      </c>
      <c r="R312" s="8">
        <v>-5.2701111100000002</v>
      </c>
      <c r="S312" s="16" t="s">
        <v>41</v>
      </c>
      <c r="T312" s="8" t="str">
        <f>CONCATENATE(A312,"_",SUBSTITUTE(IF(ISBLANK(Y312),IF(ISBLANK(AD312),IF(ISBLANK(AC312),AB312,AC312),AD312),Y312)," ","_"))</f>
        <v>Transect_Site4_Ardea_cinerea</v>
      </c>
      <c r="U312" s="8" t="s">
        <v>42</v>
      </c>
      <c r="V312" s="8" t="s">
        <v>43</v>
      </c>
      <c r="W312" s="8" t="s">
        <v>365</v>
      </c>
      <c r="X312" s="8" t="s">
        <v>579</v>
      </c>
      <c r="Y312" s="8" t="s">
        <v>366</v>
      </c>
      <c r="Z312" s="8" t="s">
        <v>46</v>
      </c>
      <c r="AA312" s="8" t="s">
        <v>367</v>
      </c>
      <c r="AB312" s="8" t="s">
        <v>368</v>
      </c>
      <c r="AC312" s="8" t="s">
        <v>369</v>
      </c>
      <c r="AD312" s="8" t="s">
        <v>370</v>
      </c>
      <c r="AE312" s="4" t="str">
        <f>IF(OR(AG312="genus",AG312="species"),LEFT(Y312,FIND(" ",Y312)-1),"")</f>
        <v>Ardea</v>
      </c>
      <c r="AF312" s="4" t="str">
        <f>IF(AG312="species",Y312,"")</f>
        <v>Ardea cinerea</v>
      </c>
      <c r="AG312" s="8" t="s">
        <v>61</v>
      </c>
    </row>
    <row r="313" spans="1:33" x14ac:dyDescent="0.3">
      <c r="A313" s="8" t="s">
        <v>409</v>
      </c>
      <c r="B313" s="8" t="s">
        <v>53</v>
      </c>
      <c r="C313" s="8" t="s">
        <v>143</v>
      </c>
      <c r="D313" s="8">
        <v>68</v>
      </c>
      <c r="E313" s="8" t="s">
        <v>362</v>
      </c>
      <c r="F313" s="8" t="s">
        <v>398</v>
      </c>
      <c r="G313" s="8">
        <v>750</v>
      </c>
      <c r="H313" s="8" t="s">
        <v>112</v>
      </c>
      <c r="I313" s="12">
        <v>45547</v>
      </c>
      <c r="J313" s="14">
        <v>0.60555555555555551</v>
      </c>
      <c r="K313" s="8">
        <v>256</v>
      </c>
      <c r="L313" s="8"/>
      <c r="M313" s="8" t="s">
        <v>37</v>
      </c>
      <c r="N313" s="8" t="s">
        <v>38</v>
      </c>
      <c r="O313" s="8" t="s">
        <v>39</v>
      </c>
      <c r="P313" s="8" t="s">
        <v>409</v>
      </c>
      <c r="Q313" s="8">
        <v>55.701222219999998</v>
      </c>
      <c r="R313" s="8">
        <v>-5.2701111100000002</v>
      </c>
      <c r="S313" s="16" t="s">
        <v>41</v>
      </c>
      <c r="T313" s="8" t="str">
        <f>CONCATENATE(A313,"_",SUBSTITUTE(IF(ISBLANK(Y313),IF(ISBLANK(AD313),IF(ISBLANK(AC313),AB313,AC313),AD313),Y313)," ","_"))</f>
        <v>Transect_Site4_Carduelis_carduelis</v>
      </c>
      <c r="U313" s="8" t="s">
        <v>42</v>
      </c>
      <c r="V313" s="8" t="s">
        <v>43</v>
      </c>
      <c r="W313" s="8" t="s">
        <v>365</v>
      </c>
      <c r="X313" s="8" t="s">
        <v>595</v>
      </c>
      <c r="Y313" s="8" t="s">
        <v>410</v>
      </c>
      <c r="Z313" s="8" t="s">
        <v>46</v>
      </c>
      <c r="AA313" s="8" t="s">
        <v>367</v>
      </c>
      <c r="AB313" s="8" t="s">
        <v>368</v>
      </c>
      <c r="AC313" s="8" t="s">
        <v>372</v>
      </c>
      <c r="AD313" s="8" t="s">
        <v>378</v>
      </c>
      <c r="AE313" s="4" t="str">
        <f>IF(OR(AG313="genus",AG313="species"),LEFT(Y313,FIND(" ",Y313)-1),"")</f>
        <v>Carduelis</v>
      </c>
      <c r="AF313" s="4" t="str">
        <f>IF(AG313="species",Y313,"")</f>
        <v>Carduelis carduelis</v>
      </c>
      <c r="AG313" s="8" t="s">
        <v>61</v>
      </c>
    </row>
    <row r="314" spans="1:33" x14ac:dyDescent="0.3">
      <c r="A314" s="8" t="s">
        <v>409</v>
      </c>
      <c r="B314" s="8" t="s">
        <v>53</v>
      </c>
      <c r="C314" s="8" t="s">
        <v>143</v>
      </c>
      <c r="D314" s="8">
        <v>68</v>
      </c>
      <c r="E314" s="8" t="s">
        <v>362</v>
      </c>
      <c r="F314" s="8" t="s">
        <v>398</v>
      </c>
      <c r="G314" s="8">
        <v>750</v>
      </c>
      <c r="H314" s="8" t="s">
        <v>112</v>
      </c>
      <c r="I314" s="12">
        <v>45547</v>
      </c>
      <c r="J314" s="14">
        <v>0.60555555555555551</v>
      </c>
      <c r="K314" s="8">
        <v>256</v>
      </c>
      <c r="L314" s="8"/>
      <c r="M314" s="8" t="s">
        <v>37</v>
      </c>
      <c r="N314" s="8" t="s">
        <v>38</v>
      </c>
      <c r="O314" s="8" t="s">
        <v>39</v>
      </c>
      <c r="P314" s="8" t="s">
        <v>409</v>
      </c>
      <c r="Q314" s="8">
        <v>55.701222219999998</v>
      </c>
      <c r="R314" s="8">
        <v>-5.2701111100000002</v>
      </c>
      <c r="S314" s="16" t="s">
        <v>41</v>
      </c>
      <c r="T314" s="8" t="str">
        <f>CONCATENATE(A314,"_",SUBSTITUTE(IF(ISBLANK(Y314),IF(ISBLANK(AD314),IF(ISBLANK(AC314),AB314,AC314),AD314),Y314)," ","_"))</f>
        <v>Transect_Site4_Coloeus_monedula</v>
      </c>
      <c r="U314" s="8" t="s">
        <v>42</v>
      </c>
      <c r="V314" s="8" t="s">
        <v>43</v>
      </c>
      <c r="W314" s="8" t="s">
        <v>365</v>
      </c>
      <c r="X314" s="8" t="s">
        <v>574</v>
      </c>
      <c r="Y314" s="8" t="s">
        <v>400</v>
      </c>
      <c r="Z314" s="8" t="s">
        <v>46</v>
      </c>
      <c r="AA314" s="8" t="s">
        <v>367</v>
      </c>
      <c r="AB314" s="8" t="s">
        <v>368</v>
      </c>
      <c r="AC314" s="8" t="s">
        <v>372</v>
      </c>
      <c r="AD314" s="8" t="s">
        <v>380</v>
      </c>
      <c r="AE314" s="4" t="str">
        <f>IF(OR(AG314="genus",AG314="species"),LEFT(Y314,FIND(" ",Y314)-1),"")</f>
        <v>Coloeus</v>
      </c>
      <c r="AF314" s="4" t="str">
        <f>IF(AG314="species",Y314,"")</f>
        <v>Coloeus monedula</v>
      </c>
      <c r="AG314" s="8" t="s">
        <v>61</v>
      </c>
    </row>
    <row r="315" spans="1:33" x14ac:dyDescent="0.3">
      <c r="A315" s="8" t="s">
        <v>409</v>
      </c>
      <c r="B315" s="8" t="s">
        <v>53</v>
      </c>
      <c r="C315" s="8" t="s">
        <v>143</v>
      </c>
      <c r="D315" s="8">
        <v>68</v>
      </c>
      <c r="E315" s="8" t="s">
        <v>362</v>
      </c>
      <c r="F315" s="8" t="s">
        <v>398</v>
      </c>
      <c r="G315" s="8">
        <v>750</v>
      </c>
      <c r="H315" s="8" t="s">
        <v>112</v>
      </c>
      <c r="I315" s="12">
        <v>45547</v>
      </c>
      <c r="J315" s="14">
        <v>0.60555555555555551</v>
      </c>
      <c r="K315" s="8">
        <v>256</v>
      </c>
      <c r="L315" s="8"/>
      <c r="M315" s="8" t="s">
        <v>37</v>
      </c>
      <c r="N315" s="8" t="s">
        <v>38</v>
      </c>
      <c r="O315" s="8" t="s">
        <v>39</v>
      </c>
      <c r="P315" s="8" t="s">
        <v>409</v>
      </c>
      <c r="Q315" s="8">
        <v>55.701222219999998</v>
      </c>
      <c r="R315" s="8">
        <v>-5.2701111100000002</v>
      </c>
      <c r="S315" s="16" t="s">
        <v>41</v>
      </c>
      <c r="T315" s="8" t="str">
        <f>CONCATENATE(A315,"_",SUBSTITUTE(IF(ISBLANK(Y315),IF(ISBLANK(AD315),IF(ISBLANK(AC315),AB315,AC315),AD315),Y315)," ","_"))</f>
        <v>Transect_Site4_Corvus_cornix</v>
      </c>
      <c r="U315" s="8" t="s">
        <v>42</v>
      </c>
      <c r="V315" s="8" t="s">
        <v>43</v>
      </c>
      <c r="W315" s="8" t="s">
        <v>365</v>
      </c>
      <c r="X315" s="8" t="s">
        <v>590</v>
      </c>
      <c r="Y315" s="8" t="s">
        <v>379</v>
      </c>
      <c r="Z315" s="8" t="s">
        <v>46</v>
      </c>
      <c r="AA315" s="8" t="s">
        <v>367</v>
      </c>
      <c r="AB315" s="8" t="s">
        <v>368</v>
      </c>
      <c r="AC315" s="8" t="s">
        <v>372</v>
      </c>
      <c r="AD315" s="8" t="s">
        <v>380</v>
      </c>
      <c r="AE315" s="4" t="str">
        <f>IF(OR(AG315="genus",AG315="species"),LEFT(Y315,FIND(" ",Y315)-1),"")</f>
        <v>Corvus</v>
      </c>
      <c r="AF315" s="4" t="str">
        <f>IF(AG315="species",Y315,"")</f>
        <v>Corvus cornix</v>
      </c>
      <c r="AG315" s="8" t="s">
        <v>61</v>
      </c>
    </row>
    <row r="316" spans="1:33" x14ac:dyDescent="0.3">
      <c r="A316" s="8" t="s">
        <v>409</v>
      </c>
      <c r="B316" s="8" t="s">
        <v>53</v>
      </c>
      <c r="C316" s="8" t="s">
        <v>143</v>
      </c>
      <c r="D316" s="8">
        <v>68</v>
      </c>
      <c r="E316" s="8" t="s">
        <v>362</v>
      </c>
      <c r="F316" s="8" t="s">
        <v>398</v>
      </c>
      <c r="G316" s="8">
        <v>750</v>
      </c>
      <c r="H316" s="8" t="s">
        <v>112</v>
      </c>
      <c r="I316" s="12">
        <v>45547</v>
      </c>
      <c r="J316" s="14">
        <v>0.60555555555555551</v>
      </c>
      <c r="K316" s="8">
        <v>256</v>
      </c>
      <c r="L316" s="8"/>
      <c r="M316" s="8" t="s">
        <v>37</v>
      </c>
      <c r="N316" s="8" t="s">
        <v>38</v>
      </c>
      <c r="O316" s="8" t="s">
        <v>39</v>
      </c>
      <c r="P316" s="8" t="s">
        <v>409</v>
      </c>
      <c r="Q316" s="8">
        <v>55.701222219999998</v>
      </c>
      <c r="R316" s="8">
        <v>-5.2701111100000002</v>
      </c>
      <c r="S316" s="16" t="s">
        <v>41</v>
      </c>
      <c r="T316" s="8" t="str">
        <f>CONCATENATE(A316,"_",SUBSTITUTE(IF(ISBLANK(Y316),IF(ISBLANK(AD316),IF(ISBLANK(AC316),AB316,AC316),AD316),Y316)," ","_"))</f>
        <v>Transect_Site4_Erithacus_rubecula</v>
      </c>
      <c r="U316" s="8" t="s">
        <v>42</v>
      </c>
      <c r="V316" s="8" t="s">
        <v>43</v>
      </c>
      <c r="W316" s="8" t="s">
        <v>365</v>
      </c>
      <c r="X316" s="8" t="s">
        <v>575</v>
      </c>
      <c r="Y316" s="8" t="s">
        <v>375</v>
      </c>
      <c r="Z316" s="8" t="s">
        <v>46</v>
      </c>
      <c r="AA316" s="8" t="s">
        <v>367</v>
      </c>
      <c r="AB316" s="8" t="s">
        <v>368</v>
      </c>
      <c r="AC316" s="8" t="s">
        <v>372</v>
      </c>
      <c r="AD316" s="8" t="s">
        <v>376</v>
      </c>
      <c r="AE316" s="4" t="str">
        <f>IF(OR(AG316="genus",AG316="species"),LEFT(Y316,FIND(" ",Y316)-1),"")</f>
        <v>Erithacus</v>
      </c>
      <c r="AF316" s="4" t="str">
        <f>IF(AG316="species",Y316,"")</f>
        <v>Erithacus rubecula</v>
      </c>
      <c r="AG316" s="8" t="s">
        <v>61</v>
      </c>
    </row>
    <row r="317" spans="1:33" x14ac:dyDescent="0.3">
      <c r="A317" s="8" t="s">
        <v>409</v>
      </c>
      <c r="B317" s="8" t="s">
        <v>53</v>
      </c>
      <c r="C317" s="8" t="s">
        <v>143</v>
      </c>
      <c r="D317" s="8">
        <v>68</v>
      </c>
      <c r="E317" s="8" t="s">
        <v>362</v>
      </c>
      <c r="F317" s="8" t="s">
        <v>398</v>
      </c>
      <c r="G317" s="8">
        <v>750</v>
      </c>
      <c r="H317" s="8" t="s">
        <v>112</v>
      </c>
      <c r="I317" s="12">
        <v>45547</v>
      </c>
      <c r="J317" s="14">
        <v>0.60555555555555551</v>
      </c>
      <c r="K317" s="8">
        <v>256</v>
      </c>
      <c r="L317" s="8"/>
      <c r="M317" s="8" t="s">
        <v>37</v>
      </c>
      <c r="N317" s="8" t="s">
        <v>38</v>
      </c>
      <c r="O317" s="8" t="s">
        <v>39</v>
      </c>
      <c r="P317" s="8" t="s">
        <v>409</v>
      </c>
      <c r="Q317" s="8">
        <v>55.701222219999998</v>
      </c>
      <c r="R317" s="8">
        <v>-5.2701111100000002</v>
      </c>
      <c r="S317" s="16" t="s">
        <v>41</v>
      </c>
      <c r="T317" s="8" t="str">
        <f>CONCATENATE(A317,"_",SUBSTITUTE(IF(ISBLANK(Y317),IF(ISBLANK(AD317),IF(ISBLANK(AC317),AB317,AC317),AD317),Y317)," ","_"))</f>
        <v>Transect_Site4_Fringilla_coelebs</v>
      </c>
      <c r="U317" s="8" t="s">
        <v>42</v>
      </c>
      <c r="V317" s="8" t="s">
        <v>43</v>
      </c>
      <c r="W317" s="8" t="s">
        <v>365</v>
      </c>
      <c r="X317" s="8" t="s">
        <v>585</v>
      </c>
      <c r="Y317" s="8" t="s">
        <v>377</v>
      </c>
      <c r="Z317" s="8" t="s">
        <v>46</v>
      </c>
      <c r="AA317" s="8" t="s">
        <v>367</v>
      </c>
      <c r="AB317" s="8" t="s">
        <v>368</v>
      </c>
      <c r="AC317" s="8" t="s">
        <v>372</v>
      </c>
      <c r="AD317" s="8" t="s">
        <v>378</v>
      </c>
      <c r="AE317" s="4" t="str">
        <f>IF(OR(AG317="genus",AG317="species"),LEFT(Y317,FIND(" ",Y317)-1),"")</f>
        <v>Fringilla</v>
      </c>
      <c r="AF317" s="4" t="str">
        <f>IF(AG317="species",Y317,"")</f>
        <v>Fringilla coelebs</v>
      </c>
      <c r="AG317" s="8" t="s">
        <v>61</v>
      </c>
    </row>
    <row r="318" spans="1:33" x14ac:dyDescent="0.3">
      <c r="A318" s="8" t="s">
        <v>409</v>
      </c>
      <c r="B318" s="8" t="s">
        <v>53</v>
      </c>
      <c r="C318" s="8" t="s">
        <v>143</v>
      </c>
      <c r="D318" s="8">
        <v>68</v>
      </c>
      <c r="E318" s="8" t="s">
        <v>362</v>
      </c>
      <c r="F318" s="8" t="s">
        <v>398</v>
      </c>
      <c r="G318" s="8">
        <v>750</v>
      </c>
      <c r="H318" s="8" t="s">
        <v>112</v>
      </c>
      <c r="I318" s="12">
        <v>45547</v>
      </c>
      <c r="J318" s="14">
        <v>0.60555555555555551</v>
      </c>
      <c r="K318" s="8">
        <v>256</v>
      </c>
      <c r="L318" s="8"/>
      <c r="M318" s="8" t="s">
        <v>37</v>
      </c>
      <c r="N318" s="8" t="s">
        <v>38</v>
      </c>
      <c r="O318" s="8" t="s">
        <v>39</v>
      </c>
      <c r="P318" s="8" t="s">
        <v>409</v>
      </c>
      <c r="Q318" s="8">
        <v>55.701222219999998</v>
      </c>
      <c r="R318" s="8">
        <v>-5.2701111100000002</v>
      </c>
      <c r="S318" s="16" t="s">
        <v>41</v>
      </c>
      <c r="T318" s="8" t="str">
        <f>CONCATENATE(A318,"_",SUBSTITUTE(IF(ISBLANK(Y318),IF(ISBLANK(AD318),IF(ISBLANK(AC318),AB318,AC318),AD318),Y318)," ","_"))</f>
        <v>Transect_Site4_Motacilla_alba</v>
      </c>
      <c r="U318" s="8" t="s">
        <v>42</v>
      </c>
      <c r="V318" s="8" t="s">
        <v>43</v>
      </c>
      <c r="W318" s="8" t="s">
        <v>365</v>
      </c>
      <c r="X318" s="8" t="s">
        <v>589</v>
      </c>
      <c r="Y318" s="8" t="s">
        <v>414</v>
      </c>
      <c r="Z318" s="8" t="s">
        <v>46</v>
      </c>
      <c r="AA318" s="8" t="s">
        <v>367</v>
      </c>
      <c r="AB318" s="8" t="s">
        <v>368</v>
      </c>
      <c r="AC318" s="8" t="s">
        <v>372</v>
      </c>
      <c r="AD318" s="8" t="s">
        <v>383</v>
      </c>
      <c r="AE318" s="4" t="str">
        <f>IF(OR(AG318="genus",AG318="species"),LEFT(Y318,FIND(" ",Y318)-1),"")</f>
        <v>Motacilla</v>
      </c>
      <c r="AF318" s="4" t="str">
        <f>IF(AG318="species",Y318,"")</f>
        <v>Motacilla alba</v>
      </c>
      <c r="AG318" s="8" t="s">
        <v>61</v>
      </c>
    </row>
    <row r="319" spans="1:33" x14ac:dyDescent="0.3">
      <c r="A319" s="8" t="s">
        <v>409</v>
      </c>
      <c r="B319" s="8" t="s">
        <v>53</v>
      </c>
      <c r="C319" s="8" t="s">
        <v>143</v>
      </c>
      <c r="D319" s="8">
        <v>68</v>
      </c>
      <c r="E319" s="8" t="s">
        <v>362</v>
      </c>
      <c r="F319" s="8" t="s">
        <v>398</v>
      </c>
      <c r="G319" s="8">
        <v>750</v>
      </c>
      <c r="H319" s="8" t="s">
        <v>112</v>
      </c>
      <c r="I319" s="12">
        <v>45547</v>
      </c>
      <c r="J319" s="14">
        <v>0.60555555555555551</v>
      </c>
      <c r="K319" s="8">
        <v>256</v>
      </c>
      <c r="L319" s="8"/>
      <c r="M319" s="8" t="s">
        <v>37</v>
      </c>
      <c r="N319" s="8" t="s">
        <v>38</v>
      </c>
      <c r="O319" s="8" t="s">
        <v>39</v>
      </c>
      <c r="P319" s="8" t="s">
        <v>409</v>
      </c>
      <c r="Q319" s="8">
        <v>55.701222219999998</v>
      </c>
      <c r="R319" s="8">
        <v>-5.2701111100000002</v>
      </c>
      <c r="S319" s="16" t="s">
        <v>41</v>
      </c>
      <c r="T319" s="8" t="str">
        <f>CONCATENATE(A319,"_",SUBSTITUTE(IF(ISBLANK(Y319),IF(ISBLANK(AD319),IF(ISBLANK(AC319),AB319,AC319),AD319),Y319)," ","_"))</f>
        <v>Transect_Site4_Parus_major</v>
      </c>
      <c r="U319" s="8" t="s">
        <v>42</v>
      </c>
      <c r="V319" s="8" t="s">
        <v>43</v>
      </c>
      <c r="W319" s="8" t="s">
        <v>365</v>
      </c>
      <c r="X319" s="8" t="s">
        <v>577</v>
      </c>
      <c r="Y319" s="8" t="s">
        <v>401</v>
      </c>
      <c r="Z319" s="8" t="s">
        <v>46</v>
      </c>
      <c r="AA319" s="8" t="s">
        <v>367</v>
      </c>
      <c r="AB319" s="8" t="s">
        <v>368</v>
      </c>
      <c r="AC319" s="8" t="s">
        <v>372</v>
      </c>
      <c r="AD319" s="8" t="s">
        <v>402</v>
      </c>
      <c r="AE319" s="4" t="str">
        <f>IF(OR(AG319="genus",AG319="species"),LEFT(Y319,FIND(" ",Y319)-1),"")</f>
        <v>Parus</v>
      </c>
      <c r="AF319" s="4" t="str">
        <f>IF(AG319="species",Y319,"")</f>
        <v>Parus major</v>
      </c>
      <c r="AG319" s="8" t="s">
        <v>61</v>
      </c>
    </row>
    <row r="320" spans="1:33" x14ac:dyDescent="0.3">
      <c r="A320" s="8" t="s">
        <v>409</v>
      </c>
      <c r="B320" s="8" t="s">
        <v>53</v>
      </c>
      <c r="C320" s="8" t="s">
        <v>143</v>
      </c>
      <c r="D320" s="8">
        <v>68</v>
      </c>
      <c r="E320" s="8" t="s">
        <v>362</v>
      </c>
      <c r="F320" s="8" t="s">
        <v>398</v>
      </c>
      <c r="G320" s="8">
        <v>750</v>
      </c>
      <c r="H320" s="8" t="s">
        <v>112</v>
      </c>
      <c r="I320" s="12">
        <v>45547</v>
      </c>
      <c r="J320" s="14">
        <v>0.60555555555555551</v>
      </c>
      <c r="K320" s="8">
        <v>256</v>
      </c>
      <c r="L320" s="8"/>
      <c r="M320" s="8" t="s">
        <v>37</v>
      </c>
      <c r="N320" s="8" t="s">
        <v>38</v>
      </c>
      <c r="O320" s="8" t="s">
        <v>39</v>
      </c>
      <c r="P320" s="8" t="s">
        <v>409</v>
      </c>
      <c r="Q320" s="8">
        <v>55.701222219999998</v>
      </c>
      <c r="R320" s="8">
        <v>-5.2701111100000002</v>
      </c>
      <c r="S320" s="16" t="s">
        <v>41</v>
      </c>
      <c r="T320" s="8" t="str">
        <f>CONCATENATE(A320,"_",SUBSTITUTE(IF(ISBLANK(Y320),IF(ISBLANK(AD320),IF(ISBLANK(AC320),AB320,AC320),AD320),Y320)," ","_"))</f>
        <v>Transect_Site4_Spinus_spinus</v>
      </c>
      <c r="U320" s="8" t="s">
        <v>42</v>
      </c>
      <c r="V320" s="8" t="s">
        <v>43</v>
      </c>
      <c r="W320" s="8" t="s">
        <v>365</v>
      </c>
      <c r="X320" s="8" t="s">
        <v>586</v>
      </c>
      <c r="Y320" s="8" t="s">
        <v>415</v>
      </c>
      <c r="Z320" s="8" t="s">
        <v>46</v>
      </c>
      <c r="AA320" s="8" t="s">
        <v>367</v>
      </c>
      <c r="AB320" s="8" t="s">
        <v>368</v>
      </c>
      <c r="AC320" s="8" t="s">
        <v>372</v>
      </c>
      <c r="AD320" s="8" t="s">
        <v>378</v>
      </c>
      <c r="AE320" s="4" t="str">
        <f>IF(OR(AG320="genus",AG320="species"),LEFT(Y320,FIND(" ",Y320)-1),"")</f>
        <v>Spinus</v>
      </c>
      <c r="AF320" s="4" t="str">
        <f>IF(AG320="species",Y320,"")</f>
        <v>Spinus spinus</v>
      </c>
      <c r="AG320" s="8" t="s">
        <v>61</v>
      </c>
    </row>
    <row r="321" spans="1:33" x14ac:dyDescent="0.3">
      <c r="A321" s="8" t="s">
        <v>409</v>
      </c>
      <c r="B321" s="8" t="s">
        <v>53</v>
      </c>
      <c r="C321" s="8" t="s">
        <v>143</v>
      </c>
      <c r="D321" s="8">
        <v>68</v>
      </c>
      <c r="E321" s="8" t="s">
        <v>362</v>
      </c>
      <c r="F321" s="8" t="s">
        <v>398</v>
      </c>
      <c r="G321" s="8">
        <v>750</v>
      </c>
      <c r="H321" s="8" t="s">
        <v>112</v>
      </c>
      <c r="I321" s="12">
        <v>45547</v>
      </c>
      <c r="J321" s="14">
        <v>0.60555555555555551</v>
      </c>
      <c r="K321" s="8">
        <v>256</v>
      </c>
      <c r="L321" s="8"/>
      <c r="M321" s="8" t="s">
        <v>37</v>
      </c>
      <c r="N321" s="8" t="s">
        <v>38</v>
      </c>
      <c r="O321" s="8" t="s">
        <v>39</v>
      </c>
      <c r="P321" s="8" t="s">
        <v>409</v>
      </c>
      <c r="Q321" s="8">
        <v>55.701222219999998</v>
      </c>
      <c r="R321" s="8">
        <v>-5.2701111100000002</v>
      </c>
      <c r="S321" s="16" t="s">
        <v>41</v>
      </c>
      <c r="T321" s="8" t="str">
        <f>CONCATENATE(A321,"_",SUBSTITUTE(IF(ISBLANK(Y321),IF(ISBLANK(AD321),IF(ISBLANK(AC321),AB321,AC321),AD321),Y321)," ","_"))</f>
        <v>Transect_Site4_Troglodytes_troglodytes</v>
      </c>
      <c r="U321" s="8" t="s">
        <v>42</v>
      </c>
      <c r="V321" s="8" t="s">
        <v>43</v>
      </c>
      <c r="W321" s="8" t="s">
        <v>365</v>
      </c>
      <c r="X321" s="8" t="s">
        <v>578</v>
      </c>
      <c r="Y321" s="8" t="s">
        <v>371</v>
      </c>
      <c r="Z321" s="8" t="s">
        <v>46</v>
      </c>
      <c r="AA321" s="8" t="s">
        <v>367</v>
      </c>
      <c r="AB321" s="8" t="s">
        <v>368</v>
      </c>
      <c r="AC321" s="8" t="s">
        <v>372</v>
      </c>
      <c r="AD321" s="8" t="s">
        <v>373</v>
      </c>
      <c r="AE321" s="4" t="str">
        <f>IF(OR(AG321="genus",AG321="species"),LEFT(Y321,FIND(" ",Y321)-1),"")</f>
        <v>Troglodytes</v>
      </c>
      <c r="AF321" s="4" t="str">
        <f>IF(AG321="species",Y321,"")</f>
        <v>Troglodytes troglodytes</v>
      </c>
      <c r="AG321" s="8" t="s">
        <v>61</v>
      </c>
    </row>
    <row r="322" spans="1:33" x14ac:dyDescent="0.3">
      <c r="A322" s="8" t="s">
        <v>409</v>
      </c>
      <c r="B322" s="8" t="s">
        <v>53</v>
      </c>
      <c r="C322" s="8" t="s">
        <v>143</v>
      </c>
      <c r="D322" s="8">
        <v>68</v>
      </c>
      <c r="E322" s="8" t="s">
        <v>362</v>
      </c>
      <c r="F322" s="8" t="s">
        <v>398</v>
      </c>
      <c r="G322" s="8">
        <v>750</v>
      </c>
      <c r="H322" s="8" t="s">
        <v>112</v>
      </c>
      <c r="I322" s="12">
        <v>45547</v>
      </c>
      <c r="J322" s="14">
        <v>0.60555555555555551</v>
      </c>
      <c r="K322" s="8">
        <v>256</v>
      </c>
      <c r="L322" s="8"/>
      <c r="M322" s="8" t="s">
        <v>37</v>
      </c>
      <c r="N322" s="8" t="s">
        <v>38</v>
      </c>
      <c r="O322" s="8" t="s">
        <v>39</v>
      </c>
      <c r="P322" s="8" t="s">
        <v>409</v>
      </c>
      <c r="Q322" s="8">
        <v>55.701222219999998</v>
      </c>
      <c r="R322" s="8">
        <v>-5.2701111100000002</v>
      </c>
      <c r="S322" s="16" t="s">
        <v>41</v>
      </c>
      <c r="T322" s="8" t="str">
        <f>CONCATENATE(A322,"_",SUBSTITUTE(IF(ISBLANK(Y322),IF(ISBLANK(AD322),IF(ISBLANK(AC322),AB322,AC322),AD322),Y322)," ","_"))</f>
        <v>Transect_Site4_Turdus_viscivorus</v>
      </c>
      <c r="U322" s="8" t="s">
        <v>42</v>
      </c>
      <c r="V322" s="8" t="s">
        <v>43</v>
      </c>
      <c r="W322" s="8" t="s">
        <v>365</v>
      </c>
      <c r="X322" s="8" t="s">
        <v>587</v>
      </c>
      <c r="Y322" s="8" t="s">
        <v>412</v>
      </c>
      <c r="Z322" s="8" t="s">
        <v>46</v>
      </c>
      <c r="AA322" s="8" t="s">
        <v>367</v>
      </c>
      <c r="AB322" s="8" t="s">
        <v>368</v>
      </c>
      <c r="AC322" s="8" t="s">
        <v>372</v>
      </c>
      <c r="AD322" s="8" t="s">
        <v>413</v>
      </c>
      <c r="AE322" s="4" t="str">
        <f>IF(OR(AG322="genus",AG322="species"),LEFT(Y322,FIND(" ",Y322)-1),"")</f>
        <v>Turdus</v>
      </c>
      <c r="AF322" s="4" t="str">
        <f>IF(AG322="species",Y322,"")</f>
        <v>Turdus viscivorus</v>
      </c>
      <c r="AG322" s="8" t="s">
        <v>61</v>
      </c>
    </row>
    <row r="323" spans="1:33" x14ac:dyDescent="0.3">
      <c r="A323" s="8" t="s">
        <v>416</v>
      </c>
      <c r="B323" s="8" t="s">
        <v>53</v>
      </c>
      <c r="C323" s="8" t="s">
        <v>131</v>
      </c>
      <c r="D323" s="8">
        <v>144</v>
      </c>
      <c r="E323" s="8" t="s">
        <v>362</v>
      </c>
      <c r="F323" s="8" t="s">
        <v>398</v>
      </c>
      <c r="G323" s="8">
        <v>800</v>
      </c>
      <c r="H323" s="8" t="s">
        <v>112</v>
      </c>
      <c r="I323" s="12">
        <v>45547</v>
      </c>
      <c r="J323" s="14">
        <v>0.5444444444444444</v>
      </c>
      <c r="K323" s="8">
        <v>256</v>
      </c>
      <c r="L323" s="8"/>
      <c r="M323" s="8" t="s">
        <v>37</v>
      </c>
      <c r="N323" s="8" t="s">
        <v>38</v>
      </c>
      <c r="O323" s="8" t="s">
        <v>39</v>
      </c>
      <c r="P323" s="8" t="s">
        <v>416</v>
      </c>
      <c r="Q323" s="8">
        <v>55.708238000000001</v>
      </c>
      <c r="R323" s="8">
        <v>-5.2800688999999998</v>
      </c>
      <c r="S323" s="16" t="s">
        <v>41</v>
      </c>
      <c r="T323" s="8" t="str">
        <f>CONCATENATE(A323,"_",SUBSTITUTE(IF(ISBLANK(Y323),IF(ISBLANK(AD323),IF(ISBLANK(AC323),AB323,AC323),AD323),Y323)," ","_"))</f>
        <v>Transect_Site5_Anthus_pratensis</v>
      </c>
      <c r="U323" s="8" t="s">
        <v>42</v>
      </c>
      <c r="V323" s="8" t="s">
        <v>43</v>
      </c>
      <c r="W323" s="8" t="s">
        <v>365</v>
      </c>
      <c r="X323" s="8" t="s">
        <v>572</v>
      </c>
      <c r="Y323" s="8" t="s">
        <v>382</v>
      </c>
      <c r="Z323" s="8" t="s">
        <v>46</v>
      </c>
      <c r="AA323" s="8" t="s">
        <v>367</v>
      </c>
      <c r="AB323" s="8" t="s">
        <v>368</v>
      </c>
      <c r="AC323" s="8" t="s">
        <v>372</v>
      </c>
      <c r="AD323" s="8" t="s">
        <v>383</v>
      </c>
      <c r="AE323" s="4" t="str">
        <f>IF(OR(AG323="genus",AG323="species"),LEFT(Y323,FIND(" ",Y323)-1),"")</f>
        <v>Anthus</v>
      </c>
      <c r="AF323" s="4" t="str">
        <f>IF(AG323="species",Y323,"")</f>
        <v>Anthus pratensis</v>
      </c>
      <c r="AG323" s="8" t="s">
        <v>61</v>
      </c>
    </row>
    <row r="324" spans="1:33" x14ac:dyDescent="0.3">
      <c r="A324" s="8" t="s">
        <v>416</v>
      </c>
      <c r="B324" s="8" t="s">
        <v>53</v>
      </c>
      <c r="C324" s="8" t="s">
        <v>131</v>
      </c>
      <c r="D324" s="8">
        <v>144</v>
      </c>
      <c r="E324" s="8" t="s">
        <v>362</v>
      </c>
      <c r="F324" s="8" t="s">
        <v>398</v>
      </c>
      <c r="G324" s="8">
        <v>800</v>
      </c>
      <c r="H324" s="8" t="s">
        <v>112</v>
      </c>
      <c r="I324" s="12">
        <v>45547</v>
      </c>
      <c r="J324" s="14">
        <v>0.5444444444444444</v>
      </c>
      <c r="K324" s="8">
        <v>256</v>
      </c>
      <c r="L324" s="8"/>
      <c r="M324" s="8" t="s">
        <v>37</v>
      </c>
      <c r="N324" s="8" t="s">
        <v>38</v>
      </c>
      <c r="O324" s="8" t="s">
        <v>39</v>
      </c>
      <c r="P324" s="8" t="s">
        <v>416</v>
      </c>
      <c r="Q324" s="8">
        <v>55.708238000000001</v>
      </c>
      <c r="R324" s="8">
        <v>-5.2800688999999998</v>
      </c>
      <c r="S324" s="16" t="s">
        <v>41</v>
      </c>
      <c r="T324" s="8" t="str">
        <f>CONCATENATE(A324,"_",SUBSTITUTE(IF(ISBLANK(Y324),IF(ISBLANK(AD324),IF(ISBLANK(AC324),AB324,AC324),AD324),Y324)," ","_"))</f>
        <v>Transect_Site5_Apus_apus</v>
      </c>
      <c r="U324" s="8" t="s">
        <v>42</v>
      </c>
      <c r="V324" s="8" t="s">
        <v>43</v>
      </c>
      <c r="W324" s="8" t="s">
        <v>365</v>
      </c>
      <c r="X324" s="8" t="s">
        <v>588</v>
      </c>
      <c r="Y324" s="8" t="s">
        <v>428</v>
      </c>
      <c r="Z324" s="8" t="s">
        <v>46</v>
      </c>
      <c r="AA324" s="8" t="s">
        <v>367</v>
      </c>
      <c r="AB324" s="8" t="s">
        <v>368</v>
      </c>
      <c r="AC324" s="8" t="s">
        <v>429</v>
      </c>
      <c r="AD324" s="8" t="s">
        <v>430</v>
      </c>
      <c r="AE324" s="4" t="str">
        <f>IF(OR(AG324="genus",AG324="species"),LEFT(Y324,FIND(" ",Y324)-1),"")</f>
        <v>Apus</v>
      </c>
      <c r="AF324" s="4" t="str">
        <f>IF(AG324="species",Y324,"")</f>
        <v>Apus apus</v>
      </c>
      <c r="AG324" s="8" t="s">
        <v>61</v>
      </c>
    </row>
    <row r="325" spans="1:33" x14ac:dyDescent="0.3">
      <c r="A325" s="8" t="s">
        <v>416</v>
      </c>
      <c r="B325" s="8" t="s">
        <v>53</v>
      </c>
      <c r="C325" s="8" t="s">
        <v>131</v>
      </c>
      <c r="D325" s="8">
        <v>144</v>
      </c>
      <c r="E325" s="8" t="s">
        <v>362</v>
      </c>
      <c r="F325" s="8" t="s">
        <v>398</v>
      </c>
      <c r="G325" s="8">
        <v>800</v>
      </c>
      <c r="H325" s="8" t="s">
        <v>112</v>
      </c>
      <c r="I325" s="12">
        <v>45547</v>
      </c>
      <c r="J325" s="14">
        <v>0.5444444444444444</v>
      </c>
      <c r="K325" s="8">
        <v>256</v>
      </c>
      <c r="L325" s="8"/>
      <c r="M325" s="8" t="s">
        <v>37</v>
      </c>
      <c r="N325" s="8" t="s">
        <v>38</v>
      </c>
      <c r="O325" s="8" t="s">
        <v>39</v>
      </c>
      <c r="P325" s="8" t="s">
        <v>416</v>
      </c>
      <c r="Q325" s="8">
        <v>55.708238000000001</v>
      </c>
      <c r="R325" s="8">
        <v>-5.2800688999999998</v>
      </c>
      <c r="S325" s="16" t="s">
        <v>41</v>
      </c>
      <c r="T325" s="8" t="str">
        <f>CONCATENATE(A325,"_",SUBSTITUTE(IF(ISBLANK(Y325),IF(ISBLANK(AD325),IF(ISBLANK(AC325),AB325,AC325),AD325),Y325)," ","_"))</f>
        <v>Transect_Site5_Cervus_elaphus</v>
      </c>
      <c r="U325" s="8" t="s">
        <v>42</v>
      </c>
      <c r="V325" s="8" t="s">
        <v>43</v>
      </c>
      <c r="W325" s="8" t="s">
        <v>365</v>
      </c>
      <c r="X325" s="8" t="s">
        <v>581</v>
      </c>
      <c r="Y325" s="8" t="s">
        <v>418</v>
      </c>
      <c r="Z325" s="8" t="s">
        <v>46</v>
      </c>
      <c r="AA325" s="8" t="s">
        <v>367</v>
      </c>
      <c r="AB325" s="8" t="s">
        <v>419</v>
      </c>
      <c r="AC325" s="8" t="s">
        <v>420</v>
      </c>
      <c r="AD325" s="8" t="s">
        <v>421</v>
      </c>
      <c r="AE325" s="4" t="str">
        <f>IF(OR(AG325="genus",AG325="species"),LEFT(Y325,FIND(" ",Y325)-1),"")</f>
        <v>Cervus</v>
      </c>
      <c r="AF325" s="4" t="str">
        <f>IF(AG325="species",Y325,"")</f>
        <v>Cervus elaphus</v>
      </c>
      <c r="AG325" s="8" t="s">
        <v>61</v>
      </c>
    </row>
    <row r="326" spans="1:33" x14ac:dyDescent="0.3">
      <c r="A326" s="8" t="s">
        <v>416</v>
      </c>
      <c r="B326" s="8" t="s">
        <v>53</v>
      </c>
      <c r="C326" s="8" t="s">
        <v>131</v>
      </c>
      <c r="D326" s="8">
        <v>144</v>
      </c>
      <c r="E326" s="8" t="s">
        <v>362</v>
      </c>
      <c r="F326" s="8" t="s">
        <v>398</v>
      </c>
      <c r="G326" s="8">
        <v>800</v>
      </c>
      <c r="H326" s="8" t="s">
        <v>112</v>
      </c>
      <c r="I326" s="12">
        <v>45547</v>
      </c>
      <c r="J326" s="14">
        <v>0.5444444444444444</v>
      </c>
      <c r="K326" s="8">
        <v>256</v>
      </c>
      <c r="L326" s="8"/>
      <c r="M326" s="8" t="s">
        <v>37</v>
      </c>
      <c r="N326" s="8" t="s">
        <v>38</v>
      </c>
      <c r="O326" s="8" t="s">
        <v>39</v>
      </c>
      <c r="P326" s="8" t="s">
        <v>416</v>
      </c>
      <c r="Q326" s="8">
        <v>55.708238000000001</v>
      </c>
      <c r="R326" s="8">
        <v>-5.2800688999999998</v>
      </c>
      <c r="S326" s="16" t="s">
        <v>41</v>
      </c>
      <c r="T326" s="8" t="str">
        <f>CONCATENATE(A326,"_",SUBSTITUTE(IF(ISBLANK(Y326),IF(ISBLANK(AD326),IF(ISBLANK(AC326),AB326,AC326),AD326),Y326)," ","_"))</f>
        <v>Transect_Site5_Columba_palumbus</v>
      </c>
      <c r="U326" s="8" t="s">
        <v>42</v>
      </c>
      <c r="V326" s="8" t="s">
        <v>43</v>
      </c>
      <c r="W326" s="8" t="s">
        <v>365</v>
      </c>
      <c r="X326" s="8" t="s">
        <v>582</v>
      </c>
      <c r="Y326" s="8" t="s">
        <v>425</v>
      </c>
      <c r="Z326" s="8" t="s">
        <v>46</v>
      </c>
      <c r="AA326" s="8" t="s">
        <v>367</v>
      </c>
      <c r="AB326" s="8" t="s">
        <v>368</v>
      </c>
      <c r="AC326" s="8" t="s">
        <v>426</v>
      </c>
      <c r="AD326" s="8" t="s">
        <v>427</v>
      </c>
      <c r="AE326" s="4" t="str">
        <f>IF(OR(AG326="genus",AG326="species"),LEFT(Y326,FIND(" ",Y326)-1),"")</f>
        <v>Columba</v>
      </c>
      <c r="AF326" s="4" t="str">
        <f>IF(AG326="species",Y326,"")</f>
        <v>Columba palumbus</v>
      </c>
      <c r="AG326" s="8" t="s">
        <v>61</v>
      </c>
    </row>
    <row r="327" spans="1:33" x14ac:dyDescent="0.3">
      <c r="A327" s="8" t="s">
        <v>416</v>
      </c>
      <c r="B327" s="8" t="s">
        <v>53</v>
      </c>
      <c r="C327" s="8" t="s">
        <v>131</v>
      </c>
      <c r="D327" s="8">
        <v>144</v>
      </c>
      <c r="E327" s="8" t="s">
        <v>362</v>
      </c>
      <c r="F327" s="8" t="s">
        <v>398</v>
      </c>
      <c r="G327" s="8">
        <v>800</v>
      </c>
      <c r="H327" s="8" t="s">
        <v>112</v>
      </c>
      <c r="I327" s="12">
        <v>45547</v>
      </c>
      <c r="J327" s="14">
        <v>0.5444444444444444</v>
      </c>
      <c r="K327" s="8">
        <v>256</v>
      </c>
      <c r="L327" s="8"/>
      <c r="M327" s="8" t="s">
        <v>37</v>
      </c>
      <c r="N327" s="8" t="s">
        <v>38</v>
      </c>
      <c r="O327" s="8" t="s">
        <v>39</v>
      </c>
      <c r="P327" s="8" t="s">
        <v>416</v>
      </c>
      <c r="Q327" s="8">
        <v>55.708238000000001</v>
      </c>
      <c r="R327" s="8">
        <v>-5.2800688999999998</v>
      </c>
      <c r="S327" s="16" t="s">
        <v>41</v>
      </c>
      <c r="T327" s="8" t="str">
        <f>CONCATENATE(A327,"_",SUBSTITUTE(IF(ISBLANK(Y327),IF(ISBLANK(AD327),IF(ISBLANK(AC327),AB327,AC327),AD327),Y327)," ","_"))</f>
        <v>Transect_Site5_Corvus_corone</v>
      </c>
      <c r="U327" s="8" t="s">
        <v>42</v>
      </c>
      <c r="V327" s="8" t="s">
        <v>43</v>
      </c>
      <c r="W327" s="8" t="s">
        <v>365</v>
      </c>
      <c r="X327" s="8" t="s">
        <v>583</v>
      </c>
      <c r="Y327" s="8" t="s">
        <v>422</v>
      </c>
      <c r="Z327" s="8" t="s">
        <v>46</v>
      </c>
      <c r="AA327" s="8" t="s">
        <v>367</v>
      </c>
      <c r="AB327" s="8" t="s">
        <v>368</v>
      </c>
      <c r="AC327" s="8" t="s">
        <v>372</v>
      </c>
      <c r="AD327" s="8" t="s">
        <v>380</v>
      </c>
      <c r="AE327" s="4" t="str">
        <f>IF(OR(AG327="genus",AG327="species"),LEFT(Y327,FIND(" ",Y327)-1),"")</f>
        <v>Corvus</v>
      </c>
      <c r="AF327" s="4" t="str">
        <f>IF(AG327="species",Y327,"")</f>
        <v>Corvus corone</v>
      </c>
      <c r="AG327" s="8" t="s">
        <v>61</v>
      </c>
    </row>
    <row r="328" spans="1:33" x14ac:dyDescent="0.3">
      <c r="A328" s="8" t="s">
        <v>416</v>
      </c>
      <c r="B328" s="8" t="s">
        <v>53</v>
      </c>
      <c r="C328" s="8" t="s">
        <v>131</v>
      </c>
      <c r="D328" s="8">
        <v>144</v>
      </c>
      <c r="E328" s="8" t="s">
        <v>362</v>
      </c>
      <c r="F328" s="8" t="s">
        <v>398</v>
      </c>
      <c r="G328" s="8">
        <v>800</v>
      </c>
      <c r="H328" s="8" t="s">
        <v>112</v>
      </c>
      <c r="I328" s="12">
        <v>45547</v>
      </c>
      <c r="J328" s="14">
        <v>0.5444444444444444</v>
      </c>
      <c r="K328" s="8">
        <v>256</v>
      </c>
      <c r="L328" s="8"/>
      <c r="M328" s="8" t="s">
        <v>37</v>
      </c>
      <c r="N328" s="8" t="s">
        <v>38</v>
      </c>
      <c r="O328" s="8" t="s">
        <v>39</v>
      </c>
      <c r="P328" s="8" t="s">
        <v>416</v>
      </c>
      <c r="Q328" s="8">
        <v>55.708238000000001</v>
      </c>
      <c r="R328" s="8">
        <v>-5.2800688999999998</v>
      </c>
      <c r="S328" s="16" t="s">
        <v>41</v>
      </c>
      <c r="T328" s="8" t="str">
        <f>CONCATENATE(A328,"_",SUBSTITUTE(IF(ISBLANK(Y328),IF(ISBLANK(AD328),IF(ISBLANK(AC328),AB328,AC328),AD328),Y328)," ","_"))</f>
        <v>Transect_Site5_Delichon_urbicum</v>
      </c>
      <c r="U328" s="8" t="s">
        <v>42</v>
      </c>
      <c r="V328" s="8" t="s">
        <v>43</v>
      </c>
      <c r="W328" s="8" t="s">
        <v>365</v>
      </c>
      <c r="X328" s="8" t="s">
        <v>584</v>
      </c>
      <c r="Y328" s="8" t="s">
        <v>423</v>
      </c>
      <c r="Z328" s="8" t="s">
        <v>46</v>
      </c>
      <c r="AA328" s="8" t="s">
        <v>367</v>
      </c>
      <c r="AB328" s="8" t="s">
        <v>368</v>
      </c>
      <c r="AC328" s="8" t="s">
        <v>372</v>
      </c>
      <c r="AD328" s="8" t="s">
        <v>424</v>
      </c>
      <c r="AE328" s="4" t="str">
        <f>IF(OR(AG328="genus",AG328="species"),LEFT(Y328,FIND(" ",Y328)-1),"")</f>
        <v>Delichon</v>
      </c>
      <c r="AF328" s="4" t="str">
        <f>IF(AG328="species",Y328,"")</f>
        <v>Delichon urbicum</v>
      </c>
      <c r="AG328" s="8" t="s">
        <v>61</v>
      </c>
    </row>
    <row r="329" spans="1:33" x14ac:dyDescent="0.3">
      <c r="A329" s="8" t="s">
        <v>416</v>
      </c>
      <c r="B329" s="8" t="s">
        <v>53</v>
      </c>
      <c r="C329" s="8" t="s">
        <v>131</v>
      </c>
      <c r="D329" s="8">
        <v>144</v>
      </c>
      <c r="E329" s="8" t="s">
        <v>362</v>
      </c>
      <c r="F329" s="8" t="s">
        <v>398</v>
      </c>
      <c r="G329" s="8">
        <v>800</v>
      </c>
      <c r="H329" s="8" t="s">
        <v>112</v>
      </c>
      <c r="I329" s="12">
        <v>45547</v>
      </c>
      <c r="J329" s="14">
        <v>0.5444444444444444</v>
      </c>
      <c r="K329" s="8">
        <v>256</v>
      </c>
      <c r="L329" s="8"/>
      <c r="M329" s="8" t="s">
        <v>37</v>
      </c>
      <c r="N329" s="8" t="s">
        <v>38</v>
      </c>
      <c r="O329" s="8" t="s">
        <v>39</v>
      </c>
      <c r="P329" s="8" t="s">
        <v>416</v>
      </c>
      <c r="Q329" s="8">
        <v>55.708238000000001</v>
      </c>
      <c r="R329" s="8">
        <v>-5.2800688999999998</v>
      </c>
      <c r="S329" s="16" t="s">
        <v>41</v>
      </c>
      <c r="T329" s="8" t="str">
        <f>CONCATENATE(A329,"_",SUBSTITUTE(IF(ISBLANK(Y329),IF(ISBLANK(AD329),IF(ISBLANK(AC329),AB329,AC329),AD329),Y329)," ","_"))</f>
        <v>Transect_Site5_Falco_tinnunculus</v>
      </c>
      <c r="U329" s="8" t="s">
        <v>42</v>
      </c>
      <c r="V329" s="8" t="s">
        <v>43</v>
      </c>
      <c r="W329" s="8" t="s">
        <v>365</v>
      </c>
      <c r="X329" s="8" t="s">
        <v>576</v>
      </c>
      <c r="Y329" s="8" t="s">
        <v>403</v>
      </c>
      <c r="Z329" s="8" t="s">
        <v>46</v>
      </c>
      <c r="AA329" s="8" t="s">
        <v>367</v>
      </c>
      <c r="AB329" s="8" t="s">
        <v>368</v>
      </c>
      <c r="AC329" s="8" t="s">
        <v>404</v>
      </c>
      <c r="AD329" s="8" t="s">
        <v>405</v>
      </c>
      <c r="AE329" s="4" t="str">
        <f>IF(OR(AG329="genus",AG329="species"),LEFT(Y329,FIND(" ",Y329)-1),"")</f>
        <v>Falco</v>
      </c>
      <c r="AF329" s="4" t="str">
        <f>IF(AG329="species",Y329,"")</f>
        <v>Falco tinnunculus</v>
      </c>
      <c r="AG329" s="8" t="s">
        <v>61</v>
      </c>
    </row>
    <row r="330" spans="1:33" x14ac:dyDescent="0.3">
      <c r="A330" s="8" t="s">
        <v>416</v>
      </c>
      <c r="B330" s="8" t="s">
        <v>53</v>
      </c>
      <c r="C330" s="8" t="s">
        <v>131</v>
      </c>
      <c r="D330" s="8">
        <v>144</v>
      </c>
      <c r="E330" s="8" t="s">
        <v>362</v>
      </c>
      <c r="F330" s="8" t="s">
        <v>398</v>
      </c>
      <c r="G330" s="8">
        <v>800</v>
      </c>
      <c r="H330" s="8" t="s">
        <v>112</v>
      </c>
      <c r="I330" s="12">
        <v>45547</v>
      </c>
      <c r="J330" s="14">
        <v>0.5444444444444444</v>
      </c>
      <c r="K330" s="8">
        <v>256</v>
      </c>
      <c r="L330" s="8"/>
      <c r="M330" s="8" t="s">
        <v>37</v>
      </c>
      <c r="N330" s="8" t="s">
        <v>38</v>
      </c>
      <c r="O330" s="8" t="s">
        <v>39</v>
      </c>
      <c r="P330" s="8" t="s">
        <v>416</v>
      </c>
      <c r="Q330" s="8">
        <v>55.708238000000001</v>
      </c>
      <c r="R330" s="8">
        <v>-5.2800688999999998</v>
      </c>
      <c r="S330" s="16" t="s">
        <v>41</v>
      </c>
      <c r="T330" s="8" t="str">
        <f>CONCATENATE(A330,"_",SUBSTITUTE(IF(ISBLANK(Y330),IF(ISBLANK(AD330),IF(ISBLANK(AC330),AB330,AC330),AD330),Y330)," ","_"))</f>
        <v>Transect_Site5_Fringilla_coelebs</v>
      </c>
      <c r="U330" s="8" t="s">
        <v>42</v>
      </c>
      <c r="V330" s="8" t="s">
        <v>43</v>
      </c>
      <c r="W330" s="8" t="s">
        <v>365</v>
      </c>
      <c r="X330" s="8" t="s">
        <v>585</v>
      </c>
      <c r="Y330" s="8" t="s">
        <v>377</v>
      </c>
      <c r="Z330" s="8" t="s">
        <v>46</v>
      </c>
      <c r="AA330" s="8" t="s">
        <v>367</v>
      </c>
      <c r="AB330" s="8" t="s">
        <v>368</v>
      </c>
      <c r="AC330" s="8" t="s">
        <v>372</v>
      </c>
      <c r="AD330" s="8" t="s">
        <v>378</v>
      </c>
      <c r="AE330" s="4" t="str">
        <f>IF(OR(AG330="genus",AG330="species"),LEFT(Y330,FIND(" ",Y330)-1),"")</f>
        <v>Fringilla</v>
      </c>
      <c r="AF330" s="4" t="str">
        <f>IF(AG330="species",Y330,"")</f>
        <v>Fringilla coelebs</v>
      </c>
      <c r="AG330" s="8" t="s">
        <v>61</v>
      </c>
    </row>
    <row r="331" spans="1:33" x14ac:dyDescent="0.3">
      <c r="A331" s="8" t="s">
        <v>431</v>
      </c>
      <c r="B331" s="8" t="s">
        <v>53</v>
      </c>
      <c r="C331" s="8" t="s">
        <v>109</v>
      </c>
      <c r="D331" s="8">
        <v>225</v>
      </c>
      <c r="E331" s="8" t="s">
        <v>362</v>
      </c>
      <c r="F331" s="8" t="s">
        <v>398</v>
      </c>
      <c r="G331" s="8">
        <v>550</v>
      </c>
      <c r="H331" s="8" t="s">
        <v>112</v>
      </c>
      <c r="I331" s="12">
        <v>45547</v>
      </c>
      <c r="J331" s="14">
        <v>0.46875</v>
      </c>
      <c r="K331" s="8">
        <v>256</v>
      </c>
      <c r="L331" s="8"/>
      <c r="M331" s="8" t="s">
        <v>37</v>
      </c>
      <c r="N331" s="8" t="s">
        <v>38</v>
      </c>
      <c r="O331" s="8" t="s">
        <v>39</v>
      </c>
      <c r="P331" s="8" t="s">
        <v>431</v>
      </c>
      <c r="Q331" s="8">
        <v>55.70519444</v>
      </c>
      <c r="R331" s="8">
        <v>-5.2726666699999996</v>
      </c>
      <c r="S331" s="16" t="s">
        <v>41</v>
      </c>
      <c r="T331" s="8" t="str">
        <f>CONCATENATE(A331,"_",SUBSTITUTE(IF(ISBLANK(Y331),IF(ISBLANK(AD331),IF(ISBLANK(AC331),AB331,AC331),AD331),Y331)," ","_"))</f>
        <v>Transect_Site6_Anthus_pratensis</v>
      </c>
      <c r="U331" s="8" t="s">
        <v>42</v>
      </c>
      <c r="V331" s="8" t="s">
        <v>43</v>
      </c>
      <c r="W331" s="8" t="s">
        <v>365</v>
      </c>
      <c r="X331" s="8" t="s">
        <v>572</v>
      </c>
      <c r="Y331" s="8" t="s">
        <v>382</v>
      </c>
      <c r="Z331" s="8" t="s">
        <v>46</v>
      </c>
      <c r="AA331" s="8" t="s">
        <v>367</v>
      </c>
      <c r="AB331" s="8" t="s">
        <v>368</v>
      </c>
      <c r="AC331" s="8" t="s">
        <v>372</v>
      </c>
      <c r="AD331" s="8" t="s">
        <v>383</v>
      </c>
      <c r="AE331" s="4" t="str">
        <f>IF(OR(AG331="genus",AG331="species"),LEFT(Y331,FIND(" ",Y331)-1),"")</f>
        <v>Anthus</v>
      </c>
      <c r="AF331" s="4" t="str">
        <f>IF(AG331="species",Y331,"")</f>
        <v>Anthus pratensis</v>
      </c>
      <c r="AG331" s="8" t="s">
        <v>61</v>
      </c>
    </row>
    <row r="332" spans="1:33" x14ac:dyDescent="0.3">
      <c r="A332" s="8" t="s">
        <v>431</v>
      </c>
      <c r="B332" s="8" t="s">
        <v>53</v>
      </c>
      <c r="C332" s="8" t="s">
        <v>109</v>
      </c>
      <c r="D332" s="8">
        <v>225</v>
      </c>
      <c r="E332" s="8" t="s">
        <v>362</v>
      </c>
      <c r="F332" s="8" t="s">
        <v>398</v>
      </c>
      <c r="G332" s="8">
        <v>550</v>
      </c>
      <c r="H332" s="8" t="s">
        <v>112</v>
      </c>
      <c r="I332" s="12">
        <v>45547</v>
      </c>
      <c r="J332" s="14">
        <v>0.46875</v>
      </c>
      <c r="K332" s="8">
        <v>256</v>
      </c>
      <c r="L332" s="8"/>
      <c r="M332" s="8" t="s">
        <v>37</v>
      </c>
      <c r="N332" s="8" t="s">
        <v>38</v>
      </c>
      <c r="O332" s="8" t="s">
        <v>39</v>
      </c>
      <c r="P332" s="8" t="s">
        <v>431</v>
      </c>
      <c r="Q332" s="8">
        <v>55.70519444</v>
      </c>
      <c r="R332" s="8">
        <v>-5.2726666699999996</v>
      </c>
      <c r="S332" s="16" t="s">
        <v>41</v>
      </c>
      <c r="T332" s="8" t="str">
        <f>CONCATENATE(A332,"_",SUBSTITUTE(IF(ISBLANK(Y332),IF(ISBLANK(AD332),IF(ISBLANK(AC332),AB332,AC332),AD332),Y332)," ","_"))</f>
        <v>Transect_Site6_Aquila_chrysaetos</v>
      </c>
      <c r="U332" s="8" t="s">
        <v>42</v>
      </c>
      <c r="V332" s="8" t="s">
        <v>43</v>
      </c>
      <c r="W332" s="8" t="s">
        <v>365</v>
      </c>
      <c r="X332" s="8" t="s">
        <v>573</v>
      </c>
      <c r="Y332" s="8" t="s">
        <v>385</v>
      </c>
      <c r="Z332" s="8" t="s">
        <v>46</v>
      </c>
      <c r="AA332" s="8" t="s">
        <v>367</v>
      </c>
      <c r="AB332" s="8" t="s">
        <v>368</v>
      </c>
      <c r="AC332" s="8" t="s">
        <v>386</v>
      </c>
      <c r="AD332" s="8" t="s">
        <v>387</v>
      </c>
      <c r="AE332" s="4" t="str">
        <f>IF(OR(AG332="genus",AG332="species"),LEFT(Y332,FIND(" ",Y332)-1),"")</f>
        <v>Aquila</v>
      </c>
      <c r="AF332" s="4" t="str">
        <f>IF(AG332="species",Y332,"")</f>
        <v>Aquila chrysaetos</v>
      </c>
      <c r="AG332" s="8" t="s">
        <v>61</v>
      </c>
    </row>
    <row r="333" spans="1:33" x14ac:dyDescent="0.3">
      <c r="A333" s="8" t="s">
        <v>457</v>
      </c>
      <c r="B333" s="8" t="s">
        <v>32</v>
      </c>
      <c r="C333" s="4" t="s">
        <v>131</v>
      </c>
      <c r="D333" s="8">
        <v>4</v>
      </c>
      <c r="E333" s="8" t="s">
        <v>438</v>
      </c>
      <c r="F333" s="8" t="s">
        <v>439</v>
      </c>
      <c r="G333" s="8">
        <v>3</v>
      </c>
      <c r="H333" s="8" t="s">
        <v>35</v>
      </c>
      <c r="I333" s="18">
        <v>45548</v>
      </c>
      <c r="J333" s="18" t="s">
        <v>458</v>
      </c>
      <c r="K333" s="8">
        <v>257</v>
      </c>
      <c r="L333" s="4"/>
      <c r="M333" s="8" t="s">
        <v>37</v>
      </c>
      <c r="N333" s="8" t="s">
        <v>38</v>
      </c>
      <c r="O333" s="8" t="s">
        <v>39</v>
      </c>
      <c r="P333" s="8" t="s">
        <v>459</v>
      </c>
      <c r="Q333" s="8">
        <v>55.70091</v>
      </c>
      <c r="R333" s="8">
        <v>-5.2836100000000004</v>
      </c>
      <c r="S333" s="8" t="s">
        <v>41</v>
      </c>
      <c r="T333" s="8" t="str">
        <f>CONCATENATE(A333,"_",SUBSTITUTE(IF(ISBLANK(Y333),IF(ISBLANK(AD333),IF(ISBLANK(AC333),AB333,AC333),AD333),Y333)," ","_"))</f>
        <v>day2_audio1_Pipistrellus_nathusii</v>
      </c>
      <c r="U333" s="8" t="s">
        <v>442</v>
      </c>
      <c r="V333" s="8" t="s">
        <v>43</v>
      </c>
      <c r="W333" s="8">
        <v>13</v>
      </c>
      <c r="X333" s="8" t="s">
        <v>455</v>
      </c>
      <c r="Y333" s="8" t="s">
        <v>456</v>
      </c>
      <c r="Z333" s="8" t="s">
        <v>46</v>
      </c>
      <c r="AA333" s="8" t="s">
        <v>367</v>
      </c>
      <c r="AB333" s="8" t="s">
        <v>419</v>
      </c>
      <c r="AC333" s="8" t="s">
        <v>445</v>
      </c>
      <c r="AD333" s="8" t="s">
        <v>446</v>
      </c>
      <c r="AE333" s="4" t="str">
        <f>IF(OR(AG333="genus",AG333="species"),LEFT(Y333,FIND(" ",Y333)-1),"")</f>
        <v>Pipistrellus</v>
      </c>
      <c r="AF333" s="4" t="str">
        <f>IF(AG333="species",Y333,"")</f>
        <v>Pipistrellus nathusii</v>
      </c>
      <c r="AG333" s="4" t="s">
        <v>61</v>
      </c>
    </row>
    <row r="334" spans="1:33" x14ac:dyDescent="0.3">
      <c r="A334" s="8" t="s">
        <v>457</v>
      </c>
      <c r="B334" s="8" t="s">
        <v>32</v>
      </c>
      <c r="C334" s="4" t="s">
        <v>131</v>
      </c>
      <c r="D334" s="8">
        <v>4</v>
      </c>
      <c r="E334" s="8" t="s">
        <v>438</v>
      </c>
      <c r="F334" s="8" t="s">
        <v>439</v>
      </c>
      <c r="G334" s="8">
        <v>3</v>
      </c>
      <c r="H334" s="8" t="s">
        <v>35</v>
      </c>
      <c r="I334" s="18">
        <v>45548</v>
      </c>
      <c r="J334" s="18" t="s">
        <v>458</v>
      </c>
      <c r="K334" s="8">
        <v>257</v>
      </c>
      <c r="L334" s="4"/>
      <c r="M334" s="8" t="s">
        <v>37</v>
      </c>
      <c r="N334" s="8" t="s">
        <v>38</v>
      </c>
      <c r="O334" s="8" t="s">
        <v>39</v>
      </c>
      <c r="P334" s="8" t="s">
        <v>459</v>
      </c>
      <c r="Q334" s="8">
        <v>55.70091</v>
      </c>
      <c r="R334" s="8">
        <v>-5.2836100000000004</v>
      </c>
      <c r="S334" s="8" t="s">
        <v>41</v>
      </c>
      <c r="T334" s="8" t="str">
        <f>CONCATENATE(A334,"_",SUBSTITUTE(IF(ISBLANK(Y334),IF(ISBLANK(AD334),IF(ISBLANK(AC334),AB334,AC334),AD334),Y334)," ","_"))</f>
        <v>day2_audio1_Pipistrellus_pipistrellus</v>
      </c>
      <c r="U334" s="8" t="s">
        <v>442</v>
      </c>
      <c r="V334" s="8" t="s">
        <v>43</v>
      </c>
      <c r="W334" s="8">
        <v>284</v>
      </c>
      <c r="X334" s="8" t="s">
        <v>443</v>
      </c>
      <c r="Y334" s="8" t="s">
        <v>444</v>
      </c>
      <c r="Z334" s="8" t="s">
        <v>46</v>
      </c>
      <c r="AA334" s="8" t="s">
        <v>367</v>
      </c>
      <c r="AB334" s="8" t="s">
        <v>419</v>
      </c>
      <c r="AC334" s="8" t="s">
        <v>445</v>
      </c>
      <c r="AD334" s="8" t="s">
        <v>446</v>
      </c>
      <c r="AE334" s="4" t="str">
        <f>IF(OR(AG334="genus",AG334="species"),LEFT(Y334,FIND(" ",Y334)-1),"")</f>
        <v>Pipistrellus</v>
      </c>
      <c r="AF334" s="4" t="str">
        <f>IF(AG334="species",Y334,"")</f>
        <v>Pipistrellus pipistrellus</v>
      </c>
      <c r="AG334" s="4" t="s">
        <v>61</v>
      </c>
    </row>
    <row r="335" spans="1:33" x14ac:dyDescent="0.3">
      <c r="A335" s="8" t="s">
        <v>460</v>
      </c>
      <c r="B335" s="8" t="s">
        <v>32</v>
      </c>
      <c r="C335" s="8" t="s">
        <v>461</v>
      </c>
      <c r="D335" s="8">
        <v>9</v>
      </c>
      <c r="E335" s="8" t="s">
        <v>438</v>
      </c>
      <c r="F335" s="8" t="s">
        <v>439</v>
      </c>
      <c r="G335" s="8">
        <v>3</v>
      </c>
      <c r="H335" s="8" t="s">
        <v>35</v>
      </c>
      <c r="I335" s="18">
        <v>45548</v>
      </c>
      <c r="J335" s="18" t="s">
        <v>458</v>
      </c>
      <c r="K335" s="8">
        <v>257</v>
      </c>
      <c r="L335" s="8"/>
      <c r="M335" s="8" t="s">
        <v>37</v>
      </c>
      <c r="N335" s="8" t="s">
        <v>38</v>
      </c>
      <c r="O335" s="8" t="s">
        <v>39</v>
      </c>
      <c r="P335" s="8" t="s">
        <v>462</v>
      </c>
      <c r="Q335" s="8">
        <v>55.698990000000002</v>
      </c>
      <c r="R335" s="8">
        <v>-5.2823099999999998</v>
      </c>
      <c r="S335" s="8" t="s">
        <v>41</v>
      </c>
      <c r="T335" s="8" t="str">
        <f>CONCATENATE(A335,"_",SUBSTITUTE(IF(ISBLANK(Y335),IF(ISBLANK(AD335),IF(ISBLANK(AC335),AB335,AC335),AD335),Y335)," ","_"))</f>
        <v>day2_audio2_Pipistrellus_pipistrellus</v>
      </c>
      <c r="U335" s="8" t="s">
        <v>442</v>
      </c>
      <c r="V335" s="8" t="s">
        <v>43</v>
      </c>
      <c r="W335" s="8">
        <v>274</v>
      </c>
      <c r="X335" s="8" t="s">
        <v>443</v>
      </c>
      <c r="Y335" s="8" t="s">
        <v>444</v>
      </c>
      <c r="Z335" s="8" t="s">
        <v>46</v>
      </c>
      <c r="AA335" s="8" t="s">
        <v>367</v>
      </c>
      <c r="AB335" s="8" t="s">
        <v>419</v>
      </c>
      <c r="AC335" s="8" t="s">
        <v>445</v>
      </c>
      <c r="AD335" s="8" t="s">
        <v>446</v>
      </c>
      <c r="AE335" s="4" t="str">
        <f>IF(OR(AG335="genus",AG335="species"),LEFT(Y335,FIND(" ",Y335)-1),"")</f>
        <v>Pipistrellus</v>
      </c>
      <c r="AF335" s="4" t="str">
        <f>IF(AG335="species",Y335,"")</f>
        <v>Pipistrellus pipistrellus</v>
      </c>
      <c r="AG335" s="4" t="s">
        <v>61</v>
      </c>
    </row>
    <row r="336" spans="1:33" x14ac:dyDescent="0.3">
      <c r="A336" s="4" t="s">
        <v>487</v>
      </c>
      <c r="B336" s="4" t="s">
        <v>32</v>
      </c>
      <c r="C336" s="4" t="s">
        <v>33</v>
      </c>
      <c r="D336" s="4">
        <v>15</v>
      </c>
      <c r="E336" s="4" t="s">
        <v>470</v>
      </c>
      <c r="F336" s="4" t="s">
        <v>488</v>
      </c>
      <c r="G336" s="4">
        <v>17.149999999999999</v>
      </c>
      <c r="H336" s="4" t="s">
        <v>35</v>
      </c>
      <c r="I336" s="18">
        <v>45548</v>
      </c>
      <c r="J336" s="18" t="s">
        <v>489</v>
      </c>
      <c r="K336" s="4">
        <v>257</v>
      </c>
      <c r="L336" s="4"/>
      <c r="M336" s="8" t="s">
        <v>37</v>
      </c>
      <c r="N336" s="8" t="s">
        <v>38</v>
      </c>
      <c r="O336" s="8" t="s">
        <v>39</v>
      </c>
      <c r="P336" s="4" t="s">
        <v>490</v>
      </c>
      <c r="Q336" s="4">
        <v>55.696899999999999</v>
      </c>
      <c r="R336" s="4">
        <v>-5.2811000000000003</v>
      </c>
      <c r="S336" s="8" t="s">
        <v>491</v>
      </c>
      <c r="T336" s="8" t="str">
        <f>CONCATENATE(A336,"_",SUBSTITUTE(IF(ISBLANK(Y336),IF(ISBLANK(AD336),IF(ISBLANK(AC336),AB336,AC336),AD336),Y336)," ","_"))</f>
        <v>day2_MCH1_</v>
      </c>
      <c r="U336" s="8" t="s">
        <v>442</v>
      </c>
      <c r="V336" s="8"/>
      <c r="W336" s="4">
        <v>0</v>
      </c>
      <c r="X336" s="4"/>
      <c r="Y336" s="4"/>
      <c r="Z336" s="8"/>
      <c r="AA336" s="8"/>
      <c r="AB336" s="8"/>
      <c r="AC336" s="8"/>
      <c r="AD336" s="8"/>
      <c r="AE336" s="4" t="str">
        <f>IF(OR(AG336="genus",AG336="species"),LEFT(Y336,FIND(" ",Y336)-1),"")</f>
        <v/>
      </c>
      <c r="AF336" s="4" t="str">
        <f>IF(AG336="species",Y336,"")</f>
        <v/>
      </c>
      <c r="AG336" s="4"/>
    </row>
    <row r="337" spans="1:33" x14ac:dyDescent="0.3">
      <c r="A337" s="4" t="s">
        <v>492</v>
      </c>
      <c r="B337" s="4" t="s">
        <v>32</v>
      </c>
      <c r="C337" s="4" t="s">
        <v>461</v>
      </c>
      <c r="D337" s="4">
        <v>5</v>
      </c>
      <c r="E337" s="4" t="s">
        <v>470</v>
      </c>
      <c r="F337" s="4" t="s">
        <v>493</v>
      </c>
      <c r="G337" s="4"/>
      <c r="H337" s="4" t="s">
        <v>35</v>
      </c>
      <c r="I337" s="18">
        <v>45548</v>
      </c>
      <c r="J337" s="18" t="s">
        <v>494</v>
      </c>
      <c r="K337" s="4">
        <v>257</v>
      </c>
      <c r="L337" s="4"/>
      <c r="M337" s="8" t="s">
        <v>37</v>
      </c>
      <c r="N337" s="8" t="s">
        <v>38</v>
      </c>
      <c r="O337" s="8" t="s">
        <v>39</v>
      </c>
      <c r="P337" s="4" t="s">
        <v>495</v>
      </c>
      <c r="Q337" s="4">
        <v>55.699944950000003</v>
      </c>
      <c r="R337" s="4">
        <v>-5.2839</v>
      </c>
      <c r="S337" s="8" t="s">
        <v>496</v>
      </c>
      <c r="T337" s="8" t="str">
        <f>CONCATENATE(A337,"_",SUBSTITUTE(IF(ISBLANK(Y337),IF(ISBLANK(AD337),IF(ISBLANK(AC337),AB337,AC337),AD337),Y337)," ","_"))</f>
        <v>day2_MCH5_</v>
      </c>
      <c r="U337" s="8" t="s">
        <v>442</v>
      </c>
      <c r="V337" s="8"/>
      <c r="W337" s="4">
        <v>0</v>
      </c>
      <c r="X337" s="4"/>
      <c r="Y337" s="4"/>
      <c r="Z337" s="17"/>
      <c r="AA337" s="4"/>
      <c r="AB337" s="4"/>
      <c r="AC337" s="4"/>
      <c r="AD337" s="4"/>
      <c r="AE337" s="4" t="str">
        <f>IF(OR(AG337="genus",AG337="species"),LEFT(Y337,FIND(" ",Y337)-1),"")</f>
        <v/>
      </c>
      <c r="AF337" s="4" t="str">
        <f>IF(AG337="species",Y337,"")</f>
        <v/>
      </c>
      <c r="AG337" s="4"/>
    </row>
    <row r="338" spans="1:33" x14ac:dyDescent="0.3">
      <c r="A338" s="8" t="s">
        <v>463</v>
      </c>
      <c r="B338" s="8" t="s">
        <v>53</v>
      </c>
      <c r="C338" s="8" t="s">
        <v>93</v>
      </c>
      <c r="D338" s="8">
        <v>16</v>
      </c>
      <c r="E338" s="8" t="s">
        <v>438</v>
      </c>
      <c r="F338" s="8" t="s">
        <v>439</v>
      </c>
      <c r="G338" s="8">
        <v>3</v>
      </c>
      <c r="H338" s="8" t="s">
        <v>35</v>
      </c>
      <c r="I338" s="18">
        <v>45548</v>
      </c>
      <c r="J338" s="18" t="s">
        <v>458</v>
      </c>
      <c r="K338" s="8">
        <v>257</v>
      </c>
      <c r="L338" s="8"/>
      <c r="M338" s="8" t="s">
        <v>37</v>
      </c>
      <c r="N338" s="8" t="s">
        <v>38</v>
      </c>
      <c r="O338" s="8" t="s">
        <v>39</v>
      </c>
      <c r="P338" s="8" t="s">
        <v>464</v>
      </c>
      <c r="Q338" s="8">
        <v>55.70552</v>
      </c>
      <c r="R338" s="8">
        <v>-5.2824600000000004</v>
      </c>
      <c r="S338" s="8" t="s">
        <v>41</v>
      </c>
      <c r="T338" s="8" t="str">
        <f>CONCATENATE(A338,"_",SUBSTITUTE(IF(ISBLANK(Y338),IF(ISBLANK(AD338),IF(ISBLANK(AC338),AB338,AC338),AD338),Y338)," ","_"))</f>
        <v>day2_audio3_Myotis_sp.</v>
      </c>
      <c r="U338" s="8" t="s">
        <v>442</v>
      </c>
      <c r="V338" s="8" t="s">
        <v>43</v>
      </c>
      <c r="W338" s="8">
        <v>79</v>
      </c>
      <c r="X338" s="8" t="s">
        <v>452</v>
      </c>
      <c r="Y338" s="8" t="s">
        <v>500</v>
      </c>
      <c r="Z338" s="8" t="s">
        <v>46</v>
      </c>
      <c r="AA338" s="8" t="s">
        <v>367</v>
      </c>
      <c r="AB338" s="8" t="s">
        <v>419</v>
      </c>
      <c r="AC338" s="8" t="s">
        <v>445</v>
      </c>
      <c r="AD338" s="8" t="s">
        <v>446</v>
      </c>
      <c r="AE338" s="4" t="str">
        <f>IF(OR(AG338="genus",AG338="species"),LEFT(Y338,FIND(" ",Y338)-1),"")</f>
        <v>Myotis</v>
      </c>
      <c r="AF338" s="4" t="str">
        <f>IF(AG338="species",Y338,IF(RIGHT(AE338,4)=" sp.",LEFT(AE338,LEN(AE338)-4),AE338)&amp;" sp.")</f>
        <v>Myotis sp.</v>
      </c>
      <c r="AG338" s="4" t="s">
        <v>51</v>
      </c>
    </row>
    <row r="339" spans="1:33" x14ac:dyDescent="0.3">
      <c r="A339" s="8" t="s">
        <v>463</v>
      </c>
      <c r="B339" s="8" t="s">
        <v>53</v>
      </c>
      <c r="C339" s="8" t="s">
        <v>93</v>
      </c>
      <c r="D339" s="8">
        <v>16</v>
      </c>
      <c r="E339" s="8" t="s">
        <v>438</v>
      </c>
      <c r="F339" s="8" t="s">
        <v>439</v>
      </c>
      <c r="G339" s="8">
        <v>3</v>
      </c>
      <c r="H339" s="8" t="s">
        <v>35</v>
      </c>
      <c r="I339" s="18">
        <v>45548</v>
      </c>
      <c r="J339" s="18" t="s">
        <v>458</v>
      </c>
      <c r="K339" s="8">
        <v>257</v>
      </c>
      <c r="L339" s="8"/>
      <c r="M339" s="8" t="s">
        <v>37</v>
      </c>
      <c r="N339" s="8" t="s">
        <v>38</v>
      </c>
      <c r="O339" s="8" t="s">
        <v>39</v>
      </c>
      <c r="P339" s="8" t="s">
        <v>464</v>
      </c>
      <c r="Q339" s="8">
        <v>55.70552</v>
      </c>
      <c r="R339" s="8">
        <v>-5.2824600000000004</v>
      </c>
      <c r="S339" s="8" t="s">
        <v>41</v>
      </c>
      <c r="T339" s="8" t="str">
        <f>CONCATENATE(A339,"_",SUBSTITUTE(IF(ISBLANK(Y339),IF(ISBLANK(AD339),IF(ISBLANK(AC339),AB339,AC339),AD339),Y339)," ","_"))</f>
        <v>day2_audio3_Pipistrellus_nathusii</v>
      </c>
      <c r="U339" s="8" t="s">
        <v>442</v>
      </c>
      <c r="V339" s="8" t="s">
        <v>43</v>
      </c>
      <c r="W339" s="8">
        <v>30</v>
      </c>
      <c r="X339" s="8" t="s">
        <v>455</v>
      </c>
      <c r="Y339" s="8" t="s">
        <v>456</v>
      </c>
      <c r="Z339" s="8" t="s">
        <v>46</v>
      </c>
      <c r="AA339" s="8" t="s">
        <v>367</v>
      </c>
      <c r="AB339" s="8" t="s">
        <v>419</v>
      </c>
      <c r="AC339" s="8" t="s">
        <v>445</v>
      </c>
      <c r="AD339" s="8" t="s">
        <v>446</v>
      </c>
      <c r="AE339" s="4" t="str">
        <f>IF(OR(AG339="genus",AG339="species"),LEFT(Y339,FIND(" ",Y339)-1),"")</f>
        <v>Pipistrellus</v>
      </c>
      <c r="AF339" s="4" t="str">
        <f>IF(AG339="species",Y339,"")</f>
        <v>Pipistrellus nathusii</v>
      </c>
      <c r="AG339" s="4" t="s">
        <v>61</v>
      </c>
    </row>
    <row r="340" spans="1:33" x14ac:dyDescent="0.3">
      <c r="A340" s="8" t="s">
        <v>463</v>
      </c>
      <c r="B340" s="8" t="s">
        <v>53</v>
      </c>
      <c r="C340" s="8" t="s">
        <v>93</v>
      </c>
      <c r="D340" s="8">
        <v>16</v>
      </c>
      <c r="E340" s="8" t="s">
        <v>438</v>
      </c>
      <c r="F340" s="8" t="s">
        <v>439</v>
      </c>
      <c r="G340" s="8">
        <v>3</v>
      </c>
      <c r="H340" s="8" t="s">
        <v>35</v>
      </c>
      <c r="I340" s="18">
        <v>45548</v>
      </c>
      <c r="J340" s="18" t="s">
        <v>458</v>
      </c>
      <c r="K340" s="8">
        <v>257</v>
      </c>
      <c r="L340" s="8"/>
      <c r="M340" s="8" t="s">
        <v>37</v>
      </c>
      <c r="N340" s="8" t="s">
        <v>38</v>
      </c>
      <c r="O340" s="8" t="s">
        <v>39</v>
      </c>
      <c r="P340" s="8" t="s">
        <v>464</v>
      </c>
      <c r="Q340" s="8">
        <v>55.70552</v>
      </c>
      <c r="R340" s="8">
        <v>-5.2824600000000004</v>
      </c>
      <c r="S340" s="8" t="s">
        <v>41</v>
      </c>
      <c r="T340" s="8" t="str">
        <f>CONCATENATE(A340,"_",SUBSTITUTE(IF(ISBLANK(Y340),IF(ISBLANK(AD340),IF(ISBLANK(AC340),AB340,AC340),AD340),Y340)," ","_"))</f>
        <v>day2_audio3_Pipistrellus_pipistrellus</v>
      </c>
      <c r="U340" s="8" t="s">
        <v>442</v>
      </c>
      <c r="V340" s="8" t="s">
        <v>43</v>
      </c>
      <c r="W340" s="8">
        <v>14992</v>
      </c>
      <c r="X340" s="8" t="s">
        <v>443</v>
      </c>
      <c r="Y340" s="8" t="s">
        <v>444</v>
      </c>
      <c r="Z340" s="8" t="s">
        <v>46</v>
      </c>
      <c r="AA340" s="8" t="s">
        <v>367</v>
      </c>
      <c r="AB340" s="8" t="s">
        <v>419</v>
      </c>
      <c r="AC340" s="8" t="s">
        <v>445</v>
      </c>
      <c r="AD340" s="8" t="s">
        <v>446</v>
      </c>
      <c r="AE340" s="4" t="str">
        <f>IF(OR(AG340="genus",AG340="species"),LEFT(Y340,FIND(" ",Y340)-1),"")</f>
        <v>Pipistrellus</v>
      </c>
      <c r="AF340" s="4" t="str">
        <f>IF(AG340="species",Y340,"")</f>
        <v>Pipistrellus pipistrellus</v>
      </c>
      <c r="AG340" s="4" t="s">
        <v>61</v>
      </c>
    </row>
    <row r="341" spans="1:33" x14ac:dyDescent="0.3">
      <c r="A341" s="8" t="s">
        <v>463</v>
      </c>
      <c r="B341" s="8" t="s">
        <v>53</v>
      </c>
      <c r="C341" s="8" t="s">
        <v>93</v>
      </c>
      <c r="D341" s="8">
        <v>16</v>
      </c>
      <c r="E341" s="8" t="s">
        <v>438</v>
      </c>
      <c r="F341" s="8" t="s">
        <v>439</v>
      </c>
      <c r="G341" s="8">
        <v>3</v>
      </c>
      <c r="H341" s="8" t="s">
        <v>35</v>
      </c>
      <c r="I341" s="18">
        <v>45548</v>
      </c>
      <c r="J341" s="18" t="s">
        <v>458</v>
      </c>
      <c r="K341" s="8">
        <v>257</v>
      </c>
      <c r="L341" s="8"/>
      <c r="M341" s="8" t="s">
        <v>37</v>
      </c>
      <c r="N341" s="8" t="s">
        <v>38</v>
      </c>
      <c r="O341" s="8" t="s">
        <v>39</v>
      </c>
      <c r="P341" s="8" t="s">
        <v>464</v>
      </c>
      <c r="Q341" s="8">
        <v>55.70552</v>
      </c>
      <c r="R341" s="8">
        <v>-5.2824600000000004</v>
      </c>
      <c r="S341" s="8" t="s">
        <v>41</v>
      </c>
      <c r="T341" s="8" t="str">
        <f>CONCATENATE(A341,"_",SUBSTITUTE(IF(ISBLANK(Y341),IF(ISBLANK(AD341),IF(ISBLANK(AC341),AB341,AC341),AD341),Y341)," ","_"))</f>
        <v>day2_audio3_Pipistrellus_pygmaeus</v>
      </c>
      <c r="U341" s="8" t="s">
        <v>442</v>
      </c>
      <c r="V341" s="8" t="s">
        <v>43</v>
      </c>
      <c r="W341" s="8">
        <v>325</v>
      </c>
      <c r="X341" s="8" t="s">
        <v>447</v>
      </c>
      <c r="Y341" s="8" t="s">
        <v>448</v>
      </c>
      <c r="Z341" s="8" t="s">
        <v>46</v>
      </c>
      <c r="AA341" s="8" t="s">
        <v>367</v>
      </c>
      <c r="AB341" s="8" t="s">
        <v>419</v>
      </c>
      <c r="AC341" s="8" t="s">
        <v>445</v>
      </c>
      <c r="AD341" s="8" t="s">
        <v>446</v>
      </c>
      <c r="AE341" s="4" t="str">
        <f>IF(OR(AG341="genus",AG341="species"),LEFT(Y341,FIND(" ",Y341)-1),"")</f>
        <v>Pipistrellus</v>
      </c>
      <c r="AF341" s="4" t="str">
        <f>IF(AG341="species",Y341,"")</f>
        <v>Pipistrellus pygmaeus</v>
      </c>
      <c r="AG341" s="4" t="s">
        <v>61</v>
      </c>
    </row>
    <row r="342" spans="1:33" x14ac:dyDescent="0.3">
      <c r="A342" s="8" t="s">
        <v>463</v>
      </c>
      <c r="B342" s="8" t="s">
        <v>53</v>
      </c>
      <c r="C342" s="8" t="s">
        <v>93</v>
      </c>
      <c r="D342" s="8">
        <v>16</v>
      </c>
      <c r="E342" s="8" t="s">
        <v>438</v>
      </c>
      <c r="F342" s="8" t="s">
        <v>439</v>
      </c>
      <c r="G342" s="8">
        <v>3</v>
      </c>
      <c r="H342" s="8" t="s">
        <v>35</v>
      </c>
      <c r="I342" s="18">
        <v>45548</v>
      </c>
      <c r="J342" s="18" t="s">
        <v>458</v>
      </c>
      <c r="K342" s="8">
        <v>257</v>
      </c>
      <c r="L342" s="8"/>
      <c r="M342" s="8" t="s">
        <v>37</v>
      </c>
      <c r="N342" s="8" t="s">
        <v>38</v>
      </c>
      <c r="O342" s="8" t="s">
        <v>39</v>
      </c>
      <c r="P342" s="8" t="s">
        <v>464</v>
      </c>
      <c r="Q342" s="8">
        <v>55.70552</v>
      </c>
      <c r="R342" s="8">
        <v>-5.2824600000000004</v>
      </c>
      <c r="S342" s="8" t="s">
        <v>41</v>
      </c>
      <c r="T342" s="8" t="str">
        <f>CONCATENATE(A342,"_",SUBSTITUTE(IF(ISBLANK(Y342),IF(ISBLANK(AD342),IF(ISBLANK(AC342),AB342,AC342),AD342),Y342)," ","_"))</f>
        <v>day2_audio3_Plecotus_auritus</v>
      </c>
      <c r="U342" s="8" t="s">
        <v>442</v>
      </c>
      <c r="V342" s="8" t="s">
        <v>43</v>
      </c>
      <c r="W342" s="8">
        <v>19</v>
      </c>
      <c r="X342" s="8" t="s">
        <v>465</v>
      </c>
      <c r="Y342" s="8" t="s">
        <v>466</v>
      </c>
      <c r="Z342" s="8" t="s">
        <v>46</v>
      </c>
      <c r="AA342" s="8" t="s">
        <v>367</v>
      </c>
      <c r="AB342" s="8" t="s">
        <v>419</v>
      </c>
      <c r="AC342" s="8" t="s">
        <v>445</v>
      </c>
      <c r="AD342" s="8" t="s">
        <v>446</v>
      </c>
      <c r="AE342" s="4" t="str">
        <f>IF(OR(AG342="genus",AG342="species"),LEFT(Y342,FIND(" ",Y342)-1),"")</f>
        <v>Plecotus</v>
      </c>
      <c r="AF342" s="4" t="str">
        <f>IF(AG342="species",Y342,"")</f>
        <v>Plecotus auritus</v>
      </c>
      <c r="AG342" s="4" t="s">
        <v>61</v>
      </c>
    </row>
    <row r="343" spans="1:33" x14ac:dyDescent="0.3">
      <c r="A343" s="8" t="s">
        <v>467</v>
      </c>
      <c r="B343" s="8" t="s">
        <v>53</v>
      </c>
      <c r="C343" s="8" t="s">
        <v>93</v>
      </c>
      <c r="D343" s="8">
        <v>20</v>
      </c>
      <c r="E343" s="8" t="s">
        <v>438</v>
      </c>
      <c r="F343" s="8" t="s">
        <v>439</v>
      </c>
      <c r="G343" s="8">
        <v>3</v>
      </c>
      <c r="H343" s="8" t="s">
        <v>35</v>
      </c>
      <c r="I343" s="18">
        <v>45548</v>
      </c>
      <c r="J343" s="18" t="s">
        <v>458</v>
      </c>
      <c r="K343" s="8">
        <v>257</v>
      </c>
      <c r="L343" s="8"/>
      <c r="M343" s="8" t="s">
        <v>37</v>
      </c>
      <c r="N343" s="8" t="s">
        <v>38</v>
      </c>
      <c r="O343" s="8" t="s">
        <v>39</v>
      </c>
      <c r="P343" s="8" t="s">
        <v>468</v>
      </c>
      <c r="Q343" s="8">
        <v>55.703139999999998</v>
      </c>
      <c r="R343" s="8">
        <v>-5.2790100000000004</v>
      </c>
      <c r="S343" s="8" t="s">
        <v>41</v>
      </c>
      <c r="T343" s="8" t="str">
        <f>CONCATENATE(A343,"_",SUBSTITUTE(IF(ISBLANK(Y343),IF(ISBLANK(AD343),IF(ISBLANK(AC343),AB343,AC343),AD343),Y343)," ","_"))</f>
        <v>day2_audio4_Myotis_sp.</v>
      </c>
      <c r="U343" s="8" t="s">
        <v>442</v>
      </c>
      <c r="V343" s="8" t="s">
        <v>43</v>
      </c>
      <c r="W343" s="8">
        <v>3</v>
      </c>
      <c r="X343" s="8" t="s">
        <v>452</v>
      </c>
      <c r="Y343" s="8" t="s">
        <v>500</v>
      </c>
      <c r="Z343" s="8" t="s">
        <v>46</v>
      </c>
      <c r="AA343" s="8" t="s">
        <v>367</v>
      </c>
      <c r="AB343" s="8" t="s">
        <v>419</v>
      </c>
      <c r="AC343" s="8" t="s">
        <v>445</v>
      </c>
      <c r="AD343" s="8" t="s">
        <v>446</v>
      </c>
      <c r="AE343" s="4" t="str">
        <f>IF(OR(AG343="genus",AG343="species"),LEFT(Y343,FIND(" ",Y343)-1),"")</f>
        <v>Myotis</v>
      </c>
      <c r="AF343" s="4" t="str">
        <f>IF(AG343="species",Y343,IF(RIGHT(AE343,4)=" sp.",LEFT(AE343,LEN(AE343)-4),AE343)&amp;" sp.")</f>
        <v>Myotis sp.</v>
      </c>
      <c r="AG343" s="4" t="s">
        <v>51</v>
      </c>
    </row>
    <row r="344" spans="1:33" x14ac:dyDescent="0.3">
      <c r="A344" s="8" t="s">
        <v>467</v>
      </c>
      <c r="B344" s="8" t="s">
        <v>53</v>
      </c>
      <c r="C344" s="8" t="s">
        <v>93</v>
      </c>
      <c r="D344" s="8">
        <v>20</v>
      </c>
      <c r="E344" s="8" t="s">
        <v>438</v>
      </c>
      <c r="F344" s="8" t="s">
        <v>439</v>
      </c>
      <c r="G344" s="8">
        <v>3</v>
      </c>
      <c r="H344" s="8" t="s">
        <v>35</v>
      </c>
      <c r="I344" s="18">
        <v>45548</v>
      </c>
      <c r="J344" s="18" t="s">
        <v>458</v>
      </c>
      <c r="K344" s="8">
        <v>257</v>
      </c>
      <c r="L344" s="8"/>
      <c r="M344" s="8" t="s">
        <v>37</v>
      </c>
      <c r="N344" s="8" t="s">
        <v>38</v>
      </c>
      <c r="O344" s="8" t="s">
        <v>39</v>
      </c>
      <c r="P344" s="8" t="s">
        <v>468</v>
      </c>
      <c r="Q344" s="8">
        <v>55.703139999999998</v>
      </c>
      <c r="R344" s="8">
        <v>-5.2790100000000004</v>
      </c>
      <c r="S344" s="8" t="s">
        <v>41</v>
      </c>
      <c r="T344" s="8" t="str">
        <f>CONCATENATE(A344,"_",SUBSTITUTE(IF(ISBLANK(Y344),IF(ISBLANK(AD344),IF(ISBLANK(AC344),AB344,AC344),AD344),Y344)," ","_"))</f>
        <v>day2_audio4_Pipistrellus_pipistrellus</v>
      </c>
      <c r="U344" s="8" t="s">
        <v>442</v>
      </c>
      <c r="V344" s="8" t="s">
        <v>43</v>
      </c>
      <c r="W344" s="8">
        <v>1604</v>
      </c>
      <c r="X344" s="8" t="s">
        <v>443</v>
      </c>
      <c r="Y344" s="8" t="s">
        <v>444</v>
      </c>
      <c r="Z344" s="8" t="s">
        <v>46</v>
      </c>
      <c r="AA344" s="8" t="s">
        <v>367</v>
      </c>
      <c r="AB344" s="8" t="s">
        <v>419</v>
      </c>
      <c r="AC344" s="8" t="s">
        <v>445</v>
      </c>
      <c r="AD344" s="8" t="s">
        <v>446</v>
      </c>
      <c r="AE344" s="4" t="str">
        <f>IF(OR(AG344="genus",AG344="species"),LEFT(Y344,FIND(" ",Y344)-1),"")</f>
        <v>Pipistrellus</v>
      </c>
      <c r="AF344" s="4" t="str">
        <f>IF(AG344="species",Y344,"")</f>
        <v>Pipistrellus pipistrellus</v>
      </c>
      <c r="AG344" s="4" t="s">
        <v>61</v>
      </c>
    </row>
    <row r="345" spans="1:33" x14ac:dyDescent="0.3">
      <c r="A345" s="8" t="s">
        <v>467</v>
      </c>
      <c r="B345" s="8" t="s">
        <v>53</v>
      </c>
      <c r="C345" s="8" t="s">
        <v>93</v>
      </c>
      <c r="D345" s="8">
        <v>20</v>
      </c>
      <c r="E345" s="8" t="s">
        <v>438</v>
      </c>
      <c r="F345" s="8" t="s">
        <v>439</v>
      </c>
      <c r="G345" s="8">
        <v>3</v>
      </c>
      <c r="H345" s="8" t="s">
        <v>35</v>
      </c>
      <c r="I345" s="18">
        <v>45548</v>
      </c>
      <c r="J345" s="18" t="s">
        <v>458</v>
      </c>
      <c r="K345" s="8">
        <v>257</v>
      </c>
      <c r="L345" s="8"/>
      <c r="M345" s="8" t="s">
        <v>37</v>
      </c>
      <c r="N345" s="8" t="s">
        <v>38</v>
      </c>
      <c r="O345" s="8" t="s">
        <v>39</v>
      </c>
      <c r="P345" s="8" t="s">
        <v>468</v>
      </c>
      <c r="Q345" s="8">
        <v>55.703139999999998</v>
      </c>
      <c r="R345" s="8">
        <v>-5.2790100000000004</v>
      </c>
      <c r="S345" s="8" t="s">
        <v>41</v>
      </c>
      <c r="T345" s="8" t="str">
        <f>CONCATENATE(A345,"_",SUBSTITUTE(IF(ISBLANK(Y345),IF(ISBLANK(AD345),IF(ISBLANK(AC345),AB345,AC345),AD345),Y345)," ","_"))</f>
        <v>day2_audio4_Pipistrellus_pygmaeus</v>
      </c>
      <c r="U345" s="8" t="s">
        <v>442</v>
      </c>
      <c r="V345" s="8" t="s">
        <v>43</v>
      </c>
      <c r="W345" s="8">
        <v>175</v>
      </c>
      <c r="X345" s="8" t="s">
        <v>447</v>
      </c>
      <c r="Y345" s="8" t="s">
        <v>448</v>
      </c>
      <c r="Z345" s="8" t="s">
        <v>46</v>
      </c>
      <c r="AA345" s="8" t="s">
        <v>367</v>
      </c>
      <c r="AB345" s="8" t="s">
        <v>419</v>
      </c>
      <c r="AC345" s="8" t="s">
        <v>445</v>
      </c>
      <c r="AD345" s="8" t="s">
        <v>446</v>
      </c>
      <c r="AE345" s="4" t="str">
        <f>IF(OR(AG345="genus",AG345="species"),LEFT(Y345,FIND(" ",Y345)-1),"")</f>
        <v>Pipistrellus</v>
      </c>
      <c r="AF345" s="4" t="str">
        <f>IF(AG345="species",Y345,"")</f>
        <v>Pipistrellus pygmaeus</v>
      </c>
      <c r="AG345" s="4" t="s">
        <v>61</v>
      </c>
    </row>
    <row r="346" spans="1:33" x14ac:dyDescent="0.3">
      <c r="A346" s="8" t="s">
        <v>467</v>
      </c>
      <c r="B346" s="8" t="s">
        <v>53</v>
      </c>
      <c r="C346" s="8" t="s">
        <v>93</v>
      </c>
      <c r="D346" s="8">
        <v>20</v>
      </c>
      <c r="E346" s="8" t="s">
        <v>438</v>
      </c>
      <c r="F346" s="8" t="s">
        <v>439</v>
      </c>
      <c r="G346" s="8">
        <v>3</v>
      </c>
      <c r="H346" s="8" t="s">
        <v>35</v>
      </c>
      <c r="I346" s="18">
        <v>45548</v>
      </c>
      <c r="J346" s="18" t="s">
        <v>458</v>
      </c>
      <c r="K346" s="8">
        <v>257</v>
      </c>
      <c r="L346" s="8"/>
      <c r="M346" s="8" t="s">
        <v>37</v>
      </c>
      <c r="N346" s="8" t="s">
        <v>38</v>
      </c>
      <c r="O346" s="8" t="s">
        <v>39</v>
      </c>
      <c r="P346" s="8" t="s">
        <v>468</v>
      </c>
      <c r="Q346" s="8">
        <v>55.703139999999998</v>
      </c>
      <c r="R346" s="8">
        <v>-5.2790100000000004</v>
      </c>
      <c r="S346" s="8" t="s">
        <v>41</v>
      </c>
      <c r="T346" s="8" t="str">
        <f>CONCATENATE(A346,"_",SUBSTITUTE(IF(ISBLANK(Y346),IF(ISBLANK(AD346),IF(ISBLANK(AC346),AB346,AC346),AD346),Y346)," ","_"))</f>
        <v>day2_audio4_Plecotus_auritus</v>
      </c>
      <c r="U346" s="8" t="s">
        <v>442</v>
      </c>
      <c r="V346" s="8" t="s">
        <v>43</v>
      </c>
      <c r="W346" s="8">
        <v>2</v>
      </c>
      <c r="X346" s="8" t="s">
        <v>465</v>
      </c>
      <c r="Y346" s="8" t="s">
        <v>466</v>
      </c>
      <c r="Z346" s="8" t="s">
        <v>46</v>
      </c>
      <c r="AA346" s="8" t="s">
        <v>367</v>
      </c>
      <c r="AB346" s="8" t="s">
        <v>419</v>
      </c>
      <c r="AC346" s="8" t="s">
        <v>445</v>
      </c>
      <c r="AD346" s="8" t="s">
        <v>446</v>
      </c>
      <c r="AE346" s="4" t="str">
        <f>IF(OR(AG346="genus",AG346="species"),LEFT(Y346,FIND(" ",Y346)-1),"")</f>
        <v>Plecotus</v>
      </c>
      <c r="AF346" s="4" t="str">
        <f>IF(AG346="species",Y346,"")</f>
        <v>Plecotus auritus</v>
      </c>
      <c r="AG346" s="4" t="s">
        <v>61</v>
      </c>
    </row>
    <row r="347" spans="1:33" x14ac:dyDescent="0.3">
      <c r="A347" s="4" t="s">
        <v>243</v>
      </c>
      <c r="B347" s="4" t="s">
        <v>53</v>
      </c>
      <c r="C347" s="4" t="s">
        <v>244</v>
      </c>
      <c r="D347" s="4">
        <v>120</v>
      </c>
      <c r="E347" s="4" t="s">
        <v>245</v>
      </c>
      <c r="F347" s="1" t="s">
        <v>246</v>
      </c>
      <c r="G347" s="11">
        <v>30</v>
      </c>
      <c r="H347" s="11" t="s">
        <v>247</v>
      </c>
      <c r="I347" s="22">
        <v>45548</v>
      </c>
      <c r="J347" s="6">
        <v>0.4201388888888889</v>
      </c>
      <c r="K347" s="4">
        <v>257</v>
      </c>
      <c r="L347" s="4" t="s">
        <v>248</v>
      </c>
      <c r="M347" s="4" t="s">
        <v>37</v>
      </c>
      <c r="N347" s="4" t="s">
        <v>38</v>
      </c>
      <c r="O347" s="4" t="s">
        <v>39</v>
      </c>
      <c r="P347" s="4" t="s">
        <v>249</v>
      </c>
      <c r="Q347" s="4">
        <v>55.704721999999997</v>
      </c>
      <c r="R347" s="4">
        <v>-5.2675000000000001</v>
      </c>
      <c r="S347" s="16" t="s">
        <v>41</v>
      </c>
      <c r="T347" s="8" t="str">
        <f>CONCATENATE(A347,"_",SUBSTITUTE(IF(ISBLANK(Y347),IF(ISBLANK(AD347),IF(ISBLANK(AC347),AB347,AC347),AD347),Y347)," ","_"))</f>
        <v>NSTransect_1_subsample_1_Coleoptera_sp.</v>
      </c>
      <c r="U347" s="8" t="s">
        <v>42</v>
      </c>
      <c r="V347" s="8" t="s">
        <v>43</v>
      </c>
      <c r="W347" s="8">
        <v>1</v>
      </c>
      <c r="X347" s="8" t="s">
        <v>596</v>
      </c>
      <c r="Y347" s="8" t="str">
        <f>IF(AG347="class",AB347,IF(AG347="order",AC347,IF(AG347="family",AD347,AA347)))&amp;" sp."</f>
        <v>Coleoptera sp.</v>
      </c>
      <c r="Z347" s="8" t="s">
        <v>46</v>
      </c>
      <c r="AA347" s="8" t="s">
        <v>47</v>
      </c>
      <c r="AB347" s="4" t="s">
        <v>48</v>
      </c>
      <c r="AC347" s="4" t="s">
        <v>253</v>
      </c>
      <c r="AD347" s="16" t="str">
        <f>IF(RIGHT(AC347,4)=" sp.",LEFT(AC347,LEN(AC347)-4),AC347)&amp;" sp."</f>
        <v>Coleoptera sp.</v>
      </c>
      <c r="AE347" s="4" t="str">
        <f>IF(OR(AG347="genus",AG347="species"),LEFT(Y347,FIND(" ",Y347)-1),IF(RIGHT(AD347,4)=" sp.",LEFT(AD347,LEN(AD347)-4),AD347)&amp;" sp.")</f>
        <v>Coleoptera sp.</v>
      </c>
      <c r="AF347" s="4" t="str">
        <f>IF(AG347="species",Y347,IF(RIGHT(AE347,4)=" sp.",LEFT(AE347,LEN(AE347)-4),AE347)&amp;" sp.")</f>
        <v>Coleoptera sp.</v>
      </c>
      <c r="AG347" s="4" t="s">
        <v>28</v>
      </c>
    </row>
    <row r="348" spans="1:33" x14ac:dyDescent="0.3">
      <c r="A348" s="4" t="s">
        <v>243</v>
      </c>
      <c r="B348" s="4" t="s">
        <v>53</v>
      </c>
      <c r="C348" s="4" t="s">
        <v>244</v>
      </c>
      <c r="D348" s="4">
        <v>120</v>
      </c>
      <c r="E348" s="4" t="s">
        <v>245</v>
      </c>
      <c r="F348" s="1" t="s">
        <v>246</v>
      </c>
      <c r="G348" s="11">
        <v>30</v>
      </c>
      <c r="H348" s="11" t="s">
        <v>247</v>
      </c>
      <c r="I348" s="22">
        <v>45548</v>
      </c>
      <c r="J348" s="6">
        <v>0.4201388888888889</v>
      </c>
      <c r="K348" s="4">
        <v>257</v>
      </c>
      <c r="L348" s="4" t="s">
        <v>248</v>
      </c>
      <c r="M348" s="4" t="s">
        <v>37</v>
      </c>
      <c r="N348" s="4" t="s">
        <v>38</v>
      </c>
      <c r="O348" s="4" t="s">
        <v>39</v>
      </c>
      <c r="P348" s="4" t="s">
        <v>249</v>
      </c>
      <c r="Q348" s="4">
        <v>55.704721999999997</v>
      </c>
      <c r="R348" s="4">
        <v>-5.2675000000000001</v>
      </c>
      <c r="S348" s="16" t="s">
        <v>41</v>
      </c>
      <c r="T348" s="8" t="str">
        <f>CONCATENATE(A348,"_",SUBSTITUTE(IF(ISBLANK(Y348),IF(ISBLANK(AD348),IF(ISBLANK(AC348),AB348,AC348),AD348),Y348)," ","_"))</f>
        <v>NSTransect_1_subsample_1_Ephemeroptera_sp.</v>
      </c>
      <c r="U348" s="8" t="s">
        <v>42</v>
      </c>
      <c r="V348" s="8" t="s">
        <v>43</v>
      </c>
      <c r="W348" s="4">
        <v>1</v>
      </c>
      <c r="X348" s="4" t="s">
        <v>597</v>
      </c>
      <c r="Y348" s="8" t="str">
        <f>IF(AG348="class",AB348,IF(AG348="order",AC348,IF(AG348="family",AD348,AA348)))&amp;" sp."</f>
        <v>Ephemeroptera sp.</v>
      </c>
      <c r="Z348" s="4" t="s">
        <v>46</v>
      </c>
      <c r="AA348" s="4" t="s">
        <v>47</v>
      </c>
      <c r="AB348" s="4" t="s">
        <v>48</v>
      </c>
      <c r="AC348" s="4" t="s">
        <v>252</v>
      </c>
      <c r="AD348" s="16" t="str">
        <f>IF(RIGHT(AC348,4)=" sp.",LEFT(AC348,LEN(AC348)-4),AC348)&amp;" sp."</f>
        <v>Ephemeroptera sp.</v>
      </c>
      <c r="AE348" s="4" t="str">
        <f>IF(OR(AG348="genus",AG348="species"),LEFT(Y348,FIND(" ",Y348)-1),IF(RIGHT(AD348,4)=" sp.",LEFT(AD348,LEN(AD348)-4),AD348)&amp;" sp.")</f>
        <v>Ephemeroptera sp.</v>
      </c>
      <c r="AF348" s="4" t="str">
        <f>IF(AG348="species",Y348,IF(RIGHT(AE348,4)=" sp.",LEFT(AE348,LEN(AE348)-4),AE348)&amp;" sp.")</f>
        <v>Ephemeroptera sp.</v>
      </c>
      <c r="AG348" s="4" t="s">
        <v>28</v>
      </c>
    </row>
    <row r="349" spans="1:33" x14ac:dyDescent="0.3">
      <c r="A349" s="4" t="s">
        <v>243</v>
      </c>
      <c r="B349" s="4" t="s">
        <v>53</v>
      </c>
      <c r="C349" s="4" t="s">
        <v>244</v>
      </c>
      <c r="D349" s="4">
        <v>120</v>
      </c>
      <c r="E349" s="4" t="s">
        <v>245</v>
      </c>
      <c r="F349" s="1" t="s">
        <v>246</v>
      </c>
      <c r="G349" s="11">
        <v>30</v>
      </c>
      <c r="H349" s="11" t="s">
        <v>247</v>
      </c>
      <c r="I349" s="22">
        <v>45548</v>
      </c>
      <c r="J349" s="6">
        <v>0.4201388888888889</v>
      </c>
      <c r="K349" s="4">
        <v>257</v>
      </c>
      <c r="L349" s="4" t="s">
        <v>248</v>
      </c>
      <c r="M349" s="4" t="s">
        <v>37</v>
      </c>
      <c r="N349" s="4" t="s">
        <v>38</v>
      </c>
      <c r="O349" s="4" t="s">
        <v>39</v>
      </c>
      <c r="P349" s="4" t="s">
        <v>249</v>
      </c>
      <c r="Q349" s="4">
        <v>55.704721999999997</v>
      </c>
      <c r="R349" s="4">
        <v>-5.2675000000000001</v>
      </c>
      <c r="S349" s="16" t="s">
        <v>41</v>
      </c>
      <c r="T349" s="8" t="str">
        <f>CONCATENATE(A349,"_",SUBSTITUTE(IF(ISBLANK(Y349),IF(ISBLANK(AD349),IF(ISBLANK(AC349),AB349,AC349),AD349),Y349)," ","_"))</f>
        <v>NSTransect_1_subsample_1_Plecoptera_sp.</v>
      </c>
      <c r="U349" s="8" t="s">
        <v>42</v>
      </c>
      <c r="V349" s="8" t="s">
        <v>43</v>
      </c>
      <c r="W349" s="4">
        <v>3</v>
      </c>
      <c r="X349" s="4" t="s">
        <v>250</v>
      </c>
      <c r="Y349" s="8" t="str">
        <f>IF(AG349="class",AB349,IF(AG349="order",AC349,IF(AG349="family",AD349,AA349)))&amp;" sp."</f>
        <v>Plecoptera sp.</v>
      </c>
      <c r="Z349" s="4" t="s">
        <v>46</v>
      </c>
      <c r="AA349" s="4" t="s">
        <v>47</v>
      </c>
      <c r="AB349" s="4" t="s">
        <v>48</v>
      </c>
      <c r="AC349" s="4" t="s">
        <v>251</v>
      </c>
      <c r="AD349" s="16" t="str">
        <f>IF(RIGHT(AC349,4)=" sp.",LEFT(AC349,LEN(AC349)-4),AC349)&amp;" sp."</f>
        <v>Plecoptera sp.</v>
      </c>
      <c r="AE349" s="4" t="str">
        <f>IF(OR(AG349="genus",AG349="species"),LEFT(Y349,FIND(" ",Y349)-1),IF(RIGHT(AD349,4)=" sp.",LEFT(AD349,LEN(AD349)-4),AD349)&amp;" sp.")</f>
        <v>Plecoptera sp.</v>
      </c>
      <c r="AF349" s="4" t="str">
        <f>IF(AG349="species",Y349,IF(RIGHT(AE349,4)=" sp.",LEFT(AE349,LEN(AE349)-4),AE349)&amp;" sp.")</f>
        <v>Plecoptera sp.</v>
      </c>
      <c r="AG349" s="4" t="s">
        <v>28</v>
      </c>
    </row>
    <row r="350" spans="1:33" x14ac:dyDescent="0.3">
      <c r="A350" s="4" t="s">
        <v>243</v>
      </c>
      <c r="B350" s="4" t="s">
        <v>53</v>
      </c>
      <c r="C350" s="4" t="s">
        <v>244</v>
      </c>
      <c r="D350" s="4">
        <v>120</v>
      </c>
      <c r="E350" s="4" t="s">
        <v>245</v>
      </c>
      <c r="F350" s="1" t="s">
        <v>246</v>
      </c>
      <c r="G350" s="11">
        <v>30</v>
      </c>
      <c r="H350" s="11" t="s">
        <v>247</v>
      </c>
      <c r="I350" s="22">
        <v>45548</v>
      </c>
      <c r="J350" s="6">
        <v>0.4201388888888889</v>
      </c>
      <c r="K350" s="4">
        <v>257</v>
      </c>
      <c r="L350" s="4" t="s">
        <v>248</v>
      </c>
      <c r="M350" s="4" t="s">
        <v>37</v>
      </c>
      <c r="N350" s="4" t="s">
        <v>38</v>
      </c>
      <c r="O350" s="4" t="s">
        <v>39</v>
      </c>
      <c r="P350" s="4" t="s">
        <v>249</v>
      </c>
      <c r="Q350" s="4">
        <v>55.704721999999997</v>
      </c>
      <c r="R350" s="4">
        <v>-5.2675000000000001</v>
      </c>
      <c r="S350" s="16" t="s">
        <v>41</v>
      </c>
      <c r="T350" s="8" t="str">
        <f>CONCATENATE(A350,"_",SUBSTITUTE(IF(ISBLANK(Y350),IF(ISBLANK(AD350),IF(ISBLANK(AC350),AB350,AC350),AD350),Y350)," ","_"))</f>
        <v>NSTransect_1_subsample_1_Trichoptera_sp.</v>
      </c>
      <c r="U350" s="8" t="s">
        <v>42</v>
      </c>
      <c r="V350" s="8" t="s">
        <v>43</v>
      </c>
      <c r="W350" s="4">
        <v>1</v>
      </c>
      <c r="X350" s="4" t="s">
        <v>598</v>
      </c>
      <c r="Y350" s="8" t="str">
        <f>IF(AG350="class",AB350,IF(AG350="order",AC350,IF(AG350="family",AD350,AA350)))&amp;" sp."</f>
        <v>Trichoptera sp.</v>
      </c>
      <c r="Z350" s="4" t="s">
        <v>46</v>
      </c>
      <c r="AA350" s="4" t="s">
        <v>47</v>
      </c>
      <c r="AB350" s="4" t="s">
        <v>48</v>
      </c>
      <c r="AC350" s="4" t="s">
        <v>84</v>
      </c>
      <c r="AD350" s="16" t="str">
        <f>IF(RIGHT(AC350,4)=" sp.",LEFT(AC350,LEN(AC350)-4),AC350)&amp;" sp."</f>
        <v>Trichoptera sp.</v>
      </c>
      <c r="AE350" s="4" t="str">
        <f>IF(OR(AG350="genus",AG350="species"),LEFT(Y350,FIND(" ",Y350)-1),IF(RIGHT(AD350,4)=" sp.",LEFT(AD350,LEN(AD350)-4),AD350)&amp;" sp.")</f>
        <v>Trichoptera sp.</v>
      </c>
      <c r="AF350" s="4" t="str">
        <f>IF(AG350="species",Y350,IF(RIGHT(AE350,4)=" sp.",LEFT(AE350,LEN(AE350)-4),AE350)&amp;" sp.")</f>
        <v>Trichoptera sp.</v>
      </c>
      <c r="AG350" s="4" t="s">
        <v>28</v>
      </c>
    </row>
    <row r="351" spans="1:33" x14ac:dyDescent="0.3">
      <c r="A351" s="4" t="s">
        <v>254</v>
      </c>
      <c r="B351" s="4" t="s">
        <v>53</v>
      </c>
      <c r="C351" s="4" t="s">
        <v>244</v>
      </c>
      <c r="D351" s="4">
        <v>120</v>
      </c>
      <c r="E351" s="4" t="s">
        <v>245</v>
      </c>
      <c r="F351" s="1" t="s">
        <v>246</v>
      </c>
      <c r="G351" s="11">
        <v>30</v>
      </c>
      <c r="H351" s="11" t="s">
        <v>247</v>
      </c>
      <c r="I351" s="22">
        <v>45548</v>
      </c>
      <c r="J351" s="6">
        <v>0.4201388888888889</v>
      </c>
      <c r="K351" s="4">
        <v>257</v>
      </c>
      <c r="L351" s="4" t="s">
        <v>248</v>
      </c>
      <c r="M351" s="4" t="s">
        <v>37</v>
      </c>
      <c r="N351" s="4" t="s">
        <v>38</v>
      </c>
      <c r="O351" s="4" t="s">
        <v>39</v>
      </c>
      <c r="P351" s="4" t="s">
        <v>249</v>
      </c>
      <c r="Q351" s="4">
        <v>55.704721999999997</v>
      </c>
      <c r="R351" s="4">
        <v>-5.2675000000000001</v>
      </c>
      <c r="S351" s="16" t="s">
        <v>41</v>
      </c>
      <c r="T351" s="8" t="str">
        <f>CONCATENATE(A351,"_",SUBSTITUTE(IF(ISBLANK(Y351),IF(ISBLANK(AD351),IF(ISBLANK(AC351),AB351,AC351),AD351),Y351)," ","_"))</f>
        <v>NSTransect_1_subsample_2_Ephemeroptera_sp.</v>
      </c>
      <c r="U351" s="8" t="s">
        <v>42</v>
      </c>
      <c r="V351" s="8" t="s">
        <v>43</v>
      </c>
      <c r="W351" s="4">
        <v>1</v>
      </c>
      <c r="X351" s="4" t="s">
        <v>597</v>
      </c>
      <c r="Y351" s="8" t="str">
        <f>IF(AG351="class",AB351,IF(AG351="order",AC351,IF(AG351="family",AD351,AA351)))&amp;" sp."</f>
        <v>Ephemeroptera sp.</v>
      </c>
      <c r="Z351" s="4" t="s">
        <v>46</v>
      </c>
      <c r="AA351" s="4" t="s">
        <v>47</v>
      </c>
      <c r="AB351" s="4" t="s">
        <v>48</v>
      </c>
      <c r="AC351" s="4" t="s">
        <v>252</v>
      </c>
      <c r="AD351" s="16" t="str">
        <f>IF(RIGHT(AC351,4)=" sp.",LEFT(AC351,LEN(AC351)-4),AC351)&amp;" sp."</f>
        <v>Ephemeroptera sp.</v>
      </c>
      <c r="AE351" s="4" t="str">
        <f>IF(OR(AG351="genus",AG351="species"),LEFT(Y351,FIND(" ",Y351)-1),IF(RIGHT(AD351,4)=" sp.",LEFT(AD351,LEN(AD351)-4),AD351)&amp;" sp.")</f>
        <v>Ephemeroptera sp.</v>
      </c>
      <c r="AF351" s="4" t="str">
        <f>IF(AG351="species",Y351,IF(RIGHT(AE351,4)=" sp.",LEFT(AE351,LEN(AE351)-4),AE351)&amp;" sp.")</f>
        <v>Ephemeroptera sp.</v>
      </c>
      <c r="AG351" s="4" t="s">
        <v>28</v>
      </c>
    </row>
    <row r="352" spans="1:33" x14ac:dyDescent="0.3">
      <c r="A352" s="4" t="s">
        <v>254</v>
      </c>
      <c r="B352" s="4" t="s">
        <v>53</v>
      </c>
      <c r="C352" s="4" t="s">
        <v>244</v>
      </c>
      <c r="D352" s="4">
        <v>120</v>
      </c>
      <c r="E352" s="4" t="s">
        <v>245</v>
      </c>
      <c r="F352" s="1" t="s">
        <v>246</v>
      </c>
      <c r="G352" s="11">
        <v>30</v>
      </c>
      <c r="H352" s="11" t="s">
        <v>247</v>
      </c>
      <c r="I352" s="22">
        <v>45548</v>
      </c>
      <c r="J352" s="6">
        <v>0.4201388888888889</v>
      </c>
      <c r="K352" s="4">
        <v>257</v>
      </c>
      <c r="L352" s="4" t="s">
        <v>248</v>
      </c>
      <c r="M352" s="4" t="s">
        <v>37</v>
      </c>
      <c r="N352" s="4" t="s">
        <v>38</v>
      </c>
      <c r="O352" s="4" t="s">
        <v>39</v>
      </c>
      <c r="P352" s="4" t="s">
        <v>249</v>
      </c>
      <c r="Q352" s="4">
        <v>55.704721999999997</v>
      </c>
      <c r="R352" s="4">
        <v>-5.2675000000000001</v>
      </c>
      <c r="S352" s="16" t="s">
        <v>41</v>
      </c>
      <c r="T352" s="8" t="str">
        <f>CONCATENATE(A352,"_",SUBSTITUTE(IF(ISBLANK(Y352),IF(ISBLANK(AD352),IF(ISBLANK(AC352),AB352,AC352),AD352),Y352)," ","_"))</f>
        <v>NSTransect_1_subsample_2_Lumbriculidae_sp.</v>
      </c>
      <c r="U352" s="8" t="s">
        <v>42</v>
      </c>
      <c r="V352" s="8" t="s">
        <v>43</v>
      </c>
      <c r="W352" s="4">
        <v>2</v>
      </c>
      <c r="X352" s="4" t="s">
        <v>315</v>
      </c>
      <c r="Y352" s="8" t="str">
        <f>IF(AG352="class",AB352,IF(AG352="order",AC352,IF(AG352="family",AD352,AA352)))&amp;" sp."</f>
        <v>Lumbriculidae sp.</v>
      </c>
      <c r="Z352" s="4" t="s">
        <v>46</v>
      </c>
      <c r="AA352" s="4" t="s">
        <v>255</v>
      </c>
      <c r="AB352" s="4" t="s">
        <v>256</v>
      </c>
      <c r="AC352" s="4" t="s">
        <v>257</v>
      </c>
      <c r="AD352" s="16" t="str">
        <f>IF(RIGHT(AC352,4)=" sp.",LEFT(AC352,LEN(AC352)-4),AC352)&amp;" sp."</f>
        <v>Lumbriculidae sp.</v>
      </c>
      <c r="AE352" s="4" t="str">
        <f>IF(OR(AG352="genus",AG352="species"),LEFT(Y352,FIND(" ",Y352)-1),IF(RIGHT(AD352,4)=" sp.",LEFT(AD352,LEN(AD352)-4),AD352)&amp;" sp.")</f>
        <v>Lumbriculidae sp.</v>
      </c>
      <c r="AF352" s="4" t="str">
        <f>IF(AG352="species",Y352,IF(RIGHT(AE352,4)=" sp.",LEFT(AE352,LEN(AE352)-4),AE352)&amp;" sp.")</f>
        <v>Lumbriculidae sp.</v>
      </c>
      <c r="AG352" s="4" t="s">
        <v>28</v>
      </c>
    </row>
    <row r="353" spans="1:33" x14ac:dyDescent="0.3">
      <c r="A353" s="4" t="s">
        <v>254</v>
      </c>
      <c r="B353" s="4" t="s">
        <v>53</v>
      </c>
      <c r="C353" s="4" t="s">
        <v>244</v>
      </c>
      <c r="D353" s="4">
        <v>120</v>
      </c>
      <c r="E353" s="4" t="s">
        <v>245</v>
      </c>
      <c r="F353" s="1" t="s">
        <v>246</v>
      </c>
      <c r="G353" s="11">
        <v>30</v>
      </c>
      <c r="H353" s="11" t="s">
        <v>247</v>
      </c>
      <c r="I353" s="22">
        <v>45548</v>
      </c>
      <c r="J353" s="6">
        <v>0.4201388888888889</v>
      </c>
      <c r="K353" s="4">
        <v>257</v>
      </c>
      <c r="L353" s="4" t="s">
        <v>248</v>
      </c>
      <c r="M353" s="4" t="s">
        <v>37</v>
      </c>
      <c r="N353" s="4" t="s">
        <v>38</v>
      </c>
      <c r="O353" s="4" t="s">
        <v>39</v>
      </c>
      <c r="P353" s="4" t="s">
        <v>249</v>
      </c>
      <c r="Q353" s="4">
        <v>55.704721999999997</v>
      </c>
      <c r="R353" s="4">
        <v>-5.2675000000000001</v>
      </c>
      <c r="S353" s="16" t="s">
        <v>41</v>
      </c>
      <c r="T353" s="8" t="str">
        <f>CONCATENATE(A353,"_",SUBSTITUTE(IF(ISBLANK(Y353),IF(ISBLANK(AD353),IF(ISBLANK(AC353),AB353,AC353),AD353),Y353)," ","_"))</f>
        <v>NSTransect_1_subsample_2_Plecoptera_sp.</v>
      </c>
      <c r="U353" s="8" t="s">
        <v>42</v>
      </c>
      <c r="V353" s="8" t="s">
        <v>43</v>
      </c>
      <c r="W353" s="4">
        <v>1</v>
      </c>
      <c r="X353" s="4" t="s">
        <v>250</v>
      </c>
      <c r="Y353" s="8" t="str">
        <f>IF(AG353="class",AB353,IF(AG353="order",AC353,IF(AG353="family",AD353,AA353)))&amp;" sp."</f>
        <v>Plecoptera sp.</v>
      </c>
      <c r="Z353" s="4" t="s">
        <v>46</v>
      </c>
      <c r="AA353" s="4" t="s">
        <v>47</v>
      </c>
      <c r="AB353" s="4" t="s">
        <v>48</v>
      </c>
      <c r="AC353" s="4" t="s">
        <v>251</v>
      </c>
      <c r="AD353" s="16" t="str">
        <f>IF(RIGHT(AC353,4)=" sp.",LEFT(AC353,LEN(AC353)-4),AC353)&amp;" sp."</f>
        <v>Plecoptera sp.</v>
      </c>
      <c r="AE353" s="4" t="str">
        <f>IF(OR(AG353="genus",AG353="species"),LEFT(Y353,FIND(" ",Y353)-1),IF(RIGHT(AD353,4)=" sp.",LEFT(AD353,LEN(AD353)-4),AD353)&amp;" sp.")</f>
        <v>Plecoptera sp.</v>
      </c>
      <c r="AF353" s="4" t="str">
        <f>IF(AG353="species",Y353,IF(RIGHT(AE353,4)=" sp.",LEFT(AE353,LEN(AE353)-4),AE353)&amp;" sp.")</f>
        <v>Plecoptera sp.</v>
      </c>
      <c r="AG353" s="4" t="s">
        <v>28</v>
      </c>
    </row>
    <row r="354" spans="1:33" x14ac:dyDescent="0.3">
      <c r="A354" s="4" t="s">
        <v>254</v>
      </c>
      <c r="B354" s="4" t="s">
        <v>53</v>
      </c>
      <c r="C354" s="4" t="s">
        <v>244</v>
      </c>
      <c r="D354" s="4">
        <v>120</v>
      </c>
      <c r="E354" s="4" t="s">
        <v>245</v>
      </c>
      <c r="F354" s="1" t="s">
        <v>246</v>
      </c>
      <c r="G354" s="11">
        <v>30</v>
      </c>
      <c r="H354" s="11" t="s">
        <v>247</v>
      </c>
      <c r="I354" s="22">
        <v>45548</v>
      </c>
      <c r="J354" s="6">
        <v>0.4201388888888889</v>
      </c>
      <c r="K354" s="4">
        <v>257</v>
      </c>
      <c r="L354" s="4" t="s">
        <v>248</v>
      </c>
      <c r="M354" s="4" t="s">
        <v>37</v>
      </c>
      <c r="N354" s="4" t="s">
        <v>38</v>
      </c>
      <c r="O354" s="4" t="s">
        <v>39</v>
      </c>
      <c r="P354" s="4" t="s">
        <v>249</v>
      </c>
      <c r="Q354" s="4">
        <v>55.704721999999997</v>
      </c>
      <c r="R354" s="4">
        <v>-5.2675000000000001</v>
      </c>
      <c r="S354" s="16" t="s">
        <v>41</v>
      </c>
      <c r="T354" s="8" t="str">
        <f>CONCATENATE(A354,"_",SUBSTITUTE(IF(ISBLANK(Y354),IF(ISBLANK(AD354),IF(ISBLANK(AC354),AB354,AC354),AD354),Y354)," ","_"))</f>
        <v>NSTransect_1_subsample_2_Trichoptera_sp.</v>
      </c>
      <c r="U354" s="8" t="s">
        <v>42</v>
      </c>
      <c r="V354" s="8" t="s">
        <v>43</v>
      </c>
      <c r="W354" s="4">
        <v>1</v>
      </c>
      <c r="X354" s="4" t="s">
        <v>598</v>
      </c>
      <c r="Y354" s="8" t="str">
        <f>IF(AG354="class",AB354,IF(AG354="order",AC354,IF(AG354="family",AD354,AA354)))&amp;" sp."</f>
        <v>Trichoptera sp.</v>
      </c>
      <c r="Z354" s="4" t="s">
        <v>46</v>
      </c>
      <c r="AA354" s="4" t="s">
        <v>47</v>
      </c>
      <c r="AB354" s="4" t="s">
        <v>48</v>
      </c>
      <c r="AC354" s="4" t="s">
        <v>84</v>
      </c>
      <c r="AD354" s="16" t="str">
        <f>IF(RIGHT(AC354,4)=" sp.",LEFT(AC354,LEN(AC354)-4),AC354)&amp;" sp."</f>
        <v>Trichoptera sp.</v>
      </c>
      <c r="AE354" s="4" t="str">
        <f>IF(OR(AG354="genus",AG354="species"),LEFT(Y354,FIND(" ",Y354)-1),IF(RIGHT(AD354,4)=" sp.",LEFT(AD354,LEN(AD354)-4),AD354)&amp;" sp.")</f>
        <v>Trichoptera sp.</v>
      </c>
      <c r="AF354" s="4" t="str">
        <f>IF(AG354="species",Y354,IF(RIGHT(AE354,4)=" sp.",LEFT(AE354,LEN(AE354)-4),AE354)&amp;" sp.")</f>
        <v>Trichoptera sp.</v>
      </c>
      <c r="AG354" s="4" t="s">
        <v>28</v>
      </c>
    </row>
    <row r="355" spans="1:33" x14ac:dyDescent="0.3">
      <c r="A355" s="4" t="s">
        <v>254</v>
      </c>
      <c r="B355" s="4" t="s">
        <v>53</v>
      </c>
      <c r="C355" s="4" t="s">
        <v>244</v>
      </c>
      <c r="D355" s="4">
        <v>120</v>
      </c>
      <c r="E355" s="4" t="s">
        <v>245</v>
      </c>
      <c r="F355" s="1" t="s">
        <v>246</v>
      </c>
      <c r="G355" s="11">
        <v>30</v>
      </c>
      <c r="H355" s="11" t="s">
        <v>247</v>
      </c>
      <c r="I355" s="22">
        <v>45548</v>
      </c>
      <c r="J355" s="6">
        <v>0.4201388888888889</v>
      </c>
      <c r="K355" s="4">
        <v>257</v>
      </c>
      <c r="L355" s="4" t="s">
        <v>248</v>
      </c>
      <c r="M355" s="4" t="s">
        <v>37</v>
      </c>
      <c r="N355" s="4" t="s">
        <v>38</v>
      </c>
      <c r="O355" s="4" t="s">
        <v>39</v>
      </c>
      <c r="P355" s="4" t="s">
        <v>249</v>
      </c>
      <c r="Q355" s="4">
        <v>55.704721999999997</v>
      </c>
      <c r="R355" s="4">
        <v>-5.2675000000000001</v>
      </c>
      <c r="S355" s="16" t="s">
        <v>41</v>
      </c>
      <c r="T355" s="8" t="str">
        <f>CONCATENATE(A355,"_",SUBSTITUTE(IF(ISBLANK(Y355),IF(ISBLANK(AD355),IF(ISBLANK(AC355),AB355,AC355),AD355),Y355)," ","_"))</f>
        <v>NSTransect_1_subsample_2_Trichoptera_sp.</v>
      </c>
      <c r="U355" s="8" t="s">
        <v>42</v>
      </c>
      <c r="V355" s="8" t="s">
        <v>43</v>
      </c>
      <c r="W355" s="4">
        <v>1</v>
      </c>
      <c r="X355" s="4" t="s">
        <v>599</v>
      </c>
      <c r="Y355" s="8" t="str">
        <f>IF(AG355="class",AB355,IF(AG355="order",AC355,IF(AG355="family",AD355,AA355)))&amp;" sp."</f>
        <v>Trichoptera sp.</v>
      </c>
      <c r="Z355" s="4" t="s">
        <v>46</v>
      </c>
      <c r="AA355" s="4" t="s">
        <v>47</v>
      </c>
      <c r="AB355" s="4" t="s">
        <v>48</v>
      </c>
      <c r="AC355" s="4" t="s">
        <v>84</v>
      </c>
      <c r="AD355" s="16" t="str">
        <f>IF(RIGHT(AC355,4)=" sp.",LEFT(AC355,LEN(AC355)-4),AC355)&amp;" sp."</f>
        <v>Trichoptera sp.</v>
      </c>
      <c r="AE355" s="4" t="str">
        <f>IF(OR(AG355="genus",AG355="species"),LEFT(Y355,FIND(" ",Y355)-1),IF(RIGHT(AD355,4)=" sp.",LEFT(AD355,LEN(AD355)-4),AD355)&amp;" sp.")</f>
        <v>Trichoptera sp.</v>
      </c>
      <c r="AF355" s="4" t="str">
        <f>IF(AG355="species",Y355,IF(RIGHT(AE355,4)=" sp.",LEFT(AE355,LEN(AE355)-4),AE355)&amp;" sp.")</f>
        <v>Trichoptera sp.</v>
      </c>
      <c r="AG355" s="4" t="s">
        <v>28</v>
      </c>
    </row>
    <row r="356" spans="1:33" x14ac:dyDescent="0.3">
      <c r="A356" s="4" t="s">
        <v>254</v>
      </c>
      <c r="B356" s="4" t="s">
        <v>53</v>
      </c>
      <c r="C356" s="4" t="s">
        <v>244</v>
      </c>
      <c r="D356" s="4">
        <v>120</v>
      </c>
      <c r="E356" s="4" t="s">
        <v>245</v>
      </c>
      <c r="F356" s="1" t="s">
        <v>246</v>
      </c>
      <c r="G356" s="11">
        <v>30</v>
      </c>
      <c r="H356" s="11" t="s">
        <v>247</v>
      </c>
      <c r="I356" s="22">
        <v>45548</v>
      </c>
      <c r="J356" s="6">
        <v>0.4201388888888889</v>
      </c>
      <c r="K356" s="4">
        <v>257</v>
      </c>
      <c r="L356" s="4" t="s">
        <v>248</v>
      </c>
      <c r="M356" s="4" t="s">
        <v>37</v>
      </c>
      <c r="N356" s="4" t="s">
        <v>38</v>
      </c>
      <c r="O356" s="4" t="s">
        <v>39</v>
      </c>
      <c r="P356" s="4" t="s">
        <v>249</v>
      </c>
      <c r="Q356" s="4">
        <v>55.704721999999997</v>
      </c>
      <c r="R356" s="4">
        <v>-5.2675000000000001</v>
      </c>
      <c r="S356" s="16" t="s">
        <v>41</v>
      </c>
      <c r="T356" s="8" t="str">
        <f>CONCATENATE(A356,"_",SUBSTITUTE(IF(ISBLANK(Y356),IF(ISBLANK(AD356),IF(ISBLANK(AC356),AB356,AC356),AD356),Y356)," ","_"))</f>
        <v>NSTransect_1_subsample_2_Tricladida_sp.</v>
      </c>
      <c r="U356" s="8" t="s">
        <v>42</v>
      </c>
      <c r="V356" s="8" t="s">
        <v>43</v>
      </c>
      <c r="W356" s="4">
        <v>1</v>
      </c>
      <c r="X356" s="4" t="s">
        <v>258</v>
      </c>
      <c r="Y356" s="8" t="str">
        <f>IF(AG356="class",AB356,IF(AG356="order",AC356,IF(AG356="family",AD356,AA356)))&amp;" sp."</f>
        <v>Tricladida sp.</v>
      </c>
      <c r="Z356" s="4" t="s">
        <v>46</v>
      </c>
      <c r="AA356" s="4" t="s">
        <v>259</v>
      </c>
      <c r="AB356" s="4" t="s">
        <v>260</v>
      </c>
      <c r="AC356" s="4" t="s">
        <v>261</v>
      </c>
      <c r="AD356" s="16" t="str">
        <f>IF(RIGHT(AC356,4)=" sp.",LEFT(AC356,LEN(AC356)-4),AC356)&amp;" sp."</f>
        <v>Tricladida sp.</v>
      </c>
      <c r="AE356" s="4" t="str">
        <f>IF(OR(AG356="genus",AG356="species"),LEFT(Y356,FIND(" ",Y356)-1),IF(RIGHT(AD356,4)=" sp.",LEFT(AD356,LEN(AD356)-4),AD356)&amp;" sp.")</f>
        <v>Tricladida sp.</v>
      </c>
      <c r="AF356" s="4" t="str">
        <f>IF(AG356="species",Y356,IF(RIGHT(AE356,4)=" sp.",LEFT(AE356,LEN(AE356)-4),AE356)&amp;" sp.")</f>
        <v>Tricladida sp.</v>
      </c>
      <c r="AG356" s="4" t="s">
        <v>28</v>
      </c>
    </row>
    <row r="357" spans="1:33" x14ac:dyDescent="0.3">
      <c r="A357" s="4" t="s">
        <v>262</v>
      </c>
      <c r="B357" s="4" t="s">
        <v>53</v>
      </c>
      <c r="C357" s="4" t="s">
        <v>244</v>
      </c>
      <c r="D357" s="4">
        <v>120</v>
      </c>
      <c r="E357" s="4" t="s">
        <v>245</v>
      </c>
      <c r="F357" s="1" t="s">
        <v>246</v>
      </c>
      <c r="G357" s="11">
        <v>30</v>
      </c>
      <c r="H357" s="11" t="s">
        <v>247</v>
      </c>
      <c r="I357" s="22">
        <v>45548</v>
      </c>
      <c r="J357" s="6">
        <v>0.4201388888888889</v>
      </c>
      <c r="K357" s="4">
        <v>257</v>
      </c>
      <c r="L357" s="4" t="s">
        <v>248</v>
      </c>
      <c r="M357" s="4" t="s">
        <v>37</v>
      </c>
      <c r="N357" s="4" t="s">
        <v>38</v>
      </c>
      <c r="O357" s="4" t="s">
        <v>39</v>
      </c>
      <c r="P357" s="4" t="s">
        <v>249</v>
      </c>
      <c r="Q357" s="4">
        <v>55.704721999999997</v>
      </c>
      <c r="R357" s="4">
        <v>-5.2675000000000001</v>
      </c>
      <c r="S357" s="16" t="s">
        <v>41</v>
      </c>
      <c r="T357" s="8" t="str">
        <f>CONCATENATE(A357,"_",SUBSTITUTE(IF(ISBLANK(Y357),IF(ISBLANK(AD357),IF(ISBLANK(AC357),AB357,AC357),AD357),Y357)," ","_"))</f>
        <v>NSTransect_1_subsample_3_Trichoptera_sp.</v>
      </c>
      <c r="U357" s="8" t="s">
        <v>42</v>
      </c>
      <c r="V357" s="8" t="s">
        <v>43</v>
      </c>
      <c r="W357" s="4">
        <v>1</v>
      </c>
      <c r="X357" s="4" t="s">
        <v>598</v>
      </c>
      <c r="Y357" s="8" t="str">
        <f>IF(AG357="class",AB357,IF(AG357="order",AC357,IF(AG357="family",AD357,AA357)))&amp;" sp."</f>
        <v>Trichoptera sp.</v>
      </c>
      <c r="Z357" s="4" t="s">
        <v>46</v>
      </c>
      <c r="AA357" s="4" t="s">
        <v>47</v>
      </c>
      <c r="AB357" s="4" t="s">
        <v>48</v>
      </c>
      <c r="AC357" s="4" t="s">
        <v>84</v>
      </c>
      <c r="AD357" s="16" t="str">
        <f>IF(RIGHT(AC357,4)=" sp.",LEFT(AC357,LEN(AC357)-4),AC357)&amp;" sp."</f>
        <v>Trichoptera sp.</v>
      </c>
      <c r="AE357" s="4" t="str">
        <f>IF(OR(AG357="genus",AG357="species"),LEFT(Y357,FIND(" ",Y357)-1),IF(RIGHT(AD357,4)=" sp.",LEFT(AD357,LEN(AD357)-4),AD357)&amp;" sp.")</f>
        <v>Trichoptera sp.</v>
      </c>
      <c r="AF357" s="4" t="str">
        <f>IF(AG357="species",Y357,IF(RIGHT(AE357,4)=" sp.",LEFT(AE357,LEN(AE357)-4),AE357)&amp;" sp.")</f>
        <v>Trichoptera sp.</v>
      </c>
      <c r="AG357" s="4" t="s">
        <v>28</v>
      </c>
    </row>
    <row r="358" spans="1:33" x14ac:dyDescent="0.3">
      <c r="A358" s="4" t="s">
        <v>263</v>
      </c>
      <c r="B358" s="4" t="s">
        <v>53</v>
      </c>
      <c r="C358" s="4" t="s">
        <v>244</v>
      </c>
      <c r="D358" s="4">
        <v>120</v>
      </c>
      <c r="E358" s="4" t="s">
        <v>245</v>
      </c>
      <c r="F358" s="1" t="s">
        <v>246</v>
      </c>
      <c r="G358" s="11">
        <v>30</v>
      </c>
      <c r="H358" s="11" t="s">
        <v>247</v>
      </c>
      <c r="I358" s="22">
        <v>45548</v>
      </c>
      <c r="J358" s="6">
        <v>0.4201388888888889</v>
      </c>
      <c r="K358" s="4">
        <v>257</v>
      </c>
      <c r="L358" s="4" t="s">
        <v>248</v>
      </c>
      <c r="M358" s="4" t="s">
        <v>37</v>
      </c>
      <c r="N358" s="4" t="s">
        <v>38</v>
      </c>
      <c r="O358" s="4" t="s">
        <v>39</v>
      </c>
      <c r="P358" s="4" t="s">
        <v>249</v>
      </c>
      <c r="Q358" s="4">
        <v>55.704721999999997</v>
      </c>
      <c r="R358" s="4">
        <v>-5.2675000000000001</v>
      </c>
      <c r="S358" s="16" t="s">
        <v>41</v>
      </c>
      <c r="T358" s="8" t="str">
        <f>CONCATENATE(A358,"_",SUBSTITUTE(IF(ISBLANK(Y358),IF(ISBLANK(AD358),IF(ISBLANK(AC358),AB358,AC358),AD358),Y358)," ","_"))</f>
        <v>NSTransect_1_subsample_4_Ephemeroptera_sp.</v>
      </c>
      <c r="U358" s="8" t="s">
        <v>42</v>
      </c>
      <c r="V358" s="8" t="s">
        <v>43</v>
      </c>
      <c r="W358" s="4">
        <v>1</v>
      </c>
      <c r="X358" s="4" t="s">
        <v>597</v>
      </c>
      <c r="Y358" s="8" t="str">
        <f>IF(AG358="class",AB358,IF(AG358="order",AC358,IF(AG358="family",AD358,AA358)))&amp;" sp."</f>
        <v>Ephemeroptera sp.</v>
      </c>
      <c r="Z358" s="4" t="s">
        <v>46</v>
      </c>
      <c r="AA358" s="4" t="s">
        <v>47</v>
      </c>
      <c r="AB358" s="4" t="s">
        <v>48</v>
      </c>
      <c r="AC358" s="4" t="s">
        <v>252</v>
      </c>
      <c r="AD358" s="16" t="str">
        <f>IF(RIGHT(AC358,4)=" sp.",LEFT(AC358,LEN(AC358)-4),AC358)&amp;" sp."</f>
        <v>Ephemeroptera sp.</v>
      </c>
      <c r="AE358" s="4" t="str">
        <f>IF(OR(AG358="genus",AG358="species"),LEFT(Y358,FIND(" ",Y358)-1),IF(RIGHT(AD358,4)=" sp.",LEFT(AD358,LEN(AD358)-4),AD358)&amp;" sp.")</f>
        <v>Ephemeroptera sp.</v>
      </c>
      <c r="AF358" s="4" t="str">
        <f>IF(AG358="species",Y358,IF(RIGHT(AE358,4)=" sp.",LEFT(AE358,LEN(AE358)-4),AE358)&amp;" sp.")</f>
        <v>Ephemeroptera sp.</v>
      </c>
      <c r="AG358" s="4" t="s">
        <v>28</v>
      </c>
    </row>
    <row r="359" spans="1:33" x14ac:dyDescent="0.3">
      <c r="A359" s="4" t="s">
        <v>264</v>
      </c>
      <c r="B359" s="4" t="s">
        <v>53</v>
      </c>
      <c r="C359" s="4" t="s">
        <v>244</v>
      </c>
      <c r="D359" s="4">
        <v>120</v>
      </c>
      <c r="E359" s="4" t="s">
        <v>245</v>
      </c>
      <c r="F359" s="1" t="s">
        <v>246</v>
      </c>
      <c r="G359" s="11">
        <v>30</v>
      </c>
      <c r="H359" s="11" t="s">
        <v>247</v>
      </c>
      <c r="I359" s="22">
        <v>45548</v>
      </c>
      <c r="J359" s="6">
        <v>0.43055555555555558</v>
      </c>
      <c r="K359" s="4">
        <v>257</v>
      </c>
      <c r="L359" s="4" t="s">
        <v>248</v>
      </c>
      <c r="M359" s="4" t="s">
        <v>37</v>
      </c>
      <c r="N359" s="4" t="s">
        <v>38</v>
      </c>
      <c r="O359" s="4" t="s">
        <v>39</v>
      </c>
      <c r="P359" s="4" t="s">
        <v>265</v>
      </c>
      <c r="Q359" s="4">
        <v>55.704444000000002</v>
      </c>
      <c r="R359" s="4">
        <v>-5.2672220000000003</v>
      </c>
      <c r="S359" s="16" t="s">
        <v>41</v>
      </c>
      <c r="T359" s="8" t="str">
        <f>CONCATENATE(A359,"_",SUBSTITUTE(IF(ISBLANK(Y359),IF(ISBLANK(AD359),IF(ISBLANK(AC359),AB359,AC359),AD359),Y359)," ","_"))</f>
        <v>NSTransect_2_subsample_1_Ephemeroptera_sp.</v>
      </c>
      <c r="U359" s="8" t="s">
        <v>42</v>
      </c>
      <c r="V359" s="8" t="s">
        <v>43</v>
      </c>
      <c r="W359" s="4">
        <v>1</v>
      </c>
      <c r="X359" s="4" t="s">
        <v>597</v>
      </c>
      <c r="Y359" s="8" t="str">
        <f>IF(AG359="class",AB359,IF(AG359="order",AC359,IF(AG359="family",AD359,AA359)))&amp;" sp."</f>
        <v>Ephemeroptera sp.</v>
      </c>
      <c r="Z359" s="4" t="s">
        <v>46</v>
      </c>
      <c r="AA359" s="4" t="s">
        <v>47</v>
      </c>
      <c r="AB359" s="4" t="s">
        <v>48</v>
      </c>
      <c r="AC359" s="4" t="s">
        <v>252</v>
      </c>
      <c r="AD359" s="16" t="str">
        <f>IF(RIGHT(AC359,4)=" sp.",LEFT(AC359,LEN(AC359)-4),AC359)&amp;" sp."</f>
        <v>Ephemeroptera sp.</v>
      </c>
      <c r="AE359" s="4" t="str">
        <f>IF(OR(AG359="genus",AG359="species"),LEFT(Y359,FIND(" ",Y359)-1),IF(RIGHT(AD359,4)=" sp.",LEFT(AD359,LEN(AD359)-4),AD359)&amp;" sp.")</f>
        <v>Ephemeroptera sp.</v>
      </c>
      <c r="AF359" s="4" t="str">
        <f>IF(AG359="species",Y359,IF(RIGHT(AE359,4)=" sp.",LEFT(AE359,LEN(AE359)-4),AE359)&amp;" sp.")</f>
        <v>Ephemeroptera sp.</v>
      </c>
      <c r="AG359" s="4" t="s">
        <v>28</v>
      </c>
    </row>
    <row r="360" spans="1:33" x14ac:dyDescent="0.3">
      <c r="A360" s="4" t="s">
        <v>264</v>
      </c>
      <c r="B360" s="4" t="s">
        <v>53</v>
      </c>
      <c r="C360" s="4" t="s">
        <v>244</v>
      </c>
      <c r="D360" s="4">
        <v>120</v>
      </c>
      <c r="E360" s="4" t="s">
        <v>245</v>
      </c>
      <c r="F360" s="1" t="s">
        <v>246</v>
      </c>
      <c r="G360" s="11">
        <v>30</v>
      </c>
      <c r="H360" s="11" t="s">
        <v>247</v>
      </c>
      <c r="I360" s="22">
        <v>45548</v>
      </c>
      <c r="J360" s="6">
        <v>0.43055555555555558</v>
      </c>
      <c r="K360" s="4">
        <v>257</v>
      </c>
      <c r="L360" s="4" t="s">
        <v>248</v>
      </c>
      <c r="M360" s="4" t="s">
        <v>37</v>
      </c>
      <c r="N360" s="4" t="s">
        <v>38</v>
      </c>
      <c r="O360" s="4" t="s">
        <v>39</v>
      </c>
      <c r="P360" s="4" t="s">
        <v>265</v>
      </c>
      <c r="Q360" s="4">
        <v>55.704444000000002</v>
      </c>
      <c r="R360" s="4">
        <v>-5.2672220000000003</v>
      </c>
      <c r="S360" s="16" t="s">
        <v>41</v>
      </c>
      <c r="T360" s="8" t="str">
        <f>CONCATENATE(A360,"_",SUBSTITUTE(IF(ISBLANK(Y360),IF(ISBLANK(AD360),IF(ISBLANK(AC360),AB360,AC360),AD360),Y360)," ","_"))</f>
        <v>NSTransect_2_subsample_1_Lumbriculidae_sp.</v>
      </c>
      <c r="U360" s="8" t="s">
        <v>42</v>
      </c>
      <c r="V360" s="8" t="s">
        <v>43</v>
      </c>
      <c r="W360" s="4">
        <v>1</v>
      </c>
      <c r="X360" s="4" t="s">
        <v>315</v>
      </c>
      <c r="Y360" s="8" t="str">
        <f>IF(AG360="class",AB360,IF(AG360="order",AC360,IF(AG360="family",AD360,AA360)))&amp;" sp."</f>
        <v>Lumbriculidae sp.</v>
      </c>
      <c r="Z360" s="4" t="s">
        <v>46</v>
      </c>
      <c r="AA360" s="4" t="s">
        <v>255</v>
      </c>
      <c r="AB360" s="4" t="s">
        <v>256</v>
      </c>
      <c r="AC360" s="4" t="s">
        <v>257</v>
      </c>
      <c r="AD360" s="16" t="str">
        <f>IF(RIGHT(AC360,4)=" sp.",LEFT(AC360,LEN(AC360)-4),AC360)&amp;" sp."</f>
        <v>Lumbriculidae sp.</v>
      </c>
      <c r="AE360" s="4" t="str">
        <f>IF(OR(AG360="genus",AG360="species"),LEFT(Y360,FIND(" ",Y360)-1),IF(RIGHT(AD360,4)=" sp.",LEFT(AD360,LEN(AD360)-4),AD360)&amp;" sp.")</f>
        <v>Lumbriculidae sp.</v>
      </c>
      <c r="AF360" s="4" t="str">
        <f>IF(AG360="species",Y360,IF(RIGHT(AE360,4)=" sp.",LEFT(AE360,LEN(AE360)-4),AE360)&amp;" sp.")</f>
        <v>Lumbriculidae sp.</v>
      </c>
      <c r="AG360" s="4" t="s">
        <v>28</v>
      </c>
    </row>
    <row r="361" spans="1:33" x14ac:dyDescent="0.3">
      <c r="A361" s="4" t="s">
        <v>264</v>
      </c>
      <c r="B361" s="4" t="s">
        <v>53</v>
      </c>
      <c r="C361" s="4" t="s">
        <v>244</v>
      </c>
      <c r="D361" s="4">
        <v>120</v>
      </c>
      <c r="E361" s="4" t="s">
        <v>245</v>
      </c>
      <c r="F361" s="1" t="s">
        <v>246</v>
      </c>
      <c r="G361" s="11">
        <v>30</v>
      </c>
      <c r="H361" s="11" t="s">
        <v>247</v>
      </c>
      <c r="I361" s="22">
        <v>45548</v>
      </c>
      <c r="J361" s="6">
        <v>0.43055555555555558</v>
      </c>
      <c r="K361" s="4">
        <v>257</v>
      </c>
      <c r="L361" s="4" t="s">
        <v>248</v>
      </c>
      <c r="M361" s="4" t="s">
        <v>37</v>
      </c>
      <c r="N361" s="4" t="s">
        <v>38</v>
      </c>
      <c r="O361" s="4" t="s">
        <v>39</v>
      </c>
      <c r="P361" s="4" t="s">
        <v>265</v>
      </c>
      <c r="Q361" s="4">
        <v>55.704444000000002</v>
      </c>
      <c r="R361" s="4">
        <v>-5.2672220000000003</v>
      </c>
      <c r="S361" s="16" t="s">
        <v>41</v>
      </c>
      <c r="T361" s="8" t="str">
        <f>CONCATENATE(A361,"_",SUBSTITUTE(IF(ISBLANK(Y361),IF(ISBLANK(AD361),IF(ISBLANK(AC361),AB361,AC361),AD361),Y361)," ","_"))</f>
        <v>NSTransect_2_subsample_1_Plecoptera_sp.</v>
      </c>
      <c r="U361" s="8" t="s">
        <v>42</v>
      </c>
      <c r="V361" s="8" t="s">
        <v>43</v>
      </c>
      <c r="W361" s="4">
        <v>2</v>
      </c>
      <c r="X361" s="4" t="s">
        <v>250</v>
      </c>
      <c r="Y361" s="8" t="str">
        <f>IF(AG361="class",AB361,IF(AG361="order",AC361,IF(AG361="family",AD361,AA361)))&amp;" sp."</f>
        <v>Plecoptera sp.</v>
      </c>
      <c r="Z361" s="4" t="s">
        <v>46</v>
      </c>
      <c r="AA361" s="4" t="s">
        <v>47</v>
      </c>
      <c r="AB361" s="4" t="s">
        <v>48</v>
      </c>
      <c r="AC361" s="4" t="s">
        <v>251</v>
      </c>
      <c r="AD361" s="16" t="str">
        <f>IF(RIGHT(AC361,4)=" sp.",LEFT(AC361,LEN(AC361)-4),AC361)&amp;" sp."</f>
        <v>Plecoptera sp.</v>
      </c>
      <c r="AE361" s="4" t="str">
        <f>IF(OR(AG361="genus",AG361="species"),LEFT(Y361,FIND(" ",Y361)-1),IF(RIGHT(AD361,4)=" sp.",LEFT(AD361,LEN(AD361)-4),AD361)&amp;" sp.")</f>
        <v>Plecoptera sp.</v>
      </c>
      <c r="AF361" s="4" t="str">
        <f>IF(AG361="species",Y361,IF(RIGHT(AE361,4)=" sp.",LEFT(AE361,LEN(AE361)-4),AE361)&amp;" sp.")</f>
        <v>Plecoptera sp.</v>
      </c>
      <c r="AG361" s="4" t="s">
        <v>28</v>
      </c>
    </row>
    <row r="362" spans="1:33" x14ac:dyDescent="0.3">
      <c r="A362" s="4" t="s">
        <v>264</v>
      </c>
      <c r="B362" s="4" t="s">
        <v>53</v>
      </c>
      <c r="C362" s="4" t="s">
        <v>244</v>
      </c>
      <c r="D362" s="4">
        <v>120</v>
      </c>
      <c r="E362" s="4" t="s">
        <v>245</v>
      </c>
      <c r="F362" s="1" t="s">
        <v>246</v>
      </c>
      <c r="G362" s="11">
        <v>30</v>
      </c>
      <c r="H362" s="11" t="s">
        <v>247</v>
      </c>
      <c r="I362" s="22">
        <v>45548</v>
      </c>
      <c r="J362" s="6">
        <v>0.43055555555555558</v>
      </c>
      <c r="K362" s="4">
        <v>257</v>
      </c>
      <c r="L362" s="4" t="s">
        <v>248</v>
      </c>
      <c r="M362" s="4" t="s">
        <v>37</v>
      </c>
      <c r="N362" s="4" t="s">
        <v>38</v>
      </c>
      <c r="O362" s="4" t="s">
        <v>39</v>
      </c>
      <c r="P362" s="4" t="s">
        <v>265</v>
      </c>
      <c r="Q362" s="4">
        <v>55.704444000000002</v>
      </c>
      <c r="R362" s="4">
        <v>-5.2672220000000003</v>
      </c>
      <c r="S362" s="16" t="s">
        <v>41</v>
      </c>
      <c r="T362" s="8" t="str">
        <f>CONCATENATE(A362,"_",SUBSTITUTE(IF(ISBLANK(Y362),IF(ISBLANK(AD362),IF(ISBLANK(AC362),AB362,AC362),AD362),Y362)," ","_"))</f>
        <v>NSTransect_2_subsample_1_Trichoptera_sp.</v>
      </c>
      <c r="U362" s="8" t="s">
        <v>42</v>
      </c>
      <c r="V362" s="8" t="s">
        <v>43</v>
      </c>
      <c r="W362" s="4">
        <v>3</v>
      </c>
      <c r="X362" s="4" t="s">
        <v>598</v>
      </c>
      <c r="Y362" s="8" t="str">
        <f>IF(AG362="class",AB362,IF(AG362="order",AC362,IF(AG362="family",AD362,AA362)))&amp;" sp."</f>
        <v>Trichoptera sp.</v>
      </c>
      <c r="Z362" s="4" t="s">
        <v>46</v>
      </c>
      <c r="AA362" s="4" t="s">
        <v>47</v>
      </c>
      <c r="AB362" s="4" t="s">
        <v>48</v>
      </c>
      <c r="AC362" s="4" t="s">
        <v>84</v>
      </c>
      <c r="AD362" s="16" t="str">
        <f>IF(RIGHT(AC362,4)=" sp.",LEFT(AC362,LEN(AC362)-4),AC362)&amp;" sp."</f>
        <v>Trichoptera sp.</v>
      </c>
      <c r="AE362" s="4" t="str">
        <f>IF(OR(AG362="genus",AG362="species"),LEFT(Y362,FIND(" ",Y362)-1),IF(RIGHT(AD362,4)=" sp.",LEFT(AD362,LEN(AD362)-4),AD362)&amp;" sp.")</f>
        <v>Trichoptera sp.</v>
      </c>
      <c r="AF362" s="4" t="str">
        <f>IF(AG362="species",Y362,IF(RIGHT(AE362,4)=" sp.",LEFT(AE362,LEN(AE362)-4),AE362)&amp;" sp.")</f>
        <v>Trichoptera sp.</v>
      </c>
      <c r="AG362" s="4" t="s">
        <v>28</v>
      </c>
    </row>
    <row r="363" spans="1:33" x14ac:dyDescent="0.3">
      <c r="A363" s="4" t="s">
        <v>264</v>
      </c>
      <c r="B363" s="4" t="s">
        <v>53</v>
      </c>
      <c r="C363" s="4" t="s">
        <v>244</v>
      </c>
      <c r="D363" s="4">
        <v>120</v>
      </c>
      <c r="E363" s="4" t="s">
        <v>245</v>
      </c>
      <c r="F363" s="1" t="s">
        <v>246</v>
      </c>
      <c r="G363" s="11">
        <v>30</v>
      </c>
      <c r="H363" s="11" t="s">
        <v>247</v>
      </c>
      <c r="I363" s="22">
        <v>45548</v>
      </c>
      <c r="J363" s="6">
        <v>0.43055555555555558</v>
      </c>
      <c r="K363" s="4">
        <v>257</v>
      </c>
      <c r="L363" s="4" t="s">
        <v>248</v>
      </c>
      <c r="M363" s="4" t="s">
        <v>37</v>
      </c>
      <c r="N363" s="4" t="s">
        <v>38</v>
      </c>
      <c r="O363" s="4" t="s">
        <v>39</v>
      </c>
      <c r="P363" s="4" t="s">
        <v>265</v>
      </c>
      <c r="Q363" s="4">
        <v>55.704444000000002</v>
      </c>
      <c r="R363" s="4">
        <v>-5.2672220000000003</v>
      </c>
      <c r="S363" s="16" t="s">
        <v>41</v>
      </c>
      <c r="T363" s="8" t="str">
        <f>CONCATENATE(A363,"_",SUBSTITUTE(IF(ISBLANK(Y363),IF(ISBLANK(AD363),IF(ISBLANK(AC363),AB363,AC363),AD363),Y363)," ","_"))</f>
        <v>NSTransect_2_subsample_1_Trichoptera_sp.</v>
      </c>
      <c r="U363" s="8" t="s">
        <v>42</v>
      </c>
      <c r="V363" s="8" t="s">
        <v>43</v>
      </c>
      <c r="W363" s="4">
        <v>1</v>
      </c>
      <c r="X363" s="4" t="s">
        <v>598</v>
      </c>
      <c r="Y363" s="8" t="str">
        <f>IF(AG363="class",AB363,IF(AG363="order",AC363,IF(AG363="family",AD363,AA363)))&amp;" sp."</f>
        <v>Trichoptera sp.</v>
      </c>
      <c r="Z363" s="4" t="s">
        <v>46</v>
      </c>
      <c r="AA363" s="4" t="s">
        <v>47</v>
      </c>
      <c r="AB363" s="4" t="s">
        <v>48</v>
      </c>
      <c r="AC363" s="4" t="s">
        <v>84</v>
      </c>
      <c r="AD363" s="16" t="str">
        <f>IF(RIGHT(AC363,4)=" sp.",LEFT(AC363,LEN(AC363)-4),AC363)&amp;" sp."</f>
        <v>Trichoptera sp.</v>
      </c>
      <c r="AE363" s="4" t="str">
        <f>IF(OR(AG363="genus",AG363="species"),LEFT(Y363,FIND(" ",Y363)-1),IF(RIGHT(AD363,4)=" sp.",LEFT(AD363,LEN(AD363)-4),AD363)&amp;" sp.")</f>
        <v>Trichoptera sp.</v>
      </c>
      <c r="AF363" s="4" t="str">
        <f>IF(AG363="species",Y363,IF(RIGHT(AE363,4)=" sp.",LEFT(AE363,LEN(AE363)-4),AE363)&amp;" sp.")</f>
        <v>Trichoptera sp.</v>
      </c>
      <c r="AG363" s="4" t="s">
        <v>28</v>
      </c>
    </row>
    <row r="364" spans="1:33" x14ac:dyDescent="0.3">
      <c r="A364" s="4" t="s">
        <v>266</v>
      </c>
      <c r="B364" s="4" t="s">
        <v>53</v>
      </c>
      <c r="C364" s="4" t="s">
        <v>244</v>
      </c>
      <c r="D364" s="4">
        <v>120</v>
      </c>
      <c r="E364" s="4" t="s">
        <v>245</v>
      </c>
      <c r="F364" s="1" t="s">
        <v>246</v>
      </c>
      <c r="G364" s="11">
        <v>30</v>
      </c>
      <c r="H364" s="11" t="s">
        <v>247</v>
      </c>
      <c r="I364" s="22">
        <v>45548</v>
      </c>
      <c r="J364" s="6">
        <v>0.43055555555555558</v>
      </c>
      <c r="K364" s="4">
        <v>257</v>
      </c>
      <c r="L364" s="4" t="s">
        <v>248</v>
      </c>
      <c r="M364" s="4" t="s">
        <v>37</v>
      </c>
      <c r="N364" s="4" t="s">
        <v>38</v>
      </c>
      <c r="O364" s="4" t="s">
        <v>39</v>
      </c>
      <c r="P364" s="4" t="s">
        <v>265</v>
      </c>
      <c r="Q364" s="4">
        <v>55.704444000000002</v>
      </c>
      <c r="R364" s="4">
        <v>-5.2672220000000003</v>
      </c>
      <c r="S364" s="16" t="s">
        <v>41</v>
      </c>
      <c r="T364" s="8" t="str">
        <f>CONCATENATE(A364,"_",SUBSTITUTE(IF(ISBLANK(Y364),IF(ISBLANK(AD364),IF(ISBLANK(AC364),AB364,AC364),AD364),Y364)," ","_"))</f>
        <v>NSTransect_2_subsample_2_Ephemeroptera_sp.</v>
      </c>
      <c r="U364" s="8" t="s">
        <v>42</v>
      </c>
      <c r="V364" s="8" t="s">
        <v>43</v>
      </c>
      <c r="W364" s="4">
        <v>1</v>
      </c>
      <c r="X364" s="4" t="s">
        <v>597</v>
      </c>
      <c r="Y364" s="8" t="str">
        <f>IF(AG364="class",AB364,IF(AG364="order",AC364,IF(AG364="family",AD364,AA364)))&amp;" sp."</f>
        <v>Ephemeroptera sp.</v>
      </c>
      <c r="Z364" s="4" t="s">
        <v>46</v>
      </c>
      <c r="AA364" s="4" t="s">
        <v>47</v>
      </c>
      <c r="AB364" s="4" t="s">
        <v>48</v>
      </c>
      <c r="AC364" s="4" t="s">
        <v>252</v>
      </c>
      <c r="AD364" s="16" t="str">
        <f>IF(RIGHT(AC364,4)=" sp.",LEFT(AC364,LEN(AC364)-4),AC364)&amp;" sp."</f>
        <v>Ephemeroptera sp.</v>
      </c>
      <c r="AE364" s="4" t="str">
        <f>IF(OR(AG364="genus",AG364="species"),LEFT(Y364,FIND(" ",Y364)-1),IF(RIGHT(AD364,4)=" sp.",LEFT(AD364,LEN(AD364)-4),AD364)&amp;" sp.")</f>
        <v>Ephemeroptera sp.</v>
      </c>
      <c r="AF364" s="4" t="str">
        <f>IF(AG364="species",Y364,IF(RIGHT(AE364,4)=" sp.",LEFT(AE364,LEN(AE364)-4),AE364)&amp;" sp.")</f>
        <v>Ephemeroptera sp.</v>
      </c>
      <c r="AG364" s="4" t="s">
        <v>28</v>
      </c>
    </row>
    <row r="365" spans="1:33" x14ac:dyDescent="0.3">
      <c r="A365" s="4" t="s">
        <v>266</v>
      </c>
      <c r="B365" s="4" t="s">
        <v>53</v>
      </c>
      <c r="C365" s="4" t="s">
        <v>244</v>
      </c>
      <c r="D365" s="4">
        <v>120</v>
      </c>
      <c r="E365" s="4" t="s">
        <v>245</v>
      </c>
      <c r="F365" s="1" t="s">
        <v>246</v>
      </c>
      <c r="G365" s="11">
        <v>30</v>
      </c>
      <c r="H365" s="11" t="s">
        <v>247</v>
      </c>
      <c r="I365" s="22">
        <v>45548</v>
      </c>
      <c r="J365" s="6">
        <v>0.43055555555555558</v>
      </c>
      <c r="K365" s="4">
        <v>257</v>
      </c>
      <c r="L365" s="4" t="s">
        <v>248</v>
      </c>
      <c r="M365" s="4" t="s">
        <v>37</v>
      </c>
      <c r="N365" s="4" t="s">
        <v>38</v>
      </c>
      <c r="O365" s="4" t="s">
        <v>39</v>
      </c>
      <c r="P365" s="4" t="s">
        <v>265</v>
      </c>
      <c r="Q365" s="4">
        <v>55.704444000000002</v>
      </c>
      <c r="R365" s="4">
        <v>-5.2672220000000003</v>
      </c>
      <c r="S365" s="16" t="s">
        <v>41</v>
      </c>
      <c r="T365" s="8" t="str">
        <f>CONCATENATE(A365,"_",SUBSTITUTE(IF(ISBLANK(Y365),IF(ISBLANK(AD365),IF(ISBLANK(AC365),AB365,AC365),AD365),Y365)," ","_"))</f>
        <v>NSTransect_2_subsample_2_Hemiptera_sp.</v>
      </c>
      <c r="U365" s="8" t="s">
        <v>42</v>
      </c>
      <c r="V365" s="8" t="s">
        <v>43</v>
      </c>
      <c r="W365" s="4">
        <v>1</v>
      </c>
      <c r="X365" s="4" t="s">
        <v>600</v>
      </c>
      <c r="Y365" s="8" t="str">
        <f>IF(AG365="class",AB365,IF(AG365="order",AC365,IF(AG365="family",AD365,AA365)))&amp;" sp."</f>
        <v>Hemiptera sp.</v>
      </c>
      <c r="Z365" s="4" t="s">
        <v>46</v>
      </c>
      <c r="AA365" s="4" t="s">
        <v>47</v>
      </c>
      <c r="AB365" s="4" t="s">
        <v>48</v>
      </c>
      <c r="AC365" s="4" t="s">
        <v>59</v>
      </c>
      <c r="AD365" s="16" t="str">
        <f>IF(RIGHT(AC365,4)=" sp.",LEFT(AC365,LEN(AC365)-4),AC365)&amp;" sp."</f>
        <v>Hemiptera sp.</v>
      </c>
      <c r="AE365" s="4" t="str">
        <f>IF(OR(AG365="genus",AG365="species"),LEFT(Y365,FIND(" ",Y365)-1),IF(RIGHT(AD365,4)=" sp.",LEFT(AD365,LEN(AD365)-4),AD365)&amp;" sp.")</f>
        <v>Hemiptera sp.</v>
      </c>
      <c r="AF365" s="4" t="str">
        <f>IF(AG365="species",Y365,IF(RIGHT(AE365,4)=" sp.",LEFT(AE365,LEN(AE365)-4),AE365)&amp;" sp.")</f>
        <v>Hemiptera sp.</v>
      </c>
      <c r="AG365" s="4" t="s">
        <v>28</v>
      </c>
    </row>
    <row r="366" spans="1:33" x14ac:dyDescent="0.3">
      <c r="A366" s="4" t="s">
        <v>266</v>
      </c>
      <c r="B366" s="4" t="s">
        <v>53</v>
      </c>
      <c r="C366" s="4" t="s">
        <v>244</v>
      </c>
      <c r="D366" s="4">
        <v>120</v>
      </c>
      <c r="E366" s="4" t="s">
        <v>245</v>
      </c>
      <c r="F366" s="1" t="s">
        <v>246</v>
      </c>
      <c r="G366" s="11">
        <v>30</v>
      </c>
      <c r="H366" s="11" t="s">
        <v>247</v>
      </c>
      <c r="I366" s="22">
        <v>45548</v>
      </c>
      <c r="J366" s="6">
        <v>0.43055555555555558</v>
      </c>
      <c r="K366" s="4">
        <v>257</v>
      </c>
      <c r="L366" s="4" t="s">
        <v>248</v>
      </c>
      <c r="M366" s="4" t="s">
        <v>37</v>
      </c>
      <c r="N366" s="4" t="s">
        <v>38</v>
      </c>
      <c r="O366" s="4" t="s">
        <v>39</v>
      </c>
      <c r="P366" s="4" t="s">
        <v>265</v>
      </c>
      <c r="Q366" s="4">
        <v>55.704444000000002</v>
      </c>
      <c r="R366" s="4">
        <v>-5.2672220000000003</v>
      </c>
      <c r="S366" s="16" t="s">
        <v>41</v>
      </c>
      <c r="T366" s="8" t="str">
        <f>CONCATENATE(A366,"_",SUBSTITUTE(IF(ISBLANK(Y366),IF(ISBLANK(AD366),IF(ISBLANK(AC366),AB366,AC366),AD366),Y366)," ","_"))</f>
        <v>NSTransect_2_subsample_2_Trichoptera_sp.</v>
      </c>
      <c r="U366" s="8" t="s">
        <v>42</v>
      </c>
      <c r="V366" s="8" t="s">
        <v>43</v>
      </c>
      <c r="W366" s="4">
        <v>1</v>
      </c>
      <c r="X366" s="4" t="s">
        <v>598</v>
      </c>
      <c r="Y366" s="8" t="str">
        <f>IF(AG366="class",AB366,IF(AG366="order",AC366,IF(AG366="family",AD366,AA366)))&amp;" sp."</f>
        <v>Trichoptera sp.</v>
      </c>
      <c r="Z366" s="4" t="s">
        <v>46</v>
      </c>
      <c r="AA366" s="4" t="s">
        <v>47</v>
      </c>
      <c r="AB366" s="4" t="s">
        <v>48</v>
      </c>
      <c r="AC366" s="4" t="s">
        <v>84</v>
      </c>
      <c r="AD366" s="16" t="str">
        <f>IF(RIGHT(AC366,4)=" sp.",LEFT(AC366,LEN(AC366)-4),AC366)&amp;" sp."</f>
        <v>Trichoptera sp.</v>
      </c>
      <c r="AE366" s="4" t="str">
        <f>IF(OR(AG366="genus",AG366="species"),LEFT(Y366,FIND(" ",Y366)-1),IF(RIGHT(AD366,4)=" sp.",LEFT(AD366,LEN(AD366)-4),AD366)&amp;" sp.")</f>
        <v>Trichoptera sp.</v>
      </c>
      <c r="AF366" s="4" t="str">
        <f>IF(AG366="species",Y366,IF(RIGHT(AE366,4)=" sp.",LEFT(AE366,LEN(AE366)-4),AE366)&amp;" sp.")</f>
        <v>Trichoptera sp.</v>
      </c>
      <c r="AG366" s="4" t="s">
        <v>28</v>
      </c>
    </row>
    <row r="367" spans="1:33" x14ac:dyDescent="0.3">
      <c r="A367" s="4" t="s">
        <v>267</v>
      </c>
      <c r="B367" s="4" t="s">
        <v>53</v>
      </c>
      <c r="C367" s="4" t="s">
        <v>244</v>
      </c>
      <c r="D367" s="4">
        <v>120</v>
      </c>
      <c r="E367" s="4" t="s">
        <v>245</v>
      </c>
      <c r="F367" s="1" t="s">
        <v>246</v>
      </c>
      <c r="G367" s="11">
        <v>30</v>
      </c>
      <c r="H367" s="11" t="s">
        <v>247</v>
      </c>
      <c r="I367" s="22">
        <v>45548</v>
      </c>
      <c r="J367" s="6">
        <v>0.43055555555555558</v>
      </c>
      <c r="K367" s="4">
        <v>257</v>
      </c>
      <c r="L367" s="4" t="s">
        <v>248</v>
      </c>
      <c r="M367" s="4" t="s">
        <v>37</v>
      </c>
      <c r="N367" s="4" t="s">
        <v>38</v>
      </c>
      <c r="O367" s="4" t="s">
        <v>39</v>
      </c>
      <c r="P367" s="4" t="s">
        <v>265</v>
      </c>
      <c r="Q367" s="4">
        <v>55.704444000000002</v>
      </c>
      <c r="R367" s="4">
        <v>-5.2672220000000003</v>
      </c>
      <c r="S367" s="16" t="s">
        <v>41</v>
      </c>
      <c r="T367" s="8" t="str">
        <f>CONCATENATE(A367,"_",SUBSTITUTE(IF(ISBLANK(Y367),IF(ISBLANK(AD367),IF(ISBLANK(AC367),AB367,AC367),AD367),Y367)," ","_"))</f>
        <v>NSTransect_2_subsample_3_</v>
      </c>
      <c r="U367" s="8" t="s">
        <v>42</v>
      </c>
      <c r="V367" s="8"/>
      <c r="W367" s="4">
        <v>0</v>
      </c>
      <c r="X367" s="4"/>
      <c r="Y367" s="4"/>
      <c r="Z367" s="4"/>
      <c r="AA367" s="4"/>
      <c r="AB367" s="4"/>
      <c r="AC367" s="4"/>
      <c r="AD367" s="16"/>
      <c r="AE367" s="4"/>
      <c r="AF367" s="4"/>
      <c r="AG367" s="4"/>
    </row>
    <row r="368" spans="1:33" x14ac:dyDescent="0.3">
      <c r="A368" s="4" t="s">
        <v>268</v>
      </c>
      <c r="B368" s="4" t="s">
        <v>53</v>
      </c>
      <c r="C368" s="4" t="s">
        <v>244</v>
      </c>
      <c r="D368" s="4">
        <v>120</v>
      </c>
      <c r="E368" s="4" t="s">
        <v>245</v>
      </c>
      <c r="F368" s="1" t="s">
        <v>246</v>
      </c>
      <c r="G368" s="11">
        <v>30</v>
      </c>
      <c r="H368" s="11" t="s">
        <v>247</v>
      </c>
      <c r="I368" s="22">
        <v>45548</v>
      </c>
      <c r="J368" s="6">
        <v>0.43055555555555558</v>
      </c>
      <c r="K368" s="4">
        <v>257</v>
      </c>
      <c r="L368" s="4" t="s">
        <v>248</v>
      </c>
      <c r="M368" s="4" t="s">
        <v>37</v>
      </c>
      <c r="N368" s="4" t="s">
        <v>38</v>
      </c>
      <c r="O368" s="4" t="s">
        <v>39</v>
      </c>
      <c r="P368" s="4" t="s">
        <v>265</v>
      </c>
      <c r="Q368" s="4">
        <v>55.704444000000002</v>
      </c>
      <c r="R368" s="4">
        <v>-5.2672220000000003</v>
      </c>
      <c r="S368" s="16" t="s">
        <v>41</v>
      </c>
      <c r="T368" s="8" t="str">
        <f>CONCATENATE(A368,"_",SUBSTITUTE(IF(ISBLANK(Y368),IF(ISBLANK(AD368),IF(ISBLANK(AC368),AB368,AC368),AD368),Y368)," ","_"))</f>
        <v>NSTransect_2_subsample_4_Trichoptera_sp.</v>
      </c>
      <c r="U368" s="8" t="s">
        <v>42</v>
      </c>
      <c r="V368" s="8" t="s">
        <v>43</v>
      </c>
      <c r="W368" s="4">
        <v>1</v>
      </c>
      <c r="X368" s="4" t="s">
        <v>598</v>
      </c>
      <c r="Y368" s="8" t="str">
        <f>IF(AG368="class",AB368,IF(AG368="order",AC368,IF(AG368="family",AD368,AA368)))&amp;" sp."</f>
        <v>Trichoptera sp.</v>
      </c>
      <c r="Z368" s="4" t="s">
        <v>46</v>
      </c>
      <c r="AA368" s="4" t="s">
        <v>47</v>
      </c>
      <c r="AB368" s="4" t="s">
        <v>48</v>
      </c>
      <c r="AC368" s="4" t="s">
        <v>84</v>
      </c>
      <c r="AD368" s="16" t="str">
        <f>IF(RIGHT(AC368,4)=" sp.",LEFT(AC368,LEN(AC368)-4),AC368)&amp;" sp."</f>
        <v>Trichoptera sp.</v>
      </c>
      <c r="AE368" s="4" t="str">
        <f>IF(OR(AG368="genus",AG368="species"),LEFT(Y368,FIND(" ",Y368)-1),IF(RIGHT(AD368,4)=" sp.",LEFT(AD368,LEN(AD368)-4),AD368)&amp;" sp.")</f>
        <v>Trichoptera sp.</v>
      </c>
      <c r="AF368" s="4" t="str">
        <f>IF(AG368="species",Y368,IF(RIGHT(AE368,4)=" sp.",LEFT(AE368,LEN(AE368)-4),AE368)&amp;" sp.")</f>
        <v>Trichoptera sp.</v>
      </c>
      <c r="AG368" s="4" t="s">
        <v>28</v>
      </c>
    </row>
    <row r="369" spans="1:33" x14ac:dyDescent="0.3">
      <c r="A369" s="4" t="s">
        <v>269</v>
      </c>
      <c r="B369" s="4" t="s">
        <v>53</v>
      </c>
      <c r="C369" s="4" t="s">
        <v>244</v>
      </c>
      <c r="D369" s="4">
        <v>120</v>
      </c>
      <c r="E369" s="4" t="s">
        <v>245</v>
      </c>
      <c r="F369" s="1" t="s">
        <v>246</v>
      </c>
      <c r="G369" s="11">
        <v>30</v>
      </c>
      <c r="H369" s="11" t="s">
        <v>247</v>
      </c>
      <c r="I369" s="22">
        <v>45548</v>
      </c>
      <c r="J369" s="6">
        <v>0.43402777777777779</v>
      </c>
      <c r="K369" s="4">
        <v>257</v>
      </c>
      <c r="L369" s="4" t="s">
        <v>248</v>
      </c>
      <c r="M369" s="4" t="s">
        <v>37</v>
      </c>
      <c r="N369" s="4" t="s">
        <v>38</v>
      </c>
      <c r="O369" s="4" t="s">
        <v>39</v>
      </c>
      <c r="P369" s="4" t="s">
        <v>270</v>
      </c>
      <c r="Q369" s="4">
        <v>55.705815999999999</v>
      </c>
      <c r="R369" s="4">
        <v>-5.2690669999999997</v>
      </c>
      <c r="S369" s="16" t="s">
        <v>41</v>
      </c>
      <c r="T369" s="8" t="str">
        <f>CONCATENATE(A369,"_",SUBSTITUTE(IF(ISBLANK(Y369),IF(ISBLANK(AD369),IF(ISBLANK(AC369),AB369,AC369),AD369),Y369)," ","_"))</f>
        <v>NSTransect_3_subsample_1_Stylommatophora_sp.</v>
      </c>
      <c r="U369" s="8" t="s">
        <v>42</v>
      </c>
      <c r="V369" s="8" t="s">
        <v>43</v>
      </c>
      <c r="W369" s="4">
        <v>1</v>
      </c>
      <c r="X369" s="4" t="s">
        <v>271</v>
      </c>
      <c r="Y369" s="8" t="str">
        <f>IF(AG369="class",AB369,IF(AG369="order",AC369,IF(AG369="family",AD369,AA369)))&amp;" sp."</f>
        <v>Stylommatophora sp.</v>
      </c>
      <c r="Z369" s="4" t="s">
        <v>46</v>
      </c>
      <c r="AA369" s="4" t="s">
        <v>272</v>
      </c>
      <c r="AB369" s="4" t="s">
        <v>273</v>
      </c>
      <c r="AC369" s="4" t="s">
        <v>274</v>
      </c>
      <c r="AD369" s="16" t="str">
        <f>IF(RIGHT(AC369,4)=" sp.",LEFT(AC369,LEN(AC369)-4),AC369)&amp;" sp."</f>
        <v>Stylommatophora sp.</v>
      </c>
      <c r="AE369" s="4" t="str">
        <f>IF(OR(AG369="genus",AG369="species"),LEFT(Y369,FIND(" ",Y369)-1),IF(RIGHT(AD369,4)=" sp.",LEFT(AD369,LEN(AD369)-4),AD369)&amp;" sp.")</f>
        <v>Stylommatophora sp.</v>
      </c>
      <c r="AF369" s="4" t="str">
        <f>IF(AG369="species",Y369,IF(RIGHT(AE369,4)=" sp.",LEFT(AE369,LEN(AE369)-4),AE369)&amp;" sp.")</f>
        <v>Stylommatophora sp.</v>
      </c>
      <c r="AG369" s="4" t="s">
        <v>28</v>
      </c>
    </row>
    <row r="370" spans="1:33" x14ac:dyDescent="0.3">
      <c r="A370" s="4" t="s">
        <v>269</v>
      </c>
      <c r="B370" s="4" t="s">
        <v>53</v>
      </c>
      <c r="C370" s="4" t="s">
        <v>244</v>
      </c>
      <c r="D370" s="4">
        <v>120</v>
      </c>
      <c r="E370" s="4" t="s">
        <v>245</v>
      </c>
      <c r="F370" s="1" t="s">
        <v>246</v>
      </c>
      <c r="G370" s="11">
        <v>30</v>
      </c>
      <c r="H370" s="11" t="s">
        <v>247</v>
      </c>
      <c r="I370" s="22">
        <v>45548</v>
      </c>
      <c r="J370" s="6">
        <v>0.43402777777777779</v>
      </c>
      <c r="K370" s="4">
        <v>257</v>
      </c>
      <c r="L370" s="4" t="s">
        <v>248</v>
      </c>
      <c r="M370" s="4" t="s">
        <v>37</v>
      </c>
      <c r="N370" s="4" t="s">
        <v>38</v>
      </c>
      <c r="O370" s="4" t="s">
        <v>39</v>
      </c>
      <c r="P370" s="4" t="s">
        <v>270</v>
      </c>
      <c r="Q370" s="4">
        <v>55.705815999999999</v>
      </c>
      <c r="R370" s="4">
        <v>-5.2690669999999997</v>
      </c>
      <c r="S370" s="16" t="s">
        <v>41</v>
      </c>
      <c r="T370" s="8" t="str">
        <f>CONCATENATE(A370,"_",SUBSTITUTE(IF(ISBLANK(Y370),IF(ISBLANK(AD370),IF(ISBLANK(AC370),AB370,AC370),AD370),Y370)," ","_"))</f>
        <v>NSTransect_3_subsample_1_Trichoptera_sp.</v>
      </c>
      <c r="U370" s="8" t="s">
        <v>42</v>
      </c>
      <c r="V370" s="8" t="s">
        <v>43</v>
      </c>
      <c r="W370" s="4">
        <v>1</v>
      </c>
      <c r="X370" s="4" t="s">
        <v>598</v>
      </c>
      <c r="Y370" s="8" t="str">
        <f>IF(AG370="class",AB370,IF(AG370="order",AC370,IF(AG370="family",AD370,AA370)))&amp;" sp."</f>
        <v>Trichoptera sp.</v>
      </c>
      <c r="Z370" s="4" t="s">
        <v>46</v>
      </c>
      <c r="AA370" s="4" t="s">
        <v>47</v>
      </c>
      <c r="AB370" s="4" t="s">
        <v>48</v>
      </c>
      <c r="AC370" s="4" t="s">
        <v>84</v>
      </c>
      <c r="AD370" s="16" t="str">
        <f>IF(RIGHT(AC370,4)=" sp.",LEFT(AC370,LEN(AC370)-4),AC370)&amp;" sp."</f>
        <v>Trichoptera sp.</v>
      </c>
      <c r="AE370" s="4" t="str">
        <f>IF(OR(AG370="genus",AG370="species"),LEFT(Y370,FIND(" ",Y370)-1),IF(RIGHT(AD370,4)=" sp.",LEFT(AD370,LEN(AD370)-4),AD370)&amp;" sp.")</f>
        <v>Trichoptera sp.</v>
      </c>
      <c r="AF370" s="4" t="str">
        <f>IF(AG370="species",Y370,IF(RIGHT(AE370,4)=" sp.",LEFT(AE370,LEN(AE370)-4),AE370)&amp;" sp.")</f>
        <v>Trichoptera sp.</v>
      </c>
      <c r="AG370" s="4" t="s">
        <v>28</v>
      </c>
    </row>
    <row r="371" spans="1:33" x14ac:dyDescent="0.3">
      <c r="A371" s="4" t="s">
        <v>269</v>
      </c>
      <c r="B371" s="4" t="s">
        <v>53</v>
      </c>
      <c r="C371" s="4" t="s">
        <v>244</v>
      </c>
      <c r="D371" s="4">
        <v>120</v>
      </c>
      <c r="E371" s="4" t="s">
        <v>245</v>
      </c>
      <c r="F371" s="1" t="s">
        <v>246</v>
      </c>
      <c r="G371" s="11">
        <v>30</v>
      </c>
      <c r="H371" s="11" t="s">
        <v>247</v>
      </c>
      <c r="I371" s="22">
        <v>45548</v>
      </c>
      <c r="J371" s="6">
        <v>0.43402777777777779</v>
      </c>
      <c r="K371" s="4">
        <v>257</v>
      </c>
      <c r="L371" s="4" t="s">
        <v>248</v>
      </c>
      <c r="M371" s="4" t="s">
        <v>37</v>
      </c>
      <c r="N371" s="4" t="s">
        <v>38</v>
      </c>
      <c r="O371" s="4" t="s">
        <v>39</v>
      </c>
      <c r="P371" s="4" t="s">
        <v>270</v>
      </c>
      <c r="Q371" s="4">
        <v>55.705815999999999</v>
      </c>
      <c r="R371" s="4">
        <v>-5.2690669999999997</v>
      </c>
      <c r="S371" s="16" t="s">
        <v>41</v>
      </c>
      <c r="T371" s="8" t="str">
        <f>CONCATENATE(A371,"_",SUBSTITUTE(IF(ISBLANK(Y371),IF(ISBLANK(AD371),IF(ISBLANK(AC371),AB371,AC371),AD371),Y371)," ","_"))</f>
        <v>NSTransect_3_subsample_1_Tricladida_sp.</v>
      </c>
      <c r="U371" s="8" t="s">
        <v>42</v>
      </c>
      <c r="V371" s="8" t="s">
        <v>43</v>
      </c>
      <c r="W371" s="4">
        <v>1</v>
      </c>
      <c r="X371" s="4" t="s">
        <v>258</v>
      </c>
      <c r="Y371" s="8" t="str">
        <f>IF(AG371="class",AB371,IF(AG371="order",AC371,IF(AG371="family",AD371,AA371)))&amp;" sp."</f>
        <v>Tricladida sp.</v>
      </c>
      <c r="Z371" s="4" t="s">
        <v>46</v>
      </c>
      <c r="AA371" s="4" t="s">
        <v>259</v>
      </c>
      <c r="AB371" s="4" t="s">
        <v>260</v>
      </c>
      <c r="AC371" s="4" t="s">
        <v>261</v>
      </c>
      <c r="AD371" s="16" t="str">
        <f>IF(RIGHT(AC371,4)=" sp.",LEFT(AC371,LEN(AC371)-4),AC371)&amp;" sp."</f>
        <v>Tricladida sp.</v>
      </c>
      <c r="AE371" s="4" t="str">
        <f>IF(OR(AG371="genus",AG371="species"),LEFT(Y371,FIND(" ",Y371)-1),IF(RIGHT(AD371,4)=" sp.",LEFT(AD371,LEN(AD371)-4),AD371)&amp;" sp.")</f>
        <v>Tricladida sp.</v>
      </c>
      <c r="AF371" s="4" t="str">
        <f>IF(AG371="species",Y371,IF(RIGHT(AE371,4)=" sp.",LEFT(AE371,LEN(AE371)-4),AE371)&amp;" sp.")</f>
        <v>Tricladida sp.</v>
      </c>
      <c r="AG371" s="4" t="s">
        <v>28</v>
      </c>
    </row>
    <row r="372" spans="1:33" x14ac:dyDescent="0.3">
      <c r="A372" s="4" t="s">
        <v>275</v>
      </c>
      <c r="B372" s="4" t="s">
        <v>53</v>
      </c>
      <c r="C372" s="4" t="s">
        <v>244</v>
      </c>
      <c r="D372" s="4">
        <v>120</v>
      </c>
      <c r="E372" s="4" t="s">
        <v>245</v>
      </c>
      <c r="F372" s="1" t="s">
        <v>246</v>
      </c>
      <c r="G372" s="11">
        <v>30</v>
      </c>
      <c r="H372" s="11" t="s">
        <v>247</v>
      </c>
      <c r="I372" s="22">
        <v>45548</v>
      </c>
      <c r="J372" s="6">
        <v>0.43402777777777779</v>
      </c>
      <c r="K372" s="4">
        <v>257</v>
      </c>
      <c r="L372" s="4" t="s">
        <v>248</v>
      </c>
      <c r="M372" s="4" t="s">
        <v>37</v>
      </c>
      <c r="N372" s="4" t="s">
        <v>38</v>
      </c>
      <c r="O372" s="4" t="s">
        <v>39</v>
      </c>
      <c r="P372" s="4" t="s">
        <v>270</v>
      </c>
      <c r="Q372" s="4">
        <v>55.705815999999999</v>
      </c>
      <c r="R372" s="4">
        <v>-5.2690669999999997</v>
      </c>
      <c r="S372" s="16" t="s">
        <v>41</v>
      </c>
      <c r="T372" s="8" t="str">
        <f>CONCATENATE(A372,"_",SUBSTITUTE(IF(ISBLANK(Y372),IF(ISBLANK(AD372),IF(ISBLANK(AC372),AB372,AC372),AD372),Y372)," ","_"))</f>
        <v>NSTransect_3_subsample_2_Isopoda_sp.</v>
      </c>
      <c r="U372" s="8" t="s">
        <v>42</v>
      </c>
      <c r="V372" s="8" t="s">
        <v>43</v>
      </c>
      <c r="W372" s="4">
        <v>1</v>
      </c>
      <c r="X372" s="4" t="s">
        <v>601</v>
      </c>
      <c r="Y372" s="8" t="str">
        <f>IF(AG372="class",AB372,IF(AG372="order",AC372,IF(AG372="family",AD372,AA372)))&amp;" sp."</f>
        <v>Isopoda sp.</v>
      </c>
      <c r="Z372" s="4" t="s">
        <v>46</v>
      </c>
      <c r="AA372" s="4" t="s">
        <v>47</v>
      </c>
      <c r="AB372" s="4" t="s">
        <v>276</v>
      </c>
      <c r="AC372" s="4" t="s">
        <v>277</v>
      </c>
      <c r="AD372" s="16" t="str">
        <f>IF(RIGHT(AC372,4)=" sp.",LEFT(AC372,LEN(AC372)-4),AC372)&amp;" sp."</f>
        <v>Isopoda sp.</v>
      </c>
      <c r="AE372" s="4" t="str">
        <f>IF(OR(AG372="genus",AG372="species"),LEFT(Y372,FIND(" ",Y372)-1),IF(RIGHT(AD372,4)=" sp.",LEFT(AD372,LEN(AD372)-4),AD372)&amp;" sp.")</f>
        <v>Isopoda sp.</v>
      </c>
      <c r="AF372" s="4" t="str">
        <f>IF(AG372="species",Y372,IF(RIGHT(AE372,4)=" sp.",LEFT(AE372,LEN(AE372)-4),AE372)&amp;" sp.")</f>
        <v>Isopoda sp.</v>
      </c>
      <c r="AG372" s="4" t="s">
        <v>28</v>
      </c>
    </row>
    <row r="373" spans="1:33" x14ac:dyDescent="0.3">
      <c r="A373" s="4" t="s">
        <v>278</v>
      </c>
      <c r="B373" s="4" t="s">
        <v>53</v>
      </c>
      <c r="C373" s="4" t="s">
        <v>244</v>
      </c>
      <c r="D373" s="4">
        <v>120</v>
      </c>
      <c r="E373" s="4" t="s">
        <v>245</v>
      </c>
      <c r="F373" s="1" t="s">
        <v>246</v>
      </c>
      <c r="G373" s="11">
        <v>30</v>
      </c>
      <c r="H373" s="11" t="s">
        <v>247</v>
      </c>
      <c r="I373" s="22">
        <v>45548</v>
      </c>
      <c r="J373" s="6">
        <v>0.43402777777777779</v>
      </c>
      <c r="K373" s="4">
        <v>257</v>
      </c>
      <c r="L373" s="4" t="s">
        <v>248</v>
      </c>
      <c r="M373" s="4" t="s">
        <v>37</v>
      </c>
      <c r="N373" s="4" t="s">
        <v>38</v>
      </c>
      <c r="O373" s="4" t="s">
        <v>39</v>
      </c>
      <c r="P373" s="4" t="s">
        <v>270</v>
      </c>
      <c r="Q373" s="4">
        <v>55.705815999999999</v>
      </c>
      <c r="R373" s="4">
        <v>-5.2690669999999997</v>
      </c>
      <c r="S373" s="16" t="s">
        <v>41</v>
      </c>
      <c r="T373" s="8" t="str">
        <f>CONCATENATE(A373,"_",SUBSTITUTE(IF(ISBLANK(Y373),IF(ISBLANK(AD373),IF(ISBLANK(AC373),AB373,AC373),AD373),Y373)," ","_"))</f>
        <v>NSTransect_3_subsample_3_Ephemeroptera_sp.</v>
      </c>
      <c r="U373" s="8" t="s">
        <v>42</v>
      </c>
      <c r="V373" s="8" t="s">
        <v>43</v>
      </c>
      <c r="W373" s="4">
        <v>1</v>
      </c>
      <c r="X373" s="4" t="s">
        <v>597</v>
      </c>
      <c r="Y373" s="8" t="str">
        <f>IF(AG373="class",AB373,IF(AG373="order",AC373,IF(AG373="family",AD373,AA373)))&amp;" sp."</f>
        <v>Ephemeroptera sp.</v>
      </c>
      <c r="Z373" s="4" t="s">
        <v>46</v>
      </c>
      <c r="AA373" s="4" t="s">
        <v>47</v>
      </c>
      <c r="AB373" s="4" t="s">
        <v>48</v>
      </c>
      <c r="AC373" s="4" t="s">
        <v>252</v>
      </c>
      <c r="AD373" s="16" t="str">
        <f>IF(RIGHT(AC373,4)=" sp.",LEFT(AC373,LEN(AC373)-4),AC373)&amp;" sp."</f>
        <v>Ephemeroptera sp.</v>
      </c>
      <c r="AE373" s="4" t="str">
        <f>IF(OR(AG373="genus",AG373="species"),LEFT(Y373,FIND(" ",Y373)-1),IF(RIGHT(AD373,4)=" sp.",LEFT(AD373,LEN(AD373)-4),AD373)&amp;" sp.")</f>
        <v>Ephemeroptera sp.</v>
      </c>
      <c r="AF373" s="4" t="str">
        <f>IF(AG373="species",Y373,IF(RIGHT(AE373,4)=" sp.",LEFT(AE373,LEN(AE373)-4),AE373)&amp;" sp.")</f>
        <v>Ephemeroptera sp.</v>
      </c>
      <c r="AG373" s="4" t="s">
        <v>28</v>
      </c>
    </row>
    <row r="374" spans="1:33" x14ac:dyDescent="0.3">
      <c r="A374" s="4" t="s">
        <v>278</v>
      </c>
      <c r="B374" s="4" t="s">
        <v>53</v>
      </c>
      <c r="C374" s="4" t="s">
        <v>244</v>
      </c>
      <c r="D374" s="4">
        <v>120</v>
      </c>
      <c r="E374" s="4" t="s">
        <v>245</v>
      </c>
      <c r="F374" s="1" t="s">
        <v>246</v>
      </c>
      <c r="G374" s="11">
        <v>30</v>
      </c>
      <c r="H374" s="11" t="s">
        <v>247</v>
      </c>
      <c r="I374" s="22">
        <v>45548</v>
      </c>
      <c r="J374" s="6">
        <v>0.43402777777777779</v>
      </c>
      <c r="K374" s="4">
        <v>257</v>
      </c>
      <c r="L374" s="4" t="s">
        <v>248</v>
      </c>
      <c r="M374" s="4" t="s">
        <v>37</v>
      </c>
      <c r="N374" s="4" t="s">
        <v>38</v>
      </c>
      <c r="O374" s="4" t="s">
        <v>39</v>
      </c>
      <c r="P374" s="4" t="s">
        <v>270</v>
      </c>
      <c r="Q374" s="4">
        <v>55.705815999999999</v>
      </c>
      <c r="R374" s="4">
        <v>-5.2690669999999997</v>
      </c>
      <c r="S374" s="16" t="s">
        <v>41</v>
      </c>
      <c r="T374" s="8" t="str">
        <f>CONCATENATE(A374,"_",SUBSTITUTE(IF(ISBLANK(Y374),IF(ISBLANK(AD374),IF(ISBLANK(AC374),AB374,AC374),AD374),Y374)," ","_"))</f>
        <v>NSTransect_3_subsample_3_Plecoptera_sp.</v>
      </c>
      <c r="U374" s="8" t="s">
        <v>42</v>
      </c>
      <c r="V374" s="8" t="s">
        <v>43</v>
      </c>
      <c r="W374" s="4">
        <v>1</v>
      </c>
      <c r="X374" s="4" t="s">
        <v>250</v>
      </c>
      <c r="Y374" s="8" t="str">
        <f>IF(AG374="class",AB374,IF(AG374="order",AC374,IF(AG374="family",AD374,AA374)))&amp;" sp."</f>
        <v>Plecoptera sp.</v>
      </c>
      <c r="Z374" s="4" t="s">
        <v>46</v>
      </c>
      <c r="AA374" s="4" t="s">
        <v>47</v>
      </c>
      <c r="AB374" s="4" t="s">
        <v>48</v>
      </c>
      <c r="AC374" s="4" t="s">
        <v>251</v>
      </c>
      <c r="AD374" s="16" t="str">
        <f>IF(RIGHT(AC374,4)=" sp.",LEFT(AC374,LEN(AC374)-4),AC374)&amp;" sp."</f>
        <v>Plecoptera sp.</v>
      </c>
      <c r="AE374" s="4" t="str">
        <f>IF(OR(AG374="genus",AG374="species"),LEFT(Y374,FIND(" ",Y374)-1),IF(RIGHT(AD374,4)=" sp.",LEFT(AD374,LEN(AD374)-4),AD374)&amp;" sp.")</f>
        <v>Plecoptera sp.</v>
      </c>
      <c r="AF374" s="4" t="str">
        <f>IF(AG374="species",Y374,IF(RIGHT(AE374,4)=" sp.",LEFT(AE374,LEN(AE374)-4),AE374)&amp;" sp.")</f>
        <v>Plecoptera sp.</v>
      </c>
      <c r="AG374" s="4" t="s">
        <v>28</v>
      </c>
    </row>
    <row r="375" spans="1:33" x14ac:dyDescent="0.3">
      <c r="A375" s="4" t="s">
        <v>279</v>
      </c>
      <c r="B375" s="4" t="s">
        <v>53</v>
      </c>
      <c r="C375" s="4" t="s">
        <v>244</v>
      </c>
      <c r="D375" s="4">
        <v>120</v>
      </c>
      <c r="E375" s="4" t="s">
        <v>245</v>
      </c>
      <c r="F375" s="1" t="s">
        <v>246</v>
      </c>
      <c r="G375" s="11">
        <v>30</v>
      </c>
      <c r="H375" s="11" t="s">
        <v>247</v>
      </c>
      <c r="I375" s="22">
        <v>45548</v>
      </c>
      <c r="J375" s="6">
        <v>0.43402777777777779</v>
      </c>
      <c r="K375" s="4">
        <v>257</v>
      </c>
      <c r="L375" s="4" t="s">
        <v>248</v>
      </c>
      <c r="M375" s="4" t="s">
        <v>37</v>
      </c>
      <c r="N375" s="4" t="s">
        <v>38</v>
      </c>
      <c r="O375" s="4" t="s">
        <v>39</v>
      </c>
      <c r="P375" s="4" t="s">
        <v>270</v>
      </c>
      <c r="Q375" s="4">
        <v>55.705815999999999</v>
      </c>
      <c r="R375" s="4">
        <v>-5.2690669999999997</v>
      </c>
      <c r="S375" s="16" t="s">
        <v>41</v>
      </c>
      <c r="T375" s="8" t="str">
        <f>CONCATENATE(A375,"_",SUBSTITUTE(IF(ISBLANK(Y375),IF(ISBLANK(AD375),IF(ISBLANK(AC375),AB375,AC375),AD375),Y375)," ","_"))</f>
        <v>NSTransect_3_subsample_4_Diptera_sp.</v>
      </c>
      <c r="U375" s="8" t="s">
        <v>42</v>
      </c>
      <c r="V375" s="8" t="s">
        <v>43</v>
      </c>
      <c r="W375" s="4">
        <v>1</v>
      </c>
      <c r="X375" s="4" t="s">
        <v>602</v>
      </c>
      <c r="Y375" s="8" t="str">
        <f>IF(AG375="class",AB375,IF(AG375="order",AC375,IF(AG375="family",AD375,AA375)))&amp;" sp."</f>
        <v>Diptera sp.</v>
      </c>
      <c r="Z375" s="4" t="s">
        <v>46</v>
      </c>
      <c r="AA375" s="4" t="s">
        <v>47</v>
      </c>
      <c r="AB375" s="4" t="s">
        <v>48</v>
      </c>
      <c r="AC375" s="4" t="s">
        <v>67</v>
      </c>
      <c r="AD375" s="16" t="str">
        <f>IF(RIGHT(AC375,4)=" sp.",LEFT(AC375,LEN(AC375)-4),AC375)&amp;" sp."</f>
        <v>Diptera sp.</v>
      </c>
      <c r="AE375" s="4" t="str">
        <f>IF(OR(AG375="genus",AG375="species"),LEFT(Y375,FIND(" ",Y375)-1),IF(RIGHT(AD375,4)=" sp.",LEFT(AD375,LEN(AD375)-4),AD375)&amp;" sp.")</f>
        <v>Diptera sp.</v>
      </c>
      <c r="AF375" s="4" t="str">
        <f>IF(AG375="species",Y375,IF(RIGHT(AE375,4)=" sp.",LEFT(AE375,LEN(AE375)-4),AE375)&amp;" sp.")</f>
        <v>Diptera sp.</v>
      </c>
      <c r="AG375" s="4" t="s">
        <v>28</v>
      </c>
    </row>
    <row r="376" spans="1:33" x14ac:dyDescent="0.3">
      <c r="A376" s="4" t="s">
        <v>279</v>
      </c>
      <c r="B376" s="4" t="s">
        <v>53</v>
      </c>
      <c r="C376" s="4" t="s">
        <v>244</v>
      </c>
      <c r="D376" s="4">
        <v>120</v>
      </c>
      <c r="E376" s="4" t="s">
        <v>245</v>
      </c>
      <c r="F376" s="1" t="s">
        <v>246</v>
      </c>
      <c r="G376" s="11">
        <v>30</v>
      </c>
      <c r="H376" s="11" t="s">
        <v>247</v>
      </c>
      <c r="I376" s="22">
        <v>45548</v>
      </c>
      <c r="J376" s="6">
        <v>0.43402777777777779</v>
      </c>
      <c r="K376" s="4">
        <v>257</v>
      </c>
      <c r="L376" s="4" t="s">
        <v>248</v>
      </c>
      <c r="M376" s="4" t="s">
        <v>37</v>
      </c>
      <c r="N376" s="4" t="s">
        <v>38</v>
      </c>
      <c r="O376" s="4" t="s">
        <v>39</v>
      </c>
      <c r="P376" s="4" t="s">
        <v>270</v>
      </c>
      <c r="Q376" s="4">
        <v>55.705815999999999</v>
      </c>
      <c r="R376" s="4">
        <v>-5.2690669999999997</v>
      </c>
      <c r="S376" s="16" t="s">
        <v>41</v>
      </c>
      <c r="T376" s="8" t="str">
        <f>CONCATENATE(A376,"_",SUBSTITUTE(IF(ISBLANK(Y376),IF(ISBLANK(AD376),IF(ISBLANK(AC376),AB376,AC376),AD376),Y376)," ","_"))</f>
        <v>NSTransect_3_subsample_4_Plecoptera_sp.</v>
      </c>
      <c r="U376" s="8" t="s">
        <v>42</v>
      </c>
      <c r="V376" s="8" t="s">
        <v>43</v>
      </c>
      <c r="W376" s="4">
        <v>1</v>
      </c>
      <c r="X376" s="4" t="s">
        <v>250</v>
      </c>
      <c r="Y376" s="8" t="str">
        <f>IF(AG376="class",AB376,IF(AG376="order",AC376,IF(AG376="family",AD376,AA376)))&amp;" sp."</f>
        <v>Plecoptera sp.</v>
      </c>
      <c r="Z376" s="4" t="s">
        <v>46</v>
      </c>
      <c r="AA376" s="4" t="s">
        <v>47</v>
      </c>
      <c r="AB376" s="4" t="s">
        <v>48</v>
      </c>
      <c r="AC376" s="4" t="s">
        <v>251</v>
      </c>
      <c r="AD376" s="16" t="str">
        <f>IF(RIGHT(AC376,4)=" sp.",LEFT(AC376,LEN(AC376)-4),AC376)&amp;" sp."</f>
        <v>Plecoptera sp.</v>
      </c>
      <c r="AE376" s="4" t="str">
        <f>IF(OR(AG376="genus",AG376="species"),LEFT(Y376,FIND(" ",Y376)-1),IF(RIGHT(AD376,4)=" sp.",LEFT(AD376,LEN(AD376)-4),AD376)&amp;" sp.")</f>
        <v>Plecoptera sp.</v>
      </c>
      <c r="AF376" s="4" t="str">
        <f>IF(AG376="species",Y376,IF(RIGHT(AE376,4)=" sp.",LEFT(AE376,LEN(AE376)-4),AE376)&amp;" sp.")</f>
        <v>Plecoptera sp.</v>
      </c>
      <c r="AG376" s="4" t="s">
        <v>28</v>
      </c>
    </row>
    <row r="377" spans="1:33" x14ac:dyDescent="0.3">
      <c r="A377" s="4" t="s">
        <v>279</v>
      </c>
      <c r="B377" s="4" t="s">
        <v>53</v>
      </c>
      <c r="C377" s="4" t="s">
        <v>244</v>
      </c>
      <c r="D377" s="4">
        <v>120</v>
      </c>
      <c r="E377" s="4" t="s">
        <v>245</v>
      </c>
      <c r="F377" s="1" t="s">
        <v>246</v>
      </c>
      <c r="G377" s="11">
        <v>30</v>
      </c>
      <c r="H377" s="11" t="s">
        <v>247</v>
      </c>
      <c r="I377" s="22">
        <v>45548</v>
      </c>
      <c r="J377" s="6">
        <v>0.43402777777777779</v>
      </c>
      <c r="K377" s="4">
        <v>257</v>
      </c>
      <c r="L377" s="4" t="s">
        <v>248</v>
      </c>
      <c r="M377" s="4" t="s">
        <v>37</v>
      </c>
      <c r="N377" s="4" t="s">
        <v>38</v>
      </c>
      <c r="O377" s="4" t="s">
        <v>39</v>
      </c>
      <c r="P377" s="4" t="s">
        <v>270</v>
      </c>
      <c r="Q377" s="4">
        <v>55.705815999999999</v>
      </c>
      <c r="R377" s="4">
        <v>-5.2690669999999997</v>
      </c>
      <c r="S377" s="16" t="s">
        <v>41</v>
      </c>
      <c r="T377" s="8" t="str">
        <f>CONCATENATE(A377,"_",SUBSTITUTE(IF(ISBLANK(Y377),IF(ISBLANK(AD377),IF(ISBLANK(AC377),AB377,AC377),AD377),Y377)," ","_"))</f>
        <v>NSTransect_3_subsample_4_Trichoptera_sp.</v>
      </c>
      <c r="U377" s="8" t="s">
        <v>42</v>
      </c>
      <c r="V377" s="8" t="s">
        <v>43</v>
      </c>
      <c r="W377" s="4">
        <v>1</v>
      </c>
      <c r="X377" s="4" t="s">
        <v>598</v>
      </c>
      <c r="Y377" s="8" t="str">
        <f>IF(AG377="class",AB377,IF(AG377="order",AC377,IF(AG377="family",AD377,AA377)))&amp;" sp."</f>
        <v>Trichoptera sp.</v>
      </c>
      <c r="Z377" s="4" t="s">
        <v>46</v>
      </c>
      <c r="AA377" s="4" t="s">
        <v>47</v>
      </c>
      <c r="AB377" s="4" t="s">
        <v>48</v>
      </c>
      <c r="AC377" s="4" t="s">
        <v>84</v>
      </c>
      <c r="AD377" s="16" t="str">
        <f>IF(RIGHT(AC377,4)=" sp.",LEFT(AC377,LEN(AC377)-4),AC377)&amp;" sp."</f>
        <v>Trichoptera sp.</v>
      </c>
      <c r="AE377" s="4" t="str">
        <f>IF(OR(AG377="genus",AG377="species"),LEFT(Y377,FIND(" ",Y377)-1),IF(RIGHT(AD377,4)=" sp.",LEFT(AD377,LEN(AD377)-4),AD377)&amp;" sp.")</f>
        <v>Trichoptera sp.</v>
      </c>
      <c r="AF377" s="4" t="str">
        <f>IF(AG377="species",Y377,IF(RIGHT(AE377,4)=" sp.",LEFT(AE377,LEN(AE377)-4),AE377)&amp;" sp.")</f>
        <v>Trichoptera sp.</v>
      </c>
      <c r="AG377" s="4" t="s">
        <v>28</v>
      </c>
    </row>
    <row r="378" spans="1:33" x14ac:dyDescent="0.3">
      <c r="A378" s="4" t="s">
        <v>280</v>
      </c>
      <c r="B378" s="4" t="s">
        <v>53</v>
      </c>
      <c r="C378" s="4" t="s">
        <v>244</v>
      </c>
      <c r="D378" s="4">
        <v>120</v>
      </c>
      <c r="E378" s="4" t="s">
        <v>245</v>
      </c>
      <c r="F378" s="1" t="s">
        <v>246</v>
      </c>
      <c r="G378" s="11">
        <v>30</v>
      </c>
      <c r="H378" s="11" t="s">
        <v>247</v>
      </c>
      <c r="I378" s="22">
        <v>45548</v>
      </c>
      <c r="J378" s="6">
        <v>0.43402777777777779</v>
      </c>
      <c r="K378" s="4">
        <v>257</v>
      </c>
      <c r="L378" s="4" t="s">
        <v>248</v>
      </c>
      <c r="M378" s="4" t="s">
        <v>37</v>
      </c>
      <c r="N378" s="4" t="s">
        <v>38</v>
      </c>
      <c r="O378" s="4" t="s">
        <v>39</v>
      </c>
      <c r="P378" s="4" t="s">
        <v>281</v>
      </c>
      <c r="Q378" s="4">
        <v>55.705300999999999</v>
      </c>
      <c r="R378" s="4">
        <v>-5.2684410000000002</v>
      </c>
      <c r="S378" s="16" t="s">
        <v>41</v>
      </c>
      <c r="T378" s="8" t="str">
        <f>CONCATENATE(A378,"_",SUBSTITUTE(IF(ISBLANK(Y378),IF(ISBLANK(AD378),IF(ISBLANK(AC378),AB378,AC378),AD378),Y378)," ","_"))</f>
        <v>NSTransect_4_subsample_1_Plecoptera_sp.</v>
      </c>
      <c r="U378" s="8" t="s">
        <v>42</v>
      </c>
      <c r="V378" s="8" t="s">
        <v>43</v>
      </c>
      <c r="W378" s="4">
        <v>1</v>
      </c>
      <c r="X378" s="4" t="s">
        <v>250</v>
      </c>
      <c r="Y378" s="8" t="str">
        <f>IF(AG378="class",AB378,IF(AG378="order",AC378,IF(AG378="family",AD378,AA378)))&amp;" sp."</f>
        <v>Plecoptera sp.</v>
      </c>
      <c r="Z378" s="4" t="s">
        <v>46</v>
      </c>
      <c r="AA378" s="4" t="s">
        <v>47</v>
      </c>
      <c r="AB378" s="4" t="s">
        <v>48</v>
      </c>
      <c r="AC378" s="4" t="s">
        <v>251</v>
      </c>
      <c r="AD378" s="16" t="str">
        <f>IF(RIGHT(AC378,4)=" sp.",LEFT(AC378,LEN(AC378)-4),AC378)&amp;" sp."</f>
        <v>Plecoptera sp.</v>
      </c>
      <c r="AE378" s="4" t="str">
        <f>IF(OR(AG378="genus",AG378="species"),LEFT(Y378,FIND(" ",Y378)-1),IF(RIGHT(AD378,4)=" sp.",LEFT(AD378,LEN(AD378)-4),AD378)&amp;" sp.")</f>
        <v>Plecoptera sp.</v>
      </c>
      <c r="AF378" s="4" t="str">
        <f>IF(AG378="species",Y378,IF(RIGHT(AE378,4)=" sp.",LEFT(AE378,LEN(AE378)-4),AE378)&amp;" sp.")</f>
        <v>Plecoptera sp.</v>
      </c>
      <c r="AG378" s="4" t="s">
        <v>28</v>
      </c>
    </row>
    <row r="379" spans="1:33" x14ac:dyDescent="0.3">
      <c r="A379" s="4" t="s">
        <v>282</v>
      </c>
      <c r="B379" s="4" t="s">
        <v>53</v>
      </c>
      <c r="C379" s="4" t="s">
        <v>244</v>
      </c>
      <c r="D379" s="4">
        <v>120</v>
      </c>
      <c r="E379" s="4" t="s">
        <v>245</v>
      </c>
      <c r="F379" s="1" t="s">
        <v>246</v>
      </c>
      <c r="G379" s="11">
        <v>30</v>
      </c>
      <c r="H379" s="11" t="s">
        <v>247</v>
      </c>
      <c r="I379" s="22">
        <v>45548</v>
      </c>
      <c r="J379" s="6">
        <v>0.43402777777777779</v>
      </c>
      <c r="K379" s="4">
        <v>257</v>
      </c>
      <c r="L379" s="4" t="s">
        <v>248</v>
      </c>
      <c r="M379" s="4" t="s">
        <v>37</v>
      </c>
      <c r="N379" s="4" t="s">
        <v>38</v>
      </c>
      <c r="O379" s="4" t="s">
        <v>39</v>
      </c>
      <c r="P379" s="4" t="s">
        <v>281</v>
      </c>
      <c r="Q379" s="4">
        <v>55.705300999999999</v>
      </c>
      <c r="R379" s="4">
        <v>-5.2684410000000002</v>
      </c>
      <c r="S379" s="16" t="s">
        <v>41</v>
      </c>
      <c r="T379" s="8" t="str">
        <f>CONCATENATE(A379,"_",SUBSTITUTE(IF(ISBLANK(Y379),IF(ISBLANK(AD379),IF(ISBLANK(AC379),AB379,AC379),AD379),Y379)," ","_"))</f>
        <v>NSTransect_4_subsample_2_Odonata_sp.</v>
      </c>
      <c r="U379" s="8" t="s">
        <v>42</v>
      </c>
      <c r="V379" s="8" t="s">
        <v>43</v>
      </c>
      <c r="W379" s="4">
        <v>1</v>
      </c>
      <c r="X379" s="4" t="s">
        <v>603</v>
      </c>
      <c r="Y379" s="8" t="str">
        <f>IF(AG379="class",AB379,IF(AG379="order",AC379,IF(AG379="family",AD379,AA379)))&amp;" sp."</f>
        <v>Odonata sp.</v>
      </c>
      <c r="Z379" s="4" t="s">
        <v>46</v>
      </c>
      <c r="AA379" s="4" t="s">
        <v>47</v>
      </c>
      <c r="AB379" s="4" t="s">
        <v>48</v>
      </c>
      <c r="AC379" s="4" t="s">
        <v>283</v>
      </c>
      <c r="AD379" s="16" t="str">
        <f>IF(RIGHT(AC379,4)=" sp.",LEFT(AC379,LEN(AC379)-4),AC379)&amp;" sp."</f>
        <v>Odonata sp.</v>
      </c>
      <c r="AE379" s="4" t="str">
        <f>IF(OR(AG379="genus",AG379="species"),LEFT(Y379,FIND(" ",Y379)-1),IF(RIGHT(AD379,4)=" sp.",LEFT(AD379,LEN(AD379)-4),AD379)&amp;" sp.")</f>
        <v>Odonata sp.</v>
      </c>
      <c r="AF379" s="4" t="str">
        <f>IF(AG379="species",Y379,IF(RIGHT(AE379,4)=" sp.",LEFT(AE379,LEN(AE379)-4),AE379)&amp;" sp.")</f>
        <v>Odonata sp.</v>
      </c>
      <c r="AG379" s="4" t="s">
        <v>28</v>
      </c>
    </row>
    <row r="380" spans="1:33" x14ac:dyDescent="0.3">
      <c r="A380" s="4" t="s">
        <v>284</v>
      </c>
      <c r="B380" s="4" t="s">
        <v>53</v>
      </c>
      <c r="C380" s="4" t="s">
        <v>244</v>
      </c>
      <c r="D380" s="4">
        <v>120</v>
      </c>
      <c r="E380" s="4" t="s">
        <v>245</v>
      </c>
      <c r="F380" s="1" t="s">
        <v>246</v>
      </c>
      <c r="G380" s="11">
        <v>30</v>
      </c>
      <c r="H380" s="11" t="s">
        <v>247</v>
      </c>
      <c r="I380" s="22">
        <v>45548</v>
      </c>
      <c r="J380" s="6">
        <v>0.43402777777777779</v>
      </c>
      <c r="K380" s="4">
        <v>257</v>
      </c>
      <c r="L380" s="4" t="s">
        <v>248</v>
      </c>
      <c r="M380" s="4" t="s">
        <v>37</v>
      </c>
      <c r="N380" s="4" t="s">
        <v>38</v>
      </c>
      <c r="O380" s="4" t="s">
        <v>39</v>
      </c>
      <c r="P380" s="4" t="s">
        <v>281</v>
      </c>
      <c r="Q380" s="4">
        <v>55.705300999999999</v>
      </c>
      <c r="R380" s="4">
        <v>-5.2684410000000002</v>
      </c>
      <c r="S380" s="16" t="s">
        <v>41</v>
      </c>
      <c r="T380" s="8" t="str">
        <f>CONCATENATE(A380,"_",SUBSTITUTE(IF(ISBLANK(Y380),IF(ISBLANK(AD380),IF(ISBLANK(AC380),AB380,AC380),AD380),Y380)," ","_"))</f>
        <v>NSTransect_4_subsample_3_Coleoptera_sp.</v>
      </c>
      <c r="U380" s="8" t="s">
        <v>42</v>
      </c>
      <c r="V380" s="8" t="s">
        <v>43</v>
      </c>
      <c r="W380" s="8">
        <v>1</v>
      </c>
      <c r="X380" s="8" t="s">
        <v>596</v>
      </c>
      <c r="Y380" s="8" t="str">
        <f>IF(AG380="class",AB380,IF(AG380="order",AC380,IF(AG380="family",AD380,AA380)))&amp;" sp."</f>
        <v>Coleoptera sp.</v>
      </c>
      <c r="Z380" s="8" t="s">
        <v>46</v>
      </c>
      <c r="AA380" s="8" t="s">
        <v>47</v>
      </c>
      <c r="AB380" s="4" t="s">
        <v>48</v>
      </c>
      <c r="AC380" s="4" t="s">
        <v>253</v>
      </c>
      <c r="AD380" s="16" t="str">
        <f>IF(RIGHT(AC380,4)=" sp.",LEFT(AC380,LEN(AC380)-4),AC380)&amp;" sp."</f>
        <v>Coleoptera sp.</v>
      </c>
      <c r="AE380" s="4" t="str">
        <f>IF(OR(AG380="genus",AG380="species"),LEFT(Y380,FIND(" ",Y380)-1),IF(RIGHT(AD380,4)=" sp.",LEFT(AD380,LEN(AD380)-4),AD380)&amp;" sp.")</f>
        <v>Coleoptera sp.</v>
      </c>
      <c r="AF380" s="4" t="str">
        <f>IF(AG380="species",Y380,IF(RIGHT(AE380,4)=" sp.",LEFT(AE380,LEN(AE380)-4),AE380)&amp;" sp.")</f>
        <v>Coleoptera sp.</v>
      </c>
      <c r="AG380" s="4" t="s">
        <v>28</v>
      </c>
    </row>
    <row r="381" spans="1:33" x14ac:dyDescent="0.3">
      <c r="A381" s="4" t="s">
        <v>284</v>
      </c>
      <c r="B381" s="4" t="s">
        <v>53</v>
      </c>
      <c r="C381" s="4" t="s">
        <v>244</v>
      </c>
      <c r="D381" s="4">
        <v>120</v>
      </c>
      <c r="E381" s="4" t="s">
        <v>245</v>
      </c>
      <c r="F381" s="1" t="s">
        <v>246</v>
      </c>
      <c r="G381" s="11">
        <v>30</v>
      </c>
      <c r="H381" s="11" t="s">
        <v>247</v>
      </c>
      <c r="I381" s="22">
        <v>45548</v>
      </c>
      <c r="J381" s="6">
        <v>0.43402777777777779</v>
      </c>
      <c r="K381" s="4">
        <v>257</v>
      </c>
      <c r="L381" s="4" t="s">
        <v>248</v>
      </c>
      <c r="M381" s="4" t="s">
        <v>37</v>
      </c>
      <c r="N381" s="4" t="s">
        <v>38</v>
      </c>
      <c r="O381" s="4" t="s">
        <v>39</v>
      </c>
      <c r="P381" s="4" t="s">
        <v>281</v>
      </c>
      <c r="Q381" s="4">
        <v>55.705300999999999</v>
      </c>
      <c r="R381" s="4">
        <v>-5.2684410000000002</v>
      </c>
      <c r="S381" s="16" t="s">
        <v>41</v>
      </c>
      <c r="T381" s="8" t="str">
        <f>CONCATENATE(A381,"_",SUBSTITUTE(IF(ISBLANK(Y381),IF(ISBLANK(AD381),IF(ISBLANK(AC381),AB381,AC381),AD381),Y381)," ","_"))</f>
        <v>NSTransect_4_subsample_3_Megaloptera_sp.</v>
      </c>
      <c r="U381" s="8" t="s">
        <v>42</v>
      </c>
      <c r="V381" s="8" t="s">
        <v>43</v>
      </c>
      <c r="W381" s="4">
        <v>1</v>
      </c>
      <c r="X381" s="4" t="s">
        <v>604</v>
      </c>
      <c r="Y381" s="8" t="str">
        <f>IF(AG381="class",AB381,IF(AG381="order",AC381,IF(AG381="family",AD381,AA381)))&amp;" sp."</f>
        <v>Megaloptera sp.</v>
      </c>
      <c r="Z381" s="4" t="s">
        <v>46</v>
      </c>
      <c r="AA381" s="4" t="s">
        <v>47</v>
      </c>
      <c r="AB381" s="4" t="s">
        <v>48</v>
      </c>
      <c r="AC381" s="4" t="s">
        <v>285</v>
      </c>
      <c r="AD381" s="16" t="str">
        <f>IF(RIGHT(AC381,4)=" sp.",LEFT(AC381,LEN(AC381)-4),AC381)&amp;" sp."</f>
        <v>Megaloptera sp.</v>
      </c>
      <c r="AE381" s="4" t="str">
        <f>IF(OR(AG381="genus",AG381="species"),LEFT(Y381,FIND(" ",Y381)-1),IF(RIGHT(AD381,4)=" sp.",LEFT(AD381,LEN(AD381)-4),AD381)&amp;" sp.")</f>
        <v>Megaloptera sp.</v>
      </c>
      <c r="AF381" s="4" t="str">
        <f>IF(AG381="species",Y381,IF(RIGHT(AE381,4)=" sp.",LEFT(AE381,LEN(AE381)-4),AE381)&amp;" sp.")</f>
        <v>Megaloptera sp.</v>
      </c>
      <c r="AG381" s="4" t="s">
        <v>28</v>
      </c>
    </row>
    <row r="382" spans="1:33" x14ac:dyDescent="0.3">
      <c r="A382" s="4" t="s">
        <v>286</v>
      </c>
      <c r="B382" s="4" t="s">
        <v>53</v>
      </c>
      <c r="C382" s="4" t="s">
        <v>244</v>
      </c>
      <c r="D382" s="4">
        <v>120</v>
      </c>
      <c r="E382" s="4" t="s">
        <v>245</v>
      </c>
      <c r="F382" s="1" t="s">
        <v>246</v>
      </c>
      <c r="G382" s="11">
        <v>30</v>
      </c>
      <c r="H382" s="11" t="s">
        <v>247</v>
      </c>
      <c r="I382" s="22">
        <v>45548</v>
      </c>
      <c r="J382" s="6">
        <v>0.43402777777777779</v>
      </c>
      <c r="K382" s="4">
        <v>257</v>
      </c>
      <c r="L382" s="4" t="s">
        <v>248</v>
      </c>
      <c r="M382" s="4" t="s">
        <v>37</v>
      </c>
      <c r="N382" s="4" t="s">
        <v>38</v>
      </c>
      <c r="O382" s="4" t="s">
        <v>39</v>
      </c>
      <c r="P382" s="4" t="s">
        <v>281</v>
      </c>
      <c r="Q382" s="4">
        <v>55.705300999999999</v>
      </c>
      <c r="R382" s="4">
        <v>-5.2684410000000002</v>
      </c>
      <c r="S382" s="16" t="s">
        <v>41</v>
      </c>
      <c r="T382" s="8" t="str">
        <f>CONCATENATE(A382,"_",SUBSTITUTE(IF(ISBLANK(Y382),IF(ISBLANK(AD382),IF(ISBLANK(AC382),AB382,AC382),AD382),Y382)," ","_"))</f>
        <v>NSTransect_4_subsample_4_</v>
      </c>
      <c r="U382" s="8" t="s">
        <v>42</v>
      </c>
      <c r="V382" s="8"/>
      <c r="W382" s="4">
        <v>0</v>
      </c>
      <c r="X382" s="4"/>
      <c r="Y382" s="4"/>
      <c r="Z382" s="4"/>
      <c r="AA382" s="4"/>
      <c r="AB382" s="4"/>
      <c r="AC382" s="4"/>
      <c r="AD382" s="16"/>
      <c r="AE382" s="4"/>
      <c r="AF382" s="4"/>
      <c r="AG382" s="4"/>
    </row>
    <row r="383" spans="1:33" x14ac:dyDescent="0.3">
      <c r="A383" s="4" t="s">
        <v>287</v>
      </c>
      <c r="B383" s="4" t="s">
        <v>53</v>
      </c>
      <c r="C383" s="4" t="s">
        <v>244</v>
      </c>
      <c r="D383" s="4">
        <v>120</v>
      </c>
      <c r="E383" s="4" t="s">
        <v>245</v>
      </c>
      <c r="F383" s="1" t="s">
        <v>246</v>
      </c>
      <c r="G383" s="11">
        <v>30</v>
      </c>
      <c r="H383" s="11" t="s">
        <v>247</v>
      </c>
      <c r="I383" s="22">
        <v>45548</v>
      </c>
      <c r="J383" s="6">
        <v>0.4375</v>
      </c>
      <c r="K383" s="4">
        <v>257</v>
      </c>
      <c r="L383" s="4" t="s">
        <v>248</v>
      </c>
      <c r="M383" s="4" t="s">
        <v>37</v>
      </c>
      <c r="N383" s="4" t="s">
        <v>38</v>
      </c>
      <c r="O383" s="4" t="s">
        <v>39</v>
      </c>
      <c r="P383" s="4" t="s">
        <v>288</v>
      </c>
      <c r="Q383" s="4">
        <v>55.704816000000001</v>
      </c>
      <c r="R383" s="4">
        <v>-5.2678200000000004</v>
      </c>
      <c r="S383" s="16" t="s">
        <v>41</v>
      </c>
      <c r="T383" s="8" t="str">
        <f>CONCATENATE(A383,"_",SUBSTITUTE(IF(ISBLANK(Y383),IF(ISBLANK(AD383),IF(ISBLANK(AC383),AB383,AC383),AD383),Y383)," ","_"))</f>
        <v>NSTransect_5_subsample_1_Diptera_sp.</v>
      </c>
      <c r="U383" s="8" t="s">
        <v>42</v>
      </c>
      <c r="V383" s="8" t="s">
        <v>43</v>
      </c>
      <c r="W383" s="4">
        <v>1</v>
      </c>
      <c r="X383" s="4" t="s">
        <v>602</v>
      </c>
      <c r="Y383" s="8" t="str">
        <f>IF(AG383="class",AB383,IF(AG383="order",AC383,IF(AG383="family",AD383,AA383)))&amp;" sp."</f>
        <v>Diptera sp.</v>
      </c>
      <c r="Z383" s="4" t="s">
        <v>46</v>
      </c>
      <c r="AA383" s="4" t="s">
        <v>47</v>
      </c>
      <c r="AB383" s="4" t="s">
        <v>48</v>
      </c>
      <c r="AC383" s="4" t="s">
        <v>67</v>
      </c>
      <c r="AD383" s="16" t="str">
        <f>IF(RIGHT(AC383,4)=" sp.",LEFT(AC383,LEN(AC383)-4),AC383)&amp;" sp."</f>
        <v>Diptera sp.</v>
      </c>
      <c r="AE383" s="4" t="str">
        <f>IF(OR(AG383="genus",AG383="species"),LEFT(Y383,FIND(" ",Y383)-1),IF(RIGHT(AD383,4)=" sp.",LEFT(AD383,LEN(AD383)-4),AD383)&amp;" sp.")</f>
        <v>Diptera sp.</v>
      </c>
      <c r="AF383" s="4" t="str">
        <f>IF(AG383="species",Y383,IF(RIGHT(AE383,4)=" sp.",LEFT(AE383,LEN(AE383)-4),AE383)&amp;" sp.")</f>
        <v>Diptera sp.</v>
      </c>
      <c r="AG383" s="4" t="s">
        <v>28</v>
      </c>
    </row>
    <row r="384" spans="1:33" x14ac:dyDescent="0.3">
      <c r="A384" s="4" t="s">
        <v>287</v>
      </c>
      <c r="B384" s="4" t="s">
        <v>53</v>
      </c>
      <c r="C384" s="4" t="s">
        <v>244</v>
      </c>
      <c r="D384" s="4">
        <v>120</v>
      </c>
      <c r="E384" s="4" t="s">
        <v>245</v>
      </c>
      <c r="F384" s="1" t="s">
        <v>246</v>
      </c>
      <c r="G384" s="11">
        <v>30</v>
      </c>
      <c r="H384" s="11" t="s">
        <v>247</v>
      </c>
      <c r="I384" s="22">
        <v>45548</v>
      </c>
      <c r="J384" s="6">
        <v>0.4375</v>
      </c>
      <c r="K384" s="4">
        <v>257</v>
      </c>
      <c r="L384" s="4" t="s">
        <v>248</v>
      </c>
      <c r="M384" s="4" t="s">
        <v>37</v>
      </c>
      <c r="N384" s="4" t="s">
        <v>38</v>
      </c>
      <c r="O384" s="4" t="s">
        <v>39</v>
      </c>
      <c r="P384" s="4" t="s">
        <v>288</v>
      </c>
      <c r="Q384" s="4">
        <v>55.704816000000001</v>
      </c>
      <c r="R384" s="4">
        <v>-5.2678200000000004</v>
      </c>
      <c r="S384" s="16" t="s">
        <v>41</v>
      </c>
      <c r="T384" s="8" t="str">
        <f>CONCATENATE(A384,"_",SUBSTITUTE(IF(ISBLANK(Y384),IF(ISBLANK(AD384),IF(ISBLANK(AC384),AB384,AC384),AD384),Y384)," ","_"))</f>
        <v>NSTransect_5_subsample_1_Ephemeroptera_sp.</v>
      </c>
      <c r="U384" s="8" t="s">
        <v>42</v>
      </c>
      <c r="V384" s="8" t="s">
        <v>43</v>
      </c>
      <c r="W384" s="4">
        <v>6</v>
      </c>
      <c r="X384" s="4" t="s">
        <v>597</v>
      </c>
      <c r="Y384" s="8" t="str">
        <f>IF(AG384="class",AB384,IF(AG384="order",AC384,IF(AG384="family",AD384,AA384)))&amp;" sp."</f>
        <v>Ephemeroptera sp.</v>
      </c>
      <c r="Z384" s="4" t="s">
        <v>46</v>
      </c>
      <c r="AA384" s="4" t="s">
        <v>47</v>
      </c>
      <c r="AB384" s="4" t="s">
        <v>48</v>
      </c>
      <c r="AC384" s="4" t="s">
        <v>252</v>
      </c>
      <c r="AD384" s="16" t="str">
        <f>IF(RIGHT(AC384,4)=" sp.",LEFT(AC384,LEN(AC384)-4),AC384)&amp;" sp."</f>
        <v>Ephemeroptera sp.</v>
      </c>
      <c r="AE384" s="4" t="str">
        <f>IF(OR(AG384="genus",AG384="species"),LEFT(Y384,FIND(" ",Y384)-1),IF(RIGHT(AD384,4)=" sp.",LEFT(AD384,LEN(AD384)-4),AD384)&amp;" sp.")</f>
        <v>Ephemeroptera sp.</v>
      </c>
      <c r="AF384" s="4" t="str">
        <f>IF(AG384="species",Y384,IF(RIGHT(AE384,4)=" sp.",LEFT(AE384,LEN(AE384)-4),AE384)&amp;" sp.")</f>
        <v>Ephemeroptera sp.</v>
      </c>
      <c r="AG384" s="4" t="s">
        <v>28</v>
      </c>
    </row>
    <row r="385" spans="1:33" x14ac:dyDescent="0.3">
      <c r="A385" s="4" t="s">
        <v>287</v>
      </c>
      <c r="B385" s="4" t="s">
        <v>53</v>
      </c>
      <c r="C385" s="4" t="s">
        <v>244</v>
      </c>
      <c r="D385" s="4">
        <v>120</v>
      </c>
      <c r="E385" s="4" t="s">
        <v>245</v>
      </c>
      <c r="F385" s="1" t="s">
        <v>246</v>
      </c>
      <c r="G385" s="11">
        <v>30</v>
      </c>
      <c r="H385" s="11" t="s">
        <v>247</v>
      </c>
      <c r="I385" s="22">
        <v>45548</v>
      </c>
      <c r="J385" s="6">
        <v>0.4375</v>
      </c>
      <c r="K385" s="4">
        <v>257</v>
      </c>
      <c r="L385" s="4" t="s">
        <v>248</v>
      </c>
      <c r="M385" s="4" t="s">
        <v>37</v>
      </c>
      <c r="N385" s="4" t="s">
        <v>38</v>
      </c>
      <c r="O385" s="4" t="s">
        <v>39</v>
      </c>
      <c r="P385" s="4" t="s">
        <v>288</v>
      </c>
      <c r="Q385" s="4">
        <v>55.704816000000001</v>
      </c>
      <c r="R385" s="4">
        <v>-5.2678200000000004</v>
      </c>
      <c r="S385" s="16" t="s">
        <v>41</v>
      </c>
      <c r="T385" s="8" t="str">
        <f>CONCATENATE(A385,"_",SUBSTITUTE(IF(ISBLANK(Y385),IF(ISBLANK(AD385),IF(ISBLANK(AC385),AB385,AC385),AD385),Y385)," ","_"))</f>
        <v>NSTransect_5_subsample_1_Ixodida_sp.</v>
      </c>
      <c r="U385" s="8" t="s">
        <v>42</v>
      </c>
      <c r="V385" s="8" t="s">
        <v>43</v>
      </c>
      <c r="W385" s="4">
        <v>2</v>
      </c>
      <c r="X385" s="4" t="s">
        <v>164</v>
      </c>
      <c r="Y385" s="8" t="str">
        <f>IF(AG385="class",AB385,IF(AG385="order",AC385,IF(AG385="family",AD385,AA385)))&amp;" sp."</f>
        <v>Ixodida sp.</v>
      </c>
      <c r="Z385" s="4" t="s">
        <v>46</v>
      </c>
      <c r="AA385" s="4" t="s">
        <v>47</v>
      </c>
      <c r="AB385" s="4" t="s">
        <v>87</v>
      </c>
      <c r="AC385" s="4" t="s">
        <v>134</v>
      </c>
      <c r="AD385" s="16" t="str">
        <f>IF(RIGHT(AC385,4)=" sp.",LEFT(AC385,LEN(AC385)-4),AC385)&amp;" sp."</f>
        <v>Ixodida sp.</v>
      </c>
      <c r="AE385" s="4" t="str">
        <f>IF(OR(AG385="genus",AG385="species"),LEFT(Y385,FIND(" ",Y385)-1),IF(RIGHT(AD385,4)=" sp.",LEFT(AD385,LEN(AD385)-4),AD385)&amp;" sp.")</f>
        <v>Ixodida sp.</v>
      </c>
      <c r="AF385" s="4" t="str">
        <f>IF(AG385="species",Y385,IF(RIGHT(AE385,4)=" sp.",LEFT(AE385,LEN(AE385)-4),AE385)&amp;" sp.")</f>
        <v>Ixodida sp.</v>
      </c>
      <c r="AG385" s="4" t="s">
        <v>28</v>
      </c>
    </row>
    <row r="386" spans="1:33" x14ac:dyDescent="0.3">
      <c r="A386" s="4" t="s">
        <v>287</v>
      </c>
      <c r="B386" s="4" t="s">
        <v>53</v>
      </c>
      <c r="C386" s="4" t="s">
        <v>244</v>
      </c>
      <c r="D386" s="4">
        <v>120</v>
      </c>
      <c r="E386" s="4" t="s">
        <v>245</v>
      </c>
      <c r="F386" s="1" t="s">
        <v>246</v>
      </c>
      <c r="G386" s="11">
        <v>30</v>
      </c>
      <c r="H386" s="11" t="s">
        <v>247</v>
      </c>
      <c r="I386" s="22">
        <v>45548</v>
      </c>
      <c r="J386" s="6">
        <v>0.4375</v>
      </c>
      <c r="K386" s="4">
        <v>257</v>
      </c>
      <c r="L386" s="4" t="s">
        <v>248</v>
      </c>
      <c r="M386" s="4" t="s">
        <v>37</v>
      </c>
      <c r="N386" s="4" t="s">
        <v>38</v>
      </c>
      <c r="O386" s="4" t="s">
        <v>39</v>
      </c>
      <c r="P386" s="4" t="s">
        <v>288</v>
      </c>
      <c r="Q386" s="4">
        <v>55.704816000000001</v>
      </c>
      <c r="R386" s="4">
        <v>-5.2678200000000004</v>
      </c>
      <c r="S386" s="16" t="s">
        <v>41</v>
      </c>
      <c r="T386" s="8" t="str">
        <f>CONCATENATE(A386,"_",SUBSTITUTE(IF(ISBLANK(Y386),IF(ISBLANK(AD386),IF(ISBLANK(AC386),AB386,AC386),AD386),Y386)," ","_"))</f>
        <v>NSTransect_5_subsample_1_Plecoptera_sp.</v>
      </c>
      <c r="U386" s="8" t="s">
        <v>42</v>
      </c>
      <c r="V386" s="8" t="s">
        <v>43</v>
      </c>
      <c r="W386" s="4">
        <v>1</v>
      </c>
      <c r="X386" s="4" t="s">
        <v>250</v>
      </c>
      <c r="Y386" s="8" t="str">
        <f>IF(AG386="class",AB386,IF(AG386="order",AC386,IF(AG386="family",AD386,AA386)))&amp;" sp."</f>
        <v>Plecoptera sp.</v>
      </c>
      <c r="Z386" s="4" t="s">
        <v>46</v>
      </c>
      <c r="AA386" s="4" t="s">
        <v>47</v>
      </c>
      <c r="AB386" s="4" t="s">
        <v>48</v>
      </c>
      <c r="AC386" s="4" t="s">
        <v>251</v>
      </c>
      <c r="AD386" s="16" t="str">
        <f>IF(RIGHT(AC386,4)=" sp.",LEFT(AC386,LEN(AC386)-4),AC386)&amp;" sp."</f>
        <v>Plecoptera sp.</v>
      </c>
      <c r="AE386" s="4" t="str">
        <f>IF(OR(AG386="genus",AG386="species"),LEFT(Y386,FIND(" ",Y386)-1),IF(RIGHT(AD386,4)=" sp.",LEFT(AD386,LEN(AD386)-4),AD386)&amp;" sp.")</f>
        <v>Plecoptera sp.</v>
      </c>
      <c r="AF386" s="4" t="str">
        <f>IF(AG386="species",Y386,IF(RIGHT(AE386,4)=" sp.",LEFT(AE386,LEN(AE386)-4),AE386)&amp;" sp.")</f>
        <v>Plecoptera sp.</v>
      </c>
      <c r="AG386" s="4" t="s">
        <v>28</v>
      </c>
    </row>
    <row r="387" spans="1:33" x14ac:dyDescent="0.3">
      <c r="A387" s="4" t="s">
        <v>287</v>
      </c>
      <c r="B387" s="4" t="s">
        <v>53</v>
      </c>
      <c r="C387" s="4" t="s">
        <v>244</v>
      </c>
      <c r="D387" s="4">
        <v>120</v>
      </c>
      <c r="E387" s="4" t="s">
        <v>245</v>
      </c>
      <c r="F387" s="1" t="s">
        <v>246</v>
      </c>
      <c r="G387" s="11">
        <v>30</v>
      </c>
      <c r="H387" s="11" t="s">
        <v>247</v>
      </c>
      <c r="I387" s="22">
        <v>45548</v>
      </c>
      <c r="J387" s="6">
        <v>0.4375</v>
      </c>
      <c r="K387" s="4">
        <v>257</v>
      </c>
      <c r="L387" s="4" t="s">
        <v>248</v>
      </c>
      <c r="M387" s="4" t="s">
        <v>37</v>
      </c>
      <c r="N387" s="4" t="s">
        <v>38</v>
      </c>
      <c r="O387" s="4" t="s">
        <v>39</v>
      </c>
      <c r="P387" s="4" t="s">
        <v>288</v>
      </c>
      <c r="Q387" s="4">
        <v>55.704816000000001</v>
      </c>
      <c r="R387" s="4">
        <v>-5.2678200000000004</v>
      </c>
      <c r="S387" s="16" t="s">
        <v>41</v>
      </c>
      <c r="T387" s="8" t="str">
        <f>CONCATENATE(A387,"_",SUBSTITUTE(IF(ISBLANK(Y387),IF(ISBLANK(AD387),IF(ISBLANK(AC387),AB387,AC387),AD387),Y387)," ","_"))</f>
        <v>NSTransect_5_subsample_1_Trichoptera_sp.</v>
      </c>
      <c r="U387" s="8" t="s">
        <v>42</v>
      </c>
      <c r="V387" s="8" t="s">
        <v>43</v>
      </c>
      <c r="W387" s="4">
        <v>1</v>
      </c>
      <c r="X387" s="4" t="s">
        <v>605</v>
      </c>
      <c r="Y387" s="8" t="str">
        <f>IF(AG387="class",AB387,IF(AG387="order",AC387,IF(AG387="family",AD387,AA387)))&amp;" sp."</f>
        <v>Trichoptera sp.</v>
      </c>
      <c r="Z387" s="4" t="s">
        <v>46</v>
      </c>
      <c r="AA387" s="4" t="s">
        <v>47</v>
      </c>
      <c r="AB387" s="4" t="s">
        <v>48</v>
      </c>
      <c r="AC387" s="4" t="s">
        <v>84</v>
      </c>
      <c r="AD387" s="16" t="str">
        <f>IF(RIGHT(AC387,4)=" sp.",LEFT(AC387,LEN(AC387)-4),AC387)&amp;" sp."</f>
        <v>Trichoptera sp.</v>
      </c>
      <c r="AE387" s="4" t="str">
        <f>IF(OR(AG387="genus",AG387="species"),LEFT(Y387,FIND(" ",Y387)-1),IF(RIGHT(AD387,4)=" sp.",LEFT(AD387,LEN(AD387)-4),AD387)&amp;" sp.")</f>
        <v>Trichoptera sp.</v>
      </c>
      <c r="AF387" s="4" t="str">
        <f>IF(AG387="species",Y387,IF(RIGHT(AE387,4)=" sp.",LEFT(AE387,LEN(AE387)-4),AE387)&amp;" sp.")</f>
        <v>Trichoptera sp.</v>
      </c>
      <c r="AG387" s="4" t="s">
        <v>28</v>
      </c>
    </row>
    <row r="388" spans="1:33" x14ac:dyDescent="0.3">
      <c r="A388" s="4" t="s">
        <v>289</v>
      </c>
      <c r="B388" s="4" t="s">
        <v>53</v>
      </c>
      <c r="C388" s="4" t="s">
        <v>244</v>
      </c>
      <c r="D388" s="4">
        <v>120</v>
      </c>
      <c r="E388" s="4" t="s">
        <v>245</v>
      </c>
      <c r="F388" s="1" t="s">
        <v>246</v>
      </c>
      <c r="G388" s="11">
        <v>30</v>
      </c>
      <c r="H388" s="11" t="s">
        <v>247</v>
      </c>
      <c r="I388" s="22">
        <v>45548</v>
      </c>
      <c r="J388" s="6">
        <v>0.4375</v>
      </c>
      <c r="K388" s="4">
        <v>257</v>
      </c>
      <c r="L388" s="4" t="s">
        <v>248</v>
      </c>
      <c r="M388" s="4" t="s">
        <v>37</v>
      </c>
      <c r="N388" s="4" t="s">
        <v>38</v>
      </c>
      <c r="O388" s="4" t="s">
        <v>39</v>
      </c>
      <c r="P388" s="4" t="s">
        <v>288</v>
      </c>
      <c r="Q388" s="4">
        <v>55.704816000000001</v>
      </c>
      <c r="R388" s="4">
        <v>-5.2678200000000004</v>
      </c>
      <c r="S388" s="16" t="s">
        <v>41</v>
      </c>
      <c r="T388" s="8" t="str">
        <f>CONCATENATE(A388,"_",SUBSTITUTE(IF(ISBLANK(Y388),IF(ISBLANK(AD388),IF(ISBLANK(AC388),AB388,AC388),AD388),Y388)," ","_"))</f>
        <v>NSTransect_5_subsample_2_</v>
      </c>
      <c r="U388" s="8" t="s">
        <v>42</v>
      </c>
      <c r="V388" s="8"/>
      <c r="W388" s="4">
        <v>0</v>
      </c>
      <c r="X388" s="4"/>
      <c r="Y388" s="4"/>
      <c r="Z388" s="4"/>
      <c r="AA388" s="4"/>
      <c r="AB388" s="4"/>
      <c r="AC388" s="4"/>
      <c r="AD388" s="16"/>
      <c r="AE388" s="4"/>
      <c r="AF388" s="4"/>
      <c r="AG388" s="4"/>
    </row>
    <row r="389" spans="1:33" x14ac:dyDescent="0.3">
      <c r="A389" s="4" t="s">
        <v>290</v>
      </c>
      <c r="B389" s="4" t="s">
        <v>53</v>
      </c>
      <c r="C389" s="4" t="s">
        <v>244</v>
      </c>
      <c r="D389" s="4">
        <v>120</v>
      </c>
      <c r="E389" s="4" t="s">
        <v>245</v>
      </c>
      <c r="F389" s="1" t="s">
        <v>246</v>
      </c>
      <c r="G389" s="11">
        <v>30</v>
      </c>
      <c r="H389" s="11" t="s">
        <v>247</v>
      </c>
      <c r="I389" s="22">
        <v>45548</v>
      </c>
      <c r="J389" s="6">
        <v>0.4375</v>
      </c>
      <c r="K389" s="4">
        <v>257</v>
      </c>
      <c r="L389" s="4" t="s">
        <v>248</v>
      </c>
      <c r="M389" s="4" t="s">
        <v>37</v>
      </c>
      <c r="N389" s="4" t="s">
        <v>38</v>
      </c>
      <c r="O389" s="4" t="s">
        <v>39</v>
      </c>
      <c r="P389" s="4" t="s">
        <v>288</v>
      </c>
      <c r="Q389" s="4">
        <v>55.704816000000001</v>
      </c>
      <c r="R389" s="4">
        <v>-5.2678200000000004</v>
      </c>
      <c r="S389" s="16" t="s">
        <v>41</v>
      </c>
      <c r="T389" s="8" t="str">
        <f>CONCATENATE(A389,"_",SUBSTITUTE(IF(ISBLANK(Y389),IF(ISBLANK(AD389),IF(ISBLANK(AC389),AB389,AC389),AD389),Y389)," ","_"))</f>
        <v>NSTransect_5_subsample_3_Ephemeroptera_sp.</v>
      </c>
      <c r="U389" s="8" t="s">
        <v>42</v>
      </c>
      <c r="V389" s="8" t="s">
        <v>43</v>
      </c>
      <c r="W389" s="4">
        <v>1</v>
      </c>
      <c r="X389" s="4" t="s">
        <v>597</v>
      </c>
      <c r="Y389" s="8" t="str">
        <f>IF(AG389="class",AB389,IF(AG389="order",AC389,IF(AG389="family",AD389,AA389)))&amp;" sp."</f>
        <v>Ephemeroptera sp.</v>
      </c>
      <c r="Z389" s="4" t="s">
        <v>46</v>
      </c>
      <c r="AA389" s="4" t="s">
        <v>47</v>
      </c>
      <c r="AB389" s="4" t="s">
        <v>48</v>
      </c>
      <c r="AC389" s="4" t="s">
        <v>252</v>
      </c>
      <c r="AD389" s="16" t="str">
        <f>IF(RIGHT(AC389,4)=" sp.",LEFT(AC389,LEN(AC389)-4),AC389)&amp;" sp."</f>
        <v>Ephemeroptera sp.</v>
      </c>
      <c r="AE389" s="4" t="str">
        <f>IF(OR(AG389="genus",AG389="species"),LEFT(Y389,FIND(" ",Y389)-1),IF(RIGHT(AD389,4)=" sp.",LEFT(AD389,LEN(AD389)-4),AD389)&amp;" sp.")</f>
        <v>Ephemeroptera sp.</v>
      </c>
      <c r="AF389" s="4" t="str">
        <f>IF(AG389="species",Y389,IF(RIGHT(AE389,4)=" sp.",LEFT(AE389,LEN(AE389)-4),AE389)&amp;" sp.")</f>
        <v>Ephemeroptera sp.</v>
      </c>
      <c r="AG389" s="4" t="s">
        <v>28</v>
      </c>
    </row>
    <row r="390" spans="1:33" x14ac:dyDescent="0.3">
      <c r="A390" s="4" t="s">
        <v>290</v>
      </c>
      <c r="B390" s="4" t="s">
        <v>53</v>
      </c>
      <c r="C390" s="4" t="s">
        <v>244</v>
      </c>
      <c r="D390" s="4">
        <v>120</v>
      </c>
      <c r="E390" s="4" t="s">
        <v>245</v>
      </c>
      <c r="F390" s="1" t="s">
        <v>246</v>
      </c>
      <c r="G390" s="11">
        <v>30</v>
      </c>
      <c r="H390" s="11" t="s">
        <v>247</v>
      </c>
      <c r="I390" s="22">
        <v>45548</v>
      </c>
      <c r="J390" s="6">
        <v>0.4375</v>
      </c>
      <c r="K390" s="4">
        <v>257</v>
      </c>
      <c r="L390" s="4" t="s">
        <v>248</v>
      </c>
      <c r="M390" s="4" t="s">
        <v>37</v>
      </c>
      <c r="N390" s="4" t="s">
        <v>38</v>
      </c>
      <c r="O390" s="4" t="s">
        <v>39</v>
      </c>
      <c r="P390" s="4" t="s">
        <v>288</v>
      </c>
      <c r="Q390" s="4">
        <v>55.704816000000001</v>
      </c>
      <c r="R390" s="4">
        <v>-5.2678200000000004</v>
      </c>
      <c r="S390" s="16" t="s">
        <v>41</v>
      </c>
      <c r="T390" s="8" t="str">
        <f>CONCATENATE(A390,"_",SUBSTITUTE(IF(ISBLANK(Y390),IF(ISBLANK(AD390),IF(ISBLANK(AC390),AB390,AC390),AD390),Y390)," ","_"))</f>
        <v>NSTransect_5_subsample_3_Trichoptera_sp.</v>
      </c>
      <c r="U390" s="8" t="s">
        <v>42</v>
      </c>
      <c r="V390" s="8" t="s">
        <v>43</v>
      </c>
      <c r="W390" s="4">
        <v>2</v>
      </c>
      <c r="X390" s="4" t="s">
        <v>606</v>
      </c>
      <c r="Y390" s="8" t="str">
        <f>IF(AG390="class",AB390,IF(AG390="order",AC390,IF(AG390="family",AD390,AA390)))&amp;" sp."</f>
        <v>Trichoptera sp.</v>
      </c>
      <c r="Z390" s="4" t="s">
        <v>46</v>
      </c>
      <c r="AA390" s="4" t="s">
        <v>47</v>
      </c>
      <c r="AB390" s="4" t="s">
        <v>48</v>
      </c>
      <c r="AC390" s="4" t="s">
        <v>84</v>
      </c>
      <c r="AD390" s="16" t="str">
        <f>IF(RIGHT(AC390,4)=" sp.",LEFT(AC390,LEN(AC390)-4),AC390)&amp;" sp."</f>
        <v>Trichoptera sp.</v>
      </c>
      <c r="AE390" s="4" t="str">
        <f>IF(OR(AG390="genus",AG390="species"),LEFT(Y390,FIND(" ",Y390)-1),IF(RIGHT(AD390,4)=" sp.",LEFT(AD390,LEN(AD390)-4),AD390)&amp;" sp.")</f>
        <v>Trichoptera sp.</v>
      </c>
      <c r="AF390" s="4" t="str">
        <f>IF(AG390="species",Y390,IF(RIGHT(AE390,4)=" sp.",LEFT(AE390,LEN(AE390)-4),AE390)&amp;" sp.")</f>
        <v>Trichoptera sp.</v>
      </c>
      <c r="AG390" s="4" t="s">
        <v>28</v>
      </c>
    </row>
    <row r="391" spans="1:33" x14ac:dyDescent="0.3">
      <c r="A391" s="4" t="s">
        <v>291</v>
      </c>
      <c r="B391" s="4" t="s">
        <v>53</v>
      </c>
      <c r="C391" s="4" t="s">
        <v>244</v>
      </c>
      <c r="D391" s="4">
        <v>120</v>
      </c>
      <c r="E391" s="4" t="s">
        <v>245</v>
      </c>
      <c r="F391" s="1" t="s">
        <v>246</v>
      </c>
      <c r="G391" s="11">
        <v>30</v>
      </c>
      <c r="H391" s="11" t="s">
        <v>247</v>
      </c>
      <c r="I391" s="22">
        <v>45548</v>
      </c>
      <c r="J391" s="6">
        <v>0.4375</v>
      </c>
      <c r="K391" s="4">
        <v>257</v>
      </c>
      <c r="L391" s="4" t="s">
        <v>248</v>
      </c>
      <c r="M391" s="4" t="s">
        <v>37</v>
      </c>
      <c r="N391" s="4" t="s">
        <v>38</v>
      </c>
      <c r="O391" s="4" t="s">
        <v>39</v>
      </c>
      <c r="P391" s="4" t="s">
        <v>288</v>
      </c>
      <c r="Q391" s="4">
        <v>55.704816000000001</v>
      </c>
      <c r="R391" s="4">
        <v>-5.2678200000000004</v>
      </c>
      <c r="S391" s="16" t="s">
        <v>41</v>
      </c>
      <c r="T391" s="8" t="str">
        <f>CONCATENATE(A391,"_",SUBSTITUTE(IF(ISBLANK(Y391),IF(ISBLANK(AD391),IF(ISBLANK(AC391),AB391,AC391),AD391),Y391)," ","_"))</f>
        <v>NSTransect_5_subsample_4_Diptera_sp.</v>
      </c>
      <c r="U391" s="8" t="s">
        <v>42</v>
      </c>
      <c r="V391" s="8" t="s">
        <v>43</v>
      </c>
      <c r="W391" s="4">
        <v>1</v>
      </c>
      <c r="X391" s="4" t="s">
        <v>602</v>
      </c>
      <c r="Y391" s="8" t="str">
        <f>IF(AG391="class",AB391,IF(AG391="order",AC391,IF(AG391="family",AD391,AA391)))&amp;" sp."</f>
        <v>Diptera sp.</v>
      </c>
      <c r="Z391" s="4" t="s">
        <v>46</v>
      </c>
      <c r="AA391" s="4" t="s">
        <v>47</v>
      </c>
      <c r="AB391" s="4" t="s">
        <v>48</v>
      </c>
      <c r="AC391" s="4" t="s">
        <v>67</v>
      </c>
      <c r="AD391" s="16" t="str">
        <f>IF(RIGHT(AC391,4)=" sp.",LEFT(AC391,LEN(AC391)-4),AC391)&amp;" sp."</f>
        <v>Diptera sp.</v>
      </c>
      <c r="AE391" s="4" t="str">
        <f>IF(OR(AG391="genus",AG391="species"),LEFT(Y391,FIND(" ",Y391)-1),IF(RIGHT(AD391,4)=" sp.",LEFT(AD391,LEN(AD391)-4),AD391)&amp;" sp.")</f>
        <v>Diptera sp.</v>
      </c>
      <c r="AF391" s="4" t="str">
        <f>IF(AG391="species",Y391,IF(RIGHT(AE391,4)=" sp.",LEFT(AE391,LEN(AE391)-4),AE391)&amp;" sp.")</f>
        <v>Diptera sp.</v>
      </c>
      <c r="AG391" s="4" t="s">
        <v>28</v>
      </c>
    </row>
    <row r="392" spans="1:33" x14ac:dyDescent="0.3">
      <c r="A392" s="4" t="s">
        <v>291</v>
      </c>
      <c r="B392" s="4" t="s">
        <v>53</v>
      </c>
      <c r="C392" s="4" t="s">
        <v>244</v>
      </c>
      <c r="D392" s="4">
        <v>120</v>
      </c>
      <c r="E392" s="4" t="s">
        <v>245</v>
      </c>
      <c r="F392" s="1" t="s">
        <v>246</v>
      </c>
      <c r="G392" s="11">
        <v>30</v>
      </c>
      <c r="H392" s="11" t="s">
        <v>247</v>
      </c>
      <c r="I392" s="22">
        <v>45548</v>
      </c>
      <c r="J392" s="6">
        <v>0.4375</v>
      </c>
      <c r="K392" s="4">
        <v>257</v>
      </c>
      <c r="L392" s="4" t="s">
        <v>248</v>
      </c>
      <c r="M392" s="4" t="s">
        <v>37</v>
      </c>
      <c r="N392" s="4" t="s">
        <v>38</v>
      </c>
      <c r="O392" s="4" t="s">
        <v>39</v>
      </c>
      <c r="P392" s="4" t="s">
        <v>288</v>
      </c>
      <c r="Q392" s="4">
        <v>55.704816000000001</v>
      </c>
      <c r="R392" s="4">
        <v>-5.2678200000000004</v>
      </c>
      <c r="S392" s="16" t="s">
        <v>41</v>
      </c>
      <c r="T392" s="8" t="str">
        <f>CONCATENATE(A392,"_",SUBSTITUTE(IF(ISBLANK(Y392),IF(ISBLANK(AD392),IF(ISBLANK(AC392),AB392,AC392),AD392),Y392)," ","_"))</f>
        <v>NSTransect_5_subsample_4_Ephemeroptera_sp.</v>
      </c>
      <c r="U392" s="8" t="s">
        <v>42</v>
      </c>
      <c r="V392" s="8" t="s">
        <v>43</v>
      </c>
      <c r="W392" s="4">
        <v>1</v>
      </c>
      <c r="X392" s="4" t="s">
        <v>597</v>
      </c>
      <c r="Y392" s="8" t="str">
        <f>IF(AG392="class",AB392,IF(AG392="order",AC392,IF(AG392="family",AD392,AA392)))&amp;" sp."</f>
        <v>Ephemeroptera sp.</v>
      </c>
      <c r="Z392" s="4" t="s">
        <v>46</v>
      </c>
      <c r="AA392" s="4" t="s">
        <v>47</v>
      </c>
      <c r="AB392" s="4" t="s">
        <v>48</v>
      </c>
      <c r="AC392" s="4" t="s">
        <v>252</v>
      </c>
      <c r="AD392" s="16" t="str">
        <f>IF(RIGHT(AC392,4)=" sp.",LEFT(AC392,LEN(AC392)-4),AC392)&amp;" sp."</f>
        <v>Ephemeroptera sp.</v>
      </c>
      <c r="AE392" s="4" t="str">
        <f>IF(OR(AG392="genus",AG392="species"),LEFT(Y392,FIND(" ",Y392)-1),IF(RIGHT(AD392,4)=" sp.",LEFT(AD392,LEN(AD392)-4),AD392)&amp;" sp.")</f>
        <v>Ephemeroptera sp.</v>
      </c>
      <c r="AF392" s="4" t="str">
        <f>IF(AG392="species",Y392,IF(RIGHT(AE392,4)=" sp.",LEFT(AE392,LEN(AE392)-4),AE392)&amp;" sp.")</f>
        <v>Ephemeroptera sp.</v>
      </c>
      <c r="AG392" s="4" t="s">
        <v>28</v>
      </c>
    </row>
    <row r="393" spans="1:33" x14ac:dyDescent="0.3">
      <c r="A393" s="4" t="s">
        <v>291</v>
      </c>
      <c r="B393" s="4" t="s">
        <v>53</v>
      </c>
      <c r="C393" s="4" t="s">
        <v>244</v>
      </c>
      <c r="D393" s="4">
        <v>120</v>
      </c>
      <c r="E393" s="4" t="s">
        <v>245</v>
      </c>
      <c r="F393" s="1" t="s">
        <v>246</v>
      </c>
      <c r="G393" s="11">
        <v>30</v>
      </c>
      <c r="H393" s="11" t="s">
        <v>247</v>
      </c>
      <c r="I393" s="22">
        <v>45548</v>
      </c>
      <c r="J393" s="6">
        <v>0.4375</v>
      </c>
      <c r="K393" s="4">
        <v>257</v>
      </c>
      <c r="L393" s="4" t="s">
        <v>248</v>
      </c>
      <c r="M393" s="4" t="s">
        <v>37</v>
      </c>
      <c r="N393" s="4" t="s">
        <v>38</v>
      </c>
      <c r="O393" s="4" t="s">
        <v>39</v>
      </c>
      <c r="P393" s="4" t="s">
        <v>288</v>
      </c>
      <c r="Q393" s="4">
        <v>55.704816000000001</v>
      </c>
      <c r="R393" s="4">
        <v>-5.2678200000000004</v>
      </c>
      <c r="S393" s="16" t="s">
        <v>41</v>
      </c>
      <c r="T393" s="8" t="str">
        <f>CONCATENATE(A393,"_",SUBSTITUTE(IF(ISBLANK(Y393),IF(ISBLANK(AD393),IF(ISBLANK(AC393),AB393,AC393),AD393),Y393)," ","_"))</f>
        <v>NSTransect_5_subsample_4_Lumbriculidae_sp.</v>
      </c>
      <c r="U393" s="8" t="s">
        <v>42</v>
      </c>
      <c r="V393" s="8" t="s">
        <v>43</v>
      </c>
      <c r="W393" s="4">
        <v>1</v>
      </c>
      <c r="X393" s="4" t="s">
        <v>315</v>
      </c>
      <c r="Y393" s="8" t="str">
        <f>IF(AG393="class",AB393,IF(AG393="order",AC393,IF(AG393="family",AD393,AA393)))&amp;" sp."</f>
        <v>Lumbriculidae sp.</v>
      </c>
      <c r="Z393" s="4" t="s">
        <v>46</v>
      </c>
      <c r="AA393" s="4" t="s">
        <v>47</v>
      </c>
      <c r="AB393" s="4" t="s">
        <v>48</v>
      </c>
      <c r="AC393" s="4" t="s">
        <v>257</v>
      </c>
      <c r="AD393" s="16" t="str">
        <f>IF(RIGHT(AC393,4)=" sp.",LEFT(AC393,LEN(AC393)-4),AC393)&amp;" sp."</f>
        <v>Lumbriculidae sp.</v>
      </c>
      <c r="AE393" s="4" t="str">
        <f>IF(OR(AG393="genus",AG393="species"),LEFT(Y393,FIND(" ",Y393)-1),IF(RIGHT(AD393,4)=" sp.",LEFT(AD393,LEN(AD393)-4),AD393)&amp;" sp.")</f>
        <v>Lumbriculidae sp.</v>
      </c>
      <c r="AF393" s="4" t="str">
        <f>IF(AG393="species",Y393,IF(RIGHT(AE393,4)=" sp.",LEFT(AE393,LEN(AE393)-4),AE393)&amp;" sp.")</f>
        <v>Lumbriculidae sp.</v>
      </c>
      <c r="AG393" s="4" t="s">
        <v>28</v>
      </c>
    </row>
    <row r="394" spans="1:33" x14ac:dyDescent="0.3">
      <c r="A394" s="4" t="s">
        <v>291</v>
      </c>
      <c r="B394" s="4" t="s">
        <v>53</v>
      </c>
      <c r="C394" s="4" t="s">
        <v>244</v>
      </c>
      <c r="D394" s="4">
        <v>120</v>
      </c>
      <c r="E394" s="4" t="s">
        <v>245</v>
      </c>
      <c r="F394" s="1" t="s">
        <v>246</v>
      </c>
      <c r="G394" s="11">
        <v>30</v>
      </c>
      <c r="H394" s="11" t="s">
        <v>247</v>
      </c>
      <c r="I394" s="22">
        <v>45548</v>
      </c>
      <c r="J394" s="6">
        <v>0.4375</v>
      </c>
      <c r="K394" s="4">
        <v>257</v>
      </c>
      <c r="L394" s="4" t="s">
        <v>248</v>
      </c>
      <c r="M394" s="4" t="s">
        <v>37</v>
      </c>
      <c r="N394" s="4" t="s">
        <v>38</v>
      </c>
      <c r="O394" s="4" t="s">
        <v>39</v>
      </c>
      <c r="P394" s="4" t="s">
        <v>288</v>
      </c>
      <c r="Q394" s="4">
        <v>55.704816000000001</v>
      </c>
      <c r="R394" s="4">
        <v>-5.2678200000000004</v>
      </c>
      <c r="S394" s="16" t="s">
        <v>41</v>
      </c>
      <c r="T394" s="8" t="str">
        <f>CONCATENATE(A394,"_",SUBSTITUTE(IF(ISBLANK(Y394),IF(ISBLANK(AD394),IF(ISBLANK(AC394),AB394,AC394),AD394),Y394)," ","_"))</f>
        <v>NSTransect_5_subsample_4_Plecoptera_sp.</v>
      </c>
      <c r="U394" s="8" t="s">
        <v>42</v>
      </c>
      <c r="V394" s="8" t="s">
        <v>43</v>
      </c>
      <c r="W394" s="4">
        <v>3</v>
      </c>
      <c r="X394" s="4" t="s">
        <v>250</v>
      </c>
      <c r="Y394" s="8" t="str">
        <f>IF(AG394="class",AB394,IF(AG394="order",AC394,IF(AG394="family",AD394,AA394)))&amp;" sp."</f>
        <v>Plecoptera sp.</v>
      </c>
      <c r="Z394" s="4" t="s">
        <v>46</v>
      </c>
      <c r="AA394" s="4" t="s">
        <v>47</v>
      </c>
      <c r="AB394" s="4" t="s">
        <v>48</v>
      </c>
      <c r="AC394" s="4" t="s">
        <v>251</v>
      </c>
      <c r="AD394" s="16" t="str">
        <f>IF(RIGHT(AC394,4)=" sp.",LEFT(AC394,LEN(AC394)-4),AC394)&amp;" sp."</f>
        <v>Plecoptera sp.</v>
      </c>
      <c r="AE394" s="4" t="str">
        <f>IF(OR(AG394="genus",AG394="species"),LEFT(Y394,FIND(" ",Y394)-1),IF(RIGHT(AD394,4)=" sp.",LEFT(AD394,LEN(AD394)-4),AD394)&amp;" sp.")</f>
        <v>Plecoptera sp.</v>
      </c>
      <c r="AF394" s="4" t="str">
        <f>IF(AG394="species",Y394,IF(RIGHT(AE394,4)=" sp.",LEFT(AE394,LEN(AE394)-4),AE394)&amp;" sp.")</f>
        <v>Plecoptera sp.</v>
      </c>
      <c r="AG394" s="4" t="s">
        <v>28</v>
      </c>
    </row>
  </sheetData>
  <autoFilter ref="A1:AG394" xr:uid="{D5C8D4A5-2A61-4C69-9460-5E2879DE0A83}">
    <sortState xmlns:xlrd2="http://schemas.microsoft.com/office/spreadsheetml/2017/richdata2" ref="A2:AG394">
      <sortCondition ref="I1:I394"/>
    </sortState>
  </autoFilter>
  <sortState xmlns:xlrd2="http://schemas.microsoft.com/office/spreadsheetml/2017/richdata2" ref="A45:AG307">
    <sortCondition ref="C1:C307"/>
  </sortState>
  <phoneticPr fontId="14" type="noConversion"/>
  <hyperlinks>
    <hyperlink ref="Y130" r:id="rId1" xr:uid="{B711C53D-FCA6-4EB0-A73E-CCF2B1A24432}"/>
    <hyperlink ref="Y128" r:id="rId2" xr:uid="{5D96BB9E-0F0F-4C44-9DD6-90299D74A6C4}"/>
    <hyperlink ref="AC132" r:id="rId3" xr:uid="{F41B215A-DD2A-4365-B564-877E0EC8C3FC}"/>
    <hyperlink ref="Y134" r:id="rId4" xr:uid="{C2C7B3B7-384A-4DC9-A308-07F483F08392}"/>
    <hyperlink ref="Y135" r:id="rId5" xr:uid="{5FA58A2D-0907-45D1-8792-9C89DF08E95A}"/>
    <hyperlink ref="Y71" r:id="rId6" xr:uid="{461E2EFB-5F7E-4135-B283-BF35C0489B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C0AD-C387-4030-99A9-4E85CD2F55C9}">
  <dimension ref="A1:AT349"/>
  <sheetViews>
    <sheetView workbookViewId="0">
      <selection activeCell="A17" sqref="A17"/>
    </sheetView>
  </sheetViews>
  <sheetFormatPr defaultRowHeight="15.6" x14ac:dyDescent="0.3"/>
  <cols>
    <col min="1" max="1" width="26.09765625" bestFit="1" customWidth="1"/>
    <col min="3" max="3" width="21.3984375" bestFit="1" customWidth="1"/>
    <col min="4" max="4" width="9.8984375" bestFit="1" customWidth="1"/>
    <col min="7" max="7" width="15" bestFit="1" customWidth="1"/>
    <col min="8" max="8" width="20.3984375" customWidth="1"/>
    <col min="11" max="11" width="25.296875" bestFit="1" customWidth="1"/>
    <col min="19" max="19" width="88.09765625" bestFit="1" customWidth="1"/>
  </cols>
  <sheetData>
    <row r="1" spans="1:46" s="4" customFormat="1" ht="14.25" customHeight="1" x14ac:dyDescent="0.25">
      <c r="A1" s="2" t="s">
        <v>0</v>
      </c>
      <c r="B1" s="2" t="s">
        <v>1</v>
      </c>
      <c r="C1" s="2" t="s">
        <v>2</v>
      </c>
      <c r="D1" s="3" t="s">
        <v>8</v>
      </c>
      <c r="E1" s="3" t="s">
        <v>9</v>
      </c>
      <c r="F1" s="3" t="s">
        <v>10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15</v>
      </c>
      <c r="L1" s="3" t="s">
        <v>16</v>
      </c>
      <c r="M1" s="3" t="s">
        <v>17</v>
      </c>
      <c r="N1" s="3" t="s">
        <v>18</v>
      </c>
      <c r="O1" s="2" t="s">
        <v>3</v>
      </c>
      <c r="P1" s="3" t="s">
        <v>12</v>
      </c>
      <c r="Q1" s="3" t="s">
        <v>13</v>
      </c>
      <c r="R1" s="3" t="s">
        <v>14</v>
      </c>
      <c r="S1" s="3" t="s">
        <v>11</v>
      </c>
    </row>
    <row r="2" spans="1:46" s="4" customFormat="1" ht="14.25" customHeight="1" x14ac:dyDescent="0.25">
      <c r="A2" s="4" t="str">
        <f t="shared" ref="A2:A10" si="0">"Phase_1_"&amp;K2</f>
        <v>Phase_1_South_1</v>
      </c>
      <c r="B2" s="4" t="s">
        <v>32</v>
      </c>
      <c r="C2" s="4" t="s">
        <v>131</v>
      </c>
      <c r="D2" s="22">
        <v>45545</v>
      </c>
      <c r="E2" s="6">
        <v>0.58333333333333304</v>
      </c>
      <c r="F2" s="4">
        <v>254</v>
      </c>
      <c r="G2" s="4" t="s">
        <v>504</v>
      </c>
      <c r="H2" s="11"/>
      <c r="K2" s="4" t="s">
        <v>706</v>
      </c>
      <c r="P2" s="4" t="s">
        <v>37</v>
      </c>
      <c r="Q2" s="4" t="s">
        <v>38</v>
      </c>
      <c r="R2" s="4" t="s">
        <v>39</v>
      </c>
      <c r="S2" s="16"/>
      <c r="T2" s="8"/>
      <c r="U2" s="8"/>
      <c r="V2" s="8"/>
      <c r="Y2" s="8"/>
    </row>
    <row r="3" spans="1:46" s="4" customFormat="1" ht="14.25" customHeight="1" x14ac:dyDescent="0.25">
      <c r="A3" s="4" t="str">
        <f t="shared" si="0"/>
        <v>Phase_1_South_1</v>
      </c>
      <c r="B3" s="4" t="s">
        <v>32</v>
      </c>
      <c r="C3" s="4" t="s">
        <v>131</v>
      </c>
      <c r="D3" s="22">
        <v>45545</v>
      </c>
      <c r="E3" s="6">
        <v>0.58333333333333337</v>
      </c>
      <c r="F3" s="4">
        <v>254</v>
      </c>
      <c r="G3" s="4" t="s">
        <v>504</v>
      </c>
      <c r="H3" s="11"/>
      <c r="K3" s="4" t="s">
        <v>706</v>
      </c>
      <c r="P3" s="4" t="s">
        <v>37</v>
      </c>
      <c r="Q3" s="4" t="s">
        <v>38</v>
      </c>
      <c r="R3" s="4" t="s">
        <v>39</v>
      </c>
      <c r="S3" s="16"/>
      <c r="T3" s="8"/>
      <c r="U3" s="8"/>
      <c r="V3" s="8"/>
      <c r="Y3" s="8"/>
    </row>
    <row r="4" spans="1:46" s="4" customFormat="1" ht="14.25" customHeight="1" x14ac:dyDescent="0.25">
      <c r="A4" s="4" t="str">
        <f t="shared" si="0"/>
        <v>Phase_1_South_2</v>
      </c>
      <c r="B4" s="4" t="s">
        <v>32</v>
      </c>
      <c r="C4" s="4" t="s">
        <v>131</v>
      </c>
      <c r="D4" s="22">
        <v>45545</v>
      </c>
      <c r="E4" s="6">
        <v>0.58333333333333304</v>
      </c>
      <c r="F4" s="4">
        <v>254</v>
      </c>
      <c r="G4" s="4" t="s">
        <v>504</v>
      </c>
      <c r="H4" s="11"/>
      <c r="K4" s="4" t="s">
        <v>707</v>
      </c>
      <c r="P4" s="4" t="s">
        <v>37</v>
      </c>
      <c r="Q4" s="4" t="s">
        <v>38</v>
      </c>
      <c r="R4" s="4" t="s">
        <v>39</v>
      </c>
      <c r="S4" s="16"/>
      <c r="T4" s="8"/>
      <c r="U4" s="8"/>
      <c r="V4" s="8"/>
      <c r="Y4" s="8"/>
    </row>
    <row r="5" spans="1:46" s="4" customFormat="1" ht="14.25" customHeight="1" x14ac:dyDescent="0.25">
      <c r="A5" s="4" t="str">
        <f t="shared" si="0"/>
        <v>Phase_1_South_3</v>
      </c>
      <c r="B5" s="4" t="s">
        <v>32</v>
      </c>
      <c r="C5" s="4" t="s">
        <v>131</v>
      </c>
      <c r="D5" s="22">
        <v>45545</v>
      </c>
      <c r="E5" s="6">
        <v>0.58333333333333304</v>
      </c>
      <c r="F5" s="4">
        <v>254</v>
      </c>
      <c r="G5" s="4" t="s">
        <v>504</v>
      </c>
      <c r="H5" s="11"/>
      <c r="K5" s="4" t="s">
        <v>708</v>
      </c>
      <c r="P5" s="4" t="s">
        <v>37</v>
      </c>
      <c r="Q5" s="4" t="s">
        <v>38</v>
      </c>
      <c r="R5" s="4" t="s">
        <v>39</v>
      </c>
      <c r="S5" s="16"/>
      <c r="T5" s="8"/>
      <c r="U5" s="8"/>
      <c r="V5" s="8"/>
      <c r="Y5" s="8"/>
    </row>
    <row r="6" spans="1:46" s="4" customFormat="1" ht="14.25" customHeight="1" x14ac:dyDescent="0.25">
      <c r="A6" s="4" t="str">
        <f t="shared" si="0"/>
        <v>Phase_1_South_4</v>
      </c>
      <c r="B6" s="4" t="s">
        <v>32</v>
      </c>
      <c r="C6" s="4" t="s">
        <v>93</v>
      </c>
      <c r="D6" s="22">
        <v>45545</v>
      </c>
      <c r="E6" s="6">
        <v>0.58333333333333304</v>
      </c>
      <c r="F6" s="4">
        <v>254</v>
      </c>
      <c r="G6" s="4" t="s">
        <v>504</v>
      </c>
      <c r="H6" s="11"/>
      <c r="K6" s="4" t="s">
        <v>709</v>
      </c>
      <c r="P6" s="4" t="s">
        <v>37</v>
      </c>
      <c r="Q6" s="4" t="s">
        <v>38</v>
      </c>
      <c r="R6" s="4" t="s">
        <v>39</v>
      </c>
      <c r="S6" s="16"/>
      <c r="T6" s="8"/>
      <c r="U6" s="8"/>
      <c r="V6" s="8"/>
      <c r="Y6" s="8"/>
    </row>
    <row r="7" spans="1:46" s="4" customFormat="1" ht="14.25" customHeight="1" x14ac:dyDescent="0.25">
      <c r="A7" s="4" t="str">
        <f t="shared" si="0"/>
        <v>Phase_1_South_5</v>
      </c>
      <c r="B7" s="4" t="s">
        <v>32</v>
      </c>
      <c r="C7" s="4" t="s">
        <v>450</v>
      </c>
      <c r="D7" s="22">
        <v>45545</v>
      </c>
      <c r="E7" s="6">
        <v>0.58333333333333304</v>
      </c>
      <c r="F7" s="4">
        <v>254</v>
      </c>
      <c r="G7" s="4" t="s">
        <v>504</v>
      </c>
      <c r="H7" s="11"/>
      <c r="K7" s="4" t="s">
        <v>710</v>
      </c>
      <c r="P7" s="4" t="s">
        <v>37</v>
      </c>
      <c r="Q7" s="4" t="s">
        <v>38</v>
      </c>
      <c r="R7" s="4" t="s">
        <v>39</v>
      </c>
      <c r="S7" s="16"/>
      <c r="T7" s="8"/>
      <c r="U7" s="8"/>
      <c r="V7" s="8"/>
      <c r="Y7" s="8"/>
    </row>
    <row r="8" spans="1:46" s="4" customFormat="1" ht="14.25" customHeight="1" x14ac:dyDescent="0.25">
      <c r="A8" s="4" t="str">
        <f t="shared" si="0"/>
        <v>Phase_1_South_6</v>
      </c>
      <c r="B8" s="4" t="s">
        <v>32</v>
      </c>
      <c r="C8" s="4" t="s">
        <v>33</v>
      </c>
      <c r="D8" s="22">
        <v>45545</v>
      </c>
      <c r="E8" s="6">
        <v>0.58333333333333304</v>
      </c>
      <c r="F8" s="4">
        <v>254</v>
      </c>
      <c r="G8" s="4" t="s">
        <v>504</v>
      </c>
      <c r="H8" s="11"/>
      <c r="K8" s="4" t="s">
        <v>711</v>
      </c>
      <c r="P8" s="4" t="s">
        <v>37</v>
      </c>
      <c r="Q8" s="4" t="s">
        <v>38</v>
      </c>
      <c r="R8" s="4" t="s">
        <v>39</v>
      </c>
      <c r="S8" s="16"/>
      <c r="T8" s="8"/>
      <c r="U8" s="8"/>
      <c r="V8" s="8"/>
      <c r="Y8" s="8"/>
    </row>
    <row r="9" spans="1:46" s="4" customFormat="1" ht="14.25" customHeight="1" x14ac:dyDescent="0.3">
      <c r="A9" s="4" t="str">
        <f t="shared" si="0"/>
        <v>Phase_1_South_7</v>
      </c>
      <c r="B9" s="4" t="s">
        <v>32</v>
      </c>
      <c r="C9" s="4" t="s">
        <v>131</v>
      </c>
      <c r="D9" s="22">
        <v>45545</v>
      </c>
      <c r="E9" s="6">
        <v>0.58333333333333304</v>
      </c>
      <c r="F9" s="4">
        <v>254</v>
      </c>
      <c r="G9" s="4" t="s">
        <v>504</v>
      </c>
      <c r="H9" s="11"/>
      <c r="I9"/>
      <c r="J9"/>
      <c r="K9" s="4" t="s">
        <v>712</v>
      </c>
      <c r="M9"/>
      <c r="N9"/>
      <c r="O9"/>
      <c r="P9" s="4" t="s">
        <v>37</v>
      </c>
      <c r="Q9" s="4" t="s">
        <v>38</v>
      </c>
      <c r="R9" s="4" t="s">
        <v>39</v>
      </c>
      <c r="S9" s="16"/>
      <c r="T9" s="8"/>
      <c r="U9" s="8"/>
      <c r="V9" s="8"/>
      <c r="Y9" s="8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s="4" customFormat="1" ht="14.25" customHeight="1" x14ac:dyDescent="0.3">
      <c r="A10" s="4" t="str">
        <f t="shared" si="0"/>
        <v>Phase_1_South_9</v>
      </c>
      <c r="B10" s="4" t="s">
        <v>32</v>
      </c>
      <c r="C10" s="4" t="s">
        <v>143</v>
      </c>
      <c r="D10" s="22">
        <v>45545</v>
      </c>
      <c r="E10" s="6">
        <v>0.58333333333333304</v>
      </c>
      <c r="F10" s="4">
        <v>254</v>
      </c>
      <c r="G10" s="4" t="s">
        <v>504</v>
      </c>
      <c r="H10" s="11"/>
      <c r="I10"/>
      <c r="J10"/>
      <c r="K10" s="4" t="s">
        <v>713</v>
      </c>
      <c r="M10"/>
      <c r="N10"/>
      <c r="O10"/>
      <c r="P10" s="4" t="s">
        <v>37</v>
      </c>
      <c r="Q10" s="4" t="s">
        <v>38</v>
      </c>
      <c r="R10" s="4" t="s">
        <v>39</v>
      </c>
      <c r="S10" s="16"/>
      <c r="T10" s="8"/>
      <c r="U10" s="8"/>
      <c r="V10" s="8"/>
      <c r="Y10" s="8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s="4" customFormat="1" ht="14.25" customHeight="1" x14ac:dyDescent="0.3">
      <c r="A11" s="8" t="s">
        <v>330</v>
      </c>
      <c r="B11" s="8" t="s">
        <v>331</v>
      </c>
      <c r="C11" s="8" t="s">
        <v>332</v>
      </c>
      <c r="D11" s="12">
        <v>45546</v>
      </c>
      <c r="E11" s="14">
        <v>0.63541666666666663</v>
      </c>
      <c r="F11" s="8">
        <v>255</v>
      </c>
      <c r="G11" s="8" t="s">
        <v>245</v>
      </c>
      <c r="H11" s="8" t="s">
        <v>333</v>
      </c>
      <c r="I11" s="8">
        <v>10</v>
      </c>
      <c r="J11" s="8" t="s">
        <v>112</v>
      </c>
      <c r="K11" s="8" t="s">
        <v>334</v>
      </c>
      <c r="L11" s="8">
        <v>55.697176900000002</v>
      </c>
      <c r="M11" s="8">
        <v>-5.2817128000000002</v>
      </c>
      <c r="N11" s="16" t="s">
        <v>41</v>
      </c>
      <c r="O11" s="8">
        <v>10</v>
      </c>
      <c r="P11" s="8" t="s">
        <v>37</v>
      </c>
      <c r="Q11" s="8" t="s">
        <v>38</v>
      </c>
      <c r="R11" s="8" t="s">
        <v>39</v>
      </c>
      <c r="S11" s="8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s="4" customFormat="1" ht="14.25" customHeight="1" x14ac:dyDescent="0.3">
      <c r="A12" s="8" t="s">
        <v>339</v>
      </c>
      <c r="B12" s="8" t="s">
        <v>331</v>
      </c>
      <c r="C12" s="8" t="s">
        <v>332</v>
      </c>
      <c r="D12" s="12">
        <v>45546</v>
      </c>
      <c r="E12" s="14">
        <v>0.63541666666666663</v>
      </c>
      <c r="F12" s="8">
        <v>255</v>
      </c>
      <c r="G12" s="8" t="s">
        <v>245</v>
      </c>
      <c r="H12" s="8" t="s">
        <v>333</v>
      </c>
      <c r="I12" s="8">
        <v>10</v>
      </c>
      <c r="J12" s="8" t="s">
        <v>112</v>
      </c>
      <c r="K12" s="8" t="s">
        <v>334</v>
      </c>
      <c r="L12" s="8">
        <v>55.697176900000002</v>
      </c>
      <c r="M12" s="8">
        <v>-5.2817128000000002</v>
      </c>
      <c r="N12" s="16" t="s">
        <v>41</v>
      </c>
      <c r="O12" s="8">
        <v>10</v>
      </c>
      <c r="P12" s="8" t="s">
        <v>37</v>
      </c>
      <c r="Q12" s="8" t="s">
        <v>38</v>
      </c>
      <c r="R12" s="8" t="s">
        <v>39</v>
      </c>
      <c r="S12" s="8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s="4" customFormat="1" ht="14.25" customHeight="1" x14ac:dyDescent="0.3">
      <c r="A13" s="8" t="s">
        <v>340</v>
      </c>
      <c r="B13" s="8" t="s">
        <v>331</v>
      </c>
      <c r="C13" s="8" t="s">
        <v>332</v>
      </c>
      <c r="D13" s="12">
        <v>45546</v>
      </c>
      <c r="E13" s="14">
        <v>0.63541666666666663</v>
      </c>
      <c r="F13" s="8">
        <v>255</v>
      </c>
      <c r="G13" s="8" t="s">
        <v>245</v>
      </c>
      <c r="H13" s="8" t="s">
        <v>333</v>
      </c>
      <c r="I13" s="8">
        <v>10</v>
      </c>
      <c r="J13" s="8" t="s">
        <v>112</v>
      </c>
      <c r="K13" s="8" t="s">
        <v>334</v>
      </c>
      <c r="L13" s="8">
        <v>55.697176900000002</v>
      </c>
      <c r="M13" s="8">
        <v>-5.2817128000000002</v>
      </c>
      <c r="N13" s="16" t="s">
        <v>41</v>
      </c>
      <c r="O13" s="8">
        <v>10</v>
      </c>
      <c r="P13" s="8" t="s">
        <v>37</v>
      </c>
      <c r="Q13" s="8" t="s">
        <v>38</v>
      </c>
      <c r="R13" s="8" t="s">
        <v>39</v>
      </c>
      <c r="S13" s="8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s="4" customFormat="1" ht="14.25" customHeight="1" x14ac:dyDescent="0.3">
      <c r="A14" s="8" t="s">
        <v>345</v>
      </c>
      <c r="B14" s="8" t="s">
        <v>331</v>
      </c>
      <c r="C14" s="8" t="s">
        <v>332</v>
      </c>
      <c r="D14" s="12">
        <v>45546</v>
      </c>
      <c r="E14" s="14">
        <v>0.63541666666666663</v>
      </c>
      <c r="F14" s="8">
        <v>255</v>
      </c>
      <c r="G14" s="8" t="s">
        <v>245</v>
      </c>
      <c r="H14" s="8" t="s">
        <v>333</v>
      </c>
      <c r="I14" s="8">
        <v>10</v>
      </c>
      <c r="J14" s="8" t="s">
        <v>112</v>
      </c>
      <c r="K14" s="8" t="s">
        <v>346</v>
      </c>
      <c r="L14" s="8">
        <v>55.696921199999998</v>
      </c>
      <c r="M14" s="8">
        <v>-5.2819330999999998</v>
      </c>
      <c r="N14" s="16" t="s">
        <v>41</v>
      </c>
      <c r="O14" s="8">
        <v>10</v>
      </c>
      <c r="P14" s="8" t="s">
        <v>37</v>
      </c>
      <c r="Q14" s="8" t="s">
        <v>38</v>
      </c>
      <c r="R14" s="8" t="s">
        <v>39</v>
      </c>
      <c r="S14" s="8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s="4" customFormat="1" ht="14.25" customHeight="1" x14ac:dyDescent="0.3">
      <c r="A15" s="8" t="s">
        <v>347</v>
      </c>
      <c r="B15" s="8" t="s">
        <v>331</v>
      </c>
      <c r="C15" s="8" t="s">
        <v>332</v>
      </c>
      <c r="D15" s="12">
        <v>45546</v>
      </c>
      <c r="E15" s="14">
        <v>0.63541666666666663</v>
      </c>
      <c r="F15" s="8">
        <v>255</v>
      </c>
      <c r="G15" s="8" t="s">
        <v>245</v>
      </c>
      <c r="H15" s="8" t="s">
        <v>333</v>
      </c>
      <c r="I15" s="8">
        <v>10</v>
      </c>
      <c r="J15" s="8" t="s">
        <v>112</v>
      </c>
      <c r="K15" s="8" t="s">
        <v>346</v>
      </c>
      <c r="L15" s="8">
        <v>55.696921199999998</v>
      </c>
      <c r="M15" s="8">
        <v>-5.2819330999999998</v>
      </c>
      <c r="N15" s="16" t="s">
        <v>41</v>
      </c>
      <c r="O15" s="8">
        <v>10</v>
      </c>
      <c r="P15" s="8" t="s">
        <v>37</v>
      </c>
      <c r="Q15" s="8" t="s">
        <v>38</v>
      </c>
      <c r="R15" s="8" t="s">
        <v>39</v>
      </c>
      <c r="S15" s="8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s="4" customFormat="1" ht="14.25" customHeight="1" x14ac:dyDescent="0.3">
      <c r="A16" s="8" t="s">
        <v>350</v>
      </c>
      <c r="B16" s="8" t="s">
        <v>331</v>
      </c>
      <c r="C16" s="8" t="s">
        <v>332</v>
      </c>
      <c r="D16" s="12">
        <v>45546</v>
      </c>
      <c r="E16" s="14">
        <v>0.63541666666666663</v>
      </c>
      <c r="F16" s="8">
        <v>255</v>
      </c>
      <c r="G16" s="8" t="s">
        <v>245</v>
      </c>
      <c r="H16" s="8" t="s">
        <v>333</v>
      </c>
      <c r="I16" s="8">
        <v>10</v>
      </c>
      <c r="J16" s="8" t="s">
        <v>112</v>
      </c>
      <c r="K16" s="8" t="s">
        <v>346</v>
      </c>
      <c r="L16" s="8">
        <v>55.696921199999998</v>
      </c>
      <c r="M16" s="8">
        <v>-5.2819330999999998</v>
      </c>
      <c r="N16" s="16" t="s">
        <v>41</v>
      </c>
      <c r="O16" s="8">
        <v>10</v>
      </c>
      <c r="P16" s="8" t="s">
        <v>37</v>
      </c>
      <c r="Q16" s="8" t="s">
        <v>38</v>
      </c>
      <c r="R16" s="8" t="s">
        <v>39</v>
      </c>
      <c r="S16" s="8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s="4" customFormat="1" ht="14.25" customHeight="1" x14ac:dyDescent="0.3">
      <c r="A17" s="8" t="s">
        <v>351</v>
      </c>
      <c r="B17" s="8" t="s">
        <v>331</v>
      </c>
      <c r="C17" s="8" t="s">
        <v>332</v>
      </c>
      <c r="D17" s="12">
        <v>45546</v>
      </c>
      <c r="E17" s="14">
        <v>0.63541666666666663</v>
      </c>
      <c r="F17" s="8">
        <v>255</v>
      </c>
      <c r="G17" s="8" t="s">
        <v>110</v>
      </c>
      <c r="H17" s="8" t="s">
        <v>352</v>
      </c>
      <c r="I17" s="8">
        <v>30</v>
      </c>
      <c r="J17" s="8" t="s">
        <v>112</v>
      </c>
      <c r="K17" s="8" t="s">
        <v>354</v>
      </c>
      <c r="L17" s="8">
        <v>55.696973</v>
      </c>
      <c r="M17" s="8">
        <v>-5.2815130000000003</v>
      </c>
      <c r="N17" s="16" t="s">
        <v>41</v>
      </c>
      <c r="O17" s="8">
        <v>10</v>
      </c>
      <c r="P17" s="8" t="s">
        <v>37</v>
      </c>
      <c r="Q17" s="8" t="s">
        <v>38</v>
      </c>
      <c r="R17" s="8" t="s">
        <v>39</v>
      </c>
      <c r="S17" s="8" t="s">
        <v>353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s="4" customFormat="1" ht="14.25" customHeight="1" x14ac:dyDescent="0.3">
      <c r="A18" s="8" t="s">
        <v>359</v>
      </c>
      <c r="B18" s="8" t="s">
        <v>331</v>
      </c>
      <c r="C18" s="8" t="s">
        <v>332</v>
      </c>
      <c r="D18" s="12">
        <v>45546</v>
      </c>
      <c r="E18" s="14">
        <v>0.63541666666666663</v>
      </c>
      <c r="F18" s="8">
        <v>255</v>
      </c>
      <c r="G18" s="8" t="s">
        <v>110</v>
      </c>
      <c r="H18" s="8" t="s">
        <v>352</v>
      </c>
      <c r="I18" s="8">
        <v>30</v>
      </c>
      <c r="J18" s="8" t="s">
        <v>112</v>
      </c>
      <c r="K18" s="8" t="s">
        <v>360</v>
      </c>
      <c r="L18" s="8">
        <v>55.696855100000001</v>
      </c>
      <c r="M18" s="8">
        <v>-5.2815532000000003</v>
      </c>
      <c r="N18" s="16" t="s">
        <v>41</v>
      </c>
      <c r="O18" s="8">
        <v>10</v>
      </c>
      <c r="P18" s="8" t="s">
        <v>37</v>
      </c>
      <c r="Q18" s="8" t="s">
        <v>38</v>
      </c>
      <c r="R18" s="8" t="s">
        <v>39</v>
      </c>
      <c r="S18" s="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s="4" customFormat="1" ht="14.25" customHeight="1" x14ac:dyDescent="0.3">
      <c r="A19" s="4" t="s">
        <v>474</v>
      </c>
      <c r="B19" s="8" t="s">
        <v>32</v>
      </c>
      <c r="C19" s="4" t="s">
        <v>461</v>
      </c>
      <c r="D19" s="19">
        <v>45546</v>
      </c>
      <c r="E19" s="9"/>
      <c r="F19" s="4">
        <v>255</v>
      </c>
      <c r="G19" s="4" t="s">
        <v>470</v>
      </c>
      <c r="H19" s="9"/>
      <c r="I19" s="9"/>
      <c r="J19" s="4" t="s">
        <v>35</v>
      </c>
      <c r="K19" s="8" t="s">
        <v>475</v>
      </c>
      <c r="L19" s="4">
        <v>55.701479999999997</v>
      </c>
      <c r="M19" s="4">
        <v>-5.2846399999999996</v>
      </c>
      <c r="N19" s="8" t="s">
        <v>476</v>
      </c>
      <c r="O19" s="4">
        <v>5</v>
      </c>
      <c r="P19" s="8" t="s">
        <v>37</v>
      </c>
      <c r="Q19" s="8" t="s">
        <v>38</v>
      </c>
      <c r="R19" s="8" t="s">
        <v>39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s="4" customFormat="1" ht="14.25" customHeight="1" x14ac:dyDescent="0.3">
      <c r="A20" s="4" t="s">
        <v>469</v>
      </c>
      <c r="B20" s="8" t="s">
        <v>32</v>
      </c>
      <c r="C20" s="4" t="s">
        <v>131</v>
      </c>
      <c r="D20" s="19">
        <v>45546</v>
      </c>
      <c r="E20" s="18" t="s">
        <v>472</v>
      </c>
      <c r="F20" s="4">
        <v>255</v>
      </c>
      <c r="G20" s="4" t="s">
        <v>470</v>
      </c>
      <c r="H20" s="4" t="s">
        <v>471</v>
      </c>
      <c r="I20" s="4">
        <v>17.559999999999999</v>
      </c>
      <c r="J20" s="4" t="s">
        <v>35</v>
      </c>
      <c r="K20" s="8" t="s">
        <v>473</v>
      </c>
      <c r="L20" s="4">
        <v>55.698929999999997</v>
      </c>
      <c r="M20" s="4">
        <v>-5.28531</v>
      </c>
      <c r="N20" s="8" t="s">
        <v>41</v>
      </c>
      <c r="O20" s="4">
        <v>5</v>
      </c>
      <c r="P20" s="8" t="s">
        <v>37</v>
      </c>
      <c r="Q20" s="8" t="s">
        <v>38</v>
      </c>
      <c r="R20" s="8" t="s">
        <v>39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s="4" customFormat="1" ht="14.25" customHeight="1" x14ac:dyDescent="0.3">
      <c r="A21" s="4" t="s">
        <v>31</v>
      </c>
      <c r="B21" s="4" t="s">
        <v>32</v>
      </c>
      <c r="C21" s="4" t="s">
        <v>33</v>
      </c>
      <c r="D21" s="5">
        <v>45546</v>
      </c>
      <c r="E21" s="6">
        <v>0.8125</v>
      </c>
      <c r="F21" s="4">
        <v>255</v>
      </c>
      <c r="G21" s="4" t="s">
        <v>34</v>
      </c>
      <c r="H21" s="4" t="s">
        <v>498</v>
      </c>
      <c r="I21" s="20">
        <v>12</v>
      </c>
      <c r="J21" s="4" t="s">
        <v>35</v>
      </c>
      <c r="K21" s="4" t="s">
        <v>40</v>
      </c>
      <c r="L21" s="4">
        <v>55.695999999999998</v>
      </c>
      <c r="M21" s="4">
        <v>-5.2789999999999999</v>
      </c>
      <c r="N21" s="4" t="s">
        <v>41</v>
      </c>
      <c r="O21" s="4">
        <v>15</v>
      </c>
      <c r="P21" s="4" t="s">
        <v>37</v>
      </c>
      <c r="Q21" s="4" t="s">
        <v>38</v>
      </c>
      <c r="R21" s="4" t="s">
        <v>39</v>
      </c>
      <c r="S21" s="4" t="s">
        <v>36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s="4" customFormat="1" ht="14.25" customHeight="1" x14ac:dyDescent="0.3">
      <c r="A22" s="4" t="s">
        <v>92</v>
      </c>
      <c r="B22" s="4" t="s">
        <v>32</v>
      </c>
      <c r="C22" s="4" t="s">
        <v>93</v>
      </c>
      <c r="D22" s="5">
        <v>45546</v>
      </c>
      <c r="E22" s="6">
        <v>0.79166666666666663</v>
      </c>
      <c r="F22" s="4">
        <v>256</v>
      </c>
      <c r="G22" s="4" t="s">
        <v>34</v>
      </c>
      <c r="H22" s="4" t="s">
        <v>498</v>
      </c>
      <c r="I22" s="20">
        <v>12</v>
      </c>
      <c r="J22" s="4" t="s">
        <v>35</v>
      </c>
      <c r="K22" s="4" t="s">
        <v>95</v>
      </c>
      <c r="L22" s="4">
        <v>55.7</v>
      </c>
      <c r="M22" s="4">
        <v>-5.28</v>
      </c>
      <c r="N22" s="4" t="s">
        <v>41</v>
      </c>
      <c r="O22" s="4">
        <v>20</v>
      </c>
      <c r="P22" s="4" t="s">
        <v>37</v>
      </c>
      <c r="Q22" s="4" t="s">
        <v>38</v>
      </c>
      <c r="R22" s="4" t="s">
        <v>39</v>
      </c>
      <c r="S22" s="4" t="s">
        <v>94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s="4" customFormat="1" ht="14.25" customHeight="1" x14ac:dyDescent="0.3">
      <c r="A23" s="4" t="s">
        <v>292</v>
      </c>
      <c r="B23" s="4" t="s">
        <v>32</v>
      </c>
      <c r="C23" s="4" t="s">
        <v>244</v>
      </c>
      <c r="D23" s="22">
        <v>45546</v>
      </c>
      <c r="E23" s="6">
        <v>0.64513888888888893</v>
      </c>
      <c r="F23" s="4">
        <v>255</v>
      </c>
      <c r="G23" s="4" t="s">
        <v>245</v>
      </c>
      <c r="H23" s="1" t="s">
        <v>293</v>
      </c>
      <c r="I23" s="4">
        <v>30</v>
      </c>
      <c r="J23" s="4" t="s">
        <v>247</v>
      </c>
      <c r="K23" s="4" t="s">
        <v>295</v>
      </c>
      <c r="L23" s="4">
        <v>55.696522999999999</v>
      </c>
      <c r="M23" s="4">
        <v>-5.2700699999999996</v>
      </c>
      <c r="N23" s="16" t="s">
        <v>41</v>
      </c>
      <c r="O23" s="4">
        <v>40</v>
      </c>
      <c r="P23" s="4" t="s">
        <v>37</v>
      </c>
      <c r="Q23" s="4" t="s">
        <v>38</v>
      </c>
      <c r="R23" s="4" t="s">
        <v>39</v>
      </c>
      <c r="S23" s="4" t="s">
        <v>294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s="4" customFormat="1" ht="14.25" customHeight="1" x14ac:dyDescent="0.3">
      <c r="A24" s="4" t="s">
        <v>296</v>
      </c>
      <c r="B24" s="4" t="s">
        <v>32</v>
      </c>
      <c r="C24" s="4" t="s">
        <v>244</v>
      </c>
      <c r="D24" s="22">
        <v>45546</v>
      </c>
      <c r="E24" s="6">
        <v>0.64513888888888893</v>
      </c>
      <c r="F24" s="4">
        <v>255</v>
      </c>
      <c r="G24" s="4" t="s">
        <v>245</v>
      </c>
      <c r="H24" s="1" t="s">
        <v>293</v>
      </c>
      <c r="I24" s="4">
        <v>30</v>
      </c>
      <c r="J24" s="4" t="s">
        <v>247</v>
      </c>
      <c r="K24" s="4" t="s">
        <v>295</v>
      </c>
      <c r="L24" s="4">
        <v>55.696522999999999</v>
      </c>
      <c r="M24" s="4">
        <v>-5.2700699999999996</v>
      </c>
      <c r="N24" s="16" t="s">
        <v>41</v>
      </c>
      <c r="O24" s="4">
        <v>40</v>
      </c>
      <c r="P24" s="4" t="s">
        <v>37</v>
      </c>
      <c r="Q24" s="4" t="s">
        <v>38</v>
      </c>
      <c r="R24" s="4" t="s">
        <v>39</v>
      </c>
      <c r="S24" s="4" t="s">
        <v>294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s="4" customFormat="1" ht="14.25" customHeight="1" x14ac:dyDescent="0.3">
      <c r="A25" s="4" t="s">
        <v>297</v>
      </c>
      <c r="B25" s="4" t="s">
        <v>32</v>
      </c>
      <c r="C25" s="4" t="s">
        <v>244</v>
      </c>
      <c r="D25" s="22">
        <v>45546</v>
      </c>
      <c r="E25" s="6">
        <v>0.64513888888888893</v>
      </c>
      <c r="F25" s="4">
        <v>255</v>
      </c>
      <c r="G25" s="4" t="s">
        <v>245</v>
      </c>
      <c r="H25" s="1" t="s">
        <v>293</v>
      </c>
      <c r="I25" s="4">
        <v>30</v>
      </c>
      <c r="J25" s="4" t="s">
        <v>247</v>
      </c>
      <c r="K25" s="4" t="s">
        <v>295</v>
      </c>
      <c r="L25" s="4">
        <v>55.696522999999999</v>
      </c>
      <c r="M25" s="4">
        <v>-5.2700699999999996</v>
      </c>
      <c r="N25" s="16" t="s">
        <v>41</v>
      </c>
      <c r="O25" s="4">
        <v>40</v>
      </c>
      <c r="P25" s="4" t="s">
        <v>37</v>
      </c>
      <c r="Q25" s="4" t="s">
        <v>38</v>
      </c>
      <c r="R25" s="4" t="s">
        <v>39</v>
      </c>
      <c r="S25" s="4" t="s">
        <v>294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s="4" customFormat="1" ht="14.25" customHeight="1" x14ac:dyDescent="0.3">
      <c r="A26" s="4" t="s">
        <v>299</v>
      </c>
      <c r="B26" s="4" t="s">
        <v>32</v>
      </c>
      <c r="C26" s="4" t="s">
        <v>244</v>
      </c>
      <c r="D26" s="22">
        <v>45546</v>
      </c>
      <c r="E26" s="6">
        <v>0.64513888888888893</v>
      </c>
      <c r="F26" s="4">
        <v>255</v>
      </c>
      <c r="G26" s="4" t="s">
        <v>245</v>
      </c>
      <c r="H26" s="1" t="s">
        <v>293</v>
      </c>
      <c r="I26" s="4">
        <v>30</v>
      </c>
      <c r="J26" s="4" t="s">
        <v>247</v>
      </c>
      <c r="K26" s="4" t="s">
        <v>295</v>
      </c>
      <c r="L26" s="4">
        <v>55.696522999999999</v>
      </c>
      <c r="M26" s="4">
        <v>-5.2700699999999996</v>
      </c>
      <c r="N26" s="16" t="s">
        <v>41</v>
      </c>
      <c r="O26" s="4">
        <v>40</v>
      </c>
      <c r="P26" s="4" t="s">
        <v>37</v>
      </c>
      <c r="Q26" s="4" t="s">
        <v>38</v>
      </c>
      <c r="R26" s="4" t="s">
        <v>39</v>
      </c>
      <c r="S26" s="4" t="s">
        <v>294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s="4" customFormat="1" ht="14.25" customHeight="1" x14ac:dyDescent="0.3">
      <c r="A27" s="4" t="s">
        <v>301</v>
      </c>
      <c r="B27" s="4" t="s">
        <v>32</v>
      </c>
      <c r="C27" s="4" t="s">
        <v>244</v>
      </c>
      <c r="D27" s="22">
        <v>45546</v>
      </c>
      <c r="E27" s="6">
        <v>0.65833333333333333</v>
      </c>
      <c r="F27" s="4">
        <v>255</v>
      </c>
      <c r="G27" s="4" t="s">
        <v>245</v>
      </c>
      <c r="H27" s="1" t="s">
        <v>293</v>
      </c>
      <c r="I27" s="4">
        <v>30</v>
      </c>
      <c r="J27" s="4" t="s">
        <v>247</v>
      </c>
      <c r="K27" s="4" t="s">
        <v>302</v>
      </c>
      <c r="L27" s="4">
        <v>55.696629170050699</v>
      </c>
      <c r="M27" s="4">
        <v>-5.2707836441018401</v>
      </c>
      <c r="N27" s="16" t="s">
        <v>41</v>
      </c>
      <c r="O27" s="4">
        <v>40</v>
      </c>
      <c r="P27" s="4" t="s">
        <v>37</v>
      </c>
      <c r="Q27" s="4" t="s">
        <v>38</v>
      </c>
      <c r="R27" s="4" t="s">
        <v>39</v>
      </c>
      <c r="S27" s="4" t="s">
        <v>294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s="4" customFormat="1" ht="14.25" customHeight="1" x14ac:dyDescent="0.3">
      <c r="A28" s="4" t="s">
        <v>304</v>
      </c>
      <c r="B28" s="4" t="s">
        <v>32</v>
      </c>
      <c r="C28" s="4" t="s">
        <v>244</v>
      </c>
      <c r="D28" s="22">
        <v>45546</v>
      </c>
      <c r="E28" s="6">
        <v>0.65833333333333333</v>
      </c>
      <c r="F28" s="4">
        <v>255</v>
      </c>
      <c r="G28" s="4" t="s">
        <v>245</v>
      </c>
      <c r="H28" s="1" t="s">
        <v>293</v>
      </c>
      <c r="I28" s="4">
        <v>30</v>
      </c>
      <c r="J28" s="4" t="s">
        <v>247</v>
      </c>
      <c r="K28" s="4" t="s">
        <v>302</v>
      </c>
      <c r="L28" s="4">
        <v>55.696629170050699</v>
      </c>
      <c r="M28" s="4">
        <v>-5.2707836441018401</v>
      </c>
      <c r="N28" s="16" t="s">
        <v>41</v>
      </c>
      <c r="O28" s="4">
        <v>40</v>
      </c>
      <c r="P28" s="4" t="s">
        <v>37</v>
      </c>
      <c r="Q28" s="4" t="s">
        <v>38</v>
      </c>
      <c r="R28" s="4" t="s">
        <v>39</v>
      </c>
      <c r="S28" s="4" t="s">
        <v>294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s="4" customFormat="1" ht="14.25" customHeight="1" x14ac:dyDescent="0.3">
      <c r="A29" s="4" t="s">
        <v>306</v>
      </c>
      <c r="B29" s="4" t="s">
        <v>32</v>
      </c>
      <c r="C29" s="4" t="s">
        <v>244</v>
      </c>
      <c r="D29" s="22">
        <v>45546</v>
      </c>
      <c r="E29" s="6">
        <v>0.65833333333333333</v>
      </c>
      <c r="F29" s="4">
        <v>255</v>
      </c>
      <c r="G29" s="4" t="s">
        <v>245</v>
      </c>
      <c r="H29" s="1" t="s">
        <v>293</v>
      </c>
      <c r="I29" s="4">
        <v>30</v>
      </c>
      <c r="J29" s="4" t="s">
        <v>247</v>
      </c>
      <c r="K29" s="4" t="s">
        <v>302</v>
      </c>
      <c r="L29" s="4">
        <v>55.696629170050699</v>
      </c>
      <c r="M29" s="4">
        <v>-5.2707836441018401</v>
      </c>
      <c r="N29" s="16" t="s">
        <v>41</v>
      </c>
      <c r="O29" s="4">
        <v>40</v>
      </c>
      <c r="P29" s="4" t="s">
        <v>37</v>
      </c>
      <c r="Q29" s="4" t="s">
        <v>38</v>
      </c>
      <c r="R29" s="4" t="s">
        <v>39</v>
      </c>
      <c r="S29" s="4" t="s">
        <v>294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s="4" customFormat="1" ht="14.25" customHeight="1" x14ac:dyDescent="0.3">
      <c r="A30" s="4" t="s">
        <v>310</v>
      </c>
      <c r="B30" s="4" t="s">
        <v>32</v>
      </c>
      <c r="C30" s="4" t="s">
        <v>244</v>
      </c>
      <c r="D30" s="22">
        <v>45546</v>
      </c>
      <c r="E30" s="6">
        <v>0.65833333333333333</v>
      </c>
      <c r="F30" s="4">
        <v>255</v>
      </c>
      <c r="G30" s="4" t="s">
        <v>245</v>
      </c>
      <c r="H30" s="1" t="s">
        <v>293</v>
      </c>
      <c r="I30" s="4">
        <v>30</v>
      </c>
      <c r="J30" s="4" t="s">
        <v>247</v>
      </c>
      <c r="K30" s="4" t="s">
        <v>302</v>
      </c>
      <c r="L30" s="4">
        <v>55.696629170050699</v>
      </c>
      <c r="M30" s="4">
        <v>-5.2707836441018401</v>
      </c>
      <c r="N30" s="16" t="s">
        <v>41</v>
      </c>
      <c r="O30" s="4">
        <v>40</v>
      </c>
      <c r="P30" s="4" t="s">
        <v>37</v>
      </c>
      <c r="Q30" s="4" t="s">
        <v>38</v>
      </c>
      <c r="R30" s="4" t="s">
        <v>39</v>
      </c>
      <c r="S30" s="4" t="s">
        <v>294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s="4" customFormat="1" ht="14.25" customHeight="1" x14ac:dyDescent="0.3">
      <c r="A31" s="4" t="s">
        <v>312</v>
      </c>
      <c r="B31" s="4" t="s">
        <v>32</v>
      </c>
      <c r="C31" s="4" t="s">
        <v>244</v>
      </c>
      <c r="D31" s="22">
        <v>45546</v>
      </c>
      <c r="E31" s="6">
        <v>0.67361111111111116</v>
      </c>
      <c r="F31" s="4">
        <v>255</v>
      </c>
      <c r="G31" s="4" t="s">
        <v>245</v>
      </c>
      <c r="H31" s="1" t="s">
        <v>293</v>
      </c>
      <c r="I31" s="4">
        <v>30</v>
      </c>
      <c r="J31" s="4" t="s">
        <v>247</v>
      </c>
      <c r="K31" s="4" t="s">
        <v>313</v>
      </c>
      <c r="L31" s="4">
        <v>55.697026999999999</v>
      </c>
      <c r="M31" s="4">
        <v>-5.2722680000000004</v>
      </c>
      <c r="N31" s="16" t="s">
        <v>41</v>
      </c>
      <c r="O31" s="4">
        <v>40</v>
      </c>
      <c r="P31" s="4" t="s">
        <v>37</v>
      </c>
      <c r="Q31" s="4" t="s">
        <v>38</v>
      </c>
      <c r="R31" s="4" t="s">
        <v>39</v>
      </c>
      <c r="S31" s="4" t="s">
        <v>294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s="4" customFormat="1" ht="14.25" customHeight="1" x14ac:dyDescent="0.3">
      <c r="A32" s="4" t="s">
        <v>314</v>
      </c>
      <c r="B32" s="4" t="s">
        <v>32</v>
      </c>
      <c r="C32" s="4" t="s">
        <v>244</v>
      </c>
      <c r="D32" s="22">
        <v>45546</v>
      </c>
      <c r="E32" s="6">
        <v>0.67361111111111116</v>
      </c>
      <c r="F32" s="4">
        <v>255</v>
      </c>
      <c r="G32" s="4" t="s">
        <v>245</v>
      </c>
      <c r="H32" s="1" t="s">
        <v>293</v>
      </c>
      <c r="I32" s="4">
        <v>30</v>
      </c>
      <c r="J32" s="4" t="s">
        <v>247</v>
      </c>
      <c r="K32" s="4" t="s">
        <v>313</v>
      </c>
      <c r="L32" s="4">
        <v>55.697026999999999</v>
      </c>
      <c r="M32" s="4">
        <v>-5.2722680000000004</v>
      </c>
      <c r="N32" s="16" t="s">
        <v>41</v>
      </c>
      <c r="O32" s="4">
        <v>40</v>
      </c>
      <c r="P32" s="4" t="s">
        <v>37</v>
      </c>
      <c r="Q32" s="4" t="s">
        <v>38</v>
      </c>
      <c r="R32" s="4" t="s">
        <v>39</v>
      </c>
      <c r="S32" s="4" t="s">
        <v>294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14.25" customHeight="1" x14ac:dyDescent="0.3">
      <c r="A33" s="4" t="s">
        <v>316</v>
      </c>
      <c r="B33" s="4" t="s">
        <v>32</v>
      </c>
      <c r="C33" s="4" t="s">
        <v>244</v>
      </c>
      <c r="D33" s="22">
        <v>45546</v>
      </c>
      <c r="E33" s="6">
        <v>0.67361111111111116</v>
      </c>
      <c r="F33" s="4">
        <v>255</v>
      </c>
      <c r="G33" s="4" t="s">
        <v>245</v>
      </c>
      <c r="H33" s="1" t="s">
        <v>293</v>
      </c>
      <c r="I33" s="4">
        <v>30</v>
      </c>
      <c r="J33" s="4" t="s">
        <v>247</v>
      </c>
      <c r="K33" s="4" t="s">
        <v>313</v>
      </c>
      <c r="L33" s="4">
        <v>55.697026999999999</v>
      </c>
      <c r="M33" s="4">
        <v>-5.2722680000000004</v>
      </c>
      <c r="N33" s="16" t="s">
        <v>41</v>
      </c>
      <c r="O33" s="4">
        <v>40</v>
      </c>
      <c r="P33" s="4" t="s">
        <v>37</v>
      </c>
      <c r="Q33" s="4" t="s">
        <v>38</v>
      </c>
      <c r="R33" s="4" t="s">
        <v>39</v>
      </c>
      <c r="S33" s="4" t="s">
        <v>294</v>
      </c>
    </row>
    <row r="34" spans="1:46" ht="14.25" customHeight="1" x14ac:dyDescent="0.3">
      <c r="A34" s="4" t="s">
        <v>317</v>
      </c>
      <c r="B34" s="4" t="s">
        <v>32</v>
      </c>
      <c r="C34" s="4" t="s">
        <v>244</v>
      </c>
      <c r="D34" s="22">
        <v>45546</v>
      </c>
      <c r="E34" s="6">
        <v>0.67361111111111116</v>
      </c>
      <c r="F34" s="4">
        <v>255</v>
      </c>
      <c r="G34" s="4" t="s">
        <v>245</v>
      </c>
      <c r="H34" s="1" t="s">
        <v>293</v>
      </c>
      <c r="I34" s="4">
        <v>30</v>
      </c>
      <c r="J34" s="4" t="s">
        <v>247</v>
      </c>
      <c r="K34" s="4" t="s">
        <v>313</v>
      </c>
      <c r="L34" s="4">
        <v>55.697026999999999</v>
      </c>
      <c r="M34" s="4">
        <v>-5.2722680000000004</v>
      </c>
      <c r="N34" s="16" t="s">
        <v>41</v>
      </c>
      <c r="O34" s="4">
        <v>40</v>
      </c>
      <c r="P34" s="4" t="s">
        <v>37</v>
      </c>
      <c r="Q34" s="4" t="s">
        <v>38</v>
      </c>
      <c r="R34" s="4" t="s">
        <v>39</v>
      </c>
      <c r="S34" s="4" t="s">
        <v>294</v>
      </c>
    </row>
    <row r="35" spans="1:46" ht="14.25" customHeight="1" x14ac:dyDescent="0.3">
      <c r="A35" s="4" t="s">
        <v>318</v>
      </c>
      <c r="B35" s="4" t="s">
        <v>32</v>
      </c>
      <c r="C35" s="4" t="s">
        <v>244</v>
      </c>
      <c r="D35" s="22">
        <v>45546</v>
      </c>
      <c r="E35" s="6">
        <v>0.6875</v>
      </c>
      <c r="F35" s="4">
        <v>255</v>
      </c>
      <c r="G35" s="4" t="s">
        <v>245</v>
      </c>
      <c r="H35" s="1" t="s">
        <v>293</v>
      </c>
      <c r="I35" s="4">
        <v>30</v>
      </c>
      <c r="J35" s="4" t="s">
        <v>247</v>
      </c>
      <c r="K35" s="4" t="s">
        <v>319</v>
      </c>
      <c r="L35" s="4">
        <v>55.697189000000002</v>
      </c>
      <c r="M35" s="4">
        <v>-5.2727950000000003</v>
      </c>
      <c r="N35" s="16" t="s">
        <v>41</v>
      </c>
      <c r="O35" s="4">
        <v>40</v>
      </c>
      <c r="P35" s="4" t="s">
        <v>37</v>
      </c>
      <c r="Q35" s="4" t="s">
        <v>38</v>
      </c>
      <c r="R35" s="4" t="s">
        <v>39</v>
      </c>
      <c r="S35" s="4" t="s">
        <v>294</v>
      </c>
    </row>
    <row r="36" spans="1:46" ht="14.25" customHeight="1" x14ac:dyDescent="0.3">
      <c r="A36" s="4" t="s">
        <v>321</v>
      </c>
      <c r="B36" s="4" t="s">
        <v>32</v>
      </c>
      <c r="C36" s="4" t="s">
        <v>244</v>
      </c>
      <c r="D36" s="22">
        <v>45546</v>
      </c>
      <c r="E36" s="6">
        <v>0.6875</v>
      </c>
      <c r="F36" s="4">
        <v>255</v>
      </c>
      <c r="G36" s="4" t="s">
        <v>245</v>
      </c>
      <c r="H36" s="1" t="s">
        <v>293</v>
      </c>
      <c r="I36" s="4">
        <v>30</v>
      </c>
      <c r="J36" s="4" t="s">
        <v>247</v>
      </c>
      <c r="K36" s="4" t="s">
        <v>319</v>
      </c>
      <c r="L36" s="4">
        <v>55.697189000000002</v>
      </c>
      <c r="M36" s="4">
        <v>-5.2727950000000003</v>
      </c>
      <c r="N36" s="16" t="s">
        <v>41</v>
      </c>
      <c r="O36" s="4">
        <v>40</v>
      </c>
      <c r="P36" s="4" t="s">
        <v>37</v>
      </c>
      <c r="Q36" s="4" t="s">
        <v>38</v>
      </c>
      <c r="R36" s="4" t="s">
        <v>39</v>
      </c>
      <c r="S36" s="4" t="s">
        <v>294</v>
      </c>
    </row>
    <row r="37" spans="1:46" ht="14.25" customHeight="1" x14ac:dyDescent="0.3">
      <c r="A37" s="4" t="s">
        <v>322</v>
      </c>
      <c r="B37" s="4" t="s">
        <v>32</v>
      </c>
      <c r="C37" s="4" t="s">
        <v>244</v>
      </c>
      <c r="D37" s="22">
        <v>45546</v>
      </c>
      <c r="E37" s="6">
        <v>0.6875</v>
      </c>
      <c r="F37" s="4">
        <v>255</v>
      </c>
      <c r="G37" s="4" t="s">
        <v>245</v>
      </c>
      <c r="H37" s="1" t="s">
        <v>293</v>
      </c>
      <c r="I37" s="4">
        <v>30</v>
      </c>
      <c r="J37" s="4" t="s">
        <v>247</v>
      </c>
      <c r="K37" s="4" t="s">
        <v>319</v>
      </c>
      <c r="L37" s="4">
        <v>55.697189000000002</v>
      </c>
      <c r="M37" s="4">
        <v>-5.2727950000000003</v>
      </c>
      <c r="N37" s="16" t="s">
        <v>41</v>
      </c>
      <c r="O37" s="4">
        <v>40</v>
      </c>
      <c r="P37" s="4" t="s">
        <v>37</v>
      </c>
      <c r="Q37" s="4" t="s">
        <v>38</v>
      </c>
      <c r="R37" s="4" t="s">
        <v>39</v>
      </c>
      <c r="S37" s="4" t="s">
        <v>294</v>
      </c>
    </row>
    <row r="38" spans="1:46" ht="14.25" customHeight="1" x14ac:dyDescent="0.3">
      <c r="A38" s="4" t="s">
        <v>323</v>
      </c>
      <c r="B38" s="4" t="s">
        <v>32</v>
      </c>
      <c r="C38" s="4" t="s">
        <v>244</v>
      </c>
      <c r="D38" s="22">
        <v>45546</v>
      </c>
      <c r="E38" s="6">
        <v>0.6875</v>
      </c>
      <c r="F38" s="4">
        <v>255</v>
      </c>
      <c r="G38" s="4" t="s">
        <v>245</v>
      </c>
      <c r="H38" s="1" t="s">
        <v>293</v>
      </c>
      <c r="I38" s="4">
        <v>30</v>
      </c>
      <c r="J38" s="4" t="s">
        <v>247</v>
      </c>
      <c r="K38" s="4" t="s">
        <v>319</v>
      </c>
      <c r="L38" s="4">
        <v>55.697189000000002</v>
      </c>
      <c r="M38" s="4">
        <v>-5.2727950000000003</v>
      </c>
      <c r="N38" s="16" t="s">
        <v>41</v>
      </c>
      <c r="O38" s="4">
        <v>40</v>
      </c>
      <c r="P38" s="4" t="s">
        <v>37</v>
      </c>
      <c r="Q38" s="4" t="s">
        <v>38</v>
      </c>
      <c r="R38" s="4" t="s">
        <v>39</v>
      </c>
      <c r="S38" s="4" t="s">
        <v>294</v>
      </c>
    </row>
    <row r="39" spans="1:46" ht="14.25" customHeight="1" x14ac:dyDescent="0.3">
      <c r="A39" s="4" t="s">
        <v>324</v>
      </c>
      <c r="B39" s="4" t="s">
        <v>32</v>
      </c>
      <c r="C39" s="4" t="s">
        <v>244</v>
      </c>
      <c r="D39" s="22">
        <v>45546</v>
      </c>
      <c r="E39" s="6">
        <v>0.69444444444444442</v>
      </c>
      <c r="F39" s="4">
        <v>255</v>
      </c>
      <c r="G39" s="4" t="s">
        <v>245</v>
      </c>
      <c r="H39" s="1" t="s">
        <v>293</v>
      </c>
      <c r="I39" s="4">
        <v>30</v>
      </c>
      <c r="J39" s="4" t="s">
        <v>247</v>
      </c>
      <c r="K39" s="4" t="s">
        <v>325</v>
      </c>
      <c r="L39" s="4">
        <v>55.697431999999999</v>
      </c>
      <c r="M39" s="4">
        <v>-5.2735599999999998</v>
      </c>
      <c r="N39" s="16" t="s">
        <v>41</v>
      </c>
      <c r="O39" s="4">
        <v>40</v>
      </c>
      <c r="P39" s="4" t="s">
        <v>37</v>
      </c>
      <c r="Q39" s="4" t="s">
        <v>38</v>
      </c>
      <c r="R39" s="4" t="s">
        <v>39</v>
      </c>
      <c r="S39" s="4" t="s">
        <v>294</v>
      </c>
    </row>
    <row r="40" spans="1:46" ht="14.25" customHeight="1" x14ac:dyDescent="0.3">
      <c r="A40" s="4" t="s">
        <v>326</v>
      </c>
      <c r="B40" s="4" t="s">
        <v>32</v>
      </c>
      <c r="C40" s="4" t="s">
        <v>244</v>
      </c>
      <c r="D40" s="22">
        <v>45546</v>
      </c>
      <c r="E40" s="6">
        <v>0.69444444444444442</v>
      </c>
      <c r="F40" s="4">
        <v>255</v>
      </c>
      <c r="G40" s="4" t="s">
        <v>245</v>
      </c>
      <c r="H40" s="1" t="s">
        <v>293</v>
      </c>
      <c r="I40" s="4">
        <v>30</v>
      </c>
      <c r="J40" s="4" t="s">
        <v>247</v>
      </c>
      <c r="K40" s="4" t="s">
        <v>325</v>
      </c>
      <c r="L40" s="4">
        <v>55.697431999999999</v>
      </c>
      <c r="M40" s="4">
        <v>-5.2735599999999998</v>
      </c>
      <c r="N40" s="16" t="s">
        <v>41</v>
      </c>
      <c r="O40" s="4">
        <v>40</v>
      </c>
      <c r="P40" s="4" t="s">
        <v>37</v>
      </c>
      <c r="Q40" s="4" t="s">
        <v>38</v>
      </c>
      <c r="R40" s="4" t="s">
        <v>39</v>
      </c>
      <c r="S40" s="4" t="s">
        <v>294</v>
      </c>
    </row>
    <row r="41" spans="1:46" ht="14.25" customHeight="1" x14ac:dyDescent="0.3">
      <c r="A41" s="4" t="s">
        <v>327</v>
      </c>
      <c r="B41" s="4" t="s">
        <v>32</v>
      </c>
      <c r="C41" s="4" t="s">
        <v>244</v>
      </c>
      <c r="D41" s="22">
        <v>45546</v>
      </c>
      <c r="E41" s="6">
        <v>0.69444444444444442</v>
      </c>
      <c r="F41" s="4">
        <v>255</v>
      </c>
      <c r="G41" s="4" t="s">
        <v>245</v>
      </c>
      <c r="H41" s="1" t="s">
        <v>293</v>
      </c>
      <c r="I41" s="4">
        <v>30</v>
      </c>
      <c r="J41" s="4" t="s">
        <v>247</v>
      </c>
      <c r="K41" s="4" t="s">
        <v>325</v>
      </c>
      <c r="L41" s="4">
        <v>55.697431999999999</v>
      </c>
      <c r="M41" s="4">
        <v>-5.2735599999999998</v>
      </c>
      <c r="N41" s="16" t="s">
        <v>41</v>
      </c>
      <c r="O41" s="4">
        <v>40</v>
      </c>
      <c r="P41" s="4" t="s">
        <v>37</v>
      </c>
      <c r="Q41" s="4" t="s">
        <v>38</v>
      </c>
      <c r="R41" s="4" t="s">
        <v>39</v>
      </c>
      <c r="S41" s="4" t="s">
        <v>294</v>
      </c>
    </row>
    <row r="42" spans="1:46" ht="14.25" customHeight="1" x14ac:dyDescent="0.3">
      <c r="A42" s="4" t="s">
        <v>329</v>
      </c>
      <c r="B42" s="4" t="s">
        <v>32</v>
      </c>
      <c r="C42" s="4" t="s">
        <v>244</v>
      </c>
      <c r="D42" s="22">
        <v>45546</v>
      </c>
      <c r="E42" s="6">
        <v>0.69444444444444442</v>
      </c>
      <c r="F42" s="4">
        <v>255</v>
      </c>
      <c r="G42" s="4" t="s">
        <v>245</v>
      </c>
      <c r="H42" s="1" t="s">
        <v>293</v>
      </c>
      <c r="I42" s="4">
        <v>30</v>
      </c>
      <c r="J42" s="4" t="s">
        <v>247</v>
      </c>
      <c r="K42" s="4" t="s">
        <v>325</v>
      </c>
      <c r="L42" s="4">
        <v>55.697431999999999</v>
      </c>
      <c r="M42" s="4">
        <v>-5.2735599999999998</v>
      </c>
      <c r="N42" s="16" t="s">
        <v>41</v>
      </c>
      <c r="O42" s="4">
        <v>40</v>
      </c>
      <c r="P42" s="4" t="s">
        <v>37</v>
      </c>
      <c r="Q42" s="4" t="s">
        <v>38</v>
      </c>
      <c r="R42" s="4" t="s">
        <v>39</v>
      </c>
      <c r="S42" s="4" t="s">
        <v>294</v>
      </c>
    </row>
    <row r="43" spans="1:46" ht="14.25" customHeight="1" x14ac:dyDescent="0.3">
      <c r="A43" s="8" t="s">
        <v>432</v>
      </c>
      <c r="B43" s="8" t="s">
        <v>32</v>
      </c>
      <c r="C43" s="8"/>
      <c r="D43" s="12">
        <v>45546</v>
      </c>
      <c r="E43" s="14">
        <v>0.63472222222222219</v>
      </c>
      <c r="F43" s="8">
        <v>255</v>
      </c>
      <c r="G43" s="8" t="s">
        <v>362</v>
      </c>
      <c r="H43" s="8"/>
      <c r="I43" s="8"/>
      <c r="J43" s="8"/>
      <c r="K43" s="8"/>
      <c r="L43" s="8"/>
      <c r="M43" s="8"/>
      <c r="N43" s="8"/>
      <c r="O43" s="8"/>
      <c r="P43" s="8" t="s">
        <v>37</v>
      </c>
      <c r="Q43" s="8" t="s">
        <v>38</v>
      </c>
      <c r="R43" s="8" t="s">
        <v>39</v>
      </c>
      <c r="S43" s="8" t="s">
        <v>433</v>
      </c>
    </row>
    <row r="44" spans="1:46" ht="14.25" customHeight="1" x14ac:dyDescent="0.3">
      <c r="A44" s="8" t="s">
        <v>435</v>
      </c>
      <c r="B44" s="8" t="s">
        <v>32</v>
      </c>
      <c r="C44" s="8"/>
      <c r="D44" s="12">
        <v>45546</v>
      </c>
      <c r="E44" s="14">
        <v>0.63472222222222219</v>
      </c>
      <c r="F44" s="8">
        <v>255</v>
      </c>
      <c r="G44" s="8" t="s">
        <v>362</v>
      </c>
      <c r="H44" s="8"/>
      <c r="I44" s="8"/>
      <c r="J44" s="8"/>
      <c r="K44" s="8"/>
      <c r="L44" s="8"/>
      <c r="M44" s="8"/>
      <c r="N44" s="8"/>
      <c r="O44" s="8"/>
      <c r="P44" s="8" t="s">
        <v>37</v>
      </c>
      <c r="Q44" s="8" t="s">
        <v>38</v>
      </c>
      <c r="R44" s="8" t="s">
        <v>39</v>
      </c>
      <c r="S44" s="8" t="s">
        <v>433</v>
      </c>
    </row>
    <row r="45" spans="1:46" s="4" customFormat="1" ht="14.25" customHeight="1" x14ac:dyDescent="0.3">
      <c r="A45" s="8" t="s">
        <v>399</v>
      </c>
      <c r="B45" s="8" t="s">
        <v>32</v>
      </c>
      <c r="C45" s="8" t="s">
        <v>397</v>
      </c>
      <c r="D45" s="12">
        <v>45546</v>
      </c>
      <c r="E45" s="14">
        <v>0.63472222222222219</v>
      </c>
      <c r="F45" s="8">
        <v>256</v>
      </c>
      <c r="G45" s="8" t="s">
        <v>362</v>
      </c>
      <c r="H45" s="8" t="s">
        <v>398</v>
      </c>
      <c r="I45" s="8">
        <v>400</v>
      </c>
      <c r="J45" s="8" t="s">
        <v>112</v>
      </c>
      <c r="K45" s="8" t="s">
        <v>399</v>
      </c>
      <c r="L45" s="8">
        <v>55.698500000000003</v>
      </c>
      <c r="M45" s="8">
        <v>-5.2864166700000004</v>
      </c>
      <c r="N45" s="16" t="s">
        <v>41</v>
      </c>
      <c r="O45" s="8">
        <v>62</v>
      </c>
      <c r="P45" s="8" t="s">
        <v>37</v>
      </c>
      <c r="Q45" s="8" t="s">
        <v>38</v>
      </c>
      <c r="R45" s="8" t="s">
        <v>39</v>
      </c>
      <c r="S45" s="8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s="4" customFormat="1" ht="14.25" customHeight="1" x14ac:dyDescent="0.25">
      <c r="A46" s="4" t="s">
        <v>52</v>
      </c>
      <c r="B46" s="4" t="s">
        <v>53</v>
      </c>
      <c r="C46" s="4" t="s">
        <v>54</v>
      </c>
      <c r="D46" s="5">
        <v>45546</v>
      </c>
      <c r="E46" s="6">
        <v>0.82430555555555551</v>
      </c>
      <c r="F46" s="4">
        <v>255</v>
      </c>
      <c r="G46" s="4" t="s">
        <v>34</v>
      </c>
      <c r="H46" s="4" t="s">
        <v>498</v>
      </c>
      <c r="I46" s="20">
        <v>12</v>
      </c>
      <c r="J46" s="4" t="s">
        <v>35</v>
      </c>
      <c r="K46" s="4" t="s">
        <v>56</v>
      </c>
      <c r="L46" s="4">
        <v>55.702829999999999</v>
      </c>
      <c r="M46" s="4">
        <v>-5.2671799999999998</v>
      </c>
      <c r="N46" s="16" t="s">
        <v>41</v>
      </c>
      <c r="O46" s="4">
        <v>80</v>
      </c>
      <c r="P46" s="4" t="s">
        <v>37</v>
      </c>
      <c r="Q46" s="4" t="s">
        <v>38</v>
      </c>
      <c r="R46" s="4" t="s">
        <v>39</v>
      </c>
      <c r="S46" s="4" t="s">
        <v>55</v>
      </c>
    </row>
    <row r="47" spans="1:46" s="4" customFormat="1" ht="14.25" customHeight="1" x14ac:dyDescent="0.25">
      <c r="A47" s="4" t="s">
        <v>103</v>
      </c>
      <c r="B47" s="4" t="s">
        <v>53</v>
      </c>
      <c r="C47" s="4" t="s">
        <v>93</v>
      </c>
      <c r="D47" s="5">
        <v>45546</v>
      </c>
      <c r="E47" s="6">
        <v>0.79166666666666663</v>
      </c>
      <c r="F47" s="4">
        <v>256</v>
      </c>
      <c r="G47" s="4" t="s">
        <v>34</v>
      </c>
      <c r="H47" s="4" t="s">
        <v>498</v>
      </c>
      <c r="I47" s="20">
        <v>12</v>
      </c>
      <c r="J47" s="4" t="s">
        <v>35</v>
      </c>
      <c r="K47" s="4" t="s">
        <v>105</v>
      </c>
      <c r="L47" s="4">
        <v>55.705019999999998</v>
      </c>
      <c r="M47" s="4">
        <v>-5.28172</v>
      </c>
      <c r="N47" s="16" t="s">
        <v>41</v>
      </c>
      <c r="O47" s="4">
        <v>18</v>
      </c>
      <c r="P47" s="4" t="s">
        <v>37</v>
      </c>
      <c r="Q47" s="4" t="s">
        <v>38</v>
      </c>
      <c r="R47" s="4" t="s">
        <v>39</v>
      </c>
      <c r="S47" s="4" t="s">
        <v>104</v>
      </c>
    </row>
    <row r="48" spans="1:46" s="4" customFormat="1" ht="14.25" customHeight="1" x14ac:dyDescent="0.25">
      <c r="A48" s="4" t="str">
        <f t="shared" ref="A48:A64" si="1">"Phase_1_"&amp;K48</f>
        <v>Phase_1_North_01</v>
      </c>
      <c r="B48" s="4" t="s">
        <v>53</v>
      </c>
      <c r="C48" s="4" t="s">
        <v>109</v>
      </c>
      <c r="D48" s="22">
        <v>45546</v>
      </c>
      <c r="E48" s="6">
        <v>0.58333333333333337</v>
      </c>
      <c r="F48" s="4">
        <v>255</v>
      </c>
      <c r="G48" s="4" t="s">
        <v>504</v>
      </c>
      <c r="H48" s="11"/>
      <c r="K48" s="4" t="s">
        <v>689</v>
      </c>
      <c r="P48" s="4" t="s">
        <v>37</v>
      </c>
      <c r="Q48" s="4" t="s">
        <v>38</v>
      </c>
      <c r="R48" s="4" t="s">
        <v>39</v>
      </c>
      <c r="S48" s="16"/>
      <c r="T48" s="8"/>
      <c r="U48" s="8"/>
      <c r="V48" s="8"/>
      <c r="Y48" s="8"/>
    </row>
    <row r="49" spans="1:26" s="4" customFormat="1" ht="14.25" customHeight="1" x14ac:dyDescent="0.25">
      <c r="A49" s="4" t="str">
        <f t="shared" si="1"/>
        <v>Phase_1_North_02</v>
      </c>
      <c r="B49" s="4" t="s">
        <v>53</v>
      </c>
      <c r="C49" s="4" t="s">
        <v>109</v>
      </c>
      <c r="D49" s="22">
        <v>45546</v>
      </c>
      <c r="E49" s="6">
        <v>0.58333333333333304</v>
      </c>
      <c r="F49" s="4">
        <v>255</v>
      </c>
      <c r="G49" s="4" t="s">
        <v>504</v>
      </c>
      <c r="H49" s="11"/>
      <c r="K49" s="4" t="s">
        <v>698</v>
      </c>
      <c r="P49" s="4" t="s">
        <v>37</v>
      </c>
      <c r="Q49" s="4" t="s">
        <v>38</v>
      </c>
      <c r="R49" s="4" t="s">
        <v>39</v>
      </c>
      <c r="S49" s="16"/>
      <c r="T49" s="8"/>
      <c r="U49" s="8"/>
      <c r="V49" s="8"/>
      <c r="Y49" s="8"/>
    </row>
    <row r="50" spans="1:26" s="4" customFormat="1" ht="14.25" customHeight="1" x14ac:dyDescent="0.25">
      <c r="A50" s="4" t="str">
        <f t="shared" si="1"/>
        <v>Phase_1_North_03</v>
      </c>
      <c r="B50" s="4" t="s">
        <v>53</v>
      </c>
      <c r="C50" s="4" t="s">
        <v>109</v>
      </c>
      <c r="D50" s="22">
        <v>45546</v>
      </c>
      <c r="E50" s="6">
        <v>0.58333333333333304</v>
      </c>
      <c r="F50" s="4">
        <v>255</v>
      </c>
      <c r="G50" s="4" t="s">
        <v>504</v>
      </c>
      <c r="H50" s="11"/>
      <c r="K50" s="4" t="s">
        <v>699</v>
      </c>
      <c r="P50" s="4" t="s">
        <v>37</v>
      </c>
      <c r="Q50" s="4" t="s">
        <v>38</v>
      </c>
      <c r="R50" s="4" t="s">
        <v>39</v>
      </c>
      <c r="S50" s="16"/>
      <c r="T50" s="8"/>
      <c r="U50" s="8"/>
      <c r="V50" s="8"/>
      <c r="Y50" s="8"/>
    </row>
    <row r="51" spans="1:26" s="4" customFormat="1" ht="14.25" customHeight="1" x14ac:dyDescent="0.25">
      <c r="A51" s="4" t="str">
        <f t="shared" si="1"/>
        <v>Phase_1_North_04</v>
      </c>
      <c r="B51" s="4" t="s">
        <v>53</v>
      </c>
      <c r="C51" s="4" t="s">
        <v>109</v>
      </c>
      <c r="D51" s="22">
        <v>45546</v>
      </c>
      <c r="E51" s="6">
        <v>0.58333333333333304</v>
      </c>
      <c r="F51" s="4">
        <v>255</v>
      </c>
      <c r="G51" s="4" t="s">
        <v>504</v>
      </c>
      <c r="H51" s="11"/>
      <c r="K51" s="4" t="s">
        <v>700</v>
      </c>
      <c r="P51" s="4" t="s">
        <v>37</v>
      </c>
      <c r="Q51" s="4" t="s">
        <v>38</v>
      </c>
      <c r="R51" s="4" t="s">
        <v>39</v>
      </c>
      <c r="S51" s="16"/>
      <c r="T51" s="8"/>
      <c r="U51" s="8"/>
      <c r="V51" s="8"/>
      <c r="Y51" s="8"/>
      <c r="Z51" s="8"/>
    </row>
    <row r="52" spans="1:26" s="4" customFormat="1" ht="14.25" customHeight="1" x14ac:dyDescent="0.25">
      <c r="A52" s="4" t="str">
        <f t="shared" si="1"/>
        <v>Phase_1_North_05</v>
      </c>
      <c r="B52" s="4" t="s">
        <v>53</v>
      </c>
      <c r="C52" s="4" t="s">
        <v>109</v>
      </c>
      <c r="D52" s="22">
        <v>45546</v>
      </c>
      <c r="E52" s="6">
        <v>0.58333333333333304</v>
      </c>
      <c r="F52" s="4">
        <v>255</v>
      </c>
      <c r="G52" s="4" t="s">
        <v>504</v>
      </c>
      <c r="H52" s="11"/>
      <c r="K52" s="4" t="s">
        <v>701</v>
      </c>
      <c r="P52" s="4" t="s">
        <v>37</v>
      </c>
      <c r="Q52" s="4" t="s">
        <v>38</v>
      </c>
      <c r="R52" s="4" t="s">
        <v>39</v>
      </c>
      <c r="S52" s="16"/>
      <c r="T52" s="8"/>
      <c r="U52" s="8"/>
      <c r="V52" s="8"/>
      <c r="Y52" s="8"/>
      <c r="Z52" s="8"/>
    </row>
    <row r="53" spans="1:26" s="4" customFormat="1" ht="14.25" customHeight="1" x14ac:dyDescent="0.25">
      <c r="A53" s="4" t="str">
        <f t="shared" si="1"/>
        <v>Phase_1_North_06</v>
      </c>
      <c r="B53" s="4" t="s">
        <v>53</v>
      </c>
      <c r="C53" s="4" t="s">
        <v>109</v>
      </c>
      <c r="D53" s="22">
        <v>45546</v>
      </c>
      <c r="E53" s="6">
        <v>0.58333333333333304</v>
      </c>
      <c r="F53" s="4">
        <v>255</v>
      </c>
      <c r="G53" s="4" t="s">
        <v>504</v>
      </c>
      <c r="H53" s="11"/>
      <c r="K53" s="4" t="s">
        <v>702</v>
      </c>
      <c r="P53" s="4" t="s">
        <v>37</v>
      </c>
      <c r="Q53" s="4" t="s">
        <v>38</v>
      </c>
      <c r="R53" s="4" t="s">
        <v>39</v>
      </c>
      <c r="S53" s="16"/>
      <c r="T53" s="8"/>
      <c r="U53" s="8"/>
      <c r="V53" s="8"/>
      <c r="Y53" s="8"/>
      <c r="Z53" s="8"/>
    </row>
    <row r="54" spans="1:26" s="4" customFormat="1" ht="14.25" customHeight="1" x14ac:dyDescent="0.25">
      <c r="A54" s="4" t="str">
        <f t="shared" si="1"/>
        <v>Phase_1_North_07</v>
      </c>
      <c r="B54" s="4" t="s">
        <v>53</v>
      </c>
      <c r="C54" s="4" t="s">
        <v>131</v>
      </c>
      <c r="D54" s="22">
        <v>45546</v>
      </c>
      <c r="E54" s="6">
        <v>0.58333333333333304</v>
      </c>
      <c r="F54" s="4">
        <v>255</v>
      </c>
      <c r="G54" s="4" t="s">
        <v>504</v>
      </c>
      <c r="H54" s="11"/>
      <c r="K54" s="4" t="s">
        <v>703</v>
      </c>
      <c r="P54" s="4" t="s">
        <v>37</v>
      </c>
      <c r="Q54" s="4" t="s">
        <v>38</v>
      </c>
      <c r="R54" s="4" t="s">
        <v>39</v>
      </c>
      <c r="S54" s="16"/>
      <c r="T54" s="8"/>
      <c r="U54" s="8"/>
      <c r="V54" s="8"/>
      <c r="Y54" s="8"/>
      <c r="Z54" s="8"/>
    </row>
    <row r="55" spans="1:26" s="4" customFormat="1" ht="14.25" customHeight="1" x14ac:dyDescent="0.25">
      <c r="A55" s="4" t="str">
        <f t="shared" si="1"/>
        <v>Phase_1_North_08</v>
      </c>
      <c r="B55" s="4" t="s">
        <v>53</v>
      </c>
      <c r="C55" s="4" t="s">
        <v>143</v>
      </c>
      <c r="D55" s="22">
        <v>45546</v>
      </c>
      <c r="E55" s="6">
        <v>0.58333333333333304</v>
      </c>
      <c r="F55" s="4">
        <v>255</v>
      </c>
      <c r="G55" s="4" t="s">
        <v>504</v>
      </c>
      <c r="H55" s="11"/>
      <c r="K55" s="4" t="s">
        <v>704</v>
      </c>
      <c r="P55" s="4" t="s">
        <v>37</v>
      </c>
      <c r="Q55" s="4" t="s">
        <v>38</v>
      </c>
      <c r="R55" s="4" t="s">
        <v>39</v>
      </c>
      <c r="S55" s="16"/>
      <c r="T55" s="8"/>
      <c r="U55" s="8"/>
      <c r="V55" s="8"/>
      <c r="Y55" s="8"/>
      <c r="Z55" s="8"/>
    </row>
    <row r="56" spans="1:26" s="4" customFormat="1" ht="14.25" customHeight="1" x14ac:dyDescent="0.25">
      <c r="A56" s="4" t="str">
        <f t="shared" si="1"/>
        <v>Phase_1_North_09</v>
      </c>
      <c r="B56" s="4" t="s">
        <v>53</v>
      </c>
      <c r="C56" s="4" t="s">
        <v>93</v>
      </c>
      <c r="D56" s="22">
        <v>45546</v>
      </c>
      <c r="E56" s="6">
        <v>0.58333333333333304</v>
      </c>
      <c r="F56" s="4">
        <v>255</v>
      </c>
      <c r="G56" s="4" t="s">
        <v>504</v>
      </c>
      <c r="H56" s="11"/>
      <c r="K56" s="4" t="s">
        <v>705</v>
      </c>
      <c r="P56" s="4" t="s">
        <v>37</v>
      </c>
      <c r="Q56" s="4" t="s">
        <v>38</v>
      </c>
      <c r="R56" s="4" t="s">
        <v>39</v>
      </c>
      <c r="S56" s="16"/>
      <c r="T56" s="8"/>
      <c r="U56" s="8"/>
      <c r="V56" s="8"/>
      <c r="Y56" s="8"/>
      <c r="Z56" s="8"/>
    </row>
    <row r="57" spans="1:26" s="4" customFormat="1" ht="14.25" customHeight="1" x14ac:dyDescent="0.25">
      <c r="A57" s="4" t="str">
        <f t="shared" si="1"/>
        <v>Phase_1_North_10</v>
      </c>
      <c r="B57" s="4" t="s">
        <v>53</v>
      </c>
      <c r="C57" s="4" t="s">
        <v>131</v>
      </c>
      <c r="D57" s="22">
        <v>45546</v>
      </c>
      <c r="E57" s="6">
        <v>0.58333333333333304</v>
      </c>
      <c r="F57" s="4">
        <v>255</v>
      </c>
      <c r="G57" s="4" t="s">
        <v>504</v>
      </c>
      <c r="H57" s="11"/>
      <c r="K57" s="4" t="s">
        <v>690</v>
      </c>
      <c r="P57" s="4" t="s">
        <v>37</v>
      </c>
      <c r="Q57" s="4" t="s">
        <v>38</v>
      </c>
      <c r="R57" s="4" t="s">
        <v>39</v>
      </c>
      <c r="S57" s="16"/>
      <c r="T57" s="8"/>
      <c r="U57" s="8"/>
      <c r="V57" s="8"/>
      <c r="Y57" s="8"/>
      <c r="Z57" s="8"/>
    </row>
    <row r="58" spans="1:26" s="4" customFormat="1" ht="14.25" customHeight="1" x14ac:dyDescent="0.25">
      <c r="A58" s="4" t="str">
        <f t="shared" si="1"/>
        <v>Phase_1_North_11</v>
      </c>
      <c r="B58" s="4" t="s">
        <v>53</v>
      </c>
      <c r="C58" s="4" t="s">
        <v>109</v>
      </c>
      <c r="D58" s="22">
        <v>45546</v>
      </c>
      <c r="E58" s="6">
        <v>0.58333333333333304</v>
      </c>
      <c r="F58" s="4">
        <v>255</v>
      </c>
      <c r="G58" s="4" t="s">
        <v>504</v>
      </c>
      <c r="H58" s="11"/>
      <c r="K58" s="4" t="s">
        <v>694</v>
      </c>
      <c r="P58" s="4" t="s">
        <v>37</v>
      </c>
      <c r="Q58" s="4" t="s">
        <v>38</v>
      </c>
      <c r="R58" s="4" t="s">
        <v>39</v>
      </c>
      <c r="S58" s="16"/>
      <c r="T58" s="8"/>
      <c r="U58" s="8"/>
      <c r="V58" s="8"/>
      <c r="Y58" s="8"/>
      <c r="Z58" s="8"/>
    </row>
    <row r="59" spans="1:26" s="4" customFormat="1" ht="14.25" customHeight="1" x14ac:dyDescent="0.25">
      <c r="A59" s="4" t="str">
        <f t="shared" si="1"/>
        <v>Phase_1_North_12</v>
      </c>
      <c r="B59" s="4" t="s">
        <v>53</v>
      </c>
      <c r="C59" s="4" t="s">
        <v>131</v>
      </c>
      <c r="D59" s="22">
        <v>45546</v>
      </c>
      <c r="E59" s="6">
        <v>0.58333333333333304</v>
      </c>
      <c r="F59" s="4">
        <v>255</v>
      </c>
      <c r="G59" s="4" t="s">
        <v>504</v>
      </c>
      <c r="H59" s="11"/>
      <c r="K59" s="4" t="s">
        <v>691</v>
      </c>
      <c r="P59" s="4" t="s">
        <v>37</v>
      </c>
      <c r="Q59" s="4" t="s">
        <v>38</v>
      </c>
      <c r="R59" s="4" t="s">
        <v>39</v>
      </c>
      <c r="S59" s="16"/>
      <c r="T59" s="8"/>
      <c r="U59" s="8"/>
      <c r="V59" s="8"/>
      <c r="Y59" s="8"/>
      <c r="Z59" s="8"/>
    </row>
    <row r="60" spans="1:26" s="4" customFormat="1" ht="14.25" customHeight="1" x14ac:dyDescent="0.25">
      <c r="A60" s="4" t="str">
        <f t="shared" si="1"/>
        <v>Phase_1_North_13</v>
      </c>
      <c r="B60" s="4" t="s">
        <v>53</v>
      </c>
      <c r="C60" s="4" t="s">
        <v>54</v>
      </c>
      <c r="D60" s="22">
        <v>45546</v>
      </c>
      <c r="E60" s="6">
        <v>0.58333333333333304</v>
      </c>
      <c r="F60" s="4">
        <v>255</v>
      </c>
      <c r="G60" s="4" t="s">
        <v>504</v>
      </c>
      <c r="H60" s="11"/>
      <c r="K60" s="4" t="s">
        <v>695</v>
      </c>
      <c r="P60" s="4" t="s">
        <v>37</v>
      </c>
      <c r="Q60" s="4" t="s">
        <v>38</v>
      </c>
      <c r="R60" s="4" t="s">
        <v>39</v>
      </c>
      <c r="S60" s="16"/>
      <c r="T60" s="8"/>
      <c r="U60" s="8"/>
      <c r="V60" s="8"/>
      <c r="Y60" s="8"/>
      <c r="Z60" s="8"/>
    </row>
    <row r="61" spans="1:26" s="4" customFormat="1" ht="14.25" customHeight="1" x14ac:dyDescent="0.25">
      <c r="A61" s="4" t="str">
        <f t="shared" si="1"/>
        <v>Phase_1_North_14</v>
      </c>
      <c r="B61" s="4" t="s">
        <v>53</v>
      </c>
      <c r="C61" s="4" t="s">
        <v>131</v>
      </c>
      <c r="D61" s="22">
        <v>45546</v>
      </c>
      <c r="E61" s="6">
        <v>0.58333333333333304</v>
      </c>
      <c r="F61" s="4">
        <v>255</v>
      </c>
      <c r="G61" s="4" t="s">
        <v>504</v>
      </c>
      <c r="H61" s="11"/>
      <c r="K61" s="4" t="s">
        <v>696</v>
      </c>
      <c r="P61" s="4" t="s">
        <v>37</v>
      </c>
      <c r="Q61" s="4" t="s">
        <v>38</v>
      </c>
      <c r="R61" s="4" t="s">
        <v>39</v>
      </c>
      <c r="S61" s="16"/>
      <c r="T61" s="8"/>
      <c r="U61" s="8"/>
      <c r="V61" s="8"/>
      <c r="Y61" s="8"/>
      <c r="Z61" s="8"/>
    </row>
    <row r="62" spans="1:26" s="4" customFormat="1" ht="14.25" customHeight="1" x14ac:dyDescent="0.25">
      <c r="A62" s="4" t="str">
        <f t="shared" si="1"/>
        <v>Phase_1_North_15</v>
      </c>
      <c r="B62" s="4" t="s">
        <v>53</v>
      </c>
      <c r="C62" s="4" t="s">
        <v>131</v>
      </c>
      <c r="D62" s="22">
        <v>45546</v>
      </c>
      <c r="E62" s="6">
        <v>0.58333333333333304</v>
      </c>
      <c r="F62" s="4">
        <v>255</v>
      </c>
      <c r="G62" s="4" t="s">
        <v>504</v>
      </c>
      <c r="H62" s="11"/>
      <c r="K62" s="4" t="s">
        <v>697</v>
      </c>
      <c r="P62" s="4" t="s">
        <v>37</v>
      </c>
      <c r="Q62" s="4" t="s">
        <v>38</v>
      </c>
      <c r="R62" s="4" t="s">
        <v>39</v>
      </c>
      <c r="S62" s="16"/>
      <c r="T62" s="8"/>
      <c r="U62" s="8"/>
      <c r="V62" s="8"/>
      <c r="Y62" s="8"/>
      <c r="Z62" s="8"/>
    </row>
    <row r="63" spans="1:26" s="4" customFormat="1" ht="14.25" customHeight="1" x14ac:dyDescent="0.25">
      <c r="A63" s="4" t="str">
        <f t="shared" si="1"/>
        <v>Phase_1_North_17</v>
      </c>
      <c r="B63" s="4" t="s">
        <v>53</v>
      </c>
      <c r="C63" s="4" t="s">
        <v>131</v>
      </c>
      <c r="D63" s="22">
        <v>45546</v>
      </c>
      <c r="E63" s="6">
        <v>0.58333333333333304</v>
      </c>
      <c r="F63" s="4">
        <v>255</v>
      </c>
      <c r="G63" s="4" t="s">
        <v>504</v>
      </c>
      <c r="H63" s="11"/>
      <c r="K63" s="4" t="s">
        <v>692</v>
      </c>
      <c r="P63" s="4" t="s">
        <v>37</v>
      </c>
      <c r="Q63" s="4" t="s">
        <v>38</v>
      </c>
      <c r="R63" s="4" t="s">
        <v>39</v>
      </c>
      <c r="S63" s="16"/>
      <c r="T63" s="8"/>
      <c r="U63" s="8"/>
      <c r="V63" s="8"/>
      <c r="Y63" s="8"/>
      <c r="Z63" s="8"/>
    </row>
    <row r="64" spans="1:26" s="4" customFormat="1" ht="14.25" customHeight="1" x14ac:dyDescent="0.25">
      <c r="A64" s="4" t="str">
        <f t="shared" si="1"/>
        <v>Phase_1_North_19</v>
      </c>
      <c r="B64" s="4" t="s">
        <v>53</v>
      </c>
      <c r="C64" s="4" t="s">
        <v>131</v>
      </c>
      <c r="D64" s="22">
        <v>45546</v>
      </c>
      <c r="E64" s="6">
        <v>0.58333333333333304</v>
      </c>
      <c r="F64" s="4">
        <v>255</v>
      </c>
      <c r="G64" s="4" t="s">
        <v>504</v>
      </c>
      <c r="H64" s="11"/>
      <c r="K64" s="4" t="s">
        <v>693</v>
      </c>
      <c r="P64" s="4" t="s">
        <v>37</v>
      </c>
      <c r="Q64" s="4" t="s">
        <v>38</v>
      </c>
      <c r="R64" s="4" t="s">
        <v>39</v>
      </c>
      <c r="S64" s="16"/>
      <c r="T64" s="8"/>
      <c r="U64" s="8"/>
      <c r="V64" s="8"/>
      <c r="Y64" s="8"/>
      <c r="Z64" s="8"/>
    </row>
    <row r="65" spans="1:46" s="4" customFormat="1" ht="14.25" customHeight="1" x14ac:dyDescent="0.3">
      <c r="A65" s="8" t="s">
        <v>449</v>
      </c>
      <c r="B65" s="8" t="s">
        <v>32</v>
      </c>
      <c r="C65" s="8" t="s">
        <v>450</v>
      </c>
      <c r="D65" s="18">
        <v>45547</v>
      </c>
      <c r="E65" s="18" t="s">
        <v>440</v>
      </c>
      <c r="F65" s="8">
        <v>256</v>
      </c>
      <c r="G65" s="8" t="s">
        <v>438</v>
      </c>
      <c r="H65" s="8" t="s">
        <v>439</v>
      </c>
      <c r="I65" s="8">
        <v>3</v>
      </c>
      <c r="J65" s="8" t="s">
        <v>35</v>
      </c>
      <c r="K65" s="8" t="s">
        <v>451</v>
      </c>
      <c r="L65" s="8">
        <v>55.698430000000002</v>
      </c>
      <c r="M65" s="8">
        <v>-5.2862900000000002</v>
      </c>
      <c r="N65" s="8" t="s">
        <v>41</v>
      </c>
      <c r="O65" s="8">
        <v>63</v>
      </c>
      <c r="P65" s="8" t="s">
        <v>37</v>
      </c>
      <c r="Q65" s="8" t="s">
        <v>38</v>
      </c>
      <c r="R65" s="8" t="s">
        <v>39</v>
      </c>
      <c r="S65" s="8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s="4" customFormat="1" ht="14.25" customHeight="1" x14ac:dyDescent="0.3">
      <c r="A66" s="8" t="s">
        <v>453</v>
      </c>
      <c r="B66" s="8" t="s">
        <v>32</v>
      </c>
      <c r="C66" s="8" t="s">
        <v>450</v>
      </c>
      <c r="D66" s="18">
        <v>45547</v>
      </c>
      <c r="E66" s="18" t="s">
        <v>440</v>
      </c>
      <c r="F66" s="8">
        <v>256</v>
      </c>
      <c r="G66" s="8" t="s">
        <v>438</v>
      </c>
      <c r="H66" s="8" t="s">
        <v>439</v>
      </c>
      <c r="I66" s="8">
        <v>3</v>
      </c>
      <c r="J66" s="8" t="s">
        <v>35</v>
      </c>
      <c r="K66" s="8" t="s">
        <v>454</v>
      </c>
      <c r="L66" s="8">
        <v>55.697049999999997</v>
      </c>
      <c r="M66" s="8">
        <v>-5.2839400000000003</v>
      </c>
      <c r="N66" s="8" t="s">
        <v>41</v>
      </c>
      <c r="O66" s="8">
        <v>43</v>
      </c>
      <c r="P66" s="8" t="s">
        <v>37</v>
      </c>
      <c r="Q66" s="8" t="s">
        <v>38</v>
      </c>
      <c r="R66" s="8" t="s">
        <v>39</v>
      </c>
      <c r="S66" s="8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s="4" customFormat="1" ht="14.25" customHeight="1" x14ac:dyDescent="0.3">
      <c r="A67" s="23" t="s">
        <v>161</v>
      </c>
      <c r="B67" s="23" t="s">
        <v>32</v>
      </c>
      <c r="C67" s="23" t="s">
        <v>93</v>
      </c>
      <c r="D67" s="25">
        <v>45547</v>
      </c>
      <c r="E67" s="26">
        <v>0.42777777777777776</v>
      </c>
      <c r="F67" s="23">
        <v>256</v>
      </c>
      <c r="G67" s="24" t="s">
        <v>110</v>
      </c>
      <c r="H67" s="24" t="s">
        <v>162</v>
      </c>
      <c r="I67" s="23">
        <v>30</v>
      </c>
      <c r="J67" s="23" t="s">
        <v>112</v>
      </c>
      <c r="K67" s="23" t="s">
        <v>114</v>
      </c>
      <c r="L67" s="23">
        <v>55.697221999999996</v>
      </c>
      <c r="M67" s="23">
        <v>-5.2872219999999999</v>
      </c>
      <c r="N67" s="27" t="s">
        <v>41</v>
      </c>
      <c r="O67" s="23">
        <v>120</v>
      </c>
      <c r="P67" s="23" t="s">
        <v>37</v>
      </c>
      <c r="Q67" s="23" t="s">
        <v>38</v>
      </c>
      <c r="R67" s="23" t="s">
        <v>39</v>
      </c>
      <c r="S67" s="23" t="s">
        <v>163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s="4" customFormat="1" ht="14.25" customHeight="1" x14ac:dyDescent="0.3">
      <c r="A68" s="23" t="s">
        <v>177</v>
      </c>
      <c r="B68" s="23" t="s">
        <v>32</v>
      </c>
      <c r="C68" s="23" t="s">
        <v>143</v>
      </c>
      <c r="D68" s="25">
        <v>45547</v>
      </c>
      <c r="E68" s="26">
        <v>0.45624999999999999</v>
      </c>
      <c r="F68" s="23">
        <v>256</v>
      </c>
      <c r="G68" s="24" t="s">
        <v>110</v>
      </c>
      <c r="H68" s="24" t="s">
        <v>162</v>
      </c>
      <c r="I68" s="23">
        <v>30</v>
      </c>
      <c r="J68" s="23" t="s">
        <v>112</v>
      </c>
      <c r="K68" s="23" t="s">
        <v>123</v>
      </c>
      <c r="L68" s="23">
        <v>55.695833</v>
      </c>
      <c r="M68" s="23">
        <v>-5.2869440000000001</v>
      </c>
      <c r="N68" s="27" t="s">
        <v>41</v>
      </c>
      <c r="O68" s="23">
        <v>140</v>
      </c>
      <c r="P68" s="23" t="s">
        <v>37</v>
      </c>
      <c r="Q68" s="23" t="s">
        <v>38</v>
      </c>
      <c r="R68" s="23" t="s">
        <v>39</v>
      </c>
      <c r="S68" s="23" t="s">
        <v>163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s="4" customFormat="1" ht="14.25" customHeight="1" x14ac:dyDescent="0.3">
      <c r="A69" s="23" t="s">
        <v>188</v>
      </c>
      <c r="B69" s="23" t="s">
        <v>32</v>
      </c>
      <c r="C69" s="23" t="s">
        <v>93</v>
      </c>
      <c r="D69" s="25">
        <v>45547</v>
      </c>
      <c r="E69" s="26">
        <v>0.47708333333333336</v>
      </c>
      <c r="F69" s="23">
        <v>256</v>
      </c>
      <c r="G69" s="24" t="s">
        <v>110</v>
      </c>
      <c r="H69" s="24" t="s">
        <v>162</v>
      </c>
      <c r="I69" s="23">
        <v>30</v>
      </c>
      <c r="J69" s="23" t="s">
        <v>112</v>
      </c>
      <c r="K69" s="23" t="s">
        <v>129</v>
      </c>
      <c r="L69" s="23">
        <v>55.695</v>
      </c>
      <c r="M69" s="23">
        <v>-5.286111</v>
      </c>
      <c r="N69" s="27" t="s">
        <v>41</v>
      </c>
      <c r="O69" s="23">
        <v>150</v>
      </c>
      <c r="P69" s="23" t="s">
        <v>37</v>
      </c>
      <c r="Q69" s="23" t="s">
        <v>38</v>
      </c>
      <c r="R69" s="23" t="s">
        <v>39</v>
      </c>
      <c r="S69" s="23" t="s">
        <v>163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s="4" customFormat="1" ht="14.25" customHeight="1" x14ac:dyDescent="0.3">
      <c r="A70" s="28" t="s">
        <v>201</v>
      </c>
      <c r="B70" s="23" t="s">
        <v>32</v>
      </c>
      <c r="C70" s="23" t="s">
        <v>143</v>
      </c>
      <c r="D70" s="25">
        <v>45547</v>
      </c>
      <c r="E70" s="26">
        <v>0.49652777777777779</v>
      </c>
      <c r="F70" s="23">
        <v>256</v>
      </c>
      <c r="G70" s="24" t="s">
        <v>110</v>
      </c>
      <c r="H70" s="24" t="s">
        <v>162</v>
      </c>
      <c r="I70" s="23">
        <v>30</v>
      </c>
      <c r="J70" s="23" t="s">
        <v>112</v>
      </c>
      <c r="K70" s="23" t="s">
        <v>136</v>
      </c>
      <c r="L70" s="23">
        <v>55.695278000000002</v>
      </c>
      <c r="M70" s="23">
        <v>-5.2850000000000001</v>
      </c>
      <c r="N70" s="27" t="s">
        <v>41</v>
      </c>
      <c r="O70" s="23">
        <v>100</v>
      </c>
      <c r="P70" s="23" t="s">
        <v>37</v>
      </c>
      <c r="Q70" s="23" t="s">
        <v>38</v>
      </c>
      <c r="R70" s="23" t="s">
        <v>39</v>
      </c>
      <c r="S70" s="23" t="s">
        <v>163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s="4" customFormat="1" ht="14.25" customHeight="1" x14ac:dyDescent="0.3">
      <c r="A71" s="28" t="s">
        <v>212</v>
      </c>
      <c r="B71" s="23" t="s">
        <v>32</v>
      </c>
      <c r="C71" s="23" t="s">
        <v>131</v>
      </c>
      <c r="D71" s="25">
        <v>45547</v>
      </c>
      <c r="E71" s="26">
        <v>0.58402777777777781</v>
      </c>
      <c r="F71" s="23">
        <v>256</v>
      </c>
      <c r="G71" s="24" t="s">
        <v>110</v>
      </c>
      <c r="H71" s="24" t="s">
        <v>162</v>
      </c>
      <c r="I71" s="23">
        <v>30</v>
      </c>
      <c r="J71" s="23" t="s">
        <v>112</v>
      </c>
      <c r="K71" s="23" t="s">
        <v>160</v>
      </c>
      <c r="L71" s="23">
        <v>55.696666999999998</v>
      </c>
      <c r="M71" s="23">
        <v>-5.2730560000000004</v>
      </c>
      <c r="N71" s="27" t="s">
        <v>41</v>
      </c>
      <c r="O71" s="23">
        <v>10</v>
      </c>
      <c r="P71" s="23" t="s">
        <v>37</v>
      </c>
      <c r="Q71" s="23" t="s">
        <v>38</v>
      </c>
      <c r="R71" s="23" t="s">
        <v>39</v>
      </c>
      <c r="S71" s="23" t="s">
        <v>163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s="4" customFormat="1" ht="14.25" customHeight="1" x14ac:dyDescent="0.3">
      <c r="A72" s="23" t="s">
        <v>213</v>
      </c>
      <c r="B72" s="23" t="s">
        <v>32</v>
      </c>
      <c r="C72" s="23" t="s">
        <v>131</v>
      </c>
      <c r="D72" s="25">
        <v>45547</v>
      </c>
      <c r="E72" s="26">
        <v>0.59444444444444444</v>
      </c>
      <c r="F72" s="23">
        <v>256</v>
      </c>
      <c r="G72" s="24" t="s">
        <v>110</v>
      </c>
      <c r="H72" s="24" t="s">
        <v>162</v>
      </c>
      <c r="I72" s="23">
        <v>30</v>
      </c>
      <c r="J72" s="23" t="s">
        <v>112</v>
      </c>
      <c r="K72" s="23" t="s">
        <v>132</v>
      </c>
      <c r="L72" s="23">
        <v>55.695</v>
      </c>
      <c r="M72" s="23">
        <v>-5.2736109999999998</v>
      </c>
      <c r="N72" s="27" t="s">
        <v>41</v>
      </c>
      <c r="O72" s="23">
        <v>60</v>
      </c>
      <c r="P72" s="23" t="s">
        <v>37</v>
      </c>
      <c r="Q72" s="23" t="s">
        <v>38</v>
      </c>
      <c r="R72" s="23" t="s">
        <v>39</v>
      </c>
      <c r="S72" s="23" t="s">
        <v>163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s="4" customFormat="1" ht="14.25" customHeight="1" x14ac:dyDescent="0.3">
      <c r="A73" s="23" t="s">
        <v>221</v>
      </c>
      <c r="B73" s="23" t="s">
        <v>32</v>
      </c>
      <c r="C73" s="23" t="s">
        <v>131</v>
      </c>
      <c r="D73" s="25">
        <v>45547</v>
      </c>
      <c r="E73" s="26">
        <v>0.62083333333333335</v>
      </c>
      <c r="F73" s="23">
        <v>256</v>
      </c>
      <c r="G73" s="24" t="s">
        <v>110</v>
      </c>
      <c r="H73" s="24" t="s">
        <v>162</v>
      </c>
      <c r="I73" s="23">
        <v>30</v>
      </c>
      <c r="J73" s="23" t="s">
        <v>112</v>
      </c>
      <c r="K73" s="23" t="s">
        <v>144</v>
      </c>
      <c r="L73" s="23">
        <v>55.700327000000001</v>
      </c>
      <c r="M73" s="23">
        <v>-5.2858349999999996</v>
      </c>
      <c r="N73" s="27" t="s">
        <v>41</v>
      </c>
      <c r="O73" s="23">
        <v>30</v>
      </c>
      <c r="P73" s="23" t="s">
        <v>37</v>
      </c>
      <c r="Q73" s="23" t="s">
        <v>38</v>
      </c>
      <c r="R73" s="23" t="s">
        <v>39</v>
      </c>
      <c r="S73" s="23" t="s">
        <v>163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s="4" customFormat="1" ht="14.25" customHeight="1" x14ac:dyDescent="0.3">
      <c r="A74" s="23" t="s">
        <v>231</v>
      </c>
      <c r="B74" s="23" t="s">
        <v>32</v>
      </c>
      <c r="C74" s="29"/>
      <c r="D74" s="25">
        <v>45547</v>
      </c>
      <c r="E74" s="26">
        <v>0.62083333333333302</v>
      </c>
      <c r="F74" s="23">
        <v>256</v>
      </c>
      <c r="G74" s="24" t="s">
        <v>110</v>
      </c>
      <c r="H74" s="24" t="s">
        <v>162</v>
      </c>
      <c r="I74" s="23">
        <v>30</v>
      </c>
      <c r="J74" s="23" t="s">
        <v>112</v>
      </c>
      <c r="K74" s="23" t="s">
        <v>141</v>
      </c>
      <c r="L74" s="29"/>
      <c r="M74" s="29"/>
      <c r="N74" s="23" t="s">
        <v>41</v>
      </c>
      <c r="O74" s="29"/>
      <c r="P74" s="23" t="s">
        <v>37</v>
      </c>
      <c r="Q74" s="23" t="s">
        <v>38</v>
      </c>
      <c r="R74" s="23" t="s">
        <v>39</v>
      </c>
      <c r="S74" s="23" t="s">
        <v>163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s="4" customFormat="1" ht="14.25" customHeight="1" x14ac:dyDescent="0.3">
      <c r="A75" s="23" t="s">
        <v>239</v>
      </c>
      <c r="B75" s="23" t="s">
        <v>32</v>
      </c>
      <c r="C75" s="23" t="s">
        <v>143</v>
      </c>
      <c r="D75" s="25">
        <v>45547</v>
      </c>
      <c r="E75" s="26">
        <v>0.62083333333333302</v>
      </c>
      <c r="F75" s="23">
        <v>256</v>
      </c>
      <c r="G75" s="24" t="s">
        <v>110</v>
      </c>
      <c r="H75" s="24" t="s">
        <v>162</v>
      </c>
      <c r="I75" s="23">
        <v>30</v>
      </c>
      <c r="J75" s="23" t="s">
        <v>112</v>
      </c>
      <c r="K75" s="23" t="s">
        <v>152</v>
      </c>
      <c r="L75" s="23">
        <v>55.699294000000002</v>
      </c>
      <c r="M75" s="23">
        <v>-5.2844239999999996</v>
      </c>
      <c r="N75" s="23" t="s">
        <v>41</v>
      </c>
      <c r="O75" s="23">
        <v>10</v>
      </c>
      <c r="P75" s="23" t="s">
        <v>37</v>
      </c>
      <c r="Q75" s="23" t="s">
        <v>38</v>
      </c>
      <c r="R75" s="23" t="s">
        <v>39</v>
      </c>
      <c r="S75" s="23" t="s">
        <v>163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s="4" customFormat="1" ht="14.25" customHeight="1" x14ac:dyDescent="0.3">
      <c r="A76" s="8" t="s">
        <v>434</v>
      </c>
      <c r="B76" s="8" t="s">
        <v>32</v>
      </c>
      <c r="C76" s="8"/>
      <c r="D76" s="12">
        <v>45547</v>
      </c>
      <c r="E76" s="14">
        <v>0.42777777777777776</v>
      </c>
      <c r="F76" s="8">
        <v>256</v>
      </c>
      <c r="G76" s="8" t="s">
        <v>362</v>
      </c>
      <c r="H76" s="8"/>
      <c r="I76" s="8"/>
      <c r="J76" s="8"/>
      <c r="K76" s="8"/>
      <c r="L76" s="8"/>
      <c r="M76" s="8"/>
      <c r="N76" s="8"/>
      <c r="O76" s="8"/>
      <c r="P76" s="8" t="s">
        <v>37</v>
      </c>
      <c r="Q76" s="8" t="s">
        <v>38</v>
      </c>
      <c r="R76" s="8" t="s">
        <v>39</v>
      </c>
      <c r="S76" s="8" t="s">
        <v>433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s="4" customFormat="1" ht="14.25" customHeight="1" x14ac:dyDescent="0.3">
      <c r="A77" s="8" t="s">
        <v>364</v>
      </c>
      <c r="B77" s="8" t="s">
        <v>32</v>
      </c>
      <c r="C77" s="8" t="s">
        <v>33</v>
      </c>
      <c r="D77" s="12">
        <v>45547</v>
      </c>
      <c r="E77" s="14">
        <v>0.60347222222222219</v>
      </c>
      <c r="F77" s="8">
        <v>256</v>
      </c>
      <c r="G77" s="8" t="s">
        <v>362</v>
      </c>
      <c r="H77" s="8" t="s">
        <v>363</v>
      </c>
      <c r="I77" s="8">
        <v>600</v>
      </c>
      <c r="J77" s="8" t="s">
        <v>112</v>
      </c>
      <c r="K77" s="8" t="s">
        <v>364</v>
      </c>
      <c r="L77" s="8">
        <v>55.697444439999998</v>
      </c>
      <c r="M77" s="8">
        <v>-5.2816944399999999</v>
      </c>
      <c r="N77" s="16" t="s">
        <v>41</v>
      </c>
      <c r="O77" s="8">
        <v>18</v>
      </c>
      <c r="P77" s="8" t="s">
        <v>37</v>
      </c>
      <c r="Q77" s="8" t="s">
        <v>38</v>
      </c>
      <c r="R77" s="8" t="s">
        <v>39</v>
      </c>
      <c r="S77" s="8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s="4" customFormat="1" ht="14.25" customHeight="1" x14ac:dyDescent="0.3">
      <c r="A78" s="8" t="s">
        <v>406</v>
      </c>
      <c r="B78" s="8" t="s">
        <v>32</v>
      </c>
      <c r="C78" s="8" t="s">
        <v>143</v>
      </c>
      <c r="D78" s="12">
        <v>45547</v>
      </c>
      <c r="E78" s="14">
        <v>0.42777777777777776</v>
      </c>
      <c r="F78" s="8">
        <v>256</v>
      </c>
      <c r="G78" s="8" t="s">
        <v>362</v>
      </c>
      <c r="H78" s="8" t="s">
        <v>398</v>
      </c>
      <c r="I78" s="8">
        <v>350</v>
      </c>
      <c r="J78" s="8" t="s">
        <v>112</v>
      </c>
      <c r="K78" s="8" t="s">
        <v>406</v>
      </c>
      <c r="L78" s="8">
        <v>55.697833330000002</v>
      </c>
      <c r="M78" s="8">
        <v>-5.2878611099999997</v>
      </c>
      <c r="N78" s="16" t="s">
        <v>41</v>
      </c>
      <c r="O78" s="8">
        <v>133</v>
      </c>
      <c r="P78" s="8" t="s">
        <v>37</v>
      </c>
      <c r="Q78" s="8" t="s">
        <v>38</v>
      </c>
      <c r="R78" s="8" t="s">
        <v>39</v>
      </c>
      <c r="S78" s="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s="4" customFormat="1" ht="14.25" customHeight="1" x14ac:dyDescent="0.3">
      <c r="A79" s="8" t="s">
        <v>437</v>
      </c>
      <c r="B79" s="8" t="s">
        <v>53</v>
      </c>
      <c r="C79" s="8" t="s">
        <v>93</v>
      </c>
      <c r="D79" s="18">
        <v>45547</v>
      </c>
      <c r="E79" s="18" t="s">
        <v>440</v>
      </c>
      <c r="F79" s="8">
        <v>256</v>
      </c>
      <c r="G79" s="8" t="s">
        <v>438</v>
      </c>
      <c r="H79" s="8" t="s">
        <v>439</v>
      </c>
      <c r="I79" s="8">
        <v>3</v>
      </c>
      <c r="J79" s="8" t="s">
        <v>35</v>
      </c>
      <c r="K79" s="8" t="s">
        <v>441</v>
      </c>
      <c r="L79" s="8">
        <v>55.707459999999998</v>
      </c>
      <c r="M79" s="8">
        <v>-5.28423</v>
      </c>
      <c r="N79" s="8" t="s">
        <v>41</v>
      </c>
      <c r="O79" s="8">
        <v>33</v>
      </c>
      <c r="P79" s="8" t="s">
        <v>37</v>
      </c>
      <c r="Q79" s="8" t="s">
        <v>38</v>
      </c>
      <c r="R79" s="8" t="s">
        <v>39</v>
      </c>
      <c r="S79" s="8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s="4" customFormat="1" ht="14.25" customHeight="1" x14ac:dyDescent="0.3">
      <c r="A80" s="4" t="s">
        <v>477</v>
      </c>
      <c r="B80" s="4" t="s">
        <v>53</v>
      </c>
      <c r="C80" s="4" t="s">
        <v>131</v>
      </c>
      <c r="D80" s="18">
        <v>45547</v>
      </c>
      <c r="E80" s="18" t="s">
        <v>479</v>
      </c>
      <c r="F80" s="4">
        <v>256</v>
      </c>
      <c r="G80" s="4" t="s">
        <v>470</v>
      </c>
      <c r="H80" s="4" t="s">
        <v>478</v>
      </c>
      <c r="I80" s="4">
        <v>9.1999999999999993</v>
      </c>
      <c r="J80" s="4" t="s">
        <v>35</v>
      </c>
      <c r="K80" s="4" t="s">
        <v>480</v>
      </c>
      <c r="L80" s="4">
        <v>55.703740000000003</v>
      </c>
      <c r="M80" s="4">
        <v>-5.2679600000000004</v>
      </c>
      <c r="N80" s="8" t="s">
        <v>481</v>
      </c>
      <c r="O80" s="4">
        <v>110</v>
      </c>
      <c r="P80" s="8" t="s">
        <v>37</v>
      </c>
      <c r="Q80" s="8" t="s">
        <v>38</v>
      </c>
      <c r="R80" s="8" t="s">
        <v>39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s="4" customFormat="1" ht="14.25" customHeight="1" x14ac:dyDescent="0.3">
      <c r="A81" s="4" t="s">
        <v>482</v>
      </c>
      <c r="B81" s="8" t="s">
        <v>53</v>
      </c>
      <c r="C81" s="4" t="s">
        <v>143</v>
      </c>
      <c r="D81" s="18">
        <v>45547</v>
      </c>
      <c r="E81" s="18" t="s">
        <v>484</v>
      </c>
      <c r="F81" s="4">
        <v>256</v>
      </c>
      <c r="G81" s="4" t="s">
        <v>470</v>
      </c>
      <c r="H81" s="4" t="s">
        <v>483</v>
      </c>
      <c r="I81" s="4">
        <v>21.95</v>
      </c>
      <c r="J81" s="4" t="s">
        <v>35</v>
      </c>
      <c r="K81" s="8" t="s">
        <v>485</v>
      </c>
      <c r="L81" s="4">
        <v>55.705649999999999</v>
      </c>
      <c r="M81" s="4">
        <v>-5.2800700000000003</v>
      </c>
      <c r="N81" s="8" t="s">
        <v>486</v>
      </c>
      <c r="O81" s="4">
        <v>58</v>
      </c>
      <c r="P81" s="8" t="s">
        <v>37</v>
      </c>
      <c r="Q81" s="8" t="s">
        <v>38</v>
      </c>
      <c r="R81" s="8" t="s">
        <v>39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s="4" customFormat="1" ht="14.25" customHeight="1" x14ac:dyDescent="0.3">
      <c r="A82" s="8" t="s">
        <v>108</v>
      </c>
      <c r="B82" s="8" t="s">
        <v>53</v>
      </c>
      <c r="C82" s="8" t="s">
        <v>109</v>
      </c>
      <c r="D82" s="12">
        <v>45547</v>
      </c>
      <c r="E82" s="14">
        <v>0.46388888888888891</v>
      </c>
      <c r="F82" s="8">
        <v>256</v>
      </c>
      <c r="G82" s="8" t="s">
        <v>110</v>
      </c>
      <c r="H82" s="8" t="s">
        <v>111</v>
      </c>
      <c r="I82" s="8">
        <v>30</v>
      </c>
      <c r="J82" s="8" t="s">
        <v>112</v>
      </c>
      <c r="K82" s="8" t="s">
        <v>114</v>
      </c>
      <c r="L82" s="8">
        <v>55.705247</v>
      </c>
      <c r="M82" s="8">
        <v>-5.273034</v>
      </c>
      <c r="N82" s="16" t="s">
        <v>41</v>
      </c>
      <c r="O82" s="8">
        <v>210</v>
      </c>
      <c r="P82" s="8" t="s">
        <v>37</v>
      </c>
      <c r="Q82" s="8" t="s">
        <v>38</v>
      </c>
      <c r="R82" s="8" t="s">
        <v>39</v>
      </c>
      <c r="S82" s="8" t="s">
        <v>113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s="4" customFormat="1" ht="14.25" customHeight="1" x14ac:dyDescent="0.3">
      <c r="A83" s="8" t="s">
        <v>122</v>
      </c>
      <c r="B83" s="8" t="s">
        <v>53</v>
      </c>
      <c r="C83" s="8" t="s">
        <v>109</v>
      </c>
      <c r="D83" s="12">
        <v>45547</v>
      </c>
      <c r="E83" s="14">
        <v>0.46388888888888891</v>
      </c>
      <c r="F83" s="8">
        <v>256</v>
      </c>
      <c r="G83" s="8" t="s">
        <v>110</v>
      </c>
      <c r="H83" s="8" t="s">
        <v>111</v>
      </c>
      <c r="I83" s="8">
        <v>30</v>
      </c>
      <c r="J83" s="8" t="s">
        <v>112</v>
      </c>
      <c r="K83" s="8" t="s">
        <v>123</v>
      </c>
      <c r="L83" s="8">
        <v>55.706811000000002</v>
      </c>
      <c r="M83" s="8">
        <v>-5.2756169999999996</v>
      </c>
      <c r="N83" s="16" t="s">
        <v>41</v>
      </c>
      <c r="O83" s="8">
        <v>210</v>
      </c>
      <c r="P83" s="8" t="s">
        <v>37</v>
      </c>
      <c r="Q83" s="8" t="s">
        <v>38</v>
      </c>
      <c r="R83" s="8" t="s">
        <v>39</v>
      </c>
      <c r="S83" s="8" t="s">
        <v>113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s="4" customFormat="1" ht="14.25" customHeight="1" x14ac:dyDescent="0.3">
      <c r="A84" s="8" t="s">
        <v>128</v>
      </c>
      <c r="B84" s="8" t="s">
        <v>53</v>
      </c>
      <c r="C84" s="8" t="s">
        <v>109</v>
      </c>
      <c r="D84" s="12">
        <v>45547</v>
      </c>
      <c r="E84" s="14">
        <v>0.46388888888888891</v>
      </c>
      <c r="F84" s="8">
        <v>256</v>
      </c>
      <c r="G84" s="8" t="s">
        <v>110</v>
      </c>
      <c r="H84" s="8" t="s">
        <v>111</v>
      </c>
      <c r="I84" s="8">
        <v>30</v>
      </c>
      <c r="J84" s="8" t="s">
        <v>112</v>
      </c>
      <c r="K84" s="8" t="s">
        <v>129</v>
      </c>
      <c r="L84" s="8">
        <v>55.708481999999997</v>
      </c>
      <c r="M84" s="8">
        <v>-5.2775619999999996</v>
      </c>
      <c r="N84" s="16" t="s">
        <v>41</v>
      </c>
      <c r="O84" s="8">
        <v>210</v>
      </c>
      <c r="P84" s="8" t="s">
        <v>37</v>
      </c>
      <c r="Q84" s="8" t="s">
        <v>38</v>
      </c>
      <c r="R84" s="8" t="s">
        <v>39</v>
      </c>
      <c r="S84" s="8" t="s">
        <v>113</v>
      </c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s="4" customFormat="1" ht="14.25" customHeight="1" x14ac:dyDescent="0.3">
      <c r="A85" s="8" t="s">
        <v>130</v>
      </c>
      <c r="B85" s="8" t="s">
        <v>53</v>
      </c>
      <c r="C85" s="8" t="s">
        <v>131</v>
      </c>
      <c r="D85" s="12">
        <v>45547</v>
      </c>
      <c r="E85" s="14">
        <v>0.54652777777777772</v>
      </c>
      <c r="F85" s="8">
        <v>256</v>
      </c>
      <c r="G85" s="8" t="s">
        <v>110</v>
      </c>
      <c r="H85" s="8" t="s">
        <v>111</v>
      </c>
      <c r="I85" s="8">
        <v>30</v>
      </c>
      <c r="J85" s="8" t="s">
        <v>112</v>
      </c>
      <c r="K85" s="8" t="s">
        <v>132</v>
      </c>
      <c r="L85" s="8">
        <v>55.708212000000003</v>
      </c>
      <c r="M85" s="8">
        <v>-5.2802100000000003</v>
      </c>
      <c r="N85" s="16" t="s">
        <v>41</v>
      </c>
      <c r="O85" s="8">
        <v>130</v>
      </c>
      <c r="P85" s="8" t="s">
        <v>37</v>
      </c>
      <c r="Q85" s="8" t="s">
        <v>38</v>
      </c>
      <c r="R85" s="8" t="s">
        <v>39</v>
      </c>
      <c r="S85" s="8" t="s">
        <v>113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s="4" customFormat="1" ht="14.25" customHeight="1" x14ac:dyDescent="0.3">
      <c r="A86" s="8" t="s">
        <v>135</v>
      </c>
      <c r="B86" s="8" t="s">
        <v>53</v>
      </c>
      <c r="C86" s="8" t="s">
        <v>131</v>
      </c>
      <c r="D86" s="12">
        <v>45547</v>
      </c>
      <c r="E86" s="14">
        <v>0.54652777777777772</v>
      </c>
      <c r="F86" s="8">
        <v>256</v>
      </c>
      <c r="G86" s="8" t="s">
        <v>110</v>
      </c>
      <c r="H86" s="8" t="s">
        <v>111</v>
      </c>
      <c r="I86" s="8">
        <v>30</v>
      </c>
      <c r="J86" s="8" t="s">
        <v>112</v>
      </c>
      <c r="K86" s="8" t="s">
        <v>136</v>
      </c>
      <c r="L86" s="8">
        <v>55.705382</v>
      </c>
      <c r="M86" s="8">
        <v>-5.2776740000000002</v>
      </c>
      <c r="N86" s="16" t="s">
        <v>41</v>
      </c>
      <c r="O86" s="8">
        <v>130</v>
      </c>
      <c r="P86" s="8" t="s">
        <v>37</v>
      </c>
      <c r="Q86" s="8" t="s">
        <v>38</v>
      </c>
      <c r="R86" s="8" t="s">
        <v>39</v>
      </c>
      <c r="S86" s="8" t="s">
        <v>113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s="4" customFormat="1" ht="14.25" customHeight="1" x14ac:dyDescent="0.3">
      <c r="A87" s="8" t="s">
        <v>140</v>
      </c>
      <c r="B87" s="8" t="s">
        <v>53</v>
      </c>
      <c r="C87" s="8" t="s">
        <v>131</v>
      </c>
      <c r="D87" s="12">
        <v>45547</v>
      </c>
      <c r="E87" s="14">
        <v>0.54652777777777772</v>
      </c>
      <c r="F87" s="8">
        <v>256</v>
      </c>
      <c r="G87" s="8" t="s">
        <v>110</v>
      </c>
      <c r="H87" s="8" t="s">
        <v>111</v>
      </c>
      <c r="I87" s="8">
        <v>30</v>
      </c>
      <c r="J87" s="8" t="s">
        <v>112</v>
      </c>
      <c r="K87" s="8" t="s">
        <v>141</v>
      </c>
      <c r="L87" s="8">
        <v>55.702283000000001</v>
      </c>
      <c r="M87" s="8">
        <v>-5.2735599999999998</v>
      </c>
      <c r="N87" s="16" t="s">
        <v>41</v>
      </c>
      <c r="O87" s="8">
        <v>130</v>
      </c>
      <c r="P87" s="8" t="s">
        <v>37</v>
      </c>
      <c r="Q87" s="8" t="s">
        <v>38</v>
      </c>
      <c r="R87" s="8" t="s">
        <v>39</v>
      </c>
      <c r="S87" s="8" t="s">
        <v>113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s="4" customFormat="1" ht="14.25" customHeight="1" x14ac:dyDescent="0.3">
      <c r="A88" s="8" t="s">
        <v>142</v>
      </c>
      <c r="B88" s="8" t="s">
        <v>53</v>
      </c>
      <c r="C88" s="8" t="s">
        <v>143</v>
      </c>
      <c r="D88" s="12">
        <v>45547</v>
      </c>
      <c r="E88" s="14">
        <v>0.61458333333333337</v>
      </c>
      <c r="F88" s="8">
        <v>256</v>
      </c>
      <c r="G88" s="8" t="s">
        <v>110</v>
      </c>
      <c r="H88" s="8" t="s">
        <v>111</v>
      </c>
      <c r="I88" s="8">
        <v>30</v>
      </c>
      <c r="J88" s="8" t="s">
        <v>112</v>
      </c>
      <c r="K88" s="8" t="s">
        <v>144</v>
      </c>
      <c r="L88" s="8">
        <v>55.701878999999998</v>
      </c>
      <c r="M88" s="8">
        <v>-5.2702109999999998</v>
      </c>
      <c r="N88" s="16" t="s">
        <v>41</v>
      </c>
      <c r="O88" s="8">
        <v>70</v>
      </c>
      <c r="P88" s="8" t="s">
        <v>37</v>
      </c>
      <c r="Q88" s="8" t="s">
        <v>38</v>
      </c>
      <c r="R88" s="8" t="s">
        <v>39</v>
      </c>
      <c r="S88" s="8" t="s">
        <v>113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s="4" customFormat="1" x14ac:dyDescent="0.3">
      <c r="A89" s="8" t="s">
        <v>151</v>
      </c>
      <c r="B89" s="8" t="s">
        <v>53</v>
      </c>
      <c r="C89" s="8" t="s">
        <v>143</v>
      </c>
      <c r="D89" s="12">
        <v>45547</v>
      </c>
      <c r="E89" s="14">
        <v>0.61458333333333337</v>
      </c>
      <c r="F89" s="8">
        <v>256</v>
      </c>
      <c r="G89" s="8" t="s">
        <v>110</v>
      </c>
      <c r="H89" s="8" t="s">
        <v>111</v>
      </c>
      <c r="I89" s="8">
        <v>30</v>
      </c>
      <c r="J89" s="8" t="s">
        <v>112</v>
      </c>
      <c r="K89" s="8" t="s">
        <v>152</v>
      </c>
      <c r="L89" s="8">
        <v>55.704653999999998</v>
      </c>
      <c r="M89" s="8">
        <v>-5.2783920000000002</v>
      </c>
      <c r="N89" s="16" t="s">
        <v>41</v>
      </c>
      <c r="O89" s="8">
        <v>70</v>
      </c>
      <c r="P89" s="8" t="s">
        <v>37</v>
      </c>
      <c r="Q89" s="8" t="s">
        <v>38</v>
      </c>
      <c r="R89" s="8" t="s">
        <v>39</v>
      </c>
      <c r="S89" s="8" t="s">
        <v>113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s="4" customFormat="1" ht="14.25" customHeight="1" x14ac:dyDescent="0.25">
      <c r="A90" s="8" t="s">
        <v>159</v>
      </c>
      <c r="B90" s="8" t="s">
        <v>53</v>
      </c>
      <c r="C90" s="8" t="s">
        <v>143</v>
      </c>
      <c r="D90" s="12">
        <v>45547</v>
      </c>
      <c r="E90" s="14">
        <v>0.61458333333333337</v>
      </c>
      <c r="F90" s="8">
        <v>256</v>
      </c>
      <c r="G90" s="8" t="s">
        <v>110</v>
      </c>
      <c r="H90" s="8" t="s">
        <v>111</v>
      </c>
      <c r="I90" s="8">
        <v>30</v>
      </c>
      <c r="J90" s="8" t="s">
        <v>112</v>
      </c>
      <c r="K90" s="8" t="s">
        <v>160</v>
      </c>
      <c r="L90" s="8">
        <v>55.706622000000003</v>
      </c>
      <c r="M90" s="8">
        <v>-5.2810709999999998</v>
      </c>
      <c r="N90" s="16" t="s">
        <v>41</v>
      </c>
      <c r="O90" s="8">
        <v>70</v>
      </c>
      <c r="P90" s="8" t="s">
        <v>37</v>
      </c>
      <c r="Q90" s="8" t="s">
        <v>38</v>
      </c>
      <c r="R90" s="8" t="s">
        <v>39</v>
      </c>
      <c r="S90" s="8" t="s">
        <v>113</v>
      </c>
    </row>
    <row r="91" spans="1:46" s="4" customFormat="1" ht="14.25" customHeight="1" x14ac:dyDescent="0.25">
      <c r="A91" s="8" t="s">
        <v>409</v>
      </c>
      <c r="B91" s="8" t="s">
        <v>53</v>
      </c>
      <c r="C91" s="8" t="s">
        <v>408</v>
      </c>
      <c r="D91" s="12">
        <v>45547</v>
      </c>
      <c r="E91" s="14">
        <v>0.60555555555555551</v>
      </c>
      <c r="F91" s="8">
        <v>256</v>
      </c>
      <c r="G91" s="8" t="s">
        <v>362</v>
      </c>
      <c r="H91" s="8" t="s">
        <v>398</v>
      </c>
      <c r="I91" s="8">
        <v>750</v>
      </c>
      <c r="J91" s="8" t="s">
        <v>112</v>
      </c>
      <c r="K91" s="8" t="s">
        <v>409</v>
      </c>
      <c r="L91" s="8">
        <v>55.701222219999998</v>
      </c>
      <c r="M91" s="8">
        <v>-5.2701111100000002</v>
      </c>
      <c r="N91" s="16" t="s">
        <v>41</v>
      </c>
      <c r="O91" s="8">
        <v>68</v>
      </c>
      <c r="P91" s="8" t="s">
        <v>37</v>
      </c>
      <c r="Q91" s="8" t="s">
        <v>38</v>
      </c>
      <c r="R91" s="8" t="s">
        <v>39</v>
      </c>
      <c r="S91" s="8"/>
    </row>
    <row r="92" spans="1:46" s="4" customFormat="1" ht="14.25" customHeight="1" x14ac:dyDescent="0.25">
      <c r="A92" s="8" t="s">
        <v>416</v>
      </c>
      <c r="B92" s="8" t="s">
        <v>53</v>
      </c>
      <c r="C92" s="8" t="s">
        <v>131</v>
      </c>
      <c r="D92" s="12">
        <v>45547</v>
      </c>
      <c r="E92" s="14">
        <v>0.5444444444444444</v>
      </c>
      <c r="F92" s="8">
        <v>256</v>
      </c>
      <c r="G92" s="8" t="s">
        <v>362</v>
      </c>
      <c r="H92" s="8" t="s">
        <v>398</v>
      </c>
      <c r="I92" s="8">
        <v>800</v>
      </c>
      <c r="J92" s="8" t="s">
        <v>112</v>
      </c>
      <c r="K92" s="8" t="s">
        <v>416</v>
      </c>
      <c r="L92" s="8">
        <v>55.708238000000001</v>
      </c>
      <c r="M92" s="8">
        <v>-5.2800688999999998</v>
      </c>
      <c r="N92" s="16" t="s">
        <v>41</v>
      </c>
      <c r="O92" s="8">
        <v>144</v>
      </c>
      <c r="P92" s="8" t="s">
        <v>37</v>
      </c>
      <c r="Q92" s="8" t="s">
        <v>38</v>
      </c>
      <c r="R92" s="8" t="s">
        <v>39</v>
      </c>
      <c r="S92" s="8"/>
    </row>
    <row r="93" spans="1:46" s="4" customFormat="1" ht="14.25" customHeight="1" x14ac:dyDescent="0.25">
      <c r="A93" s="8" t="s">
        <v>431</v>
      </c>
      <c r="B93" s="8" t="s">
        <v>53</v>
      </c>
      <c r="C93" s="8" t="s">
        <v>109</v>
      </c>
      <c r="D93" s="12">
        <v>45547</v>
      </c>
      <c r="E93" s="14">
        <v>0.46875</v>
      </c>
      <c r="F93" s="8">
        <v>256</v>
      </c>
      <c r="G93" s="8" t="s">
        <v>362</v>
      </c>
      <c r="H93" s="8" t="s">
        <v>398</v>
      </c>
      <c r="I93" s="8">
        <v>550</v>
      </c>
      <c r="J93" s="8" t="s">
        <v>112</v>
      </c>
      <c r="K93" s="8" t="s">
        <v>431</v>
      </c>
      <c r="L93" s="8">
        <v>55.70519444</v>
      </c>
      <c r="M93" s="8">
        <v>-5.2726666699999996</v>
      </c>
      <c r="N93" s="16" t="s">
        <v>41</v>
      </c>
      <c r="O93" s="8">
        <v>225</v>
      </c>
      <c r="P93" s="8" t="s">
        <v>37</v>
      </c>
      <c r="Q93" s="8" t="s">
        <v>38</v>
      </c>
      <c r="R93" s="8" t="s">
        <v>39</v>
      </c>
      <c r="S93" s="8"/>
    </row>
    <row r="94" spans="1:46" s="4" customFormat="1" ht="14.25" customHeight="1" x14ac:dyDescent="0.25">
      <c r="A94" s="8" t="s">
        <v>457</v>
      </c>
      <c r="B94" s="8" t="s">
        <v>32</v>
      </c>
      <c r="C94" s="4" t="s">
        <v>131</v>
      </c>
      <c r="D94" s="18">
        <v>45548</v>
      </c>
      <c r="E94" s="18" t="s">
        <v>458</v>
      </c>
      <c r="F94" s="8">
        <v>257</v>
      </c>
      <c r="G94" s="8" t="s">
        <v>438</v>
      </c>
      <c r="H94" s="8" t="s">
        <v>439</v>
      </c>
      <c r="I94" s="8">
        <v>3</v>
      </c>
      <c r="J94" s="8" t="s">
        <v>35</v>
      </c>
      <c r="K94" s="8" t="s">
        <v>459</v>
      </c>
      <c r="L94" s="8">
        <v>55.70091</v>
      </c>
      <c r="M94" s="8">
        <v>-5.2836100000000004</v>
      </c>
      <c r="N94" s="8" t="s">
        <v>41</v>
      </c>
      <c r="O94" s="8">
        <v>4</v>
      </c>
      <c r="P94" s="8" t="s">
        <v>37</v>
      </c>
      <c r="Q94" s="8" t="s">
        <v>38</v>
      </c>
      <c r="R94" s="8" t="s">
        <v>39</v>
      </c>
    </row>
    <row r="95" spans="1:46" s="4" customFormat="1" ht="14.25" customHeight="1" x14ac:dyDescent="0.25">
      <c r="A95" s="8" t="s">
        <v>460</v>
      </c>
      <c r="B95" s="8" t="s">
        <v>32</v>
      </c>
      <c r="C95" s="8" t="s">
        <v>461</v>
      </c>
      <c r="D95" s="18">
        <v>45548</v>
      </c>
      <c r="E95" s="18" t="s">
        <v>458</v>
      </c>
      <c r="F95" s="8">
        <v>257</v>
      </c>
      <c r="G95" s="8" t="s">
        <v>438</v>
      </c>
      <c r="H95" s="8" t="s">
        <v>439</v>
      </c>
      <c r="I95" s="8">
        <v>3</v>
      </c>
      <c r="J95" s="8" t="s">
        <v>35</v>
      </c>
      <c r="K95" s="8" t="s">
        <v>462</v>
      </c>
      <c r="L95" s="8">
        <v>55.698990000000002</v>
      </c>
      <c r="M95" s="8">
        <v>-5.2823099999999998</v>
      </c>
      <c r="N95" s="8" t="s">
        <v>41</v>
      </c>
      <c r="O95" s="8">
        <v>9</v>
      </c>
      <c r="P95" s="8" t="s">
        <v>37</v>
      </c>
      <c r="Q95" s="8" t="s">
        <v>38</v>
      </c>
      <c r="R95" s="8" t="s">
        <v>39</v>
      </c>
      <c r="S95" s="8"/>
    </row>
    <row r="96" spans="1:46" s="4" customFormat="1" ht="14.25" customHeight="1" x14ac:dyDescent="0.25">
      <c r="A96" s="4" t="s">
        <v>487</v>
      </c>
      <c r="B96" s="4" t="s">
        <v>32</v>
      </c>
      <c r="C96" s="4" t="s">
        <v>33</v>
      </c>
      <c r="D96" s="18">
        <v>45548</v>
      </c>
      <c r="E96" s="18" t="s">
        <v>489</v>
      </c>
      <c r="F96" s="4">
        <v>257</v>
      </c>
      <c r="G96" s="4" t="s">
        <v>470</v>
      </c>
      <c r="H96" s="4" t="s">
        <v>488</v>
      </c>
      <c r="I96" s="4">
        <v>17.149999999999999</v>
      </c>
      <c r="J96" s="4" t="s">
        <v>35</v>
      </c>
      <c r="K96" s="4" t="s">
        <v>490</v>
      </c>
      <c r="L96" s="4">
        <v>55.696899999999999</v>
      </c>
      <c r="M96" s="4">
        <v>-5.2811000000000003</v>
      </c>
      <c r="N96" s="8" t="s">
        <v>491</v>
      </c>
      <c r="O96" s="4">
        <v>15</v>
      </c>
      <c r="P96" s="8" t="s">
        <v>37</v>
      </c>
      <c r="Q96" s="8" t="s">
        <v>38</v>
      </c>
      <c r="R96" s="8" t="s">
        <v>39</v>
      </c>
    </row>
    <row r="97" spans="1:19" s="4" customFormat="1" ht="14.25" customHeight="1" x14ac:dyDescent="0.25">
      <c r="A97" s="4" t="s">
        <v>492</v>
      </c>
      <c r="B97" s="4" t="s">
        <v>32</v>
      </c>
      <c r="C97" s="4" t="s">
        <v>461</v>
      </c>
      <c r="D97" s="18">
        <v>45548</v>
      </c>
      <c r="E97" s="18" t="s">
        <v>494</v>
      </c>
      <c r="F97" s="4">
        <v>257</v>
      </c>
      <c r="G97" s="4" t="s">
        <v>470</v>
      </c>
      <c r="H97" s="4" t="s">
        <v>493</v>
      </c>
      <c r="J97" s="4" t="s">
        <v>35</v>
      </c>
      <c r="K97" s="4" t="s">
        <v>495</v>
      </c>
      <c r="L97" s="4">
        <v>55.699944950000003</v>
      </c>
      <c r="M97" s="4">
        <v>-5.2839</v>
      </c>
      <c r="N97" s="8" t="s">
        <v>496</v>
      </c>
      <c r="O97" s="4">
        <v>5</v>
      </c>
      <c r="P97" s="8" t="s">
        <v>37</v>
      </c>
      <c r="Q97" s="8" t="s">
        <v>38</v>
      </c>
      <c r="R97" s="8" t="s">
        <v>39</v>
      </c>
    </row>
    <row r="98" spans="1:19" s="4" customFormat="1" ht="14.25" customHeight="1" x14ac:dyDescent="0.25">
      <c r="A98" s="8" t="s">
        <v>463</v>
      </c>
      <c r="B98" s="8" t="s">
        <v>53</v>
      </c>
      <c r="C98" s="8" t="s">
        <v>93</v>
      </c>
      <c r="D98" s="18">
        <v>45548</v>
      </c>
      <c r="E98" s="18" t="s">
        <v>458</v>
      </c>
      <c r="F98" s="8">
        <v>257</v>
      </c>
      <c r="G98" s="8" t="s">
        <v>438</v>
      </c>
      <c r="H98" s="8" t="s">
        <v>439</v>
      </c>
      <c r="I98" s="8">
        <v>3</v>
      </c>
      <c r="J98" s="8" t="s">
        <v>35</v>
      </c>
      <c r="K98" s="8" t="s">
        <v>464</v>
      </c>
      <c r="L98" s="8">
        <v>55.70552</v>
      </c>
      <c r="M98" s="8">
        <v>-5.2824600000000004</v>
      </c>
      <c r="N98" s="8" t="s">
        <v>41</v>
      </c>
      <c r="O98" s="8">
        <v>16</v>
      </c>
      <c r="P98" s="8" t="s">
        <v>37</v>
      </c>
      <c r="Q98" s="8" t="s">
        <v>38</v>
      </c>
      <c r="R98" s="8" t="s">
        <v>39</v>
      </c>
      <c r="S98" s="8"/>
    </row>
    <row r="99" spans="1:19" s="4" customFormat="1" ht="14.25" customHeight="1" x14ac:dyDescent="0.25">
      <c r="A99" s="8" t="s">
        <v>467</v>
      </c>
      <c r="B99" s="8" t="s">
        <v>53</v>
      </c>
      <c r="C99" s="8" t="s">
        <v>93</v>
      </c>
      <c r="D99" s="18">
        <v>45548</v>
      </c>
      <c r="E99" s="18" t="s">
        <v>458</v>
      </c>
      <c r="F99" s="8">
        <v>257</v>
      </c>
      <c r="G99" s="8" t="s">
        <v>438</v>
      </c>
      <c r="H99" s="8" t="s">
        <v>439</v>
      </c>
      <c r="I99" s="8">
        <v>3</v>
      </c>
      <c r="J99" s="8" t="s">
        <v>35</v>
      </c>
      <c r="K99" s="8" t="s">
        <v>468</v>
      </c>
      <c r="L99" s="8">
        <v>55.703139999999998</v>
      </c>
      <c r="M99" s="8">
        <v>-5.2790100000000004</v>
      </c>
      <c r="N99" s="8" t="s">
        <v>41</v>
      </c>
      <c r="O99" s="8">
        <v>20</v>
      </c>
      <c r="P99" s="8" t="s">
        <v>37</v>
      </c>
      <c r="Q99" s="8" t="s">
        <v>38</v>
      </c>
      <c r="R99" s="8" t="s">
        <v>39</v>
      </c>
      <c r="S99" s="8"/>
    </row>
    <row r="100" spans="1:19" s="4" customFormat="1" ht="14.25" customHeight="1" x14ac:dyDescent="0.25">
      <c r="A100" s="4" t="s">
        <v>243</v>
      </c>
      <c r="B100" s="4" t="s">
        <v>53</v>
      </c>
      <c r="C100" s="4" t="s">
        <v>244</v>
      </c>
      <c r="D100" s="22">
        <v>45548</v>
      </c>
      <c r="E100" s="6">
        <v>0.4201388888888889</v>
      </c>
      <c r="F100" s="4">
        <v>257</v>
      </c>
      <c r="G100" s="4" t="s">
        <v>245</v>
      </c>
      <c r="H100" s="1" t="s">
        <v>246</v>
      </c>
      <c r="I100" s="11">
        <v>30</v>
      </c>
      <c r="J100" s="11" t="s">
        <v>247</v>
      </c>
      <c r="K100" s="4" t="s">
        <v>249</v>
      </c>
      <c r="L100" s="4">
        <v>55.704721999999997</v>
      </c>
      <c r="M100" s="4">
        <v>-5.2675000000000001</v>
      </c>
      <c r="N100" s="16" t="s">
        <v>41</v>
      </c>
      <c r="O100" s="4">
        <v>120</v>
      </c>
      <c r="P100" s="4" t="s">
        <v>37</v>
      </c>
      <c r="Q100" s="4" t="s">
        <v>38</v>
      </c>
      <c r="R100" s="4" t="s">
        <v>39</v>
      </c>
      <c r="S100" s="4" t="s">
        <v>248</v>
      </c>
    </row>
    <row r="101" spans="1:19" s="4" customFormat="1" ht="14.25" customHeight="1" x14ac:dyDescent="0.25">
      <c r="A101" s="4" t="s">
        <v>254</v>
      </c>
      <c r="B101" s="4" t="s">
        <v>53</v>
      </c>
      <c r="C101" s="4" t="s">
        <v>244</v>
      </c>
      <c r="D101" s="22">
        <v>45548</v>
      </c>
      <c r="E101" s="6">
        <v>0.4201388888888889</v>
      </c>
      <c r="F101" s="4">
        <v>257</v>
      </c>
      <c r="G101" s="4" t="s">
        <v>245</v>
      </c>
      <c r="H101" s="1" t="s">
        <v>246</v>
      </c>
      <c r="I101" s="11">
        <v>30</v>
      </c>
      <c r="J101" s="11" t="s">
        <v>247</v>
      </c>
      <c r="K101" s="4" t="s">
        <v>249</v>
      </c>
      <c r="L101" s="4">
        <v>55.704721999999997</v>
      </c>
      <c r="M101" s="4">
        <v>-5.2675000000000001</v>
      </c>
      <c r="N101" s="16" t="s">
        <v>41</v>
      </c>
      <c r="O101" s="4">
        <v>120</v>
      </c>
      <c r="P101" s="4" t="s">
        <v>37</v>
      </c>
      <c r="Q101" s="4" t="s">
        <v>38</v>
      </c>
      <c r="R101" s="4" t="s">
        <v>39</v>
      </c>
      <c r="S101" s="4" t="s">
        <v>248</v>
      </c>
    </row>
    <row r="102" spans="1:19" s="4" customFormat="1" ht="14.25" customHeight="1" x14ac:dyDescent="0.25">
      <c r="A102" s="4" t="s">
        <v>262</v>
      </c>
      <c r="B102" s="4" t="s">
        <v>53</v>
      </c>
      <c r="C102" s="4" t="s">
        <v>244</v>
      </c>
      <c r="D102" s="22">
        <v>45548</v>
      </c>
      <c r="E102" s="6">
        <v>0.4201388888888889</v>
      </c>
      <c r="F102" s="4">
        <v>257</v>
      </c>
      <c r="G102" s="4" t="s">
        <v>245</v>
      </c>
      <c r="H102" s="1" t="s">
        <v>246</v>
      </c>
      <c r="I102" s="11">
        <v>30</v>
      </c>
      <c r="J102" s="11" t="s">
        <v>247</v>
      </c>
      <c r="K102" s="4" t="s">
        <v>249</v>
      </c>
      <c r="L102" s="4">
        <v>55.704721999999997</v>
      </c>
      <c r="M102" s="4">
        <v>-5.2675000000000001</v>
      </c>
      <c r="N102" s="16" t="s">
        <v>41</v>
      </c>
      <c r="O102" s="4">
        <v>120</v>
      </c>
      <c r="P102" s="4" t="s">
        <v>37</v>
      </c>
      <c r="Q102" s="4" t="s">
        <v>38</v>
      </c>
      <c r="R102" s="4" t="s">
        <v>39</v>
      </c>
      <c r="S102" s="4" t="s">
        <v>248</v>
      </c>
    </row>
    <row r="103" spans="1:19" s="4" customFormat="1" ht="14.25" customHeight="1" x14ac:dyDescent="0.25">
      <c r="A103" s="4" t="s">
        <v>263</v>
      </c>
      <c r="B103" s="4" t="s">
        <v>53</v>
      </c>
      <c r="C103" s="4" t="s">
        <v>244</v>
      </c>
      <c r="D103" s="22">
        <v>45548</v>
      </c>
      <c r="E103" s="6">
        <v>0.4201388888888889</v>
      </c>
      <c r="F103" s="4">
        <v>257</v>
      </c>
      <c r="G103" s="4" t="s">
        <v>245</v>
      </c>
      <c r="H103" s="1" t="s">
        <v>246</v>
      </c>
      <c r="I103" s="11">
        <v>30</v>
      </c>
      <c r="J103" s="11" t="s">
        <v>247</v>
      </c>
      <c r="K103" s="4" t="s">
        <v>249</v>
      </c>
      <c r="L103" s="4">
        <v>55.704721999999997</v>
      </c>
      <c r="M103" s="4">
        <v>-5.2675000000000001</v>
      </c>
      <c r="N103" s="16" t="s">
        <v>41</v>
      </c>
      <c r="O103" s="4">
        <v>120</v>
      </c>
      <c r="P103" s="4" t="s">
        <v>37</v>
      </c>
      <c r="Q103" s="4" t="s">
        <v>38</v>
      </c>
      <c r="R103" s="4" t="s">
        <v>39</v>
      </c>
      <c r="S103" s="4" t="s">
        <v>248</v>
      </c>
    </row>
    <row r="104" spans="1:19" s="4" customFormat="1" ht="14.25" customHeight="1" x14ac:dyDescent="0.25">
      <c r="A104" s="4" t="s">
        <v>264</v>
      </c>
      <c r="B104" s="4" t="s">
        <v>53</v>
      </c>
      <c r="C104" s="4" t="s">
        <v>244</v>
      </c>
      <c r="D104" s="22">
        <v>45548</v>
      </c>
      <c r="E104" s="6">
        <v>0.43055555555555558</v>
      </c>
      <c r="F104" s="4">
        <v>257</v>
      </c>
      <c r="G104" s="4" t="s">
        <v>245</v>
      </c>
      <c r="H104" s="1" t="s">
        <v>246</v>
      </c>
      <c r="I104" s="11">
        <v>30</v>
      </c>
      <c r="J104" s="11" t="s">
        <v>247</v>
      </c>
      <c r="K104" s="4" t="s">
        <v>265</v>
      </c>
      <c r="L104" s="4">
        <v>55.704444000000002</v>
      </c>
      <c r="M104" s="4">
        <v>-5.2672220000000003</v>
      </c>
      <c r="N104" s="16" t="s">
        <v>41</v>
      </c>
      <c r="O104" s="4">
        <v>120</v>
      </c>
      <c r="P104" s="4" t="s">
        <v>37</v>
      </c>
      <c r="Q104" s="4" t="s">
        <v>38</v>
      </c>
      <c r="R104" s="4" t="s">
        <v>39</v>
      </c>
      <c r="S104" s="4" t="s">
        <v>248</v>
      </c>
    </row>
    <row r="105" spans="1:19" s="4" customFormat="1" ht="14.25" customHeight="1" x14ac:dyDescent="0.25">
      <c r="A105" s="4" t="s">
        <v>266</v>
      </c>
      <c r="B105" s="4" t="s">
        <v>53</v>
      </c>
      <c r="C105" s="4" t="s">
        <v>244</v>
      </c>
      <c r="D105" s="22">
        <v>45548</v>
      </c>
      <c r="E105" s="6">
        <v>0.43055555555555558</v>
      </c>
      <c r="F105" s="4">
        <v>257</v>
      </c>
      <c r="G105" s="4" t="s">
        <v>245</v>
      </c>
      <c r="H105" s="1" t="s">
        <v>246</v>
      </c>
      <c r="I105" s="11">
        <v>30</v>
      </c>
      <c r="J105" s="11" t="s">
        <v>247</v>
      </c>
      <c r="K105" s="4" t="s">
        <v>265</v>
      </c>
      <c r="L105" s="4">
        <v>55.704444000000002</v>
      </c>
      <c r="M105" s="4">
        <v>-5.2672220000000003</v>
      </c>
      <c r="N105" s="16" t="s">
        <v>41</v>
      </c>
      <c r="O105" s="4">
        <v>120</v>
      </c>
      <c r="P105" s="4" t="s">
        <v>37</v>
      </c>
      <c r="Q105" s="4" t="s">
        <v>38</v>
      </c>
      <c r="R105" s="4" t="s">
        <v>39</v>
      </c>
      <c r="S105" s="4" t="s">
        <v>248</v>
      </c>
    </row>
    <row r="106" spans="1:19" s="4" customFormat="1" ht="14.25" customHeight="1" x14ac:dyDescent="0.25">
      <c r="A106" s="4" t="s">
        <v>267</v>
      </c>
      <c r="B106" s="4" t="s">
        <v>53</v>
      </c>
      <c r="C106" s="4" t="s">
        <v>244</v>
      </c>
      <c r="D106" s="22">
        <v>45548</v>
      </c>
      <c r="E106" s="6">
        <v>0.43055555555555558</v>
      </c>
      <c r="F106" s="4">
        <v>257</v>
      </c>
      <c r="G106" s="4" t="s">
        <v>245</v>
      </c>
      <c r="H106" s="1" t="s">
        <v>246</v>
      </c>
      <c r="I106" s="11">
        <v>30</v>
      </c>
      <c r="J106" s="11" t="s">
        <v>247</v>
      </c>
      <c r="K106" s="4" t="s">
        <v>265</v>
      </c>
      <c r="L106" s="4">
        <v>55.704444000000002</v>
      </c>
      <c r="M106" s="4">
        <v>-5.2672220000000003</v>
      </c>
      <c r="N106" s="16" t="s">
        <v>41</v>
      </c>
      <c r="O106" s="4">
        <v>120</v>
      </c>
      <c r="P106" s="4" t="s">
        <v>37</v>
      </c>
      <c r="Q106" s="4" t="s">
        <v>38</v>
      </c>
      <c r="R106" s="4" t="s">
        <v>39</v>
      </c>
      <c r="S106" s="4" t="s">
        <v>248</v>
      </c>
    </row>
    <row r="107" spans="1:19" s="4" customFormat="1" ht="14.25" customHeight="1" x14ac:dyDescent="0.25">
      <c r="A107" s="4" t="s">
        <v>268</v>
      </c>
      <c r="B107" s="4" t="s">
        <v>53</v>
      </c>
      <c r="C107" s="4" t="s">
        <v>244</v>
      </c>
      <c r="D107" s="22">
        <v>45548</v>
      </c>
      <c r="E107" s="6">
        <v>0.43055555555555558</v>
      </c>
      <c r="F107" s="4">
        <v>257</v>
      </c>
      <c r="G107" s="4" t="s">
        <v>245</v>
      </c>
      <c r="H107" s="1" t="s">
        <v>246</v>
      </c>
      <c r="I107" s="11">
        <v>30</v>
      </c>
      <c r="J107" s="11" t="s">
        <v>247</v>
      </c>
      <c r="K107" s="4" t="s">
        <v>265</v>
      </c>
      <c r="L107" s="4">
        <v>55.704444000000002</v>
      </c>
      <c r="M107" s="4">
        <v>-5.2672220000000003</v>
      </c>
      <c r="N107" s="16" t="s">
        <v>41</v>
      </c>
      <c r="O107" s="4">
        <v>120</v>
      </c>
      <c r="P107" s="4" t="s">
        <v>37</v>
      </c>
      <c r="Q107" s="4" t="s">
        <v>38</v>
      </c>
      <c r="R107" s="4" t="s">
        <v>39</v>
      </c>
      <c r="S107" s="4" t="s">
        <v>248</v>
      </c>
    </row>
    <row r="108" spans="1:19" s="4" customFormat="1" ht="14.25" customHeight="1" x14ac:dyDescent="0.25">
      <c r="A108" s="4" t="s">
        <v>269</v>
      </c>
      <c r="B108" s="4" t="s">
        <v>53</v>
      </c>
      <c r="C108" s="4" t="s">
        <v>244</v>
      </c>
      <c r="D108" s="22">
        <v>45548</v>
      </c>
      <c r="E108" s="6">
        <v>0.43402777777777779</v>
      </c>
      <c r="F108" s="4">
        <v>257</v>
      </c>
      <c r="G108" s="4" t="s">
        <v>245</v>
      </c>
      <c r="H108" s="1" t="s">
        <v>246</v>
      </c>
      <c r="I108" s="11">
        <v>30</v>
      </c>
      <c r="J108" s="11" t="s">
        <v>247</v>
      </c>
      <c r="K108" s="4" t="s">
        <v>270</v>
      </c>
      <c r="L108" s="4">
        <v>55.705815999999999</v>
      </c>
      <c r="M108" s="4">
        <v>-5.2690669999999997</v>
      </c>
      <c r="N108" s="16" t="s">
        <v>41</v>
      </c>
      <c r="O108" s="4">
        <v>120</v>
      </c>
      <c r="P108" s="4" t="s">
        <v>37</v>
      </c>
      <c r="Q108" s="4" t="s">
        <v>38</v>
      </c>
      <c r="R108" s="4" t="s">
        <v>39</v>
      </c>
      <c r="S108" s="4" t="s">
        <v>248</v>
      </c>
    </row>
    <row r="109" spans="1:19" s="4" customFormat="1" ht="14.25" customHeight="1" x14ac:dyDescent="0.25">
      <c r="A109" s="4" t="s">
        <v>275</v>
      </c>
      <c r="B109" s="4" t="s">
        <v>53</v>
      </c>
      <c r="C109" s="4" t="s">
        <v>244</v>
      </c>
      <c r="D109" s="22">
        <v>45548</v>
      </c>
      <c r="E109" s="6">
        <v>0.43402777777777779</v>
      </c>
      <c r="F109" s="4">
        <v>257</v>
      </c>
      <c r="G109" s="4" t="s">
        <v>245</v>
      </c>
      <c r="H109" s="1" t="s">
        <v>246</v>
      </c>
      <c r="I109" s="11">
        <v>30</v>
      </c>
      <c r="J109" s="11" t="s">
        <v>247</v>
      </c>
      <c r="K109" s="4" t="s">
        <v>270</v>
      </c>
      <c r="L109" s="4">
        <v>55.705815999999999</v>
      </c>
      <c r="M109" s="4">
        <v>-5.2690669999999997</v>
      </c>
      <c r="N109" s="16" t="s">
        <v>41</v>
      </c>
      <c r="O109" s="4">
        <v>120</v>
      </c>
      <c r="P109" s="4" t="s">
        <v>37</v>
      </c>
      <c r="Q109" s="4" t="s">
        <v>38</v>
      </c>
      <c r="R109" s="4" t="s">
        <v>39</v>
      </c>
      <c r="S109" s="4" t="s">
        <v>248</v>
      </c>
    </row>
    <row r="110" spans="1:19" s="4" customFormat="1" ht="14.25" customHeight="1" x14ac:dyDescent="0.25">
      <c r="A110" s="4" t="s">
        <v>278</v>
      </c>
      <c r="B110" s="4" t="s">
        <v>53</v>
      </c>
      <c r="C110" s="4" t="s">
        <v>244</v>
      </c>
      <c r="D110" s="22">
        <v>45548</v>
      </c>
      <c r="E110" s="6">
        <v>0.43402777777777779</v>
      </c>
      <c r="F110" s="4">
        <v>257</v>
      </c>
      <c r="G110" s="4" t="s">
        <v>245</v>
      </c>
      <c r="H110" s="1" t="s">
        <v>246</v>
      </c>
      <c r="I110" s="11">
        <v>30</v>
      </c>
      <c r="J110" s="11" t="s">
        <v>247</v>
      </c>
      <c r="K110" s="4" t="s">
        <v>270</v>
      </c>
      <c r="L110" s="4">
        <v>55.705815999999999</v>
      </c>
      <c r="M110" s="4">
        <v>-5.2690669999999997</v>
      </c>
      <c r="N110" s="16" t="s">
        <v>41</v>
      </c>
      <c r="O110" s="4">
        <v>120</v>
      </c>
      <c r="P110" s="4" t="s">
        <v>37</v>
      </c>
      <c r="Q110" s="4" t="s">
        <v>38</v>
      </c>
      <c r="R110" s="4" t="s">
        <v>39</v>
      </c>
      <c r="S110" s="4" t="s">
        <v>248</v>
      </c>
    </row>
    <row r="111" spans="1:19" s="4" customFormat="1" ht="14.25" customHeight="1" x14ac:dyDescent="0.25">
      <c r="A111" s="4" t="s">
        <v>279</v>
      </c>
      <c r="B111" s="4" t="s">
        <v>53</v>
      </c>
      <c r="C111" s="4" t="s">
        <v>244</v>
      </c>
      <c r="D111" s="22">
        <v>45548</v>
      </c>
      <c r="E111" s="6">
        <v>0.43402777777777779</v>
      </c>
      <c r="F111" s="4">
        <v>257</v>
      </c>
      <c r="G111" s="4" t="s">
        <v>245</v>
      </c>
      <c r="H111" s="1" t="s">
        <v>246</v>
      </c>
      <c r="I111" s="11">
        <v>30</v>
      </c>
      <c r="J111" s="11" t="s">
        <v>247</v>
      </c>
      <c r="K111" s="4" t="s">
        <v>270</v>
      </c>
      <c r="L111" s="4">
        <v>55.705815999999999</v>
      </c>
      <c r="M111" s="4">
        <v>-5.2690669999999997</v>
      </c>
      <c r="N111" s="16" t="s">
        <v>41</v>
      </c>
      <c r="O111" s="4">
        <v>120</v>
      </c>
      <c r="P111" s="4" t="s">
        <v>37</v>
      </c>
      <c r="Q111" s="4" t="s">
        <v>38</v>
      </c>
      <c r="R111" s="4" t="s">
        <v>39</v>
      </c>
      <c r="S111" s="4" t="s">
        <v>248</v>
      </c>
    </row>
    <row r="112" spans="1:19" s="4" customFormat="1" ht="14.25" customHeight="1" x14ac:dyDescent="0.25">
      <c r="A112" s="4" t="s">
        <v>280</v>
      </c>
      <c r="B112" s="4" t="s">
        <v>53</v>
      </c>
      <c r="C112" s="4" t="s">
        <v>244</v>
      </c>
      <c r="D112" s="22">
        <v>45548</v>
      </c>
      <c r="E112" s="6">
        <v>0.43402777777777779</v>
      </c>
      <c r="F112" s="4">
        <v>257</v>
      </c>
      <c r="G112" s="4" t="s">
        <v>245</v>
      </c>
      <c r="H112" s="1" t="s">
        <v>246</v>
      </c>
      <c r="I112" s="11">
        <v>30</v>
      </c>
      <c r="J112" s="11" t="s">
        <v>247</v>
      </c>
      <c r="K112" s="4" t="s">
        <v>281</v>
      </c>
      <c r="L112" s="4">
        <v>55.705300999999999</v>
      </c>
      <c r="M112" s="4">
        <v>-5.2684410000000002</v>
      </c>
      <c r="N112" s="16" t="s">
        <v>41</v>
      </c>
      <c r="O112" s="4">
        <v>120</v>
      </c>
      <c r="P112" s="4" t="s">
        <v>37</v>
      </c>
      <c r="Q112" s="4" t="s">
        <v>38</v>
      </c>
      <c r="R112" s="4" t="s">
        <v>39</v>
      </c>
      <c r="S112" s="4" t="s">
        <v>248</v>
      </c>
    </row>
    <row r="113" spans="1:19" s="4" customFormat="1" ht="14.25" customHeight="1" x14ac:dyDescent="0.25">
      <c r="A113" s="4" t="s">
        <v>282</v>
      </c>
      <c r="B113" s="4" t="s">
        <v>53</v>
      </c>
      <c r="C113" s="4" t="s">
        <v>244</v>
      </c>
      <c r="D113" s="22">
        <v>45548</v>
      </c>
      <c r="E113" s="6">
        <v>0.43402777777777779</v>
      </c>
      <c r="F113" s="4">
        <v>257</v>
      </c>
      <c r="G113" s="4" t="s">
        <v>245</v>
      </c>
      <c r="H113" s="1" t="s">
        <v>246</v>
      </c>
      <c r="I113" s="11">
        <v>30</v>
      </c>
      <c r="J113" s="11" t="s">
        <v>247</v>
      </c>
      <c r="K113" s="4" t="s">
        <v>281</v>
      </c>
      <c r="L113" s="4">
        <v>55.705300999999999</v>
      </c>
      <c r="M113" s="4">
        <v>-5.2684410000000002</v>
      </c>
      <c r="N113" s="16" t="s">
        <v>41</v>
      </c>
      <c r="O113" s="4">
        <v>120</v>
      </c>
      <c r="P113" s="4" t="s">
        <v>37</v>
      </c>
      <c r="Q113" s="4" t="s">
        <v>38</v>
      </c>
      <c r="R113" s="4" t="s">
        <v>39</v>
      </c>
      <c r="S113" s="4" t="s">
        <v>248</v>
      </c>
    </row>
    <row r="114" spans="1:19" s="4" customFormat="1" ht="14.25" customHeight="1" x14ac:dyDescent="0.25">
      <c r="A114" s="4" t="s">
        <v>284</v>
      </c>
      <c r="B114" s="4" t="s">
        <v>53</v>
      </c>
      <c r="C114" s="4" t="s">
        <v>244</v>
      </c>
      <c r="D114" s="22">
        <v>45548</v>
      </c>
      <c r="E114" s="6">
        <v>0.43402777777777779</v>
      </c>
      <c r="F114" s="4">
        <v>257</v>
      </c>
      <c r="G114" s="4" t="s">
        <v>245</v>
      </c>
      <c r="H114" s="1" t="s">
        <v>246</v>
      </c>
      <c r="I114" s="11">
        <v>30</v>
      </c>
      <c r="J114" s="11" t="s">
        <v>247</v>
      </c>
      <c r="K114" s="4" t="s">
        <v>281</v>
      </c>
      <c r="L114" s="4">
        <v>55.705300999999999</v>
      </c>
      <c r="M114" s="4">
        <v>-5.2684410000000002</v>
      </c>
      <c r="N114" s="16" t="s">
        <v>41</v>
      </c>
      <c r="O114" s="4">
        <v>120</v>
      </c>
      <c r="P114" s="4" t="s">
        <v>37</v>
      </c>
      <c r="Q114" s="4" t="s">
        <v>38</v>
      </c>
      <c r="R114" s="4" t="s">
        <v>39</v>
      </c>
      <c r="S114" s="4" t="s">
        <v>248</v>
      </c>
    </row>
    <row r="115" spans="1:19" s="4" customFormat="1" ht="14.25" customHeight="1" x14ac:dyDescent="0.25">
      <c r="A115" s="4" t="s">
        <v>286</v>
      </c>
      <c r="B115" s="4" t="s">
        <v>53</v>
      </c>
      <c r="C115" s="4" t="s">
        <v>244</v>
      </c>
      <c r="D115" s="22">
        <v>45548</v>
      </c>
      <c r="E115" s="6">
        <v>0.43402777777777779</v>
      </c>
      <c r="F115" s="4">
        <v>257</v>
      </c>
      <c r="G115" s="4" t="s">
        <v>245</v>
      </c>
      <c r="H115" s="1" t="s">
        <v>246</v>
      </c>
      <c r="I115" s="11">
        <v>30</v>
      </c>
      <c r="J115" s="11" t="s">
        <v>247</v>
      </c>
      <c r="K115" s="4" t="s">
        <v>281</v>
      </c>
      <c r="L115" s="4">
        <v>55.705300999999999</v>
      </c>
      <c r="M115" s="4">
        <v>-5.2684410000000002</v>
      </c>
      <c r="N115" s="16" t="s">
        <v>41</v>
      </c>
      <c r="O115" s="4">
        <v>120</v>
      </c>
      <c r="P115" s="4" t="s">
        <v>37</v>
      </c>
      <c r="Q115" s="4" t="s">
        <v>38</v>
      </c>
      <c r="R115" s="4" t="s">
        <v>39</v>
      </c>
      <c r="S115" s="4" t="s">
        <v>248</v>
      </c>
    </row>
    <row r="116" spans="1:19" s="4" customFormat="1" ht="14.25" customHeight="1" x14ac:dyDescent="0.25">
      <c r="A116" s="4" t="s">
        <v>287</v>
      </c>
      <c r="B116" s="4" t="s">
        <v>53</v>
      </c>
      <c r="C116" s="4" t="s">
        <v>244</v>
      </c>
      <c r="D116" s="22">
        <v>45548</v>
      </c>
      <c r="E116" s="6">
        <v>0.4375</v>
      </c>
      <c r="F116" s="4">
        <v>257</v>
      </c>
      <c r="G116" s="4" t="s">
        <v>245</v>
      </c>
      <c r="H116" s="1" t="s">
        <v>246</v>
      </c>
      <c r="I116" s="11">
        <v>30</v>
      </c>
      <c r="J116" s="11" t="s">
        <v>247</v>
      </c>
      <c r="K116" s="4" t="s">
        <v>288</v>
      </c>
      <c r="L116" s="4">
        <v>55.704816000000001</v>
      </c>
      <c r="M116" s="4">
        <v>-5.2678200000000004</v>
      </c>
      <c r="N116" s="16" t="s">
        <v>41</v>
      </c>
      <c r="O116" s="4">
        <v>120</v>
      </c>
      <c r="P116" s="4" t="s">
        <v>37</v>
      </c>
      <c r="Q116" s="4" t="s">
        <v>38</v>
      </c>
      <c r="R116" s="4" t="s">
        <v>39</v>
      </c>
      <c r="S116" s="4" t="s">
        <v>248</v>
      </c>
    </row>
    <row r="117" spans="1:19" s="4" customFormat="1" ht="14.25" customHeight="1" x14ac:dyDescent="0.25">
      <c r="A117" s="4" t="s">
        <v>289</v>
      </c>
      <c r="B117" s="4" t="s">
        <v>53</v>
      </c>
      <c r="C117" s="4" t="s">
        <v>244</v>
      </c>
      <c r="D117" s="22">
        <v>45548</v>
      </c>
      <c r="E117" s="6">
        <v>0.4375</v>
      </c>
      <c r="F117" s="4">
        <v>257</v>
      </c>
      <c r="G117" s="4" t="s">
        <v>245</v>
      </c>
      <c r="H117" s="1" t="s">
        <v>246</v>
      </c>
      <c r="I117" s="11">
        <v>30</v>
      </c>
      <c r="J117" s="11" t="s">
        <v>247</v>
      </c>
      <c r="K117" s="4" t="s">
        <v>288</v>
      </c>
      <c r="L117" s="4">
        <v>55.704816000000001</v>
      </c>
      <c r="M117" s="4">
        <v>-5.2678200000000004</v>
      </c>
      <c r="N117" s="16" t="s">
        <v>41</v>
      </c>
      <c r="O117" s="4">
        <v>120</v>
      </c>
      <c r="P117" s="4" t="s">
        <v>37</v>
      </c>
      <c r="Q117" s="4" t="s">
        <v>38</v>
      </c>
      <c r="R117" s="4" t="s">
        <v>39</v>
      </c>
      <c r="S117" s="4" t="s">
        <v>248</v>
      </c>
    </row>
    <row r="118" spans="1:19" s="4" customFormat="1" ht="14.25" customHeight="1" x14ac:dyDescent="0.25">
      <c r="A118" s="4" t="s">
        <v>290</v>
      </c>
      <c r="B118" s="4" t="s">
        <v>53</v>
      </c>
      <c r="C118" s="4" t="s">
        <v>244</v>
      </c>
      <c r="D118" s="22">
        <v>45548</v>
      </c>
      <c r="E118" s="6">
        <v>0.4375</v>
      </c>
      <c r="F118" s="4">
        <v>257</v>
      </c>
      <c r="G118" s="4" t="s">
        <v>245</v>
      </c>
      <c r="H118" s="1" t="s">
        <v>246</v>
      </c>
      <c r="I118" s="11">
        <v>30</v>
      </c>
      <c r="J118" s="11" t="s">
        <v>247</v>
      </c>
      <c r="K118" s="4" t="s">
        <v>288</v>
      </c>
      <c r="L118" s="4">
        <v>55.704816000000001</v>
      </c>
      <c r="M118" s="4">
        <v>-5.2678200000000004</v>
      </c>
      <c r="N118" s="16" t="s">
        <v>41</v>
      </c>
      <c r="O118" s="4">
        <v>120</v>
      </c>
      <c r="P118" s="4" t="s">
        <v>37</v>
      </c>
      <c r="Q118" s="4" t="s">
        <v>38</v>
      </c>
      <c r="R118" s="4" t="s">
        <v>39</v>
      </c>
      <c r="S118" s="4" t="s">
        <v>248</v>
      </c>
    </row>
    <row r="119" spans="1:19" s="4" customFormat="1" ht="14.25" customHeight="1" x14ac:dyDescent="0.25">
      <c r="A119" s="4" t="s">
        <v>291</v>
      </c>
      <c r="B119" s="4" t="s">
        <v>53</v>
      </c>
      <c r="C119" s="4" t="s">
        <v>244</v>
      </c>
      <c r="D119" s="22">
        <v>45548</v>
      </c>
      <c r="E119" s="6">
        <v>0.4375</v>
      </c>
      <c r="F119" s="4">
        <v>257</v>
      </c>
      <c r="G119" s="4" t="s">
        <v>245</v>
      </c>
      <c r="H119" s="1" t="s">
        <v>246</v>
      </c>
      <c r="I119" s="11">
        <v>30</v>
      </c>
      <c r="J119" s="11" t="s">
        <v>247</v>
      </c>
      <c r="K119" s="4" t="s">
        <v>288</v>
      </c>
      <c r="L119" s="4">
        <v>55.704816000000001</v>
      </c>
      <c r="M119" s="4">
        <v>-5.2678200000000004</v>
      </c>
      <c r="N119" s="16" t="s">
        <v>41</v>
      </c>
      <c r="O119" s="4">
        <v>120</v>
      </c>
      <c r="P119" s="4" t="s">
        <v>37</v>
      </c>
      <c r="Q119" s="4" t="s">
        <v>38</v>
      </c>
      <c r="R119" s="4" t="s">
        <v>39</v>
      </c>
      <c r="S119" s="4" t="s">
        <v>248</v>
      </c>
    </row>
    <row r="120" spans="1:19" s="4" customFormat="1" ht="14.25" customHeight="1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 s="4" customFormat="1" ht="14.25" customHeigh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 s="4" customFormat="1" ht="14.25" customHeigh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 s="4" customFormat="1" ht="14.25" customHeigh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 s="4" customFormat="1" ht="14.25" customHeigh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 s="4" customFormat="1" ht="14.25" customHeigh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 s="4" customFormat="1" ht="14.25" customHeigh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s="4" customFormat="1" ht="14.25" customHeigh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 s="4" customFormat="1" ht="14.25" customHeigh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spans="1:19" ht="14.25" customHeight="1" x14ac:dyDescent="0.3"/>
    <row r="162" spans="1:19" ht="14.25" customHeight="1" x14ac:dyDescent="0.3"/>
    <row r="163" spans="1:19" ht="14.25" customHeight="1" x14ac:dyDescent="0.3"/>
    <row r="164" spans="1:19" ht="14.25" customHeight="1" x14ac:dyDescent="0.3"/>
    <row r="165" spans="1:19" ht="14.25" customHeight="1" x14ac:dyDescent="0.3"/>
    <row r="166" spans="1:19" ht="14.25" customHeight="1" x14ac:dyDescent="0.3"/>
    <row r="167" spans="1:19" ht="14.25" customHeight="1" x14ac:dyDescent="0.3"/>
    <row r="168" spans="1:19" ht="14.25" customHeight="1" x14ac:dyDescent="0.3"/>
    <row r="169" spans="1:19" ht="14.25" customHeight="1" x14ac:dyDescent="0.3"/>
    <row r="170" spans="1:19" ht="14.25" customHeight="1" x14ac:dyDescent="0.3"/>
    <row r="171" spans="1:19" ht="14.25" customHeight="1" x14ac:dyDescent="0.3"/>
    <row r="172" spans="1:19" s="4" customFormat="1" ht="14.25" customHeigh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 s="4" customFormat="1" ht="14.25" customHeigh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 s="4" customFormat="1" ht="14.25" customHeigh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 s="4" customFormat="1" ht="14.25" customHeigh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 s="4" customFormat="1" ht="14.25" customHeigh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 s="4" customFormat="1" ht="14.25" customHeigh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 s="4" customFormat="1" ht="14.25" customHeigh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 s="4" customFormat="1" ht="14.25" customHeigh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 s="4" customFormat="1" ht="14.25" customHeigh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 s="4" customFormat="1" ht="14.25" customHeigh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 s="4" customFormat="1" ht="14.25" customHeigh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 s="4" customFormat="1" ht="14.25" customHeigh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s="4" customFormat="1" ht="14.25" customHeigh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 s="4" customFormat="1" ht="14.25" customHeigh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 s="4" customFormat="1" ht="14.25" customHeigh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 s="4" customFormat="1" ht="14.25" customHeigh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 s="4" customFormat="1" ht="14.25" customHeigh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 s="4" customFormat="1" ht="14.25" customHeigh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 s="4" customFormat="1" ht="14.25" customHeigh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 s="4" customFormat="1" ht="14.25" customHeigh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 s="4" customFormat="1" ht="14.25" customHeigh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 s="4" customFormat="1" ht="14.25" customHeigh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 s="4" customFormat="1" ht="14.25" customHeigh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 s="4" customFormat="1" ht="14.25" customHeigh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 s="4" customFormat="1" ht="14.25" customHeigh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 s="4" customFormat="1" ht="14.25" customHeigh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 s="4" customFormat="1" ht="14.25" customHeigh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 s="4" customFormat="1" ht="14.25" customHeigh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 s="4" customFormat="1" ht="14.25" customHeigh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 s="4" customFormat="1" ht="14.25" customHeigh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 s="4" customFormat="1" ht="14.25" customHeigh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 s="4" customFormat="1" ht="14.25" customHeigh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 s="4" customFormat="1" ht="14.25" customHeigh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 s="4" customFormat="1" ht="14.25" customHeigh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 s="4" customFormat="1" ht="14.25" customHeigh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 s="4" customFormat="1" ht="14.25" customHeigh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 s="4" customFormat="1" ht="14.25" customHeigh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 s="4" customFormat="1" ht="14.25" customHeigh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 s="4" customFormat="1" ht="14.25" customHeigh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 s="4" customFormat="1" ht="14.25" customHeigh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 s="4" customFormat="1" ht="14.25" customHeigh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 s="4" customFormat="1" ht="14.25" customHeigh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 s="4" customFormat="1" ht="14.25" customHeigh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 s="4" customFormat="1" ht="14.25" customHeigh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 s="4" customFormat="1" ht="14.25" customHeigh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 s="4" customFormat="1" ht="14.25" customHeigh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 s="4" customFormat="1" ht="14.25" customHeigh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 s="4" customFormat="1" ht="14.25" customHeigh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 s="4" customFormat="1" ht="14.25" customHeigh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 s="4" customFormat="1" ht="14.25" customHeigh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 s="4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 s="4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 s="4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 s="4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 s="4" customFormat="1" ht="14.25" customHeigh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 s="4" customFormat="1" ht="14.25" customHeigh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 s="4" customFormat="1" ht="14.25" customHeigh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 s="4" customFormat="1" ht="14.25" customHeigh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 s="4" customFormat="1" ht="14.25" customHeigh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 s="4" customFormat="1" ht="14.25" customHeigh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 s="4" customFormat="1" ht="14.25" customHeigh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 s="4" customFormat="1" ht="14.25" customHeigh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 s="4" customFormat="1" ht="14.25" customHeigh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 s="4" customFormat="1" ht="14.25" customHeigh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 s="4" customFormat="1" ht="14.25" customHeigh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 s="4" customFormat="1" ht="14.25" customHeigh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 s="4" customFormat="1" ht="14.25" customHeigh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 s="4" customFormat="1" ht="14.25" customHeigh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 s="4" customFormat="1" ht="14.25" customHeigh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 s="4" customFormat="1" ht="14.25" customHeigh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 s="4" customFormat="1" ht="14.25" customHeigh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 s="4" customFormat="1" ht="14.25" customHeigh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 s="4" customFormat="1" ht="14.25" customHeigh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 s="4" customFormat="1" ht="14.25" customHeight="1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 s="4" customFormat="1" ht="14.25" customHeight="1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 s="4" customFormat="1" ht="14.25" customHeight="1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 s="4" customFormat="1" ht="14.25" customHeight="1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 s="4" customFormat="1" ht="14.25" customHeight="1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 s="4" customFormat="1" ht="14.25" customHeight="1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 s="4" customFormat="1" ht="14.25" customHeight="1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 s="4" customFormat="1" ht="14.25" customHeight="1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 s="4" customFormat="1" ht="14.25" customHeight="1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 s="4" customFormat="1" ht="14.25" customHeight="1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 s="4" customFormat="1" ht="14.25" customHeight="1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 s="4" customFormat="1" ht="14.25" customHeight="1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46" s="4" customFormat="1" ht="14.25" customHeight="1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</row>
    <row r="258" spans="1:46" s="4" customFormat="1" ht="14.25" customHeight="1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</row>
    <row r="259" spans="1:46" s="4" customFormat="1" ht="14.25" customHeight="1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</row>
    <row r="260" spans="1:46" s="4" customFormat="1" ht="14.25" customHeight="1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</row>
    <row r="261" spans="1:46" s="4" customFormat="1" ht="14.25" customHeight="1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</row>
    <row r="262" spans="1:46" s="4" customFormat="1" ht="14.25" customHeight="1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</row>
    <row r="263" spans="1:46" s="4" customFormat="1" ht="14.25" customHeight="1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</row>
    <row r="264" spans="1:46" s="4" customFormat="1" ht="14.25" customHeight="1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</row>
    <row r="265" spans="1:46" s="4" customFormat="1" ht="14.25" customHeight="1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</row>
    <row r="266" spans="1:46" s="4" customFormat="1" ht="14.25" customHeight="1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</row>
    <row r="267" spans="1:46" s="4" customFormat="1" ht="14.25" customHeight="1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</row>
    <row r="268" spans="1:46" s="4" customFormat="1" ht="14.25" customHeight="1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</row>
    <row r="269" spans="1:46" s="4" customFormat="1" ht="14.25" customHeight="1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</row>
    <row r="270" spans="1:46" s="4" customFormat="1" ht="14.25" customHeight="1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</row>
    <row r="271" spans="1:46" s="4" customFormat="1" ht="14.25" customHeight="1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</row>
    <row r="272" spans="1:46" s="4" customFormat="1" ht="14.25" customHeight="1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</row>
    <row r="273" spans="1:46" s="4" customFormat="1" ht="14.25" customHeight="1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</row>
    <row r="274" spans="1:46" s="4" customFormat="1" ht="14.25" customHeight="1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</row>
    <row r="275" spans="1:46" s="4" customFormat="1" ht="14.25" customHeight="1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</row>
    <row r="276" spans="1:46" s="4" customFormat="1" ht="14.25" customHeight="1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</row>
    <row r="277" spans="1:46" s="4" customFormat="1" ht="14.25" customHeight="1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</row>
    <row r="278" spans="1:46" s="4" customFormat="1" ht="14.25" customHeight="1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</row>
    <row r="279" spans="1:46" s="4" customFormat="1" ht="14.25" customHeight="1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46" s="4" customFormat="1" ht="14.25" customHeight="1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46" s="4" customFormat="1" ht="14.25" customHeight="1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46" s="4" customFormat="1" ht="14.25" customHeight="1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46" s="4" customFormat="1" ht="14.25" customHeight="1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46" s="4" customFormat="1" ht="14.25" customHeight="1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46" s="4" customFormat="1" ht="14.25" customHeight="1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46" s="4" customFormat="1" ht="14.25" customHeight="1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46" s="4" customFormat="1" ht="14.25" customHeight="1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46" s="4" customFormat="1" ht="14.25" customHeight="1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 s="4" customFormat="1" ht="14.25" customHeight="1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 s="4" customFormat="1" ht="14.25" customHeight="1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 s="4" customFormat="1" ht="14.25" customHeight="1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 s="4" customFormat="1" ht="14.25" customHeigh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 s="4" customFormat="1" ht="14.25" customHeigh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 s="4" customFormat="1" ht="14.25" customHeight="1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 s="4" customFormat="1" ht="14.25" customHeight="1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 s="4" customFormat="1" ht="14.25" customHeight="1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 s="4" customFormat="1" ht="14.25" customHeight="1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 s="4" customFormat="1" ht="14.25" customHeight="1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 s="4" customFormat="1" ht="14.25" customHeight="1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 s="4" customFormat="1" ht="14.25" customHeight="1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 s="4" customFormat="1" ht="14.25" customHeight="1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 s="4" customFormat="1" ht="14.25" customHeight="1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 s="4" customFormat="1" ht="14.25" customHeight="1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 s="4" customFormat="1" ht="14.25" customHeight="1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 s="4" customFormat="1" ht="14.25" customHeight="1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 s="4" customFormat="1" ht="14.25" customHeight="1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 s="4" customFormat="1" ht="14.25" customHeight="1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 s="4" customFormat="1" ht="14.25" customHeight="1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 s="4" customFormat="1" ht="14.25" customHeight="1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 s="4" customFormat="1" ht="14.25" customHeight="1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 s="4" customFormat="1" ht="14.25" customHeight="1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 s="4" customFormat="1" ht="14.25" customHeight="1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 s="4" customFormat="1" ht="14.25" customHeight="1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 s="4" customFormat="1" ht="14.25" customHeight="1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 s="4" customFormat="1" ht="14.25" customHeight="1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 s="4" customFormat="1" ht="14.25" customHeight="1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 s="4" customFormat="1" ht="14.25" customHeight="1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 s="4" customFormat="1" ht="14.25" customHeight="1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 s="4" customFormat="1" ht="14.25" customHeight="1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 s="4" customFormat="1" ht="14.25" customHeight="1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 s="4" customFormat="1" ht="14.25" customHeight="1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 s="4" customFormat="1" ht="14.25" customHeight="1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 s="4" customFormat="1" ht="14.25" customHeight="1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 s="4" customFormat="1" ht="14.25" customHeight="1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 s="4" customFormat="1" ht="14.25" customHeight="1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 s="4" customFormat="1" ht="14.25" customHeight="1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 s="4" customFormat="1" ht="14.25" customHeight="1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 s="4" customFormat="1" ht="14.25" customHeight="1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 s="4" customFormat="1" ht="14.25" customHeight="1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 s="4" customFormat="1" ht="14.25" customHeight="1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 s="4" customFormat="1" ht="14.25" customHeight="1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 s="4" customFormat="1" ht="14.25" customHeight="1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 s="4" customFormat="1" ht="14.25" customHeight="1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 s="4" customFormat="1" ht="14.25" customHeight="1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 s="4" customFormat="1" ht="14.25" customHeight="1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 s="4" customFormat="1" ht="14.25" customHeight="1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 s="4" customFormat="1" ht="14.25" customHeight="1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 s="4" customFormat="1" ht="14.25" customHeight="1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 s="4" customFormat="1" ht="14.25" customHeight="1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 s="4" customFormat="1" ht="14.25" customHeight="1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 s="4" customFormat="1" ht="14.25" customHeight="1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 s="4" customFormat="1" ht="14.25" customHeight="1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 s="4" customFormat="1" ht="14.25" customHeight="1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 s="4" customFormat="1" ht="14.25" customHeight="1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 s="4" customFormat="1" ht="14.25" customHeight="1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 s="4" customFormat="1" ht="14.25" customHeight="1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 s="4" customFormat="1" ht="14.25" customHeight="1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 s="4" customFormat="1" ht="14.25" customHeight="1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 s="4" customFormat="1" ht="14.25" customHeight="1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</sheetData>
  <autoFilter ref="A1:S179" xr:uid="{B1BFC0AD-C387-4030-99A9-4E85CD2F55C9}">
    <sortState xmlns:xlrd2="http://schemas.microsoft.com/office/spreadsheetml/2017/richdata2" ref="A2:S179">
      <sortCondition ref="D1:D17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A297-3CD9-413C-93A9-69D813DE6B62}">
  <dimension ref="A1:AT381"/>
  <sheetViews>
    <sheetView workbookViewId="0">
      <selection activeCell="A2" sqref="A2"/>
    </sheetView>
  </sheetViews>
  <sheetFormatPr defaultRowHeight="15.6" x14ac:dyDescent="0.3"/>
  <cols>
    <col min="1" max="1" width="26.09765625" bestFit="1" customWidth="1"/>
    <col min="2" max="2" width="25.3984375" customWidth="1"/>
    <col min="3" max="3" width="17.59765625" bestFit="1" customWidth="1"/>
    <col min="4" max="4" width="9.8984375" bestFit="1" customWidth="1"/>
    <col min="5" max="5" width="9.8984375" customWidth="1"/>
    <col min="7" max="7" width="13.59765625" bestFit="1" customWidth="1"/>
    <col min="8" max="8" width="12" bestFit="1" customWidth="1"/>
    <col min="9" max="9" width="14.8984375" bestFit="1" customWidth="1"/>
    <col min="10" max="10" width="13.69921875" bestFit="1" customWidth="1"/>
    <col min="11" max="11" width="13.69921875" customWidth="1"/>
    <col min="12" max="12" width="18.09765625" customWidth="1"/>
    <col min="13" max="13" width="9.3984375" bestFit="1" customWidth="1"/>
  </cols>
  <sheetData>
    <row r="1" spans="1:19" s="4" customFormat="1" ht="14.25" customHeight="1" x14ac:dyDescent="0.25">
      <c r="A1" s="2" t="s">
        <v>0</v>
      </c>
      <c r="B1" s="13" t="s">
        <v>19</v>
      </c>
      <c r="C1" s="13" t="s">
        <v>20</v>
      </c>
      <c r="D1" s="3" t="s">
        <v>8</v>
      </c>
      <c r="E1" s="3" t="s">
        <v>9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51</v>
      </c>
      <c r="L1" s="3" t="s">
        <v>24</v>
      </c>
      <c r="M1" s="3" t="s">
        <v>30</v>
      </c>
      <c r="N1" s="3" t="s">
        <v>16</v>
      </c>
      <c r="O1" s="3" t="s">
        <v>17</v>
      </c>
      <c r="P1" s="3" t="s">
        <v>18</v>
      </c>
      <c r="Q1" s="3" t="s">
        <v>13</v>
      </c>
      <c r="R1" s="3" t="s">
        <v>22</v>
      </c>
      <c r="S1" s="15" t="s">
        <v>21</v>
      </c>
    </row>
    <row r="2" spans="1:19" s="4" customFormat="1" ht="14.25" customHeight="1" x14ac:dyDescent="0.3">
      <c r="A2" s="4" t="s">
        <v>639</v>
      </c>
      <c r="B2" s="8" t="str">
        <f>CONCATENATE(A2,"_",SUBSTITUTE(IF(ISBLANK(L2),IF(ISBLANK(J2),IF(ISBLANK(I2),H2,I2),J2),L2)," ","_"))</f>
        <v>Phase_1_South_1_Carex_nigra</v>
      </c>
      <c r="C2" s="8" t="s">
        <v>42</v>
      </c>
      <c r="D2" s="22">
        <v>45545</v>
      </c>
      <c r="E2" s="6">
        <v>0.58333333333333304</v>
      </c>
      <c r="F2" s="4" t="s">
        <v>627</v>
      </c>
      <c r="G2" s="4" t="s">
        <v>870</v>
      </c>
      <c r="H2" s="4" t="s">
        <v>656</v>
      </c>
      <c r="I2" s="4" t="s">
        <v>662</v>
      </c>
      <c r="J2" s="4" t="s">
        <v>518</v>
      </c>
      <c r="K2" s="4" t="s">
        <v>800</v>
      </c>
      <c r="L2" s="4" t="s">
        <v>510</v>
      </c>
      <c r="M2" s="4" t="s">
        <v>61</v>
      </c>
      <c r="N2" s="16"/>
      <c r="O2"/>
      <c r="P2"/>
      <c r="Q2"/>
      <c r="R2" s="4" t="s">
        <v>365</v>
      </c>
      <c r="S2" s="8" t="s">
        <v>43</v>
      </c>
    </row>
    <row r="3" spans="1:19" s="4" customFormat="1" ht="14.25" customHeight="1" x14ac:dyDescent="0.3">
      <c r="A3" s="4" t="s">
        <v>639</v>
      </c>
      <c r="B3" s="8" t="str">
        <f>CONCATENATE(A3,"_",SUBSTITUTE(IF(ISBLANK(L3),IF(ISBLANK(J3),IF(ISBLANK(I3),H3,I3),J3),L3)," ","_"))</f>
        <v>Phase_1_South_1_Deschampsia_cespitosa</v>
      </c>
      <c r="C3" s="8" t="s">
        <v>42</v>
      </c>
      <c r="D3" s="22">
        <v>45545</v>
      </c>
      <c r="E3" s="6">
        <v>0.58333333333333337</v>
      </c>
      <c r="F3" s="4" t="s">
        <v>627</v>
      </c>
      <c r="G3" s="4" t="s">
        <v>870</v>
      </c>
      <c r="H3" s="4" t="s">
        <v>656</v>
      </c>
      <c r="I3" s="4" t="s">
        <v>662</v>
      </c>
      <c r="J3" s="4" t="s">
        <v>661</v>
      </c>
      <c r="K3" s="4" t="s">
        <v>784</v>
      </c>
      <c r="L3" s="4" t="s">
        <v>508</v>
      </c>
      <c r="M3" s="4" t="s">
        <v>61</v>
      </c>
      <c r="N3" s="16"/>
      <c r="O3"/>
      <c r="P3"/>
      <c r="Q3"/>
      <c r="R3" s="4" t="s">
        <v>365</v>
      </c>
      <c r="S3" s="8" t="s">
        <v>43</v>
      </c>
    </row>
    <row r="4" spans="1:19" s="4" customFormat="1" ht="14.25" customHeight="1" x14ac:dyDescent="0.3">
      <c r="A4" s="4" t="s">
        <v>639</v>
      </c>
      <c r="B4" s="8" t="str">
        <f>CONCATENATE(A4,"_",SUBSTITUTE(IF(ISBLANK(L4),IF(ISBLANK(J4),IF(ISBLANK(I4),H4,I4),J4),L4)," ","_"))</f>
        <v>Phase_1_South_1_Juncus_effusus</v>
      </c>
      <c r="C4" s="8" t="s">
        <v>42</v>
      </c>
      <c r="D4" s="22">
        <v>45545</v>
      </c>
      <c r="E4" s="6">
        <v>0.58333333333333337</v>
      </c>
      <c r="F4" s="4" t="s">
        <v>627</v>
      </c>
      <c r="G4" s="4" t="s">
        <v>870</v>
      </c>
      <c r="H4" s="4" t="s">
        <v>656</v>
      </c>
      <c r="I4" s="4" t="s">
        <v>662</v>
      </c>
      <c r="J4" s="4" t="s">
        <v>672</v>
      </c>
      <c r="K4" s="4" t="s">
        <v>616</v>
      </c>
      <c r="L4" s="4" t="s">
        <v>506</v>
      </c>
      <c r="M4" s="4" t="s">
        <v>61</v>
      </c>
      <c r="N4" s="16"/>
      <c r="O4"/>
      <c r="P4"/>
      <c r="Q4"/>
      <c r="R4" s="4" t="s">
        <v>365</v>
      </c>
      <c r="S4" s="8" t="s">
        <v>43</v>
      </c>
    </row>
    <row r="5" spans="1:19" s="4" customFormat="1" ht="14.25" customHeight="1" x14ac:dyDescent="0.3">
      <c r="A5" s="4" t="s">
        <v>640</v>
      </c>
      <c r="B5" s="8" t="str">
        <f>CONCATENATE(A5,"_",SUBSTITUTE(IF(ISBLANK(L5),IF(ISBLANK(J5),IF(ISBLANK(I5),H5,I5),J5),L5)," ","_"))</f>
        <v>Phase_1_South_2_Betula_pendula</v>
      </c>
      <c r="C5" s="8" t="s">
        <v>42</v>
      </c>
      <c r="D5" s="22">
        <v>45545</v>
      </c>
      <c r="E5" s="6">
        <v>0.58333333333333304</v>
      </c>
      <c r="F5" s="4" t="s">
        <v>627</v>
      </c>
      <c r="G5" s="4" t="s">
        <v>870</v>
      </c>
      <c r="H5" s="4" t="s">
        <v>656</v>
      </c>
      <c r="I5" s="4" t="s">
        <v>666</v>
      </c>
      <c r="J5" s="4" t="s">
        <v>665</v>
      </c>
      <c r="K5" s="4" t="s">
        <v>790</v>
      </c>
      <c r="L5" s="4" t="s">
        <v>516</v>
      </c>
      <c r="M5" s="4" t="s">
        <v>61</v>
      </c>
      <c r="N5" s="16"/>
      <c r="O5"/>
      <c r="P5"/>
      <c r="Q5"/>
      <c r="R5" s="4" t="s">
        <v>365</v>
      </c>
      <c r="S5" s="8" t="s">
        <v>43</v>
      </c>
    </row>
    <row r="6" spans="1:19" s="4" customFormat="1" ht="14.25" customHeight="1" x14ac:dyDescent="0.3">
      <c r="A6" s="4" t="s">
        <v>640</v>
      </c>
      <c r="B6" s="8" t="str">
        <f>CONCATENATE(A6,"_",SUBSTITUTE(IF(ISBLANK(L6),IF(ISBLANK(J6),IF(ISBLANK(I6),H6,I6),J6),L6)," ","_"))</f>
        <v>Phase_1_South_2_Crataegus_monogyna</v>
      </c>
      <c r="C6" s="8" t="s">
        <v>42</v>
      </c>
      <c r="D6" s="22">
        <v>45545</v>
      </c>
      <c r="E6" s="6">
        <v>0.58333333333333304</v>
      </c>
      <c r="F6" s="4" t="s">
        <v>627</v>
      </c>
      <c r="G6" s="4" t="s">
        <v>870</v>
      </c>
      <c r="H6" s="4" t="s">
        <v>656</v>
      </c>
      <c r="I6" s="4" t="s">
        <v>660</v>
      </c>
      <c r="J6" s="4" t="s">
        <v>659</v>
      </c>
      <c r="K6" s="4" t="s">
        <v>781</v>
      </c>
      <c r="L6" s="4" t="s">
        <v>512</v>
      </c>
      <c r="M6" s="4" t="s">
        <v>61</v>
      </c>
      <c r="N6" s="16"/>
      <c r="O6"/>
      <c r="P6"/>
      <c r="Q6"/>
      <c r="R6" s="4" t="s">
        <v>365</v>
      </c>
      <c r="S6" s="8" t="s">
        <v>43</v>
      </c>
    </row>
    <row r="7" spans="1:19" s="4" customFormat="1" ht="14.25" customHeight="1" x14ac:dyDescent="0.3">
      <c r="A7" s="4" t="s">
        <v>640</v>
      </c>
      <c r="B7" s="8" t="str">
        <f>CONCATENATE(A7,"_",SUBSTITUTE(IF(ISBLANK(L7),IF(ISBLANK(J7),IF(ISBLANK(I7),H7,I7),J7),L7)," ","_"))</f>
        <v>Phase_1_South_2_Sorbus_acuparia</v>
      </c>
      <c r="C7" s="8" t="s">
        <v>42</v>
      </c>
      <c r="D7" s="22">
        <v>45545</v>
      </c>
      <c r="E7" s="6">
        <v>0.58333333333333304</v>
      </c>
      <c r="F7" s="4" t="s">
        <v>627</v>
      </c>
      <c r="G7" s="4" t="s">
        <v>870</v>
      </c>
      <c r="H7" s="4" t="s">
        <v>656</v>
      </c>
      <c r="I7" s="4" t="s">
        <v>660</v>
      </c>
      <c r="J7" s="4" t="s">
        <v>659</v>
      </c>
      <c r="K7" s="4" t="s">
        <v>780</v>
      </c>
      <c r="L7" s="4" t="s">
        <v>514</v>
      </c>
      <c r="M7" s="4" t="s">
        <v>61</v>
      </c>
      <c r="N7" s="16"/>
      <c r="O7"/>
      <c r="P7"/>
      <c r="Q7"/>
      <c r="R7" s="4" t="s">
        <v>365</v>
      </c>
      <c r="S7" s="8" t="s">
        <v>43</v>
      </c>
    </row>
    <row r="8" spans="1:19" s="4" customFormat="1" ht="14.25" customHeight="1" x14ac:dyDescent="0.3">
      <c r="A8" s="4" t="s">
        <v>641</v>
      </c>
      <c r="B8" s="8" t="str">
        <f>CONCATENATE(A8,"_",SUBSTITUTE(IF(ISBLANK(L8),IF(ISBLANK(J8),IF(ISBLANK(I8),H8,I8),J8),L8)," ","_"))</f>
        <v>Phase_1_South_3_Agrostis_capillaris</v>
      </c>
      <c r="C8" s="8" t="s">
        <v>42</v>
      </c>
      <c r="D8" s="22">
        <v>45545</v>
      </c>
      <c r="E8" s="6">
        <v>0.58333333333333304</v>
      </c>
      <c r="F8" s="4" t="s">
        <v>627</v>
      </c>
      <c r="G8" s="4" t="s">
        <v>870</v>
      </c>
      <c r="H8" s="4" t="s">
        <v>656</v>
      </c>
      <c r="I8" s="4" t="s">
        <v>662</v>
      </c>
      <c r="J8" s="4" t="s">
        <v>661</v>
      </c>
      <c r="K8" s="4" t="s">
        <v>792</v>
      </c>
      <c r="L8" s="4" t="s">
        <v>522</v>
      </c>
      <c r="M8" s="4" t="s">
        <v>61</v>
      </c>
      <c r="N8" s="16"/>
      <c r="O8"/>
      <c r="P8"/>
      <c r="Q8"/>
      <c r="R8" s="4" t="s">
        <v>365</v>
      </c>
      <c r="S8" s="8" t="s">
        <v>43</v>
      </c>
    </row>
    <row r="9" spans="1:19" s="4" customFormat="1" ht="14.25" customHeight="1" x14ac:dyDescent="0.3">
      <c r="A9" s="4" t="s">
        <v>641</v>
      </c>
      <c r="B9" s="8" t="str">
        <f>CONCATENATE(A9,"_",SUBSTITUTE(IF(ISBLANK(L9),IF(ISBLANK(J9),IF(ISBLANK(I9),H9,I9),J9),L9)," ","_"))</f>
        <v>Phase_1_South_3_Cyperaceae_sp.</v>
      </c>
      <c r="C9" s="8" t="s">
        <v>42</v>
      </c>
      <c r="D9" s="22">
        <v>45545</v>
      </c>
      <c r="E9" s="6">
        <v>0.58333333333333304</v>
      </c>
      <c r="F9" s="4" t="s">
        <v>627</v>
      </c>
      <c r="G9" s="4" t="s">
        <v>870</v>
      </c>
      <c r="H9" s="4" t="s">
        <v>656</v>
      </c>
      <c r="I9" s="4" t="s">
        <v>662</v>
      </c>
      <c r="J9" s="4" t="s">
        <v>518</v>
      </c>
      <c r="K9" s="4" t="s">
        <v>801</v>
      </c>
      <c r="L9" s="4" t="s">
        <v>801</v>
      </c>
      <c r="M9" s="4" t="s">
        <v>29</v>
      </c>
      <c r="N9" s="16"/>
      <c r="O9"/>
      <c r="P9"/>
      <c r="Q9"/>
      <c r="R9" s="4" t="s">
        <v>365</v>
      </c>
      <c r="S9" s="8" t="s">
        <v>43</v>
      </c>
    </row>
    <row r="10" spans="1:19" s="4" customFormat="1" ht="14.25" customHeight="1" x14ac:dyDescent="0.3">
      <c r="A10" s="4" t="s">
        <v>641</v>
      </c>
      <c r="B10" s="8" t="str">
        <f>CONCATENATE(A10,"_",SUBSTITUTE(IF(ISBLANK(L10),IF(ISBLANK(J10),IF(ISBLANK(I10),H10,I10),J10),L10)," ","_"))</f>
        <v>Phase_1_South_3_Deschampsia_flexuosa</v>
      </c>
      <c r="C10" s="8" t="s">
        <v>42</v>
      </c>
      <c r="D10" s="22">
        <v>45545</v>
      </c>
      <c r="E10" s="6">
        <v>0.58333333333333304</v>
      </c>
      <c r="F10" s="4" t="s">
        <v>627</v>
      </c>
      <c r="G10" s="4" t="s">
        <v>870</v>
      </c>
      <c r="H10" s="4" t="s">
        <v>656</v>
      </c>
      <c r="I10" s="4" t="s">
        <v>662</v>
      </c>
      <c r="J10" s="4" t="s">
        <v>661</v>
      </c>
      <c r="K10" s="4" t="s">
        <v>784</v>
      </c>
      <c r="L10" s="4" t="s">
        <v>528</v>
      </c>
      <c r="M10" s="4" t="s">
        <v>61</v>
      </c>
      <c r="N10" s="16"/>
      <c r="O10"/>
      <c r="P10"/>
      <c r="Q10"/>
      <c r="R10" s="4" t="s">
        <v>365</v>
      </c>
      <c r="S10" s="8" t="s">
        <v>43</v>
      </c>
    </row>
    <row r="11" spans="1:19" s="4" customFormat="1" ht="14.25" customHeight="1" x14ac:dyDescent="0.3">
      <c r="A11" s="4" t="s">
        <v>641</v>
      </c>
      <c r="B11" s="8" t="str">
        <f>CONCATENATE(A11,"_",SUBSTITUTE(IF(ISBLANK(L11),IF(ISBLANK(J11),IF(ISBLANK(I11),H11,I11),J11),L11)," ","_"))</f>
        <v>Phase_1_South_3_Erica_cinerea</v>
      </c>
      <c r="C11" s="8" t="s">
        <v>42</v>
      </c>
      <c r="D11" s="22">
        <v>45545</v>
      </c>
      <c r="E11" s="6">
        <v>0.58333333333333304</v>
      </c>
      <c r="F11" s="4" t="s">
        <v>627</v>
      </c>
      <c r="G11" s="4" t="s">
        <v>870</v>
      </c>
      <c r="H11" s="4" t="s">
        <v>656</v>
      </c>
      <c r="I11" s="4" t="s">
        <v>654</v>
      </c>
      <c r="J11" s="4" t="s">
        <v>655</v>
      </c>
      <c r="K11" s="4" t="s">
        <v>773</v>
      </c>
      <c r="L11" s="4" t="s">
        <v>531</v>
      </c>
      <c r="M11" s="4" t="s">
        <v>61</v>
      </c>
      <c r="N11" s="16"/>
      <c r="O11"/>
      <c r="P11"/>
      <c r="Q11"/>
      <c r="R11" s="4" t="s">
        <v>365</v>
      </c>
      <c r="S11" s="8" t="s">
        <v>43</v>
      </c>
    </row>
    <row r="12" spans="1:19" s="4" customFormat="1" ht="14.25" customHeight="1" x14ac:dyDescent="0.3">
      <c r="A12" s="4" t="s">
        <v>641</v>
      </c>
      <c r="B12" s="8" t="str">
        <f>CONCATENATE(A12,"_",SUBSTITUTE(IF(ISBLANK(L12),IF(ISBLANK(J12),IF(ISBLANK(I12),H12,I12),J12),L12)," ","_"))</f>
        <v>Phase_1_South_3_Festuca_ovina</v>
      </c>
      <c r="C12" s="8" t="s">
        <v>42</v>
      </c>
      <c r="D12" s="22">
        <v>45545</v>
      </c>
      <c r="E12" s="6">
        <v>0.58333333333333304</v>
      </c>
      <c r="F12" s="4" t="s">
        <v>627</v>
      </c>
      <c r="G12" s="4" t="s">
        <v>870</v>
      </c>
      <c r="H12" s="4" t="s">
        <v>656</v>
      </c>
      <c r="I12" s="4" t="s">
        <v>662</v>
      </c>
      <c r="J12" s="4" t="s">
        <v>661</v>
      </c>
      <c r="K12" s="4" t="s">
        <v>793</v>
      </c>
      <c r="L12" s="4" t="s">
        <v>526</v>
      </c>
      <c r="M12" s="4" t="s">
        <v>61</v>
      </c>
      <c r="N12" s="16"/>
      <c r="O12"/>
      <c r="P12"/>
      <c r="Q12"/>
      <c r="R12" s="4" t="s">
        <v>365</v>
      </c>
      <c r="S12" s="8" t="s">
        <v>43</v>
      </c>
    </row>
    <row r="13" spans="1:19" s="4" customFormat="1" ht="14.25" customHeight="1" x14ac:dyDescent="0.3">
      <c r="A13" s="4" t="s">
        <v>641</v>
      </c>
      <c r="B13" s="8" t="str">
        <f>CONCATENATE(A13,"_",SUBSTITUTE(IF(ISBLANK(L13),IF(ISBLANK(J13),IF(ISBLANK(I13),H13,I13),J13),L13)," ","_"))</f>
        <v>Phase_1_South_3_Jacobaea_vulgaris</v>
      </c>
      <c r="C13" s="8" t="s">
        <v>42</v>
      </c>
      <c r="D13" s="22">
        <v>45545</v>
      </c>
      <c r="E13" s="6">
        <v>0.58333333333333304</v>
      </c>
      <c r="F13" s="4" t="s">
        <v>627</v>
      </c>
      <c r="G13" s="4" t="s">
        <v>870</v>
      </c>
      <c r="H13" s="4" t="s">
        <v>656</v>
      </c>
      <c r="I13" s="4" t="s">
        <v>658</v>
      </c>
      <c r="J13" s="4" t="s">
        <v>667</v>
      </c>
      <c r="K13" s="4" t="s">
        <v>802</v>
      </c>
      <c r="L13" s="4" t="s">
        <v>725</v>
      </c>
      <c r="M13" s="4" t="s">
        <v>61</v>
      </c>
      <c r="N13" s="16"/>
      <c r="O13"/>
      <c r="P13"/>
      <c r="Q13"/>
      <c r="R13" s="4" t="s">
        <v>365</v>
      </c>
      <c r="S13" s="8" t="s">
        <v>43</v>
      </c>
    </row>
    <row r="14" spans="1:19" s="4" customFormat="1" ht="14.25" customHeight="1" x14ac:dyDescent="0.3">
      <c r="A14" s="4" t="s">
        <v>641</v>
      </c>
      <c r="B14" s="8" t="str">
        <f>CONCATENATE(A14,"_",SUBSTITUTE(IF(ISBLANK(L14),IF(ISBLANK(J14),IF(ISBLANK(I14),H14,I14),J14),L14)," ","_"))</f>
        <v>Phase_1_South_3_Juncus_squarrosus</v>
      </c>
      <c r="C14" s="8" t="s">
        <v>42</v>
      </c>
      <c r="D14" s="22">
        <v>45545</v>
      </c>
      <c r="E14" s="6">
        <v>0.58333333333333304</v>
      </c>
      <c r="F14" s="4" t="s">
        <v>627</v>
      </c>
      <c r="G14" s="4" t="s">
        <v>870</v>
      </c>
      <c r="H14" s="4" t="s">
        <v>656</v>
      </c>
      <c r="I14" s="4" t="s">
        <v>662</v>
      </c>
      <c r="J14" s="4" t="s">
        <v>672</v>
      </c>
      <c r="K14" s="4" t="s">
        <v>616</v>
      </c>
      <c r="L14" s="4" t="s">
        <v>524</v>
      </c>
      <c r="M14" s="4" t="s">
        <v>61</v>
      </c>
      <c r="N14" s="16"/>
      <c r="O14"/>
      <c r="P14"/>
      <c r="Q14"/>
      <c r="R14" s="4" t="s">
        <v>365</v>
      </c>
      <c r="S14" s="8" t="s">
        <v>43</v>
      </c>
    </row>
    <row r="15" spans="1:19" s="4" customFormat="1" ht="14.25" customHeight="1" x14ac:dyDescent="0.3">
      <c r="A15" s="4" t="s">
        <v>641</v>
      </c>
      <c r="B15" s="8" t="str">
        <f>CONCATENATE(A15,"_",SUBSTITUTE(IF(ISBLANK(L15),IF(ISBLANK(J15),IF(ISBLANK(I15),H15,I15),J15),L15)," ","_"))</f>
        <v>Phase_1_South_3_Nardus_stricta</v>
      </c>
      <c r="C15" s="8" t="s">
        <v>42</v>
      </c>
      <c r="D15" s="22">
        <v>45545</v>
      </c>
      <c r="E15" s="6">
        <v>0.58333333333333304</v>
      </c>
      <c r="F15" s="4" t="s">
        <v>627</v>
      </c>
      <c r="G15" s="4" t="s">
        <v>870</v>
      </c>
      <c r="H15" s="4" t="s">
        <v>656</v>
      </c>
      <c r="I15" s="4" t="s">
        <v>662</v>
      </c>
      <c r="J15" s="4" t="s">
        <v>661</v>
      </c>
      <c r="K15" s="4" t="s">
        <v>788</v>
      </c>
      <c r="L15" s="4" t="s">
        <v>520</v>
      </c>
      <c r="M15" s="4" t="s">
        <v>61</v>
      </c>
      <c r="N15" s="16"/>
      <c r="O15"/>
      <c r="P15"/>
      <c r="Q15"/>
      <c r="R15" s="4" t="s">
        <v>365</v>
      </c>
      <c r="S15" s="8" t="s">
        <v>43</v>
      </c>
    </row>
    <row r="16" spans="1:19" s="4" customFormat="1" ht="14.25" customHeight="1" x14ac:dyDescent="0.3">
      <c r="A16" s="4" t="s">
        <v>641</v>
      </c>
      <c r="B16" s="8" t="str">
        <f>CONCATENATE(A16,"_",SUBSTITUTE(IF(ISBLANK(L16),IF(ISBLANK(J16),IF(ISBLANK(I16),H16,I16),J16),L16)," ","_"))</f>
        <v>Phase_1_South_3_Pedicularis_sylvatica</v>
      </c>
      <c r="C16" s="8" t="s">
        <v>42</v>
      </c>
      <c r="D16" s="22">
        <v>45545</v>
      </c>
      <c r="E16" s="6">
        <v>0.58333333333333304</v>
      </c>
      <c r="F16" s="4" t="s">
        <v>627</v>
      </c>
      <c r="G16" s="4" t="s">
        <v>870</v>
      </c>
      <c r="H16" s="4" t="s">
        <v>656</v>
      </c>
      <c r="I16" s="4" t="s">
        <v>675</v>
      </c>
      <c r="J16" s="4" t="s">
        <v>687</v>
      </c>
      <c r="K16" s="4" t="s">
        <v>803</v>
      </c>
      <c r="L16" s="4" t="s">
        <v>534</v>
      </c>
      <c r="M16" s="4" t="s">
        <v>61</v>
      </c>
      <c r="N16" s="16"/>
      <c r="O16"/>
      <c r="P16"/>
      <c r="Q16"/>
      <c r="R16" s="4" t="s">
        <v>365</v>
      </c>
      <c r="S16" s="8" t="s">
        <v>43</v>
      </c>
    </row>
    <row r="17" spans="1:19" s="4" customFormat="1" ht="14.25" customHeight="1" x14ac:dyDescent="0.3">
      <c r="A17" s="4" t="s">
        <v>641</v>
      </c>
      <c r="B17" s="8" t="str">
        <f>CONCATENATE(A17,"_",SUBSTITUTE(IF(ISBLANK(L17),IF(ISBLANK(J17),IF(ISBLANK(I17),H17,I17),J17),L17)," ","_"))</f>
        <v>Phase_1_South_3_Potentilla_sp.</v>
      </c>
      <c r="C17" s="8" t="s">
        <v>42</v>
      </c>
      <c r="D17" s="22">
        <v>45545</v>
      </c>
      <c r="E17" s="6">
        <v>0.58333333333333304</v>
      </c>
      <c r="F17" s="4" t="s">
        <v>627</v>
      </c>
      <c r="G17" s="4" t="s">
        <v>870</v>
      </c>
      <c r="H17" s="4" t="s">
        <v>656</v>
      </c>
      <c r="I17" s="4" t="s">
        <v>660</v>
      </c>
      <c r="J17" s="4" t="s">
        <v>659</v>
      </c>
      <c r="K17" s="4" t="s">
        <v>723</v>
      </c>
      <c r="L17" s="4" t="s">
        <v>804</v>
      </c>
      <c r="M17" s="4" t="s">
        <v>51</v>
      </c>
      <c r="N17" s="16"/>
      <c r="O17"/>
      <c r="P17"/>
      <c r="Q17"/>
      <c r="R17" s="4" t="s">
        <v>365</v>
      </c>
      <c r="S17" s="8" t="s">
        <v>43</v>
      </c>
    </row>
    <row r="18" spans="1:19" s="4" customFormat="1" ht="14.25" customHeight="1" x14ac:dyDescent="0.3">
      <c r="A18" s="4" t="s">
        <v>641</v>
      </c>
      <c r="B18" s="8" t="str">
        <f>CONCATENATE(A18,"_",SUBSTITUTE(IF(ISBLANK(L18),IF(ISBLANK(J18),IF(ISBLANK(I18),H18,I18),J18),L18)," ","_"))</f>
        <v>Phase_1_South_3_Vaccinium_myrtillus</v>
      </c>
      <c r="C18" s="8" t="s">
        <v>42</v>
      </c>
      <c r="D18" s="22">
        <v>45545</v>
      </c>
      <c r="E18" s="6">
        <v>0.58333333333333304</v>
      </c>
      <c r="F18" s="4" t="s">
        <v>627</v>
      </c>
      <c r="G18" s="4" t="s">
        <v>870</v>
      </c>
      <c r="H18" s="4" t="s">
        <v>656</v>
      </c>
      <c r="I18" s="4" t="s">
        <v>654</v>
      </c>
      <c r="J18" s="4" t="s">
        <v>655</v>
      </c>
      <c r="K18" s="4" t="s">
        <v>805</v>
      </c>
      <c r="L18" s="4" t="s">
        <v>536</v>
      </c>
      <c r="M18" s="4" t="s">
        <v>61</v>
      </c>
      <c r="N18" s="16"/>
      <c r="O18"/>
      <c r="P18"/>
      <c r="Q18"/>
      <c r="R18" s="4" t="s">
        <v>365</v>
      </c>
      <c r="S18" s="8" t="s">
        <v>43</v>
      </c>
    </row>
    <row r="19" spans="1:19" s="4" customFormat="1" ht="14.25" customHeight="1" x14ac:dyDescent="0.3">
      <c r="A19" s="4" t="s">
        <v>642</v>
      </c>
      <c r="B19" s="8" t="str">
        <f>CONCATENATE(A19,"_",SUBSTITUTE(IF(ISBLANK(L19),IF(ISBLANK(J19),IF(ISBLANK(I19),H19,I19),J19),L19)," ","_"))</f>
        <v>Phase_1_South_4_Betula_pubescens</v>
      </c>
      <c r="C19" s="8" t="s">
        <v>42</v>
      </c>
      <c r="D19" s="22">
        <v>45545</v>
      </c>
      <c r="E19" s="6">
        <v>0.58333333333333304</v>
      </c>
      <c r="F19" s="4" t="s">
        <v>627</v>
      </c>
      <c r="G19" s="4" t="s">
        <v>870</v>
      </c>
      <c r="H19" s="4" t="s">
        <v>656</v>
      </c>
      <c r="I19" s="4" t="s">
        <v>666</v>
      </c>
      <c r="J19" s="4" t="s">
        <v>665</v>
      </c>
      <c r="K19" s="4" t="s">
        <v>790</v>
      </c>
      <c r="L19" s="4" t="s">
        <v>537</v>
      </c>
      <c r="M19" s="4" t="s">
        <v>61</v>
      </c>
      <c r="N19" s="16"/>
      <c r="O19"/>
      <c r="P19"/>
      <c r="Q19"/>
      <c r="R19" s="4" t="s">
        <v>365</v>
      </c>
      <c r="S19" s="8" t="s">
        <v>43</v>
      </c>
    </row>
    <row r="20" spans="1:19" s="4" customFormat="1" ht="14.25" customHeight="1" x14ac:dyDescent="0.3">
      <c r="A20" s="4" t="s">
        <v>642</v>
      </c>
      <c r="B20" s="8" t="str">
        <f>CONCATENATE(A20,"_",SUBSTITUTE(IF(ISBLANK(L20),IF(ISBLANK(J20),IF(ISBLANK(I20),H20,I20),J20),L20)," ","_"))</f>
        <v>Phase_1_South_4_Crataegus_monogyna</v>
      </c>
      <c r="C20" s="8" t="s">
        <v>42</v>
      </c>
      <c r="D20" s="22">
        <v>45545</v>
      </c>
      <c r="E20" s="6">
        <v>0.58333333333333304</v>
      </c>
      <c r="F20" s="4" t="s">
        <v>627</v>
      </c>
      <c r="G20" s="4" t="s">
        <v>870</v>
      </c>
      <c r="H20" s="4" t="s">
        <v>656</v>
      </c>
      <c r="I20" s="4" t="s">
        <v>660</v>
      </c>
      <c r="J20" s="4" t="s">
        <v>659</v>
      </c>
      <c r="K20" s="4" t="s">
        <v>781</v>
      </c>
      <c r="L20" s="4" t="s">
        <v>512</v>
      </c>
      <c r="M20" s="4" t="s">
        <v>61</v>
      </c>
      <c r="N20" s="16"/>
      <c r="O20"/>
      <c r="P20"/>
      <c r="Q20"/>
      <c r="R20" s="4" t="s">
        <v>365</v>
      </c>
      <c r="S20" s="8" t="s">
        <v>43</v>
      </c>
    </row>
    <row r="21" spans="1:19" s="4" customFormat="1" ht="14.25" customHeight="1" x14ac:dyDescent="0.3">
      <c r="A21" s="4" t="s">
        <v>642</v>
      </c>
      <c r="B21" s="8" t="str">
        <f>CONCATENATE(A21,"_",SUBSTITUTE(IF(ISBLANK(L21),IF(ISBLANK(J21),IF(ISBLANK(I21),H21,I21),J21),L21)," ","_"))</f>
        <v>Phase_1_South_4_Fraxinus_excelsior</v>
      </c>
      <c r="C21" s="8" t="s">
        <v>42</v>
      </c>
      <c r="D21" s="22">
        <v>45545</v>
      </c>
      <c r="E21" s="6">
        <v>0.58333333333333304</v>
      </c>
      <c r="F21" s="4" t="s">
        <v>627</v>
      </c>
      <c r="G21" s="4" t="s">
        <v>870</v>
      </c>
      <c r="H21" s="4" t="s">
        <v>656</v>
      </c>
      <c r="I21" s="4" t="s">
        <v>675</v>
      </c>
      <c r="J21" s="4" t="s">
        <v>674</v>
      </c>
      <c r="K21" s="4" t="s">
        <v>783</v>
      </c>
      <c r="L21" s="4" t="s">
        <v>538</v>
      </c>
      <c r="M21" s="4" t="s">
        <v>61</v>
      </c>
      <c r="N21" s="16"/>
      <c r="O21"/>
      <c r="P21"/>
      <c r="Q21"/>
      <c r="R21" s="4" t="s">
        <v>365</v>
      </c>
      <c r="S21" s="8" t="s">
        <v>43</v>
      </c>
    </row>
    <row r="22" spans="1:19" s="4" customFormat="1" ht="14.25" customHeight="1" x14ac:dyDescent="0.3">
      <c r="A22" s="4" t="s">
        <v>642</v>
      </c>
      <c r="B22" s="8" t="str">
        <f>CONCATENATE(A22,"_",SUBSTITUTE(IF(ISBLANK(L22),IF(ISBLANK(J22),IF(ISBLANK(I22),H22,I22),J22),L22)," ","_"))</f>
        <v>Phase_1_South_4_Sorbus_acuparia</v>
      </c>
      <c r="C22" s="8" t="s">
        <v>42</v>
      </c>
      <c r="D22" s="22">
        <v>45545</v>
      </c>
      <c r="E22" s="6">
        <v>0.58333333333333304</v>
      </c>
      <c r="F22" s="4" t="s">
        <v>627</v>
      </c>
      <c r="G22" s="4" t="s">
        <v>870</v>
      </c>
      <c r="H22" s="4" t="s">
        <v>656</v>
      </c>
      <c r="I22" s="4" t="s">
        <v>660</v>
      </c>
      <c r="J22" s="4" t="s">
        <v>659</v>
      </c>
      <c r="K22" s="4" t="s">
        <v>780</v>
      </c>
      <c r="L22" s="4" t="s">
        <v>514</v>
      </c>
      <c r="M22" s="4" t="s">
        <v>61</v>
      </c>
      <c r="N22" s="16"/>
      <c r="O22"/>
      <c r="P22"/>
      <c r="Q22"/>
      <c r="R22" s="4" t="s">
        <v>365</v>
      </c>
      <c r="S22" s="8" t="s">
        <v>43</v>
      </c>
    </row>
    <row r="23" spans="1:19" s="4" customFormat="1" ht="14.25" customHeight="1" x14ac:dyDescent="0.3">
      <c r="A23" s="4" t="s">
        <v>643</v>
      </c>
      <c r="B23" s="8" t="str">
        <f>CONCATENATE(A23,"_",SUBSTITUTE(IF(ISBLANK(L23),IF(ISBLANK(J23),IF(ISBLANK(I23),H23,I23),J23),L23)," ","_"))</f>
        <v>Phase_1_South_5_Holcus_lanatus</v>
      </c>
      <c r="C23" s="8" t="s">
        <v>42</v>
      </c>
      <c r="D23" s="22">
        <v>45545</v>
      </c>
      <c r="E23" s="6">
        <v>0.58333333333333304</v>
      </c>
      <c r="F23" s="4" t="s">
        <v>627</v>
      </c>
      <c r="G23" s="4" t="s">
        <v>870</v>
      </c>
      <c r="H23" s="4" t="s">
        <v>656</v>
      </c>
      <c r="I23" s="4" t="s">
        <v>662</v>
      </c>
      <c r="J23" s="4" t="s">
        <v>661</v>
      </c>
      <c r="K23" s="4" t="s">
        <v>806</v>
      </c>
      <c r="L23" s="4" t="s">
        <v>549</v>
      </c>
      <c r="M23" s="4" t="s">
        <v>61</v>
      </c>
      <c r="N23" s="16"/>
      <c r="O23"/>
      <c r="P23"/>
      <c r="Q23"/>
      <c r="R23" s="4" t="s">
        <v>365</v>
      </c>
      <c r="S23" s="8" t="s">
        <v>43</v>
      </c>
    </row>
    <row r="24" spans="1:19" s="4" customFormat="1" ht="14.25" customHeight="1" x14ac:dyDescent="0.3">
      <c r="A24" s="4" t="s">
        <v>643</v>
      </c>
      <c r="B24" s="8" t="str">
        <f>CONCATENATE(A24,"_",SUBSTITUTE(IF(ISBLANK(L24),IF(ISBLANK(J24),IF(ISBLANK(I24),H24,I24),J24),L24)," ","_"))</f>
        <v>Phase_1_South_5_Juncus_conglomeratus</v>
      </c>
      <c r="C24" s="8" t="s">
        <v>42</v>
      </c>
      <c r="D24" s="22">
        <v>45545</v>
      </c>
      <c r="E24" s="6">
        <v>0.58333333333333304</v>
      </c>
      <c r="F24" s="4" t="s">
        <v>627</v>
      </c>
      <c r="G24" s="4" t="s">
        <v>870</v>
      </c>
      <c r="H24" s="4" t="s">
        <v>656</v>
      </c>
      <c r="I24" s="4" t="s">
        <v>662</v>
      </c>
      <c r="J24" s="4" t="s">
        <v>672</v>
      </c>
      <c r="K24" s="4" t="s">
        <v>616</v>
      </c>
      <c r="L24" s="4" t="s">
        <v>542</v>
      </c>
      <c r="M24" s="4" t="s">
        <v>61</v>
      </c>
      <c r="N24" s="16"/>
      <c r="O24"/>
      <c r="P24"/>
      <c r="Q24"/>
      <c r="R24" s="4" t="s">
        <v>365</v>
      </c>
      <c r="S24" s="8" t="s">
        <v>43</v>
      </c>
    </row>
    <row r="25" spans="1:19" s="4" customFormat="1" ht="14.25" customHeight="1" x14ac:dyDescent="0.3">
      <c r="A25" s="4" t="s">
        <v>643</v>
      </c>
      <c r="B25" s="8" t="str">
        <f>CONCATENATE(A25,"_",SUBSTITUTE(IF(ISBLANK(L25),IF(ISBLANK(J25),IF(ISBLANK(I25),H25,I25),J25),L25)," ","_"))</f>
        <v>Phase_1_South_5_Juncus_effusus</v>
      </c>
      <c r="C25" s="8" t="s">
        <v>42</v>
      </c>
      <c r="D25" s="22">
        <v>45545</v>
      </c>
      <c r="E25" s="6">
        <v>0.58333333333333304</v>
      </c>
      <c r="F25" s="4" t="s">
        <v>627</v>
      </c>
      <c r="G25" s="4" t="s">
        <v>870</v>
      </c>
      <c r="H25" s="4" t="s">
        <v>656</v>
      </c>
      <c r="I25" s="4" t="s">
        <v>662</v>
      </c>
      <c r="J25" s="4" t="s">
        <v>672</v>
      </c>
      <c r="K25" s="4" t="s">
        <v>616</v>
      </c>
      <c r="L25" s="4" t="s">
        <v>506</v>
      </c>
      <c r="M25" s="4" t="s">
        <v>61</v>
      </c>
      <c r="N25" s="16"/>
      <c r="O25"/>
      <c r="P25"/>
      <c r="Q25"/>
      <c r="R25" s="4" t="s">
        <v>365</v>
      </c>
      <c r="S25" s="8" t="s">
        <v>43</v>
      </c>
    </row>
    <row r="26" spans="1:19" s="4" customFormat="1" ht="14.25" customHeight="1" x14ac:dyDescent="0.3">
      <c r="A26" s="4" t="s">
        <v>643</v>
      </c>
      <c r="B26" s="8" t="str">
        <f>CONCATENATE(A26,"_",SUBSTITUTE(IF(ISBLANK(L26),IF(ISBLANK(J26),IF(ISBLANK(I26),H26,I26),J26),L26)," ","_"))</f>
        <v>Phase_1_South_5_Lotus_corniculatus</v>
      </c>
      <c r="C26" s="8" t="s">
        <v>42</v>
      </c>
      <c r="D26" s="22">
        <v>45545</v>
      </c>
      <c r="E26" s="6">
        <v>0.58333333333333304</v>
      </c>
      <c r="F26" s="4" t="s">
        <v>627</v>
      </c>
      <c r="G26" s="4" t="s">
        <v>870</v>
      </c>
      <c r="H26" s="4" t="s">
        <v>656</v>
      </c>
      <c r="I26" s="4" t="s">
        <v>671</v>
      </c>
      <c r="J26" s="4" t="s">
        <v>670</v>
      </c>
      <c r="K26" s="4" t="s">
        <v>807</v>
      </c>
      <c r="L26" s="4" t="s">
        <v>547</v>
      </c>
      <c r="M26" s="4" t="s">
        <v>61</v>
      </c>
      <c r="N26" s="16"/>
      <c r="O26"/>
      <c r="P26"/>
      <c r="Q26"/>
      <c r="R26" s="4" t="s">
        <v>365</v>
      </c>
      <c r="S26" s="8" t="s">
        <v>43</v>
      </c>
    </row>
    <row r="27" spans="1:19" s="4" customFormat="1" ht="14.25" customHeight="1" x14ac:dyDescent="0.3">
      <c r="A27" s="4" t="s">
        <v>643</v>
      </c>
      <c r="B27" s="8" t="str">
        <f>CONCATENATE(A27,"_",SUBSTITUTE(IF(ISBLANK(L27),IF(ISBLANK(J27),IF(ISBLANK(I27),H27,I27),J27),L27)," ","_"))</f>
        <v>Phase_1_South_5_Luzula_sylvatica</v>
      </c>
      <c r="C27" s="8" t="s">
        <v>42</v>
      </c>
      <c r="D27" s="22">
        <v>45545</v>
      </c>
      <c r="E27" s="6">
        <v>0.58333333333333304</v>
      </c>
      <c r="F27" s="4" t="s">
        <v>627</v>
      </c>
      <c r="G27" s="4" t="s">
        <v>870</v>
      </c>
      <c r="H27" s="4" t="s">
        <v>656</v>
      </c>
      <c r="I27" s="4" t="s">
        <v>662</v>
      </c>
      <c r="J27" s="4" t="s">
        <v>672</v>
      </c>
      <c r="K27" s="4" t="s">
        <v>808</v>
      </c>
      <c r="L27" s="4" t="s">
        <v>544</v>
      </c>
      <c r="M27" s="4" t="s">
        <v>61</v>
      </c>
      <c r="N27" s="16"/>
      <c r="O27"/>
      <c r="P27"/>
      <c r="Q27"/>
      <c r="R27" s="4" t="s">
        <v>365</v>
      </c>
      <c r="S27" s="8" t="s">
        <v>43</v>
      </c>
    </row>
    <row r="28" spans="1:19" s="4" customFormat="1" ht="14.25" customHeight="1" x14ac:dyDescent="0.3">
      <c r="A28" s="4" t="s">
        <v>643</v>
      </c>
      <c r="B28" s="8" t="str">
        <f>CONCATENATE(A28,"_",SUBSTITUTE(IF(ISBLANK(L28),IF(ISBLANK(J28),IF(ISBLANK(I28),H28,I28),J28),L28)," ","_"))</f>
        <v>Phase_1_South_5_Narthecium_ossifragum</v>
      </c>
      <c r="C28" s="8" t="s">
        <v>42</v>
      </c>
      <c r="D28" s="22">
        <v>45545</v>
      </c>
      <c r="E28" s="6">
        <v>0.58333333333333304</v>
      </c>
      <c r="F28" s="4" t="s">
        <v>627</v>
      </c>
      <c r="G28" s="4" t="s">
        <v>870</v>
      </c>
      <c r="H28" s="4" t="s">
        <v>656</v>
      </c>
      <c r="I28" s="4" t="s">
        <v>686</v>
      </c>
      <c r="J28" s="4" t="s">
        <v>866</v>
      </c>
      <c r="K28" s="4" t="s">
        <v>809</v>
      </c>
      <c r="L28" s="4" t="s">
        <v>553</v>
      </c>
      <c r="M28" s="4" t="s">
        <v>61</v>
      </c>
      <c r="N28" s="16"/>
      <c r="O28"/>
      <c r="P28"/>
      <c r="Q28"/>
      <c r="R28" s="4" t="s">
        <v>365</v>
      </c>
      <c r="S28" s="8" t="s">
        <v>43</v>
      </c>
    </row>
    <row r="29" spans="1:19" s="4" customFormat="1" ht="14.25" customHeight="1" x14ac:dyDescent="0.3">
      <c r="A29" s="4" t="s">
        <v>643</v>
      </c>
      <c r="B29" s="8" t="str">
        <f>CONCATENATE(A29,"_",SUBSTITUTE(IF(ISBLANK(L29),IF(ISBLANK(J29),IF(ISBLANK(I29),H29,I29),J29),L29)," ","_"))</f>
        <v>Phase_1_South_5_Sphagnum_squarrosum</v>
      </c>
      <c r="C29" s="8" t="s">
        <v>42</v>
      </c>
      <c r="D29" s="22">
        <v>45545</v>
      </c>
      <c r="E29" s="6">
        <v>0.58333333333333304</v>
      </c>
      <c r="F29" s="4" t="s">
        <v>627</v>
      </c>
      <c r="G29" s="4" t="s">
        <v>869</v>
      </c>
      <c r="H29" s="4" t="s">
        <v>680</v>
      </c>
      <c r="I29" s="4" t="s">
        <v>679</v>
      </c>
      <c r="J29" s="4" t="s">
        <v>678</v>
      </c>
      <c r="K29" s="4" t="s">
        <v>772</v>
      </c>
      <c r="L29" s="4" t="s">
        <v>551</v>
      </c>
      <c r="M29" s="4" t="s">
        <v>61</v>
      </c>
      <c r="N29" s="16"/>
      <c r="O29"/>
      <c r="P29"/>
      <c r="Q29"/>
      <c r="R29" s="4" t="s">
        <v>365</v>
      </c>
      <c r="S29" s="8" t="s">
        <v>43</v>
      </c>
    </row>
    <row r="30" spans="1:19" s="4" customFormat="1" ht="14.25" customHeight="1" x14ac:dyDescent="0.3">
      <c r="A30" s="4" t="s">
        <v>643</v>
      </c>
      <c r="B30" s="8" t="str">
        <f>CONCATENATE(A30,"_",SUBSTITUTE(IF(ISBLANK(L30),IF(ISBLANK(J30),IF(ISBLANK(I30),H30,I30),J30),L30)," ","_"))</f>
        <v>Phase_1_South_5_Succisa_pratensis</v>
      </c>
      <c r="C30" s="8" t="s">
        <v>42</v>
      </c>
      <c r="D30" s="22">
        <v>45545</v>
      </c>
      <c r="E30" s="6">
        <v>0.58333333333333304</v>
      </c>
      <c r="F30" s="4" t="s">
        <v>627</v>
      </c>
      <c r="G30" s="4" t="s">
        <v>870</v>
      </c>
      <c r="H30" s="4" t="s">
        <v>656</v>
      </c>
      <c r="I30" s="4" t="s">
        <v>685</v>
      </c>
      <c r="J30" s="4" t="s">
        <v>684</v>
      </c>
      <c r="K30" s="4" t="s">
        <v>810</v>
      </c>
      <c r="L30" s="4" t="s">
        <v>545</v>
      </c>
      <c r="M30" s="4" t="s">
        <v>61</v>
      </c>
      <c r="N30" s="16"/>
      <c r="O30"/>
      <c r="P30"/>
      <c r="Q30"/>
      <c r="R30" s="4" t="s">
        <v>365</v>
      </c>
      <c r="S30" s="8" t="s">
        <v>43</v>
      </c>
    </row>
    <row r="31" spans="1:19" s="4" customFormat="1" ht="14.25" customHeight="1" x14ac:dyDescent="0.3">
      <c r="A31" s="4" t="s">
        <v>644</v>
      </c>
      <c r="B31" s="8" t="str">
        <f>CONCATENATE(A31,"_",SUBSTITUTE(IF(ISBLANK(L31),IF(ISBLANK(J31),IF(ISBLANK(I31),H31,I31),J31),L31)," ","_"))</f>
        <v>Phase_1_South_6_Bombus_sp.</v>
      </c>
      <c r="C31" s="8" t="s">
        <v>42</v>
      </c>
      <c r="D31" s="22">
        <v>45545</v>
      </c>
      <c r="E31" s="6">
        <v>0.58333333333333304</v>
      </c>
      <c r="F31" s="4" t="s">
        <v>46</v>
      </c>
      <c r="G31" s="4" t="s">
        <v>47</v>
      </c>
      <c r="H31" s="4" t="s">
        <v>48</v>
      </c>
      <c r="I31" s="4" t="s">
        <v>101</v>
      </c>
      <c r="J31" s="4" t="s">
        <v>628</v>
      </c>
      <c r="K31" s="4" t="s">
        <v>566</v>
      </c>
      <c r="L31" s="4" t="s">
        <v>811</v>
      </c>
      <c r="M31" s="4" t="s">
        <v>51</v>
      </c>
      <c r="N31" s="16"/>
      <c r="O31"/>
      <c r="P31"/>
      <c r="Q31"/>
      <c r="R31" s="4" t="s">
        <v>365</v>
      </c>
      <c r="S31" s="8" t="s">
        <v>43</v>
      </c>
    </row>
    <row r="32" spans="1:19" s="4" customFormat="1" ht="14.25" customHeight="1" x14ac:dyDescent="0.3">
      <c r="A32" s="4" t="s">
        <v>644</v>
      </c>
      <c r="B32" s="8" t="str">
        <f>CONCATENATE(A32,"_",SUBSTITUTE(IF(ISBLANK(L32),IF(ISBLANK(J32),IF(ISBLANK(I32),H32,I32),J32),L32)," ","_"))</f>
        <v>Phase_1_South_6_Equisetum_sp.</v>
      </c>
      <c r="C32" s="8" t="s">
        <v>42</v>
      </c>
      <c r="D32" s="22">
        <v>45545</v>
      </c>
      <c r="E32" s="6">
        <v>0.58333333333333304</v>
      </c>
      <c r="F32" s="4" t="s">
        <v>627</v>
      </c>
      <c r="G32" s="4" t="s">
        <v>870</v>
      </c>
      <c r="H32" s="4" t="s">
        <v>624</v>
      </c>
      <c r="I32" s="4" t="s">
        <v>626</v>
      </c>
      <c r="J32" s="4" t="s">
        <v>625</v>
      </c>
      <c r="K32" s="4" t="s">
        <v>557</v>
      </c>
      <c r="L32" s="4" t="s">
        <v>812</v>
      </c>
      <c r="M32" s="4" t="s">
        <v>51</v>
      </c>
      <c r="N32" s="16"/>
      <c r="O32"/>
      <c r="P32"/>
      <c r="Q32"/>
      <c r="R32" s="4" t="s">
        <v>365</v>
      </c>
      <c r="S32" s="8" t="s">
        <v>43</v>
      </c>
    </row>
    <row r="33" spans="1:19" s="4" customFormat="1" ht="14.25" customHeight="1" x14ac:dyDescent="0.3">
      <c r="A33" s="4" t="s">
        <v>644</v>
      </c>
      <c r="B33" s="8" t="str">
        <f>CONCATENATE(A33,"_",SUBSTITUTE(IF(ISBLANK(L33),IF(ISBLANK(J33),IF(ISBLANK(I33),H33,I33),J33),L33)," ","_"))</f>
        <v>Phase_1_South_6_Holcus_lanatus</v>
      </c>
      <c r="C33" s="8" t="s">
        <v>42</v>
      </c>
      <c r="D33" s="22">
        <v>45545</v>
      </c>
      <c r="E33" s="6">
        <v>0.58333333333333304</v>
      </c>
      <c r="F33" s="4" t="s">
        <v>627</v>
      </c>
      <c r="G33" s="4" t="s">
        <v>870</v>
      </c>
      <c r="H33" s="4" t="s">
        <v>656</v>
      </c>
      <c r="I33" s="4" t="s">
        <v>662</v>
      </c>
      <c r="J33" s="4" t="s">
        <v>661</v>
      </c>
      <c r="K33" s="4" t="s">
        <v>806</v>
      </c>
      <c r="L33" s="4" t="s">
        <v>549</v>
      </c>
      <c r="M33" s="4" t="s">
        <v>61</v>
      </c>
      <c r="N33" s="16"/>
      <c r="O33"/>
      <c r="P33"/>
      <c r="Q33"/>
      <c r="R33" s="4" t="s">
        <v>365</v>
      </c>
      <c r="S33" s="8" t="s">
        <v>43</v>
      </c>
    </row>
    <row r="34" spans="1:19" s="4" customFormat="1" ht="14.25" customHeight="1" x14ac:dyDescent="0.3">
      <c r="A34" s="4" t="s">
        <v>644</v>
      </c>
      <c r="B34" s="8" t="str">
        <f>CONCATENATE(A34,"_",SUBSTITUTE(IF(ISBLANK(L34),IF(ISBLANK(J34),IF(ISBLANK(I34),H34,I34),J34),L34)," ","_"))</f>
        <v>Phase_1_South_6_Hypericum_elodes</v>
      </c>
      <c r="C34" s="8" t="s">
        <v>42</v>
      </c>
      <c r="D34" s="22">
        <v>45545</v>
      </c>
      <c r="E34" s="6">
        <v>0.58333333333333304</v>
      </c>
      <c r="F34" s="4" t="s">
        <v>627</v>
      </c>
      <c r="G34" s="4" t="s">
        <v>870</v>
      </c>
      <c r="H34" s="4" t="s">
        <v>656</v>
      </c>
      <c r="I34" s="4" t="s">
        <v>682</v>
      </c>
      <c r="J34" s="4" t="s">
        <v>683</v>
      </c>
      <c r="K34" s="4" t="s">
        <v>813</v>
      </c>
      <c r="L34" s="4" t="s">
        <v>562</v>
      </c>
      <c r="M34" s="4" t="s">
        <v>61</v>
      </c>
      <c r="N34" s="16"/>
      <c r="O34"/>
      <c r="P34"/>
      <c r="Q34"/>
      <c r="R34" s="4" t="s">
        <v>365</v>
      </c>
      <c r="S34" s="8" t="s">
        <v>43</v>
      </c>
    </row>
    <row r="35" spans="1:19" s="4" customFormat="1" ht="14.25" customHeight="1" x14ac:dyDescent="0.3">
      <c r="A35" s="4" t="s">
        <v>644</v>
      </c>
      <c r="B35" s="8" t="str">
        <f>CONCATENATE(A35,"_",SUBSTITUTE(IF(ISBLANK(L35),IF(ISBLANK(J35),IF(ISBLANK(I35),H35,I35),J35),L35)," ","_"))</f>
        <v>Phase_1_South_6_Juncus_effusus</v>
      </c>
      <c r="C35" s="8" t="s">
        <v>42</v>
      </c>
      <c r="D35" s="22">
        <v>45545</v>
      </c>
      <c r="E35" s="6">
        <v>0.58333333333333304</v>
      </c>
      <c r="F35" s="4" t="s">
        <v>627</v>
      </c>
      <c r="G35" s="4" t="s">
        <v>870</v>
      </c>
      <c r="H35" s="4" t="s">
        <v>656</v>
      </c>
      <c r="I35" s="4" t="s">
        <v>662</v>
      </c>
      <c r="J35" s="4" t="s">
        <v>672</v>
      </c>
      <c r="K35" s="4" t="s">
        <v>616</v>
      </c>
      <c r="L35" s="4" t="s">
        <v>506</v>
      </c>
      <c r="M35" s="4" t="s">
        <v>61</v>
      </c>
      <c r="N35" s="16"/>
      <c r="O35"/>
      <c r="P35"/>
      <c r="Q35"/>
      <c r="R35" s="4" t="s">
        <v>365</v>
      </c>
      <c r="S35" s="8" t="s">
        <v>43</v>
      </c>
    </row>
    <row r="36" spans="1:19" s="4" customFormat="1" ht="14.25" customHeight="1" x14ac:dyDescent="0.3">
      <c r="A36" s="4" t="s">
        <v>644</v>
      </c>
      <c r="B36" s="8" t="str">
        <f>CONCATENATE(A36,"_",SUBSTITUTE(IF(ISBLANK(L36),IF(ISBLANK(J36),IF(ISBLANK(I36),H36,I36),J36),L36)," ","_"))</f>
        <v>Phase_1_South_6_Narthecium_ossifragum</v>
      </c>
      <c r="C36" s="8" t="s">
        <v>42</v>
      </c>
      <c r="D36" s="22">
        <v>45545</v>
      </c>
      <c r="E36" s="6">
        <v>0.58333333333333304</v>
      </c>
      <c r="F36" s="4" t="s">
        <v>627</v>
      </c>
      <c r="G36" s="4" t="s">
        <v>870</v>
      </c>
      <c r="H36" s="4" t="s">
        <v>656</v>
      </c>
      <c r="I36" s="4" t="s">
        <v>686</v>
      </c>
      <c r="J36" s="4" t="s">
        <v>866</v>
      </c>
      <c r="K36" s="4" t="s">
        <v>809</v>
      </c>
      <c r="L36" s="4" t="s">
        <v>553</v>
      </c>
      <c r="M36" s="4" t="s">
        <v>61</v>
      </c>
      <c r="N36" s="16"/>
      <c r="O36"/>
      <c r="P36"/>
      <c r="Q36"/>
      <c r="R36" s="4" t="s">
        <v>365</v>
      </c>
      <c r="S36" s="8" t="s">
        <v>43</v>
      </c>
    </row>
    <row r="37" spans="1:19" s="4" customFormat="1" ht="14.25" customHeight="1" x14ac:dyDescent="0.3">
      <c r="A37" s="4" t="s">
        <v>644</v>
      </c>
      <c r="B37" s="8" t="str">
        <f>CONCATENATE(A37,"_",SUBSTITUTE(IF(ISBLANK(L37),IF(ISBLANK(J37),IF(ISBLANK(I37),H37,I37),J37),L37)," ","_"))</f>
        <v>Phase_1_South_6_Ranunculus_bulbosus</v>
      </c>
      <c r="C37" s="8" t="s">
        <v>42</v>
      </c>
      <c r="D37" s="22">
        <v>45545</v>
      </c>
      <c r="E37" s="6">
        <v>0.58333333333333304</v>
      </c>
      <c r="F37" s="4" t="s">
        <v>627</v>
      </c>
      <c r="G37" s="4" t="s">
        <v>870</v>
      </c>
      <c r="H37" s="4" t="s">
        <v>656</v>
      </c>
      <c r="I37" s="4" t="s">
        <v>664</v>
      </c>
      <c r="J37" s="4" t="s">
        <v>663</v>
      </c>
      <c r="K37" s="4" t="s">
        <v>794</v>
      </c>
      <c r="L37" s="4" t="s">
        <v>560</v>
      </c>
      <c r="M37" s="4" t="s">
        <v>61</v>
      </c>
      <c r="N37" s="16"/>
      <c r="O37"/>
      <c r="P37"/>
      <c r="Q37"/>
      <c r="R37" s="4" t="s">
        <v>365</v>
      </c>
      <c r="S37" s="8" t="s">
        <v>43</v>
      </c>
    </row>
    <row r="38" spans="1:19" s="4" customFormat="1" ht="14.25" customHeight="1" x14ac:dyDescent="0.3">
      <c r="A38" s="4" t="s">
        <v>644</v>
      </c>
      <c r="B38" s="8" t="str">
        <f>CONCATENATE(A38,"_",SUBSTITUTE(IF(ISBLANK(L38),IF(ISBLANK(J38),IF(ISBLANK(I38),H38,I38),J38),L38)," ","_"))</f>
        <v>Phase_1_South_6_Sphagnum_magellanicum</v>
      </c>
      <c r="C38" s="8" t="s">
        <v>42</v>
      </c>
      <c r="D38" s="22">
        <v>45545</v>
      </c>
      <c r="E38" s="6">
        <v>0.58333333333333304</v>
      </c>
      <c r="F38" s="4" t="s">
        <v>627</v>
      </c>
      <c r="G38" s="4" t="s">
        <v>869</v>
      </c>
      <c r="H38" s="4" t="s">
        <v>680</v>
      </c>
      <c r="I38" s="4" t="s">
        <v>679</v>
      </c>
      <c r="J38" s="4" t="s">
        <v>678</v>
      </c>
      <c r="K38" s="4" t="s">
        <v>772</v>
      </c>
      <c r="L38" s="4" t="s">
        <v>555</v>
      </c>
      <c r="M38" s="4" t="s">
        <v>61</v>
      </c>
      <c r="N38" s="16"/>
      <c r="O38"/>
      <c r="P38"/>
      <c r="Q38"/>
      <c r="R38" s="4" t="s">
        <v>365</v>
      </c>
      <c r="S38" s="8" t="s">
        <v>43</v>
      </c>
    </row>
    <row r="39" spans="1:19" s="4" customFormat="1" ht="14.25" customHeight="1" x14ac:dyDescent="0.3">
      <c r="A39" s="4" t="s">
        <v>644</v>
      </c>
      <c r="B39" s="8" t="str">
        <f>CONCATENATE(A39,"_",SUBSTITUTE(IF(ISBLANK(L39),IF(ISBLANK(J39),IF(ISBLANK(I39),H39,I39),J39),L39)," ","_"))</f>
        <v>Phase_1_South_6_Sphagnum_squarrosum</v>
      </c>
      <c r="C39" s="8" t="s">
        <v>42</v>
      </c>
      <c r="D39" s="22">
        <v>45545</v>
      </c>
      <c r="E39" s="6">
        <v>0.58333333333333304</v>
      </c>
      <c r="F39" s="4" t="s">
        <v>627</v>
      </c>
      <c r="G39" s="4" t="s">
        <v>869</v>
      </c>
      <c r="H39" s="4" t="s">
        <v>680</v>
      </c>
      <c r="I39" s="4" t="s">
        <v>679</v>
      </c>
      <c r="J39" s="4" t="s">
        <v>678</v>
      </c>
      <c r="K39" s="4" t="s">
        <v>772</v>
      </c>
      <c r="L39" s="4" t="s">
        <v>551</v>
      </c>
      <c r="M39" s="4" t="s">
        <v>61</v>
      </c>
      <c r="N39" s="16"/>
      <c r="O39"/>
      <c r="P39"/>
      <c r="Q39"/>
      <c r="R39" s="4" t="s">
        <v>365</v>
      </c>
      <c r="S39" s="8" t="s">
        <v>43</v>
      </c>
    </row>
    <row r="40" spans="1:19" s="4" customFormat="1" ht="14.25" customHeight="1" x14ac:dyDescent="0.3">
      <c r="A40" s="4" t="s">
        <v>644</v>
      </c>
      <c r="B40" s="8" t="str">
        <f>CONCATENATE(A40,"_",SUBSTITUTE(IF(ISBLANK(L40),IF(ISBLANK(J40),IF(ISBLANK(I40),H40,I40),J40),L40)," ","_"))</f>
        <v>Phase_1_South_6_Succisa_pratensis</v>
      </c>
      <c r="C40" s="8" t="s">
        <v>42</v>
      </c>
      <c r="D40" s="22">
        <v>45545</v>
      </c>
      <c r="E40" s="6">
        <v>0.58333333333333304</v>
      </c>
      <c r="F40" s="4" t="s">
        <v>627</v>
      </c>
      <c r="G40" s="4" t="s">
        <v>870</v>
      </c>
      <c r="H40" s="4" t="s">
        <v>656</v>
      </c>
      <c r="I40" s="4" t="s">
        <v>685</v>
      </c>
      <c r="J40" s="4" t="s">
        <v>684</v>
      </c>
      <c r="K40" s="4" t="s">
        <v>810</v>
      </c>
      <c r="L40" s="4" t="s">
        <v>545</v>
      </c>
      <c r="M40" s="4" t="s">
        <v>61</v>
      </c>
      <c r="N40" s="16"/>
      <c r="O40"/>
      <c r="P40"/>
      <c r="Q40"/>
      <c r="R40" s="4" t="s">
        <v>365</v>
      </c>
      <c r="S40" s="8" t="s">
        <v>43</v>
      </c>
    </row>
    <row r="41" spans="1:19" s="4" customFormat="1" ht="14.25" customHeight="1" x14ac:dyDescent="0.3">
      <c r="A41" s="4" t="s">
        <v>644</v>
      </c>
      <c r="B41" s="8" t="str">
        <f>CONCATENATE(A41,"_",SUBSTITUTE(IF(ISBLANK(L41),IF(ISBLANK(J41),IF(ISBLANK(I41),H41,I41),J41),L41)," ","_"))</f>
        <v>Phase_1_South_6_Viola_palustris</v>
      </c>
      <c r="C41" s="8" t="s">
        <v>42</v>
      </c>
      <c r="D41" s="22">
        <v>45545</v>
      </c>
      <c r="E41" s="6">
        <v>0.58333333333333304</v>
      </c>
      <c r="F41" s="4" t="s">
        <v>627</v>
      </c>
      <c r="G41" s="4" t="s">
        <v>870</v>
      </c>
      <c r="H41" s="4" t="s">
        <v>656</v>
      </c>
      <c r="I41" s="4" t="s">
        <v>682</v>
      </c>
      <c r="J41" s="4" t="s">
        <v>681</v>
      </c>
      <c r="K41" s="4" t="s">
        <v>814</v>
      </c>
      <c r="L41" s="4" t="s">
        <v>564</v>
      </c>
      <c r="M41" s="4" t="s">
        <v>61</v>
      </c>
      <c r="N41" s="16"/>
      <c r="O41"/>
      <c r="P41"/>
      <c r="Q41"/>
      <c r="R41" s="4" t="s">
        <v>365</v>
      </c>
      <c r="S41" s="8" t="s">
        <v>43</v>
      </c>
    </row>
    <row r="42" spans="1:19" s="4" customFormat="1" ht="14.25" customHeight="1" x14ac:dyDescent="0.3">
      <c r="A42" s="4" t="s">
        <v>645</v>
      </c>
      <c r="B42" s="8" t="str">
        <f>CONCATENATE(A42,"_",SUBSTITUTE(IF(ISBLANK(L42),IF(ISBLANK(J42),IF(ISBLANK(I42),H42,I42),J42),L42)," ","_"))</f>
        <v>Phase_1_South_7_Rhododendron_ponticum</v>
      </c>
      <c r="C42" s="8" t="s">
        <v>42</v>
      </c>
      <c r="D42" s="22">
        <v>45545</v>
      </c>
      <c r="E42" s="6">
        <v>0.58333333333333304</v>
      </c>
      <c r="F42" s="4" t="s">
        <v>627</v>
      </c>
      <c r="G42" s="4" t="s">
        <v>870</v>
      </c>
      <c r="H42" s="4" t="s">
        <v>656</v>
      </c>
      <c r="I42" s="4" t="s">
        <v>654</v>
      </c>
      <c r="J42" s="4" t="s">
        <v>655</v>
      </c>
      <c r="K42" s="4" t="s">
        <v>569</v>
      </c>
      <c r="L42" s="4" t="s">
        <v>570</v>
      </c>
      <c r="M42" s="4" t="s">
        <v>61</v>
      </c>
      <c r="N42" s="16"/>
      <c r="O42"/>
      <c r="P42"/>
      <c r="Q42"/>
      <c r="R42" s="4" t="s">
        <v>365</v>
      </c>
      <c r="S42" s="8" t="s">
        <v>43</v>
      </c>
    </row>
    <row r="43" spans="1:19" s="4" customFormat="1" ht="14.25" customHeight="1" x14ac:dyDescent="0.3">
      <c r="A43" s="4" t="s">
        <v>645</v>
      </c>
      <c r="B43" s="8" t="str">
        <f>CONCATENATE(A43,"_",SUBSTITUTE(IF(ISBLANK(L43),IF(ISBLANK(J43),IF(ISBLANK(I43),H43,I43),J43),L43)," ","_"))</f>
        <v>Phase_1_South_7_Ulex_europaeus</v>
      </c>
      <c r="C43" s="8" t="s">
        <v>42</v>
      </c>
      <c r="D43" s="22">
        <v>45545</v>
      </c>
      <c r="E43" s="6">
        <v>0.58333333333333304</v>
      </c>
      <c r="F43" s="4" t="s">
        <v>627</v>
      </c>
      <c r="G43" s="4" t="s">
        <v>870</v>
      </c>
      <c r="H43" s="4" t="s">
        <v>656</v>
      </c>
      <c r="I43" s="4" t="s">
        <v>671</v>
      </c>
      <c r="J43" s="4" t="s">
        <v>670</v>
      </c>
      <c r="K43" s="4" t="s">
        <v>774</v>
      </c>
      <c r="L43" s="4" t="s">
        <v>567</v>
      </c>
      <c r="M43" s="4" t="s">
        <v>61</v>
      </c>
      <c r="N43" s="16"/>
      <c r="O43"/>
      <c r="P43"/>
      <c r="Q43"/>
      <c r="R43" s="4" t="s">
        <v>365</v>
      </c>
      <c r="S43" s="8" t="s">
        <v>43</v>
      </c>
    </row>
    <row r="44" spans="1:19" s="4" customFormat="1" ht="14.25" customHeight="1" x14ac:dyDescent="0.3">
      <c r="A44" s="4" t="s">
        <v>688</v>
      </c>
      <c r="B44" s="8" t="str">
        <f>CONCATENATE(A44,"_",SUBSTITUTE(IF(ISBLANK(L44),IF(ISBLANK(J44),IF(ISBLANK(I44),H44,I44),J44),L44)," ","_"))</f>
        <v>Phase_1_South_9_Aquila_chrysaetos</v>
      </c>
      <c r="C44" s="8" t="s">
        <v>42</v>
      </c>
      <c r="D44" s="22">
        <v>45545</v>
      </c>
      <c r="E44" s="6">
        <v>0.58333333333333304</v>
      </c>
      <c r="F44" s="8" t="s">
        <v>46</v>
      </c>
      <c r="G44" s="4" t="s">
        <v>367</v>
      </c>
      <c r="H44" s="4" t="s">
        <v>368</v>
      </c>
      <c r="I44" s="4" t="s">
        <v>386</v>
      </c>
      <c r="J44" s="4" t="s">
        <v>387</v>
      </c>
      <c r="K44" s="4" t="s">
        <v>786</v>
      </c>
      <c r="L44" s="4" t="s">
        <v>385</v>
      </c>
      <c r="M44" s="4" t="s">
        <v>61</v>
      </c>
      <c r="N44" s="16"/>
      <c r="O44"/>
      <c r="P44"/>
      <c r="Q44"/>
      <c r="R44" s="4">
        <v>2</v>
      </c>
      <c r="S44" s="8" t="s">
        <v>43</v>
      </c>
    </row>
    <row r="45" spans="1:19" s="4" customFormat="1" ht="14.25" customHeight="1" x14ac:dyDescent="0.3">
      <c r="A45" s="4" t="s">
        <v>688</v>
      </c>
      <c r="B45" s="8" t="str">
        <f>CONCATENATE(A45,"_",SUBSTITUTE(IF(ISBLANK(L45),IF(ISBLANK(J45),IF(ISBLANK(I45),H45,I45),J45),L45)," ","_"))</f>
        <v>Phase_1_South_9_Pteridium_aquilinum</v>
      </c>
      <c r="C45" s="8" t="s">
        <v>42</v>
      </c>
      <c r="D45" s="22">
        <v>45545</v>
      </c>
      <c r="E45" s="6">
        <v>0.58333333333333304</v>
      </c>
      <c r="F45" s="4" t="s">
        <v>627</v>
      </c>
      <c r="G45" s="4" t="s">
        <v>870</v>
      </c>
      <c r="H45" s="4" t="s">
        <v>624</v>
      </c>
      <c r="I45" s="4" t="s">
        <v>669</v>
      </c>
      <c r="J45" s="4" t="s">
        <v>668</v>
      </c>
      <c r="K45" s="4" t="s">
        <v>778</v>
      </c>
      <c r="L45" s="4" t="s">
        <v>571</v>
      </c>
      <c r="M45" s="4" t="s">
        <v>61</v>
      </c>
      <c r="N45" s="16"/>
      <c r="O45"/>
      <c r="P45"/>
      <c r="Q45"/>
      <c r="R45" s="4" t="s">
        <v>365</v>
      </c>
      <c r="S45" s="8" t="s">
        <v>43</v>
      </c>
    </row>
    <row r="46" spans="1:19" s="4" customFormat="1" ht="14.25" customHeight="1" x14ac:dyDescent="0.25">
      <c r="A46" s="8" t="s">
        <v>330</v>
      </c>
      <c r="B46" s="8" t="str">
        <f>CONCATENATE(A46,"_",SUBSTITUTE(IF(ISBLANK(L46),IF(ISBLANK(J46),IF(ISBLANK(I46),H46,I46),J46),L46)," ","_"))</f>
        <v>Channel1_Sample_1_Argyroneta_aquatica</v>
      </c>
      <c r="C46" s="8" t="s">
        <v>42</v>
      </c>
      <c r="D46" s="12">
        <v>45546</v>
      </c>
      <c r="E46" s="14">
        <v>0.63541666666666663</v>
      </c>
      <c r="F46" s="8" t="s">
        <v>46</v>
      </c>
      <c r="G46" s="8" t="s">
        <v>47</v>
      </c>
      <c r="H46" s="16" t="s">
        <v>87</v>
      </c>
      <c r="I46" s="16" t="s">
        <v>88</v>
      </c>
      <c r="J46" s="16" t="s">
        <v>337</v>
      </c>
      <c r="K46" s="4" t="s">
        <v>726</v>
      </c>
      <c r="L46" s="4" t="s">
        <v>336</v>
      </c>
      <c r="M46" s="4" t="s">
        <v>61</v>
      </c>
      <c r="N46" s="8">
        <v>55.697176900000002</v>
      </c>
      <c r="O46" s="8">
        <v>-5.2817128000000002</v>
      </c>
      <c r="P46" s="16" t="s">
        <v>41</v>
      </c>
      <c r="Q46" s="8" t="s">
        <v>38</v>
      </c>
      <c r="R46" s="16">
        <v>1</v>
      </c>
      <c r="S46" s="8" t="s">
        <v>43</v>
      </c>
    </row>
    <row r="47" spans="1:19" s="4" customFormat="1" ht="14.25" customHeight="1" x14ac:dyDescent="0.25">
      <c r="A47" s="8" t="s">
        <v>330</v>
      </c>
      <c r="B47" s="8" t="str">
        <f>CONCATENATE(A47,"_",SUBSTITUTE(IF(ISBLANK(L47),IF(ISBLANK(J47),IF(ISBLANK(I47),H47,I47),J47),L47)," ","_"))</f>
        <v>Channel1_Sample_1_Cercopidae_sp.</v>
      </c>
      <c r="C47" s="8" t="s">
        <v>42</v>
      </c>
      <c r="D47" s="12">
        <v>45546</v>
      </c>
      <c r="E47" s="14">
        <v>0.63541666666666663</v>
      </c>
      <c r="F47" s="8" t="s">
        <v>46</v>
      </c>
      <c r="G47" s="8" t="s">
        <v>47</v>
      </c>
      <c r="H47" s="16" t="s">
        <v>48</v>
      </c>
      <c r="I47" s="16" t="s">
        <v>59</v>
      </c>
      <c r="J47" s="16" t="s">
        <v>60</v>
      </c>
      <c r="K47" s="4" t="s">
        <v>727</v>
      </c>
      <c r="L47" s="4" t="s">
        <v>727</v>
      </c>
      <c r="M47" s="4" t="s">
        <v>29</v>
      </c>
      <c r="N47" s="8">
        <v>55.697176900000002</v>
      </c>
      <c r="O47" s="8">
        <v>-5.2817128000000002</v>
      </c>
      <c r="P47" s="16" t="s">
        <v>41</v>
      </c>
      <c r="Q47" s="8" t="s">
        <v>38</v>
      </c>
      <c r="R47" s="16">
        <v>1</v>
      </c>
      <c r="S47" s="8" t="s">
        <v>43</v>
      </c>
    </row>
    <row r="48" spans="1:19" s="4" customFormat="1" ht="14.25" customHeight="1" x14ac:dyDescent="0.25">
      <c r="A48" s="8" t="s">
        <v>340</v>
      </c>
      <c r="B48" s="8" t="str">
        <f>CONCATENATE(A48,"_",SUBSTITUTE(IF(ISBLANK(L48),IF(ISBLANK(J48),IF(ISBLANK(I48),H48,I48),J48),L48)," ","_"))</f>
        <v>Channel1_Sample_3_Cercopidae_sp.</v>
      </c>
      <c r="C48" s="8" t="s">
        <v>42</v>
      </c>
      <c r="D48" s="12">
        <v>45546</v>
      </c>
      <c r="E48" s="14">
        <v>0.63541666666666663</v>
      </c>
      <c r="F48" s="8" t="s">
        <v>46</v>
      </c>
      <c r="G48" s="8" t="s">
        <v>47</v>
      </c>
      <c r="H48" s="16" t="s">
        <v>48</v>
      </c>
      <c r="I48" s="16" t="s">
        <v>59</v>
      </c>
      <c r="J48" s="16" t="s">
        <v>60</v>
      </c>
      <c r="K48" s="4" t="s">
        <v>727</v>
      </c>
      <c r="L48" s="4" t="s">
        <v>727</v>
      </c>
      <c r="M48" s="4" t="s">
        <v>29</v>
      </c>
      <c r="N48" s="8">
        <v>55.697176900000002</v>
      </c>
      <c r="O48" s="8">
        <v>-5.2817128000000002</v>
      </c>
      <c r="P48" s="16" t="s">
        <v>41</v>
      </c>
      <c r="Q48" s="8" t="s">
        <v>38</v>
      </c>
      <c r="R48" s="16">
        <v>1</v>
      </c>
      <c r="S48" s="8" t="s">
        <v>43</v>
      </c>
    </row>
    <row r="49" spans="1:19" s="4" customFormat="1" ht="14.25" customHeight="1" x14ac:dyDescent="0.25">
      <c r="A49" s="8" t="s">
        <v>340</v>
      </c>
      <c r="B49" s="8" t="str">
        <f>CONCATENATE(A49,"_",SUBSTITUTE(IF(ISBLANK(L49),IF(ISBLANK(J49),IF(ISBLANK(I49),H49,I49),J49),L49)," ","_"))</f>
        <v>Channel1_Sample_3_Gerris_lacustris</v>
      </c>
      <c r="C49" s="8" t="s">
        <v>42</v>
      </c>
      <c r="D49" s="12">
        <v>45546</v>
      </c>
      <c r="E49" s="14">
        <v>0.63541666666666663</v>
      </c>
      <c r="F49" s="16" t="s">
        <v>46</v>
      </c>
      <c r="G49" s="16" t="s">
        <v>47</v>
      </c>
      <c r="H49" s="16" t="s">
        <v>48</v>
      </c>
      <c r="I49" s="16" t="s">
        <v>59</v>
      </c>
      <c r="J49" s="16" t="s">
        <v>344</v>
      </c>
      <c r="K49" s="4" t="s">
        <v>728</v>
      </c>
      <c r="L49" s="4" t="s">
        <v>343</v>
      </c>
      <c r="M49" s="4" t="s">
        <v>61</v>
      </c>
      <c r="N49" s="8">
        <v>55.697176900000002</v>
      </c>
      <c r="O49" s="8">
        <v>-5.2817128000000002</v>
      </c>
      <c r="P49" s="16" t="s">
        <v>41</v>
      </c>
      <c r="Q49" s="8" t="s">
        <v>38</v>
      </c>
      <c r="R49" s="16">
        <v>1</v>
      </c>
      <c r="S49" s="8" t="s">
        <v>43</v>
      </c>
    </row>
    <row r="50" spans="1:19" ht="14.25" customHeight="1" x14ac:dyDescent="0.3">
      <c r="A50" s="8" t="s">
        <v>345</v>
      </c>
      <c r="B50" s="8" t="str">
        <f>CONCATENATE(A50,"_",SUBSTITUTE(IF(ISBLANK(L50),IF(ISBLANK(J50),IF(ISBLANK(I50),H50,I50),J50),L50)," ","_"))</f>
        <v>Channel2_Sample_1_Cercopidae_sp.</v>
      </c>
      <c r="C50" s="8" t="s">
        <v>42</v>
      </c>
      <c r="D50" s="12">
        <v>45546</v>
      </c>
      <c r="E50" s="14">
        <v>0.63541666666666663</v>
      </c>
      <c r="F50" s="8" t="s">
        <v>46</v>
      </c>
      <c r="G50" s="8" t="s">
        <v>47</v>
      </c>
      <c r="H50" s="16" t="s">
        <v>48</v>
      </c>
      <c r="I50" s="16" t="s">
        <v>59</v>
      </c>
      <c r="J50" s="16" t="s">
        <v>60</v>
      </c>
      <c r="K50" s="4" t="s">
        <v>727</v>
      </c>
      <c r="L50" s="4" t="s">
        <v>727</v>
      </c>
      <c r="M50" s="4" t="s">
        <v>29</v>
      </c>
      <c r="N50" s="8">
        <v>55.696921199999998</v>
      </c>
      <c r="O50" s="8">
        <v>-5.2819330999999998</v>
      </c>
      <c r="P50" s="16" t="s">
        <v>41</v>
      </c>
      <c r="Q50" s="8" t="s">
        <v>38</v>
      </c>
      <c r="R50" s="16">
        <v>1</v>
      </c>
      <c r="S50" s="8" t="s">
        <v>43</v>
      </c>
    </row>
    <row r="51" spans="1:19" ht="14.25" customHeight="1" x14ac:dyDescent="0.3">
      <c r="A51" s="8" t="s">
        <v>347</v>
      </c>
      <c r="B51" s="8" t="str">
        <f>CONCATENATE(A51,"_",SUBSTITUTE(IF(ISBLANK(L51),IF(ISBLANK(J51),IF(ISBLANK(I51),H51,I51),J51),L51)," ","_"))</f>
        <v>Channel2_Sample_2_Gerris_lacustris</v>
      </c>
      <c r="C51" s="8" t="s">
        <v>42</v>
      </c>
      <c r="D51" s="12">
        <v>45546</v>
      </c>
      <c r="E51" s="14">
        <v>0.63541666666666663</v>
      </c>
      <c r="F51" s="16" t="s">
        <v>46</v>
      </c>
      <c r="G51" s="16" t="s">
        <v>47</v>
      </c>
      <c r="H51" s="16" t="s">
        <v>48</v>
      </c>
      <c r="I51" s="16" t="s">
        <v>59</v>
      </c>
      <c r="J51" s="16" t="s">
        <v>344</v>
      </c>
      <c r="K51" s="4" t="s">
        <v>728</v>
      </c>
      <c r="L51" s="4" t="s">
        <v>343</v>
      </c>
      <c r="M51" s="4" t="s">
        <v>61</v>
      </c>
      <c r="N51" s="8">
        <v>55.696921199999998</v>
      </c>
      <c r="O51" s="8">
        <v>-5.2819330999999998</v>
      </c>
      <c r="P51" s="16" t="s">
        <v>41</v>
      </c>
      <c r="Q51" s="8" t="s">
        <v>38</v>
      </c>
      <c r="R51" s="16">
        <v>1</v>
      </c>
      <c r="S51" s="8" t="s">
        <v>43</v>
      </c>
    </row>
    <row r="52" spans="1:19" ht="14.25" customHeight="1" x14ac:dyDescent="0.3">
      <c r="A52" s="8" t="s">
        <v>347</v>
      </c>
      <c r="B52" s="8" t="str">
        <f>CONCATENATE(A52,"_",SUBSTITUTE(IF(ISBLANK(L52),IF(ISBLANK(J52),IF(ISBLANK(I52),H52,I52),J52),L52)," ","_"))</f>
        <v>Channel2_Sample_2_Odonata_sp.</v>
      </c>
      <c r="C52" s="8" t="s">
        <v>42</v>
      </c>
      <c r="D52" s="12">
        <v>45546</v>
      </c>
      <c r="E52" s="14">
        <v>0.63541666666666663</v>
      </c>
      <c r="F52" s="16" t="s">
        <v>46</v>
      </c>
      <c r="G52" s="16" t="s">
        <v>47</v>
      </c>
      <c r="H52" s="16" t="s">
        <v>48</v>
      </c>
      <c r="I52" s="16" t="s">
        <v>283</v>
      </c>
      <c r="J52" s="16" t="s">
        <v>729</v>
      </c>
      <c r="K52" s="4" t="s">
        <v>729</v>
      </c>
      <c r="L52" s="4" t="s">
        <v>729</v>
      </c>
      <c r="M52" s="4" t="s">
        <v>28</v>
      </c>
      <c r="N52" s="8">
        <v>55.696921199999998</v>
      </c>
      <c r="O52" s="8">
        <v>-5.2819330999999998</v>
      </c>
      <c r="P52" s="16" t="s">
        <v>41</v>
      </c>
      <c r="Q52" s="8" t="s">
        <v>38</v>
      </c>
      <c r="R52" s="16">
        <v>1</v>
      </c>
      <c r="S52" s="8" t="s">
        <v>43</v>
      </c>
    </row>
    <row r="53" spans="1:19" ht="14.25" customHeight="1" x14ac:dyDescent="0.3">
      <c r="A53" s="8" t="s">
        <v>347</v>
      </c>
      <c r="B53" s="8" t="str">
        <f>CONCATENATE(A53,"_",SUBSTITUTE(IF(ISBLANK(L53),IF(ISBLANK(J53),IF(ISBLANK(I53),H53,I53),J53),L53)," ","_"))</f>
        <v>Channel2_Sample_2_Polychaeta_sp.</v>
      </c>
      <c r="C53" s="8" t="s">
        <v>42</v>
      </c>
      <c r="D53" s="12">
        <v>45546</v>
      </c>
      <c r="E53" s="14">
        <v>0.63541666666666663</v>
      </c>
      <c r="F53" s="8" t="s">
        <v>46</v>
      </c>
      <c r="G53" s="8" t="s">
        <v>255</v>
      </c>
      <c r="H53" s="16" t="s">
        <v>867</v>
      </c>
      <c r="I53" s="16" t="s">
        <v>868</v>
      </c>
      <c r="J53" s="16" t="s">
        <v>868</v>
      </c>
      <c r="K53" s="4" t="s">
        <v>868</v>
      </c>
      <c r="L53" s="4" t="s">
        <v>868</v>
      </c>
      <c r="M53" s="4" t="s">
        <v>27</v>
      </c>
      <c r="N53" s="8">
        <v>55.696921199999998</v>
      </c>
      <c r="O53" s="8">
        <v>-5.2819330999999998</v>
      </c>
      <c r="P53" s="16" t="s">
        <v>41</v>
      </c>
      <c r="Q53" s="8" t="s">
        <v>38</v>
      </c>
      <c r="R53" s="16">
        <v>1</v>
      </c>
      <c r="S53" s="8" t="s">
        <v>43</v>
      </c>
    </row>
    <row r="54" spans="1:19" ht="14.25" customHeight="1" x14ac:dyDescent="0.3">
      <c r="A54" s="4" t="s">
        <v>469</v>
      </c>
      <c r="B54" s="8" t="str">
        <f>CONCATENATE(A54,"_",SUBSTITUTE(IF(ISBLANK(L54),IF(ISBLANK(J54),IF(ISBLANK(I54),H54,I54),J54),L54)," ","_"))</f>
        <v>day0_MCH5_Cervus_elaphus</v>
      </c>
      <c r="C54" s="8" t="s">
        <v>442</v>
      </c>
      <c r="D54" s="19">
        <v>45546</v>
      </c>
      <c r="E54" s="18" t="s">
        <v>472</v>
      </c>
      <c r="F54" s="8" t="s">
        <v>46</v>
      </c>
      <c r="G54" s="8" t="s">
        <v>367</v>
      </c>
      <c r="H54" s="8" t="s">
        <v>419</v>
      </c>
      <c r="I54" s="4" t="s">
        <v>420</v>
      </c>
      <c r="J54" s="4" t="s">
        <v>421</v>
      </c>
      <c r="K54" s="4" t="s">
        <v>730</v>
      </c>
      <c r="L54" s="4" t="s">
        <v>418</v>
      </c>
      <c r="M54" s="4" t="s">
        <v>61</v>
      </c>
      <c r="N54" s="4">
        <v>55.698929999999997</v>
      </c>
      <c r="O54" s="4">
        <v>-5.28531</v>
      </c>
      <c r="P54" s="8" t="s">
        <v>41</v>
      </c>
      <c r="Q54" s="8" t="s">
        <v>38</v>
      </c>
      <c r="R54" s="4">
        <v>2</v>
      </c>
      <c r="S54" s="8" t="s">
        <v>43</v>
      </c>
    </row>
    <row r="55" spans="1:19" ht="14.25" customHeight="1" x14ac:dyDescent="0.3">
      <c r="A55" s="4" t="s">
        <v>52</v>
      </c>
      <c r="B55" s="8" t="str">
        <f>CONCATENATE(A55,"_",SUBSTITUTE(IF(ISBLANK(L55),IF(ISBLANK(J55),IF(ISBLANK(I55),H55,I55),J55),L55)," ","_"))</f>
        <v>NS_Moth_trap_1_Agriphila_tristella</v>
      </c>
      <c r="C55" s="8" t="s">
        <v>42</v>
      </c>
      <c r="D55" s="5">
        <v>45546</v>
      </c>
      <c r="E55" s="6">
        <v>0.82430555555555551</v>
      </c>
      <c r="F55" s="4" t="s">
        <v>46</v>
      </c>
      <c r="G55" s="4" t="s">
        <v>47</v>
      </c>
      <c r="H55" s="4" t="s">
        <v>48</v>
      </c>
      <c r="I55" s="4" t="s">
        <v>49</v>
      </c>
      <c r="J55" s="4" t="s">
        <v>79</v>
      </c>
      <c r="K55" s="4" t="s">
        <v>746</v>
      </c>
      <c r="L55" s="4" t="s">
        <v>78</v>
      </c>
      <c r="M55" s="4" t="s">
        <v>61</v>
      </c>
      <c r="N55" s="4">
        <v>55.702829999999999</v>
      </c>
      <c r="O55" s="4">
        <v>-5.2671799999999998</v>
      </c>
      <c r="P55" s="16" t="s">
        <v>41</v>
      </c>
      <c r="Q55" s="4" t="s">
        <v>38</v>
      </c>
      <c r="R55" s="4">
        <v>1</v>
      </c>
      <c r="S55" s="8" t="s">
        <v>43</v>
      </c>
    </row>
    <row r="56" spans="1:19" ht="14.25" customHeight="1" x14ac:dyDescent="0.3">
      <c r="A56" s="4" t="s">
        <v>52</v>
      </c>
      <c r="B56" s="8" t="str">
        <f>CONCATENATE(A56,"_",SUBSTITUTE(IF(ISBLANK(L56),IF(ISBLANK(J56),IF(ISBLANK(I56),H56,I56),J56),L56)," ","_"))</f>
        <v>NS_Moth_trap_1_Amphipoea_sp.</v>
      </c>
      <c r="C56" s="8" t="s">
        <v>42</v>
      </c>
      <c r="D56" s="5">
        <v>45546</v>
      </c>
      <c r="E56" s="6">
        <v>0.82430555555555551</v>
      </c>
      <c r="F56" s="4" t="s">
        <v>46</v>
      </c>
      <c r="G56" s="4" t="s">
        <v>47</v>
      </c>
      <c r="H56" s="4" t="s">
        <v>48</v>
      </c>
      <c r="I56" s="4" t="s">
        <v>49</v>
      </c>
      <c r="J56" s="4" t="s">
        <v>64</v>
      </c>
      <c r="K56" s="4" t="s">
        <v>747</v>
      </c>
      <c r="L56" s="4" t="s">
        <v>76</v>
      </c>
      <c r="M56" s="4" t="s">
        <v>51</v>
      </c>
      <c r="N56" s="4">
        <v>55.702829999999999</v>
      </c>
      <c r="O56" s="4">
        <v>-5.2671799999999998</v>
      </c>
      <c r="P56" s="16" t="s">
        <v>41</v>
      </c>
      <c r="Q56" s="4" t="s">
        <v>38</v>
      </c>
      <c r="R56" s="4">
        <v>1</v>
      </c>
      <c r="S56" s="8" t="s">
        <v>43</v>
      </c>
    </row>
    <row r="57" spans="1:19" ht="14.25" customHeight="1" x14ac:dyDescent="0.3">
      <c r="A57" s="4" t="s">
        <v>52</v>
      </c>
      <c r="B57" s="8" t="str">
        <f>CONCATENATE(A57,"_",SUBSTITUTE(IF(ISBLANK(L57),IF(ISBLANK(J57),IF(ISBLANK(I57),H57,I57),J57),L57)," ","_"))</f>
        <v>NS_Moth_trap_1_Epinotia_abbreviana</v>
      </c>
      <c r="C57" s="8" t="s">
        <v>42</v>
      </c>
      <c r="D57" s="5">
        <v>45546</v>
      </c>
      <c r="E57" s="6">
        <v>0.82430555555555551</v>
      </c>
      <c r="F57" s="4" t="s">
        <v>46</v>
      </c>
      <c r="G57" s="4" t="s">
        <v>47</v>
      </c>
      <c r="H57" s="4" t="s">
        <v>48</v>
      </c>
      <c r="I57" s="4" t="s">
        <v>49</v>
      </c>
      <c r="J57" s="4" t="s">
        <v>81</v>
      </c>
      <c r="K57" s="4" t="s">
        <v>748</v>
      </c>
      <c r="L57" s="4" t="s">
        <v>80</v>
      </c>
      <c r="M57" s="4" t="s">
        <v>61</v>
      </c>
      <c r="N57" s="4">
        <v>55.702829999999999</v>
      </c>
      <c r="O57" s="4">
        <v>-5.2671799999999998</v>
      </c>
      <c r="P57" s="16" t="s">
        <v>41</v>
      </c>
      <c r="Q57" s="4" t="s">
        <v>38</v>
      </c>
      <c r="R57" s="4">
        <v>1</v>
      </c>
      <c r="S57" s="8" t="s">
        <v>43</v>
      </c>
    </row>
    <row r="58" spans="1:19" ht="14.25" customHeight="1" x14ac:dyDescent="0.3">
      <c r="A58" s="4" t="s">
        <v>52</v>
      </c>
      <c r="B58" s="8" t="str">
        <f>CONCATENATE(A58,"_",SUBSTITUTE(IF(ISBLANK(L58),IF(ISBLANK(J58),IF(ISBLANK(I58),H58,I58),J58),L58)," ","_"))</f>
        <v>NS_Moth_trap_1_Eugnorisma_glareosa</v>
      </c>
      <c r="C58" s="8" t="s">
        <v>42</v>
      </c>
      <c r="D58" s="5">
        <v>45546</v>
      </c>
      <c r="E58" s="6">
        <v>0.82430555555555551</v>
      </c>
      <c r="F58" s="4" t="s">
        <v>46</v>
      </c>
      <c r="G58" s="4" t="s">
        <v>47</v>
      </c>
      <c r="H58" s="4" t="s">
        <v>48</v>
      </c>
      <c r="I58" s="4" t="s">
        <v>49</v>
      </c>
      <c r="J58" s="4" t="s">
        <v>64</v>
      </c>
      <c r="K58" s="4" t="s">
        <v>749</v>
      </c>
      <c r="L58" s="4" t="s">
        <v>72</v>
      </c>
      <c r="M58" s="4" t="s">
        <v>61</v>
      </c>
      <c r="N58" s="4">
        <v>55.702829999999999</v>
      </c>
      <c r="O58" s="4">
        <v>-5.2671799999999998</v>
      </c>
      <c r="P58" s="16" t="s">
        <v>41</v>
      </c>
      <c r="Q58" s="4" t="s">
        <v>38</v>
      </c>
      <c r="R58" s="4">
        <v>1</v>
      </c>
      <c r="S58" s="8" t="s">
        <v>43</v>
      </c>
    </row>
    <row r="59" spans="1:19" ht="14.25" customHeight="1" x14ac:dyDescent="0.3">
      <c r="A59" s="4" t="s">
        <v>52</v>
      </c>
      <c r="B59" s="8" t="str">
        <f>CONCATENATE(A59,"_",SUBSTITUTE(IF(ISBLANK(L59),IF(ISBLANK(J59),IF(ISBLANK(I59),H59,I59),J59),L59)," ","_"))</f>
        <v>NS_Moth_trap_1_Gortyna_flavago</v>
      </c>
      <c r="C59" s="8" t="s">
        <v>42</v>
      </c>
      <c r="D59" s="5">
        <v>45546</v>
      </c>
      <c r="E59" s="6">
        <v>0.82430555555555551</v>
      </c>
      <c r="F59" s="4" t="s">
        <v>46</v>
      </c>
      <c r="G59" s="4" t="s">
        <v>47</v>
      </c>
      <c r="H59" s="4" t="s">
        <v>48</v>
      </c>
      <c r="I59" s="4" t="s">
        <v>49</v>
      </c>
      <c r="J59" s="4" t="s">
        <v>64</v>
      </c>
      <c r="K59" s="4" t="s">
        <v>750</v>
      </c>
      <c r="L59" s="4" t="s">
        <v>74</v>
      </c>
      <c r="M59" s="4" t="s">
        <v>61</v>
      </c>
      <c r="N59" s="4">
        <v>55.702829999999999</v>
      </c>
      <c r="O59" s="4">
        <v>-5.2671799999999998</v>
      </c>
      <c r="P59" s="16" t="s">
        <v>41</v>
      </c>
      <c r="Q59" s="4" t="s">
        <v>38</v>
      </c>
      <c r="R59" s="4">
        <v>1</v>
      </c>
      <c r="S59" s="8" t="s">
        <v>43</v>
      </c>
    </row>
    <row r="60" spans="1:19" ht="14.25" customHeight="1" x14ac:dyDescent="0.3">
      <c r="A60" s="4" t="s">
        <v>52</v>
      </c>
      <c r="B60" s="8" t="str">
        <f>CONCATENATE(A60,"_",SUBSTITUTE(IF(ISBLANK(L60),IF(ISBLANK(J60),IF(ISBLANK(I60),H60,I60),J60),L60)," ","_"))</f>
        <v>NS_Moth_trap_1_Halesus_radiatus</v>
      </c>
      <c r="C60" s="8" t="s">
        <v>42</v>
      </c>
      <c r="D60" s="5">
        <v>45546</v>
      </c>
      <c r="E60" s="6">
        <v>0.82430555555555551</v>
      </c>
      <c r="F60" s="4" t="s">
        <v>46</v>
      </c>
      <c r="G60" s="4" t="s">
        <v>47</v>
      </c>
      <c r="H60" s="4" t="s">
        <v>48</v>
      </c>
      <c r="I60" s="4" t="s">
        <v>84</v>
      </c>
      <c r="J60" s="4" t="s">
        <v>85</v>
      </c>
      <c r="K60" s="4" t="s">
        <v>751</v>
      </c>
      <c r="L60" s="4" t="s">
        <v>83</v>
      </c>
      <c r="M60" s="4" t="s">
        <v>61</v>
      </c>
      <c r="N60" s="4">
        <v>55.702829999999999</v>
      </c>
      <c r="O60" s="4">
        <v>-5.2671799999999998</v>
      </c>
      <c r="P60" s="16" t="s">
        <v>41</v>
      </c>
      <c r="Q60" s="4" t="s">
        <v>38</v>
      </c>
      <c r="R60" s="4">
        <v>1</v>
      </c>
      <c r="S60" s="8" t="s">
        <v>43</v>
      </c>
    </row>
    <row r="61" spans="1:19" ht="14.25" customHeight="1" x14ac:dyDescent="0.3">
      <c r="A61" s="4" t="s">
        <v>52</v>
      </c>
      <c r="B61" s="8" t="str">
        <f>CONCATENATE(A61,"_",SUBSTITUTE(IF(ISBLANK(L61),IF(ISBLANK(J61),IF(ISBLANK(I61),H61,I61),J61),L61)," ","_"))</f>
        <v>NS_Moth_trap_1_Metellina_sp.</v>
      </c>
      <c r="C61" s="8" t="s">
        <v>42</v>
      </c>
      <c r="D61" s="5">
        <v>45546</v>
      </c>
      <c r="E61" s="6">
        <v>0.82430555555555551</v>
      </c>
      <c r="F61" s="4" t="s">
        <v>46</v>
      </c>
      <c r="G61" s="4" t="s">
        <v>47</v>
      </c>
      <c r="H61" s="4" t="s">
        <v>87</v>
      </c>
      <c r="I61" s="4" t="s">
        <v>88</v>
      </c>
      <c r="J61" s="4" t="s">
        <v>89</v>
      </c>
      <c r="K61" s="4" t="s">
        <v>752</v>
      </c>
      <c r="L61" s="4" t="s">
        <v>207</v>
      </c>
      <c r="M61" s="4" t="s">
        <v>51</v>
      </c>
      <c r="N61" s="4">
        <v>55.702829999999999</v>
      </c>
      <c r="O61" s="4">
        <v>-5.2671799999999998</v>
      </c>
      <c r="P61" s="16" t="s">
        <v>41</v>
      </c>
      <c r="Q61" s="4" t="s">
        <v>38</v>
      </c>
      <c r="R61" s="4">
        <v>1</v>
      </c>
      <c r="S61" s="8" t="s">
        <v>43</v>
      </c>
    </row>
    <row r="62" spans="1:19" ht="14.25" customHeight="1" x14ac:dyDescent="0.3">
      <c r="A62" s="4" t="s">
        <v>52</v>
      </c>
      <c r="B62" s="8" t="str">
        <f>CONCATENATE(A62,"_",SUBSTITUTE(IF(ISBLANK(L62),IF(ISBLANK(J62),IF(ISBLANK(I62),H62,I62),J62),L62)," ","_"))</f>
        <v>NS_Moth_trap_1_Nephrotoma_appendiculata</v>
      </c>
      <c r="C62" s="8" t="s">
        <v>42</v>
      </c>
      <c r="D62" s="5">
        <v>45546</v>
      </c>
      <c r="E62" s="6">
        <v>0.82430555555555551</v>
      </c>
      <c r="F62" s="4" t="s">
        <v>46</v>
      </c>
      <c r="G62" s="4" t="s">
        <v>47</v>
      </c>
      <c r="H62" s="4" t="s">
        <v>48</v>
      </c>
      <c r="I62" s="4" t="s">
        <v>67</v>
      </c>
      <c r="J62" s="4" t="s">
        <v>68</v>
      </c>
      <c r="K62" s="4" t="s">
        <v>753</v>
      </c>
      <c r="L62" s="4" t="s">
        <v>66</v>
      </c>
      <c r="M62" s="4" t="s">
        <v>61</v>
      </c>
      <c r="N62" s="4">
        <v>55.702829999999999</v>
      </c>
      <c r="O62" s="4">
        <v>-5.2671799999999998</v>
      </c>
      <c r="P62" s="16" t="s">
        <v>41</v>
      </c>
      <c r="Q62" s="4" t="s">
        <v>38</v>
      </c>
      <c r="R62" s="4">
        <v>3</v>
      </c>
      <c r="S62" s="8" t="s">
        <v>43</v>
      </c>
    </row>
    <row r="63" spans="1:19" ht="14.25" customHeight="1" x14ac:dyDescent="0.3">
      <c r="A63" s="4" t="s">
        <v>52</v>
      </c>
      <c r="B63" s="8" t="str">
        <f>CONCATENATE(A63,"_",SUBSTITUTE(IF(ISBLANK(L63),IF(ISBLANK(J63),IF(ISBLANK(I63),H63,I63),J63),L63)," ","_"))</f>
        <v>NS_Moth_trap_1_Noctua_comes</v>
      </c>
      <c r="C63" s="8" t="s">
        <v>42</v>
      </c>
      <c r="D63" s="5">
        <v>45546</v>
      </c>
      <c r="E63" s="6">
        <v>0.82430555555555551</v>
      </c>
      <c r="F63" s="4" t="s">
        <v>46</v>
      </c>
      <c r="G63" s="4" t="s">
        <v>47</v>
      </c>
      <c r="H63" s="4" t="s">
        <v>48</v>
      </c>
      <c r="I63" s="4" t="s">
        <v>49</v>
      </c>
      <c r="J63" s="4" t="s">
        <v>64</v>
      </c>
      <c r="K63" s="4" t="s">
        <v>754</v>
      </c>
      <c r="L63" s="4" t="s">
        <v>70</v>
      </c>
      <c r="M63" s="4" t="s">
        <v>61</v>
      </c>
      <c r="N63" s="4">
        <v>55.702829999999999</v>
      </c>
      <c r="O63" s="4">
        <v>-5.2671799999999998</v>
      </c>
      <c r="P63" s="16" t="s">
        <v>41</v>
      </c>
      <c r="Q63" s="4" t="s">
        <v>38</v>
      </c>
      <c r="R63" s="4">
        <v>3</v>
      </c>
      <c r="S63" s="8" t="s">
        <v>43</v>
      </c>
    </row>
    <row r="64" spans="1:19" ht="14.25" customHeight="1" x14ac:dyDescent="0.3">
      <c r="A64" s="4" t="s">
        <v>52</v>
      </c>
      <c r="B64" s="8" t="str">
        <f>CONCATENATE(A64,"_",SUBSTITUTE(IF(ISBLANK(L64),IF(ISBLANK(J64),IF(ISBLANK(I64),H64,I64),J64),L64)," ","_"))</f>
        <v>NS_Moth_trap_1_Prosapia_bicincta</v>
      </c>
      <c r="C64" s="8" t="s">
        <v>42</v>
      </c>
      <c r="D64" s="5">
        <v>45546</v>
      </c>
      <c r="E64" s="6">
        <v>0.82430555555555551</v>
      </c>
      <c r="F64" s="8" t="s">
        <v>46</v>
      </c>
      <c r="G64" s="8" t="s">
        <v>47</v>
      </c>
      <c r="H64" s="4" t="s">
        <v>48</v>
      </c>
      <c r="I64" s="4" t="s">
        <v>59</v>
      </c>
      <c r="J64" s="4" t="s">
        <v>60</v>
      </c>
      <c r="K64" s="4" t="s">
        <v>755</v>
      </c>
      <c r="L64" s="4" t="s">
        <v>58</v>
      </c>
      <c r="M64" s="4" t="s">
        <v>61</v>
      </c>
      <c r="N64" s="4">
        <v>55.702829999999999</v>
      </c>
      <c r="O64" s="4">
        <v>-5.2671799999999998</v>
      </c>
      <c r="P64" s="16" t="s">
        <v>41</v>
      </c>
      <c r="Q64" s="4" t="s">
        <v>38</v>
      </c>
      <c r="R64" s="4">
        <v>1</v>
      </c>
      <c r="S64" s="8" t="s">
        <v>43</v>
      </c>
    </row>
    <row r="65" spans="1:19" ht="14.25" customHeight="1" x14ac:dyDescent="0.3">
      <c r="A65" s="4" t="s">
        <v>52</v>
      </c>
      <c r="B65" s="8" t="str">
        <f>CONCATENATE(A65,"_",SUBSTITUTE(IF(ISBLANK(L65),IF(ISBLANK(J65),IF(ISBLANK(I65),H65,I65),J65),L65)," ","_"))</f>
        <v>NS_Moth_trap_1_Stilbia_anomala</v>
      </c>
      <c r="C65" s="8" t="s">
        <v>42</v>
      </c>
      <c r="D65" s="5">
        <v>45546</v>
      </c>
      <c r="E65" s="6">
        <v>0.82430555555555551</v>
      </c>
      <c r="F65" s="4" t="s">
        <v>46</v>
      </c>
      <c r="G65" s="4" t="s">
        <v>47</v>
      </c>
      <c r="H65" s="4" t="s">
        <v>48</v>
      </c>
      <c r="I65" s="4" t="s">
        <v>49</v>
      </c>
      <c r="J65" s="4" t="s">
        <v>64</v>
      </c>
      <c r="K65" s="4" t="s">
        <v>756</v>
      </c>
      <c r="L65" s="4" t="s">
        <v>91</v>
      </c>
      <c r="M65" s="4" t="s">
        <v>61</v>
      </c>
      <c r="N65" s="4">
        <v>55.702829999999999</v>
      </c>
      <c r="O65" s="4">
        <v>-5.2671799999999998</v>
      </c>
      <c r="P65" s="16" t="s">
        <v>41</v>
      </c>
      <c r="Q65" s="4" t="s">
        <v>38</v>
      </c>
      <c r="R65" s="4">
        <v>1</v>
      </c>
      <c r="S65" s="8" t="s">
        <v>43</v>
      </c>
    </row>
    <row r="66" spans="1:19" ht="14.25" customHeight="1" x14ac:dyDescent="0.3">
      <c r="A66" s="4" t="s">
        <v>52</v>
      </c>
      <c r="B66" s="8" t="str">
        <f>CONCATENATE(A66,"_",SUBSTITUTE(IF(ISBLANK(L66),IF(ISBLANK(J66),IF(ISBLANK(I66),H66,I66),J66),L66)," ","_"))</f>
        <v>NS_Moth_trap_1_Xestia_xanthographa</v>
      </c>
      <c r="C66" s="8" t="s">
        <v>42</v>
      </c>
      <c r="D66" s="5">
        <v>45546</v>
      </c>
      <c r="E66" s="6">
        <v>0.82430555555555551</v>
      </c>
      <c r="F66" s="4" t="s">
        <v>46</v>
      </c>
      <c r="G66" s="4" t="s">
        <v>47</v>
      </c>
      <c r="H66" s="4" t="s">
        <v>48</v>
      </c>
      <c r="I66" s="7" t="s">
        <v>49</v>
      </c>
      <c r="J66" s="4" t="s">
        <v>64</v>
      </c>
      <c r="K66" s="4" t="s">
        <v>757</v>
      </c>
      <c r="L66" s="4" t="s">
        <v>63</v>
      </c>
      <c r="M66" s="4" t="s">
        <v>61</v>
      </c>
      <c r="N66" s="4">
        <v>55.702829999999999</v>
      </c>
      <c r="O66" s="4">
        <v>-5.2671799999999998</v>
      </c>
      <c r="P66" s="16" t="s">
        <v>41</v>
      </c>
      <c r="Q66" s="4" t="s">
        <v>38</v>
      </c>
      <c r="R66" s="4">
        <v>4</v>
      </c>
      <c r="S66" s="8" t="s">
        <v>43</v>
      </c>
    </row>
    <row r="67" spans="1:19" ht="14.25" customHeight="1" x14ac:dyDescent="0.3">
      <c r="A67" s="4" t="s">
        <v>103</v>
      </c>
      <c r="B67" s="8" t="str">
        <f>CONCATENATE(A67,"_",SUBSTITUTE(IF(ISBLANK(L67),IF(ISBLANK(J67),IF(ISBLANK(I67),H67,I67),J67),L67)," ","_"))</f>
        <v>NS_Moth_trap_2_Hemiptera_sp.</v>
      </c>
      <c r="C67" s="8" t="s">
        <v>42</v>
      </c>
      <c r="D67" s="5">
        <v>45546</v>
      </c>
      <c r="E67" s="6">
        <v>0.79166666666666663</v>
      </c>
      <c r="F67" s="8" t="s">
        <v>46</v>
      </c>
      <c r="G67" s="8" t="s">
        <v>47</v>
      </c>
      <c r="H67" s="4" t="s">
        <v>48</v>
      </c>
      <c r="I67" s="4" t="s">
        <v>59</v>
      </c>
      <c r="J67" s="16" t="s">
        <v>758</v>
      </c>
      <c r="K67" s="4" t="s">
        <v>758</v>
      </c>
      <c r="L67" s="4" t="s">
        <v>758</v>
      </c>
      <c r="M67" s="4" t="s">
        <v>28</v>
      </c>
      <c r="N67" s="4">
        <v>55.705019999999998</v>
      </c>
      <c r="O67" s="4">
        <v>-5.28172</v>
      </c>
      <c r="P67" s="16" t="s">
        <v>41</v>
      </c>
      <c r="Q67" s="4" t="s">
        <v>38</v>
      </c>
      <c r="R67" s="4">
        <v>2</v>
      </c>
      <c r="S67" s="8" t="s">
        <v>43</v>
      </c>
    </row>
    <row r="68" spans="1:19" ht="14.25" customHeight="1" x14ac:dyDescent="0.3">
      <c r="A68" s="4" t="s">
        <v>103</v>
      </c>
      <c r="B68" s="8" t="str">
        <f>CONCATENATE(A68,"_",SUBSTITUTE(IF(ISBLANK(L68),IF(ISBLANK(J68),IF(ISBLANK(I68),H68,I68),J68),L68)," ","_"))</f>
        <v>NS_Moth_trap_2_Nephrotoma_appendiculata</v>
      </c>
      <c r="C68" s="8" t="s">
        <v>42</v>
      </c>
      <c r="D68" s="5">
        <v>45546</v>
      </c>
      <c r="E68" s="6">
        <v>0.79166666666666663</v>
      </c>
      <c r="F68" s="4" t="s">
        <v>46</v>
      </c>
      <c r="G68" s="4" t="s">
        <v>47</v>
      </c>
      <c r="H68" s="4" t="s">
        <v>48</v>
      </c>
      <c r="I68" s="4" t="s">
        <v>67</v>
      </c>
      <c r="J68" s="4" t="s">
        <v>68</v>
      </c>
      <c r="K68" s="4" t="s">
        <v>753</v>
      </c>
      <c r="L68" s="4" t="s">
        <v>66</v>
      </c>
      <c r="M68" s="4" t="s">
        <v>61</v>
      </c>
      <c r="N68" s="4">
        <v>55.705019999999998</v>
      </c>
      <c r="O68" s="4">
        <v>-5.28172</v>
      </c>
      <c r="P68" s="16" t="s">
        <v>41</v>
      </c>
      <c r="Q68" s="4" t="s">
        <v>38</v>
      </c>
      <c r="R68" s="4">
        <v>4</v>
      </c>
      <c r="S68" s="8" t="s">
        <v>43</v>
      </c>
    </row>
    <row r="69" spans="1:19" ht="14.25" customHeight="1" x14ac:dyDescent="0.3">
      <c r="A69" s="4" t="s">
        <v>103</v>
      </c>
      <c r="B69" s="8" t="str">
        <f>CONCATENATE(A69,"_",SUBSTITUTE(IF(ISBLANK(L69),IF(ISBLANK(J69),IF(ISBLANK(I69),H69,I69),J69),L69)," ","_"))</f>
        <v>NS_Moth_trap_2_Prosapia_bicincta</v>
      </c>
      <c r="C69" s="8" t="s">
        <v>42</v>
      </c>
      <c r="D69" s="5">
        <v>45546</v>
      </c>
      <c r="E69" s="6">
        <v>0.79166666666666663</v>
      </c>
      <c r="F69" s="8" t="s">
        <v>46</v>
      </c>
      <c r="G69" s="8" t="s">
        <v>47</v>
      </c>
      <c r="H69" s="4" t="s">
        <v>48</v>
      </c>
      <c r="I69" s="4" t="s">
        <v>59</v>
      </c>
      <c r="J69" s="4" t="s">
        <v>60</v>
      </c>
      <c r="K69" s="4" t="s">
        <v>755</v>
      </c>
      <c r="L69" s="4" t="s">
        <v>58</v>
      </c>
      <c r="M69" s="4" t="s">
        <v>61</v>
      </c>
      <c r="N69" s="4">
        <v>55.705019999999998</v>
      </c>
      <c r="O69" s="4">
        <v>-5.28172</v>
      </c>
      <c r="P69" s="16" t="s">
        <v>41</v>
      </c>
      <c r="Q69" s="4" t="s">
        <v>38</v>
      </c>
      <c r="R69" s="4">
        <v>2</v>
      </c>
      <c r="S69" s="8" t="s">
        <v>43</v>
      </c>
    </row>
    <row r="70" spans="1:19" ht="14.25" customHeight="1" x14ac:dyDescent="0.3">
      <c r="A70" s="4" t="s">
        <v>103</v>
      </c>
      <c r="B70" s="8" t="str">
        <f>CONCATENATE(A70,"_",SUBSTITUTE(IF(ISBLANK(L70),IF(ISBLANK(J70),IF(ISBLANK(I70),H70,I70),J70),L70)," ","_"))</f>
        <v>NS_Moth_trap_2_Trichoceridae_sp.</v>
      </c>
      <c r="C70" s="8" t="s">
        <v>42</v>
      </c>
      <c r="D70" s="5">
        <v>45546</v>
      </c>
      <c r="E70" s="6">
        <v>0.79166666666666663</v>
      </c>
      <c r="F70" s="4" t="s">
        <v>46</v>
      </c>
      <c r="G70" s="4" t="s">
        <v>47</v>
      </c>
      <c r="H70" s="4" t="s">
        <v>48</v>
      </c>
      <c r="I70" s="4" t="s">
        <v>67</v>
      </c>
      <c r="J70" s="4" t="s">
        <v>502</v>
      </c>
      <c r="K70" s="4" t="s">
        <v>759</v>
      </c>
      <c r="L70" s="4" t="s">
        <v>759</v>
      </c>
      <c r="M70" s="4" t="s">
        <v>29</v>
      </c>
      <c r="N70" s="4">
        <v>55.705019999999998</v>
      </c>
      <c r="O70" s="4">
        <v>-5.28172</v>
      </c>
      <c r="P70" s="16" t="s">
        <v>41</v>
      </c>
      <c r="Q70" s="4" t="s">
        <v>38</v>
      </c>
      <c r="R70" s="4">
        <v>1</v>
      </c>
      <c r="S70" s="8" t="s">
        <v>43</v>
      </c>
    </row>
    <row r="71" spans="1:19" ht="14.25" customHeight="1" x14ac:dyDescent="0.3">
      <c r="A71" s="4" t="s">
        <v>103</v>
      </c>
      <c r="B71" s="8" t="str">
        <f>CONCATENATE(A71,"_",SUBSTITUTE(IF(ISBLANK(L71),IF(ISBLANK(J71),IF(ISBLANK(I71),H71,I71),J71),L71)," ","_"))</f>
        <v>NS_Moth_trap_2_Xestia_xanthographa</v>
      </c>
      <c r="C71" s="8" t="s">
        <v>42</v>
      </c>
      <c r="D71" s="5">
        <v>45546</v>
      </c>
      <c r="E71" s="6">
        <v>0.79166666666666663</v>
      </c>
      <c r="F71" s="4" t="s">
        <v>46</v>
      </c>
      <c r="G71" s="4" t="s">
        <v>47</v>
      </c>
      <c r="H71" s="4" t="s">
        <v>48</v>
      </c>
      <c r="I71" s="4" t="s">
        <v>49</v>
      </c>
      <c r="J71" s="4" t="s">
        <v>64</v>
      </c>
      <c r="K71" s="4" t="s">
        <v>757</v>
      </c>
      <c r="L71" s="4" t="s">
        <v>63</v>
      </c>
      <c r="M71" s="4" t="s">
        <v>61</v>
      </c>
      <c r="N71" s="4">
        <v>55.705019999999998</v>
      </c>
      <c r="O71" s="4">
        <v>-5.28172</v>
      </c>
      <c r="P71" s="16" t="s">
        <v>41</v>
      </c>
      <c r="Q71" s="4" t="s">
        <v>38</v>
      </c>
      <c r="R71" s="4">
        <v>3</v>
      </c>
      <c r="S71" s="8" t="s">
        <v>43</v>
      </c>
    </row>
    <row r="72" spans="1:19" ht="14.25" customHeight="1" x14ac:dyDescent="0.3">
      <c r="A72" s="8" t="s">
        <v>351</v>
      </c>
      <c r="B72" s="8" t="str">
        <f>CONCATENATE(A72,"_",SUBSTITUTE(IF(ISBLANK(L72),IF(ISBLANK(J72),IF(ISBLANK(I72),H72,I72),J72),L72)," ","_"))</f>
        <v>Perimeter_1_Araneidae_sp.</v>
      </c>
      <c r="C72" s="8" t="s">
        <v>42</v>
      </c>
      <c r="D72" s="12">
        <v>45546</v>
      </c>
      <c r="E72" s="14">
        <v>0.63541666666666663</v>
      </c>
      <c r="F72" s="16" t="s">
        <v>46</v>
      </c>
      <c r="G72" s="16" t="s">
        <v>47</v>
      </c>
      <c r="H72" s="16" t="s">
        <v>87</v>
      </c>
      <c r="I72" s="16" t="s">
        <v>88</v>
      </c>
      <c r="J72" s="16" t="s">
        <v>147</v>
      </c>
      <c r="K72" s="4" t="s">
        <v>769</v>
      </c>
      <c r="L72" s="4" t="s">
        <v>769</v>
      </c>
      <c r="M72" s="4" t="s">
        <v>29</v>
      </c>
      <c r="N72" s="8">
        <v>55.696973</v>
      </c>
      <c r="O72" s="8">
        <v>-5.2815130000000003</v>
      </c>
      <c r="P72" s="16" t="s">
        <v>41</v>
      </c>
      <c r="Q72" s="8" t="s">
        <v>38</v>
      </c>
      <c r="R72" s="16">
        <v>1</v>
      </c>
      <c r="S72" s="8" t="s">
        <v>43</v>
      </c>
    </row>
    <row r="73" spans="1:19" ht="14.25" customHeight="1" x14ac:dyDescent="0.3">
      <c r="A73" s="8" t="s">
        <v>351</v>
      </c>
      <c r="B73" s="8" t="str">
        <f>CONCATENATE(A73,"_",SUBSTITUTE(IF(ISBLANK(L73),IF(ISBLANK(J73),IF(ISBLANK(I73),H73,I73),J73),L73)," ","_"))</f>
        <v>Perimeter_1_Delphacidae_sp.</v>
      </c>
      <c r="C73" s="8" t="s">
        <v>42</v>
      </c>
      <c r="D73" s="12">
        <v>45546</v>
      </c>
      <c r="E73" s="14">
        <v>0.63541666666666663</v>
      </c>
      <c r="F73" s="16" t="s">
        <v>46</v>
      </c>
      <c r="G73" s="16" t="s">
        <v>47</v>
      </c>
      <c r="H73" s="16" t="s">
        <v>48</v>
      </c>
      <c r="I73" s="16" t="s">
        <v>59</v>
      </c>
      <c r="J73" s="16" t="s">
        <v>121</v>
      </c>
      <c r="K73" s="4" t="s">
        <v>735</v>
      </c>
      <c r="L73" s="4" t="s">
        <v>735</v>
      </c>
      <c r="M73" s="4" t="s">
        <v>29</v>
      </c>
      <c r="N73" s="8">
        <v>55.696973</v>
      </c>
      <c r="O73" s="8">
        <v>-5.2815130000000003</v>
      </c>
      <c r="P73" s="16" t="s">
        <v>41</v>
      </c>
      <c r="Q73" s="8" t="s">
        <v>38</v>
      </c>
      <c r="R73" s="16">
        <v>1</v>
      </c>
      <c r="S73" s="8" t="s">
        <v>43</v>
      </c>
    </row>
    <row r="74" spans="1:19" ht="14.25" customHeight="1" x14ac:dyDescent="0.3">
      <c r="A74" s="8" t="s">
        <v>351</v>
      </c>
      <c r="B74" s="8" t="str">
        <f>CONCATENATE(A74,"_",SUBSTITUTE(IF(ISBLANK(L74),IF(ISBLANK(J74),IF(ISBLANK(I74),H74,I74),J74),L74)," ","_"))</f>
        <v>Perimeter_1_Leptopterna_ferrugata</v>
      </c>
      <c r="C74" s="8" t="s">
        <v>42</v>
      </c>
      <c r="D74" s="12">
        <v>45546</v>
      </c>
      <c r="E74" s="14">
        <v>0.63541666666666663</v>
      </c>
      <c r="F74" s="16" t="s">
        <v>46</v>
      </c>
      <c r="G74" s="16" t="s">
        <v>47</v>
      </c>
      <c r="H74" s="16" t="s">
        <v>48</v>
      </c>
      <c r="I74" s="16" t="s">
        <v>59</v>
      </c>
      <c r="J74" s="16" t="s">
        <v>117</v>
      </c>
      <c r="K74" s="4" t="s">
        <v>770</v>
      </c>
      <c r="L74" s="4" t="s">
        <v>357</v>
      </c>
      <c r="M74" s="4" t="s">
        <v>61</v>
      </c>
      <c r="N74" s="8">
        <v>55.696973</v>
      </c>
      <c r="O74" s="8">
        <v>-5.2815130000000003</v>
      </c>
      <c r="P74" s="16" t="s">
        <v>41</v>
      </c>
      <c r="Q74" s="8" t="s">
        <v>38</v>
      </c>
      <c r="R74" s="16">
        <v>2</v>
      </c>
      <c r="S74" s="8" t="s">
        <v>43</v>
      </c>
    </row>
    <row r="75" spans="1:19" ht="14.25" customHeight="1" x14ac:dyDescent="0.3">
      <c r="A75" s="8" t="s">
        <v>351</v>
      </c>
      <c r="B75" s="8" t="str">
        <f>CONCATENATE(A75,"_",SUBSTITUTE(IF(ISBLANK(L75),IF(ISBLANK(J75),IF(ISBLANK(I75),H75,I75),J75),L75)," ","_"))</f>
        <v>Perimeter_1_Neophilaenus_lineatus</v>
      </c>
      <c r="C75" s="8" t="s">
        <v>42</v>
      </c>
      <c r="D75" s="12">
        <v>45546</v>
      </c>
      <c r="E75" s="14">
        <v>0.63541666666666663</v>
      </c>
      <c r="F75" s="16" t="s">
        <v>46</v>
      </c>
      <c r="G75" s="16" t="s">
        <v>47</v>
      </c>
      <c r="H75" s="16" t="s">
        <v>48</v>
      </c>
      <c r="I75" s="16" t="s">
        <v>59</v>
      </c>
      <c r="J75" s="16" t="s">
        <v>158</v>
      </c>
      <c r="K75" s="4" t="s">
        <v>745</v>
      </c>
      <c r="L75" s="4" t="s">
        <v>157</v>
      </c>
      <c r="M75" s="4" t="s">
        <v>61</v>
      </c>
      <c r="N75" s="8">
        <v>55.696973</v>
      </c>
      <c r="O75" s="8">
        <v>-5.2815130000000003</v>
      </c>
      <c r="P75" s="16" t="s">
        <v>41</v>
      </c>
      <c r="Q75" s="8" t="s">
        <v>38</v>
      </c>
      <c r="R75" s="16">
        <v>6</v>
      </c>
      <c r="S75" s="8" t="s">
        <v>43</v>
      </c>
    </row>
    <row r="76" spans="1:19" ht="14.25" customHeight="1" x14ac:dyDescent="0.3">
      <c r="A76" s="8" t="s">
        <v>351</v>
      </c>
      <c r="B76" s="8" t="str">
        <f>CONCATENATE(A76,"_",SUBSTITUTE(IF(ISBLANK(L76),IF(ISBLANK(J76),IF(ISBLANK(I76),H76,I76),J76),L76)," ","_"))</f>
        <v>Perimeter_1_Syrphidae_sp.</v>
      </c>
      <c r="C76" s="8" t="s">
        <v>42</v>
      </c>
      <c r="D76" s="12">
        <v>45546</v>
      </c>
      <c r="E76" s="14">
        <v>0.63541666666666663</v>
      </c>
      <c r="F76" s="16" t="s">
        <v>46</v>
      </c>
      <c r="G76" s="16" t="s">
        <v>47</v>
      </c>
      <c r="H76" s="16" t="s">
        <v>48</v>
      </c>
      <c r="I76" s="16" t="s">
        <v>67</v>
      </c>
      <c r="J76" s="16" t="s">
        <v>198</v>
      </c>
      <c r="K76" s="4" t="s">
        <v>771</v>
      </c>
      <c r="L76" s="4" t="s">
        <v>771</v>
      </c>
      <c r="M76" s="4" t="s">
        <v>29</v>
      </c>
      <c r="N76" s="8">
        <v>55.696973</v>
      </c>
      <c r="O76" s="8">
        <v>-5.2815130000000003</v>
      </c>
      <c r="P76" s="16" t="s">
        <v>41</v>
      </c>
      <c r="Q76" s="8" t="s">
        <v>38</v>
      </c>
      <c r="R76" s="16">
        <v>1</v>
      </c>
      <c r="S76" s="8" t="s">
        <v>43</v>
      </c>
    </row>
    <row r="77" spans="1:19" ht="14.25" customHeight="1" x14ac:dyDescent="0.3">
      <c r="A77" s="8" t="s">
        <v>359</v>
      </c>
      <c r="B77" s="8" t="str">
        <f>CONCATENATE(A77,"_",SUBSTITUTE(IF(ISBLANK(L77),IF(ISBLANK(J77),IF(ISBLANK(I77),H77,I77),J77),L77)," ","_"))</f>
        <v>Perimeter_2_Araneidae_sp.</v>
      </c>
      <c r="C77" s="8" t="s">
        <v>42</v>
      </c>
      <c r="D77" s="12">
        <v>45546</v>
      </c>
      <c r="E77" s="14">
        <v>0.63541666666666663</v>
      </c>
      <c r="F77" s="16" t="s">
        <v>46</v>
      </c>
      <c r="G77" s="16" t="s">
        <v>47</v>
      </c>
      <c r="H77" s="8" t="s">
        <v>87</v>
      </c>
      <c r="I77" s="8" t="s">
        <v>88</v>
      </c>
      <c r="J77" s="8" t="s">
        <v>147</v>
      </c>
      <c r="K77" s="4" t="s">
        <v>769</v>
      </c>
      <c r="L77" s="4" t="s">
        <v>769</v>
      </c>
      <c r="M77" s="4" t="s">
        <v>29</v>
      </c>
      <c r="N77" s="8">
        <v>55.696855100000001</v>
      </c>
      <c r="O77" s="8">
        <v>-5.2815532000000003</v>
      </c>
      <c r="P77" s="16" t="s">
        <v>41</v>
      </c>
      <c r="Q77" s="8" t="s">
        <v>38</v>
      </c>
      <c r="R77" s="8">
        <v>2</v>
      </c>
      <c r="S77" s="8" t="s">
        <v>43</v>
      </c>
    </row>
    <row r="78" spans="1:19" ht="14.25" customHeight="1" x14ac:dyDescent="0.3">
      <c r="A78" s="8" t="s">
        <v>359</v>
      </c>
      <c r="B78" s="8" t="str">
        <f>CONCATENATE(A78,"_",SUBSTITUTE(IF(ISBLANK(L78),IF(ISBLANK(J78),IF(ISBLANK(I78),H78,I78),J78),L78)," ","_"))</f>
        <v>Perimeter_2_Araneidae_sp.</v>
      </c>
      <c r="C78" s="8" t="s">
        <v>42</v>
      </c>
      <c r="D78" s="12">
        <v>45546</v>
      </c>
      <c r="E78" s="14">
        <v>0.63541666666666663</v>
      </c>
      <c r="F78" s="16" t="s">
        <v>46</v>
      </c>
      <c r="G78" s="16" t="s">
        <v>47</v>
      </c>
      <c r="H78" s="8" t="s">
        <v>87</v>
      </c>
      <c r="I78" s="8" t="s">
        <v>88</v>
      </c>
      <c r="J78" s="8" t="s">
        <v>147</v>
      </c>
      <c r="K78" s="4" t="s">
        <v>769</v>
      </c>
      <c r="L78" s="4" t="s">
        <v>769</v>
      </c>
      <c r="M78" s="4" t="s">
        <v>29</v>
      </c>
      <c r="N78" s="8">
        <v>55.696855100000001</v>
      </c>
      <c r="O78" s="8">
        <v>-5.2815532000000003</v>
      </c>
      <c r="P78" s="16" t="s">
        <v>41</v>
      </c>
      <c r="Q78" s="8" t="s">
        <v>38</v>
      </c>
      <c r="R78" s="8">
        <v>2</v>
      </c>
      <c r="S78" s="8" t="s">
        <v>43</v>
      </c>
    </row>
    <row r="79" spans="1:19" ht="14.25" customHeight="1" x14ac:dyDescent="0.3">
      <c r="A79" s="8" t="s">
        <v>359</v>
      </c>
      <c r="B79" s="8" t="str">
        <f>CONCATENATE(A79,"_",SUBSTITUTE(IF(ISBLANK(L79),IF(ISBLANK(J79),IF(ISBLANK(I79),H79,I79),J79),L79)," ","_"))</f>
        <v>Perimeter_2_Delphacidae_sp.</v>
      </c>
      <c r="C79" s="8" t="s">
        <v>42</v>
      </c>
      <c r="D79" s="12">
        <v>45546</v>
      </c>
      <c r="E79" s="14">
        <v>0.63541666666666663</v>
      </c>
      <c r="F79" s="16" t="s">
        <v>46</v>
      </c>
      <c r="G79" s="16" t="s">
        <v>47</v>
      </c>
      <c r="H79" s="8" t="s">
        <v>48</v>
      </c>
      <c r="I79" s="8" t="s">
        <v>59</v>
      </c>
      <c r="J79" s="8" t="s">
        <v>121</v>
      </c>
      <c r="K79" s="4" t="s">
        <v>735</v>
      </c>
      <c r="L79" s="4" t="s">
        <v>735</v>
      </c>
      <c r="M79" s="4" t="s">
        <v>29</v>
      </c>
      <c r="N79" s="8">
        <v>55.696855100000001</v>
      </c>
      <c r="O79" s="8">
        <v>-5.2815532000000003</v>
      </c>
      <c r="P79" s="16" t="s">
        <v>41</v>
      </c>
      <c r="Q79" s="8" t="s">
        <v>38</v>
      </c>
      <c r="R79" s="8">
        <v>2</v>
      </c>
      <c r="S79" s="8" t="s">
        <v>43</v>
      </c>
    </row>
    <row r="80" spans="1:19" ht="14.25" customHeight="1" x14ac:dyDescent="0.3">
      <c r="A80" s="8" t="s">
        <v>359</v>
      </c>
      <c r="B80" s="8" t="str">
        <f>CONCATENATE(A80,"_",SUBSTITUTE(IF(ISBLANK(L80),IF(ISBLANK(J80),IF(ISBLANK(I80),H80,I80),J80),L80)," ","_"))</f>
        <v>Perimeter_2_Leptopterna_ferrugata</v>
      </c>
      <c r="C80" s="8" t="s">
        <v>42</v>
      </c>
      <c r="D80" s="12">
        <v>45546</v>
      </c>
      <c r="E80" s="14">
        <v>0.63541666666666663</v>
      </c>
      <c r="F80" s="16" t="s">
        <v>46</v>
      </c>
      <c r="G80" s="16" t="s">
        <v>47</v>
      </c>
      <c r="H80" s="8" t="s">
        <v>48</v>
      </c>
      <c r="I80" s="8" t="s">
        <v>59</v>
      </c>
      <c r="J80" s="8" t="s">
        <v>117</v>
      </c>
      <c r="K80" s="4" t="s">
        <v>770</v>
      </c>
      <c r="L80" s="4" t="s">
        <v>357</v>
      </c>
      <c r="M80" s="4" t="s">
        <v>61</v>
      </c>
      <c r="N80" s="8">
        <v>55.696855100000001</v>
      </c>
      <c r="O80" s="8">
        <v>-5.2815532000000003</v>
      </c>
      <c r="P80" s="16" t="s">
        <v>41</v>
      </c>
      <c r="Q80" s="8" t="s">
        <v>38</v>
      </c>
      <c r="R80" s="8">
        <v>2</v>
      </c>
      <c r="S80" s="8" t="s">
        <v>43</v>
      </c>
    </row>
    <row r="81" spans="1:19" ht="14.25" customHeight="1" x14ac:dyDescent="0.3">
      <c r="A81" s="8" t="s">
        <v>359</v>
      </c>
      <c r="B81" s="8" t="str">
        <f>CONCATENATE(A81,"_",SUBSTITUTE(IF(ISBLANK(L81),IF(ISBLANK(J81),IF(ISBLANK(I81),H81,I81),J81),L81)," ","_"))</f>
        <v>Perimeter_2_Metellina_segmentata</v>
      </c>
      <c r="C81" s="8" t="s">
        <v>42</v>
      </c>
      <c r="D81" s="12">
        <v>45546</v>
      </c>
      <c r="E81" s="14">
        <v>0.63541666666666663</v>
      </c>
      <c r="F81" s="16" t="s">
        <v>46</v>
      </c>
      <c r="G81" s="16" t="s">
        <v>47</v>
      </c>
      <c r="H81" s="8" t="s">
        <v>87</v>
      </c>
      <c r="I81" s="8" t="s">
        <v>88</v>
      </c>
      <c r="J81" s="8" t="s">
        <v>89</v>
      </c>
      <c r="K81" s="4" t="s">
        <v>752</v>
      </c>
      <c r="L81" s="4" t="s">
        <v>176</v>
      </c>
      <c r="M81" s="4" t="s">
        <v>61</v>
      </c>
      <c r="N81" s="8">
        <v>55.696855100000001</v>
      </c>
      <c r="O81" s="8">
        <v>-5.2815532000000003</v>
      </c>
      <c r="P81" s="16" t="s">
        <v>41</v>
      </c>
      <c r="Q81" s="8" t="s">
        <v>38</v>
      </c>
      <c r="R81" s="8">
        <v>1</v>
      </c>
      <c r="S81" s="8" t="s">
        <v>43</v>
      </c>
    </row>
    <row r="82" spans="1:19" ht="14.25" customHeight="1" x14ac:dyDescent="0.3">
      <c r="A82" s="8" t="s">
        <v>359</v>
      </c>
      <c r="B82" s="8" t="str">
        <f>CONCATENATE(A82,"_",SUBSTITUTE(IF(ISBLANK(L82),IF(ISBLANK(J82),IF(ISBLANK(I82),H82,I82),J82),L82)," ","_"))</f>
        <v>Perimeter_2_Neophilaenus_lineatus</v>
      </c>
      <c r="C82" s="8" t="s">
        <v>42</v>
      </c>
      <c r="D82" s="12">
        <v>45546</v>
      </c>
      <c r="E82" s="14">
        <v>0.63541666666666663</v>
      </c>
      <c r="F82" s="16" t="s">
        <v>46</v>
      </c>
      <c r="G82" s="16" t="s">
        <v>47</v>
      </c>
      <c r="H82" s="8" t="s">
        <v>48</v>
      </c>
      <c r="I82" s="8" t="s">
        <v>59</v>
      </c>
      <c r="J82" s="8" t="s">
        <v>158</v>
      </c>
      <c r="K82" s="4" t="s">
        <v>745</v>
      </c>
      <c r="L82" s="4" t="s">
        <v>157</v>
      </c>
      <c r="M82" s="4" t="s">
        <v>61</v>
      </c>
      <c r="N82" s="8">
        <v>55.696855100000001</v>
      </c>
      <c r="O82" s="8">
        <v>-5.2815532000000003</v>
      </c>
      <c r="P82" s="16" t="s">
        <v>41</v>
      </c>
      <c r="Q82" s="8" t="s">
        <v>38</v>
      </c>
      <c r="R82" s="8">
        <v>3</v>
      </c>
      <c r="S82" s="8" t="s">
        <v>43</v>
      </c>
    </row>
    <row r="83" spans="1:19" ht="14.25" customHeight="1" x14ac:dyDescent="0.3">
      <c r="A83" s="8" t="s">
        <v>359</v>
      </c>
      <c r="B83" s="8" t="str">
        <f>CONCATENATE(A83,"_",SUBSTITUTE(IF(ISBLANK(L83),IF(ISBLANK(J83),IF(ISBLANK(I83),H83,I83),J83),L83)," ","_"))</f>
        <v>Perimeter_2_Orthotylus_ericetorum</v>
      </c>
      <c r="C83" s="8" t="s">
        <v>42</v>
      </c>
      <c r="D83" s="12">
        <v>45546</v>
      </c>
      <c r="E83" s="14">
        <v>0.63541666666666663</v>
      </c>
      <c r="F83" s="16" t="s">
        <v>46</v>
      </c>
      <c r="G83" s="16" t="s">
        <v>47</v>
      </c>
      <c r="H83" s="16" t="s">
        <v>48</v>
      </c>
      <c r="I83" s="16" t="s">
        <v>59</v>
      </c>
      <c r="J83" s="16" t="s">
        <v>117</v>
      </c>
      <c r="K83" s="4" t="s">
        <v>738</v>
      </c>
      <c r="L83" s="4" t="s">
        <v>116</v>
      </c>
      <c r="M83" s="4" t="s">
        <v>61</v>
      </c>
      <c r="N83" s="8">
        <v>55.696855100000001</v>
      </c>
      <c r="O83" s="8">
        <v>-5.2815532000000003</v>
      </c>
      <c r="P83" s="16" t="s">
        <v>41</v>
      </c>
      <c r="Q83" s="8" t="s">
        <v>38</v>
      </c>
      <c r="R83" s="16">
        <v>1</v>
      </c>
      <c r="S83" s="8" t="s">
        <v>43</v>
      </c>
    </row>
    <row r="84" spans="1:19" ht="14.25" customHeight="1" x14ac:dyDescent="0.3">
      <c r="A84" s="4" t="s">
        <v>714</v>
      </c>
      <c r="B84" s="8" t="str">
        <f>CONCATENATE(A84,"_",SUBSTITUTE(IF(ISBLANK(L84),IF(ISBLANK(J84),IF(ISBLANK(I84),H84,I84),J84),L84)," ","_"))</f>
        <v>Phase_1_North_01_Juncus_effusus</v>
      </c>
      <c r="C84" s="8" t="s">
        <v>42</v>
      </c>
      <c r="D84" s="22">
        <v>45546</v>
      </c>
      <c r="E84" s="6">
        <v>0.58333333333333337</v>
      </c>
      <c r="F84" s="4" t="s">
        <v>627</v>
      </c>
      <c r="G84" s="4" t="s">
        <v>870</v>
      </c>
      <c r="H84" s="4" t="s">
        <v>656</v>
      </c>
      <c r="I84" s="4" t="s">
        <v>662</v>
      </c>
      <c r="J84" s="4" t="s">
        <v>672</v>
      </c>
      <c r="K84" s="4" t="s">
        <v>616</v>
      </c>
      <c r="L84" s="4" t="s">
        <v>506</v>
      </c>
      <c r="M84" s="4" t="s">
        <v>61</v>
      </c>
      <c r="N84" s="16"/>
      <c r="R84" s="4" t="s">
        <v>365</v>
      </c>
      <c r="S84" s="8" t="s">
        <v>43</v>
      </c>
    </row>
    <row r="85" spans="1:19" ht="14.25" customHeight="1" x14ac:dyDescent="0.3">
      <c r="A85" s="4" t="s">
        <v>715</v>
      </c>
      <c r="B85" s="8" t="str">
        <f>CONCATENATE(A85,"_",SUBSTITUTE(IF(ISBLANK(L85),IF(ISBLANK(J85),IF(ISBLANK(I85),H85,I85),J85),L85)," ","_"))</f>
        <v>Phase_1_North_02_Sphagnum_magellanicum</v>
      </c>
      <c r="C85" s="8" t="s">
        <v>42</v>
      </c>
      <c r="D85" s="22">
        <v>45546</v>
      </c>
      <c r="E85" s="6">
        <v>0.58333333333333304</v>
      </c>
      <c r="F85" s="4" t="s">
        <v>627</v>
      </c>
      <c r="G85" s="4" t="s">
        <v>869</v>
      </c>
      <c r="H85" s="4" t="s">
        <v>680</v>
      </c>
      <c r="I85" s="4" t="s">
        <v>679</v>
      </c>
      <c r="J85" s="4" t="s">
        <v>678</v>
      </c>
      <c r="K85" s="4" t="s">
        <v>772</v>
      </c>
      <c r="L85" s="4" t="s">
        <v>555</v>
      </c>
      <c r="M85" s="4" t="s">
        <v>61</v>
      </c>
      <c r="N85" s="16"/>
      <c r="R85" s="4" t="s">
        <v>365</v>
      </c>
      <c r="S85" s="8" t="s">
        <v>43</v>
      </c>
    </row>
    <row r="86" spans="1:19" ht="14.25" customHeight="1" x14ac:dyDescent="0.3">
      <c r="A86" s="4" t="s">
        <v>716</v>
      </c>
      <c r="B86" s="8" t="str">
        <f>CONCATENATE(A86,"_",SUBSTITUTE(IF(ISBLANK(L86),IF(ISBLANK(J86),IF(ISBLANK(I86),H86,I86),J86),L86)," ","_"))</f>
        <v>Phase_1_North_03_Erica_cinerea</v>
      </c>
      <c r="C86" s="8" t="s">
        <v>42</v>
      </c>
      <c r="D86" s="22">
        <v>45546</v>
      </c>
      <c r="E86" s="6">
        <v>0.58333333333333304</v>
      </c>
      <c r="F86" s="4" t="s">
        <v>627</v>
      </c>
      <c r="G86" s="4" t="s">
        <v>870</v>
      </c>
      <c r="H86" s="4" t="s">
        <v>656</v>
      </c>
      <c r="I86" s="4" t="s">
        <v>654</v>
      </c>
      <c r="J86" s="4" t="s">
        <v>655</v>
      </c>
      <c r="K86" s="4" t="s">
        <v>773</v>
      </c>
      <c r="L86" s="4" t="s">
        <v>531</v>
      </c>
      <c r="M86" s="4" t="s">
        <v>61</v>
      </c>
      <c r="N86" s="16"/>
      <c r="R86" s="4" t="s">
        <v>365</v>
      </c>
      <c r="S86" s="8" t="s">
        <v>43</v>
      </c>
    </row>
    <row r="87" spans="1:19" ht="14.25" customHeight="1" x14ac:dyDescent="0.3">
      <c r="A87" s="4" t="s">
        <v>716</v>
      </c>
      <c r="B87" s="8" t="str">
        <f>CONCATENATE(A87,"_",SUBSTITUTE(IF(ISBLANK(L87),IF(ISBLANK(J87),IF(ISBLANK(I87),H87,I87),J87),L87)," ","_"))</f>
        <v>Phase_1_North_03_Ulex_europaeus</v>
      </c>
      <c r="C87" s="8" t="s">
        <v>42</v>
      </c>
      <c r="D87" s="22">
        <v>45546</v>
      </c>
      <c r="E87" s="6">
        <v>0.58333333333333304</v>
      </c>
      <c r="F87" s="4" t="s">
        <v>627</v>
      </c>
      <c r="G87" s="4" t="s">
        <v>870</v>
      </c>
      <c r="H87" s="4" t="s">
        <v>656</v>
      </c>
      <c r="I87" s="4" t="s">
        <v>671</v>
      </c>
      <c r="J87" s="4" t="s">
        <v>670</v>
      </c>
      <c r="K87" s="4" t="s">
        <v>774</v>
      </c>
      <c r="L87" s="4" t="s">
        <v>567</v>
      </c>
      <c r="M87" s="4" t="s">
        <v>61</v>
      </c>
      <c r="N87" s="16"/>
      <c r="R87" s="4" t="s">
        <v>365</v>
      </c>
      <c r="S87" s="8" t="s">
        <v>43</v>
      </c>
    </row>
    <row r="88" spans="1:19" ht="14.25" customHeight="1" x14ac:dyDescent="0.3">
      <c r="A88" s="4" t="s">
        <v>717</v>
      </c>
      <c r="B88" s="8" t="str">
        <f>CONCATENATE(A88,"_",SUBSTITUTE(IF(ISBLANK(L88),IF(ISBLANK(J88),IF(ISBLANK(I88),H88,I88),J88),L88)," ","_"))</f>
        <v>Phase_1_North_04_Alauda_arvensis</v>
      </c>
      <c r="C88" s="8" t="s">
        <v>42</v>
      </c>
      <c r="D88" s="22">
        <v>45546</v>
      </c>
      <c r="E88" s="6">
        <v>0.58333333333333304</v>
      </c>
      <c r="F88" s="8" t="s">
        <v>46</v>
      </c>
      <c r="G88" s="4" t="s">
        <v>367</v>
      </c>
      <c r="H88" s="4" t="s">
        <v>368</v>
      </c>
      <c r="I88" s="4" t="s">
        <v>372</v>
      </c>
      <c r="J88" s="4" t="s">
        <v>677</v>
      </c>
      <c r="K88" s="4" t="s">
        <v>775</v>
      </c>
      <c r="L88" s="4" t="s">
        <v>608</v>
      </c>
      <c r="M88" s="4" t="s">
        <v>61</v>
      </c>
      <c r="N88" s="16"/>
      <c r="R88" s="4">
        <v>1</v>
      </c>
      <c r="S88" s="8" t="s">
        <v>43</v>
      </c>
    </row>
    <row r="89" spans="1:19" ht="14.25" customHeight="1" x14ac:dyDescent="0.3">
      <c r="A89" s="4" t="s">
        <v>717</v>
      </c>
      <c r="B89" s="8" t="str">
        <f>CONCATENATE(A89,"_",SUBSTITUTE(IF(ISBLANK(L89),IF(ISBLANK(J89),IF(ISBLANK(I89),H89,I89),J89),L89)," ","_"))</f>
        <v>Phase_1_North_04_Corvus_corax</v>
      </c>
      <c r="C89" s="8" t="s">
        <v>42</v>
      </c>
      <c r="D89" s="22">
        <v>45546</v>
      </c>
      <c r="E89" s="6">
        <v>0.58333333333333304</v>
      </c>
      <c r="F89" s="4" t="s">
        <v>46</v>
      </c>
      <c r="G89" s="4" t="s">
        <v>367</v>
      </c>
      <c r="H89" s="4" t="s">
        <v>368</v>
      </c>
      <c r="I89" s="4" t="s">
        <v>372</v>
      </c>
      <c r="J89" s="4" t="s">
        <v>380</v>
      </c>
      <c r="K89" s="4" t="s">
        <v>776</v>
      </c>
      <c r="L89" s="4" t="s">
        <v>436</v>
      </c>
      <c r="M89" s="4" t="s">
        <v>61</v>
      </c>
      <c r="N89" s="16"/>
      <c r="R89" s="4">
        <v>2</v>
      </c>
      <c r="S89" s="8" t="s">
        <v>43</v>
      </c>
    </row>
    <row r="90" spans="1:19" ht="14.25" customHeight="1" x14ac:dyDescent="0.3">
      <c r="A90" s="4" t="s">
        <v>718</v>
      </c>
      <c r="B90" s="8" t="str">
        <f>CONCATENATE(A90,"_",SUBSTITUTE(IF(ISBLANK(L90),IF(ISBLANK(J90),IF(ISBLANK(I90),H90,I90),J90),L90)," ","_"))</f>
        <v>Phase_1_North_05_Cervus_elaphus</v>
      </c>
      <c r="C90" s="8" t="s">
        <v>42</v>
      </c>
      <c r="D90" s="22">
        <v>45546</v>
      </c>
      <c r="E90" s="6">
        <v>0.58333333333333304</v>
      </c>
      <c r="F90" s="8" t="s">
        <v>46</v>
      </c>
      <c r="G90" s="4" t="s">
        <v>367</v>
      </c>
      <c r="H90" s="4" t="s">
        <v>419</v>
      </c>
      <c r="I90" s="4" t="s">
        <v>420</v>
      </c>
      <c r="J90" s="4" t="s">
        <v>421</v>
      </c>
      <c r="K90" s="4" t="s">
        <v>730</v>
      </c>
      <c r="L90" s="4" t="s">
        <v>418</v>
      </c>
      <c r="M90" s="4" t="s">
        <v>61</v>
      </c>
      <c r="N90" s="16"/>
      <c r="R90" s="4" t="s">
        <v>365</v>
      </c>
      <c r="S90" s="8" t="s">
        <v>43</v>
      </c>
    </row>
    <row r="91" spans="1:19" ht="14.25" customHeight="1" x14ac:dyDescent="0.3">
      <c r="A91" s="4" t="s">
        <v>718</v>
      </c>
      <c r="B91" s="8" t="str">
        <f>CONCATENATE(A91,"_",SUBSTITUTE(IF(ISBLANK(L91),IF(ISBLANK(J91),IF(ISBLANK(I91),H91,I91),J91),L91)," ","_"))</f>
        <v>Phase_1_North_05_Lycaena_phleas</v>
      </c>
      <c r="C91" s="8" t="s">
        <v>42</v>
      </c>
      <c r="D91" s="22">
        <v>45546</v>
      </c>
      <c r="E91" s="6">
        <v>0.58333333333333304</v>
      </c>
      <c r="F91" s="4" t="s">
        <v>46</v>
      </c>
      <c r="G91" s="4" t="s">
        <v>47</v>
      </c>
      <c r="H91" s="4" t="s">
        <v>48</v>
      </c>
      <c r="I91" s="4" t="s">
        <v>49</v>
      </c>
      <c r="J91" s="4" t="s">
        <v>676</v>
      </c>
      <c r="K91" s="4" t="s">
        <v>777</v>
      </c>
      <c r="L91" s="4" t="s">
        <v>610</v>
      </c>
      <c r="M91" s="4" t="s">
        <v>61</v>
      </c>
      <c r="N91" s="16"/>
      <c r="R91" s="4" t="s">
        <v>365</v>
      </c>
      <c r="S91" s="8" t="s">
        <v>43</v>
      </c>
    </row>
    <row r="92" spans="1:19" ht="14.25" customHeight="1" x14ac:dyDescent="0.3">
      <c r="A92" s="4" t="s">
        <v>719</v>
      </c>
      <c r="B92" s="8" t="str">
        <f>CONCATENATE(A92,"_",SUBSTITUTE(IF(ISBLANK(L92),IF(ISBLANK(J92),IF(ISBLANK(I92),H92,I92),J92),L92)," ","_"))</f>
        <v>Phase_1_North_06_Juncus_effusus</v>
      </c>
      <c r="C92" s="8" t="s">
        <v>42</v>
      </c>
      <c r="D92" s="22">
        <v>45546</v>
      </c>
      <c r="E92" s="6">
        <v>0.58333333333333304</v>
      </c>
      <c r="F92" s="8" t="s">
        <v>627</v>
      </c>
      <c r="G92" s="4" t="s">
        <v>870</v>
      </c>
      <c r="H92" s="4" t="s">
        <v>656</v>
      </c>
      <c r="I92" s="4" t="s">
        <v>662</v>
      </c>
      <c r="J92" s="4" t="s">
        <v>672</v>
      </c>
      <c r="K92" s="4" t="s">
        <v>616</v>
      </c>
      <c r="L92" s="4" t="s">
        <v>506</v>
      </c>
      <c r="M92" s="4" t="s">
        <v>61</v>
      </c>
      <c r="N92" s="16"/>
      <c r="R92" s="4" t="s">
        <v>365</v>
      </c>
      <c r="S92" s="8" t="s">
        <v>43</v>
      </c>
    </row>
    <row r="93" spans="1:19" ht="14.25" customHeight="1" x14ac:dyDescent="0.3">
      <c r="A93" s="4" t="s">
        <v>719</v>
      </c>
      <c r="B93" s="8" t="str">
        <f>CONCATENATE(A93,"_",SUBSTITUTE(IF(ISBLANK(L93),IF(ISBLANK(J93),IF(ISBLANK(I93),H93,I93),J93),L93)," ","_"))</f>
        <v>Phase_1_North_06_Rhododendron_ponticum</v>
      </c>
      <c r="C93" s="8" t="s">
        <v>42</v>
      </c>
      <c r="D93" s="22">
        <v>45546</v>
      </c>
      <c r="E93" s="6">
        <v>0.58333333333333304</v>
      </c>
      <c r="F93" s="8" t="s">
        <v>627</v>
      </c>
      <c r="G93" s="4" t="s">
        <v>870</v>
      </c>
      <c r="H93" s="4" t="s">
        <v>656</v>
      </c>
      <c r="I93" s="4" t="s">
        <v>654</v>
      </c>
      <c r="J93" s="4" t="s">
        <v>655</v>
      </c>
      <c r="K93" s="4" t="s">
        <v>569</v>
      </c>
      <c r="L93" s="4" t="s">
        <v>570</v>
      </c>
      <c r="M93" s="4" t="s">
        <v>61</v>
      </c>
      <c r="N93" s="16"/>
      <c r="R93" s="4" t="s">
        <v>365</v>
      </c>
      <c r="S93" s="8" t="s">
        <v>43</v>
      </c>
    </row>
    <row r="94" spans="1:19" ht="14.25" customHeight="1" x14ac:dyDescent="0.3">
      <c r="A94" s="4" t="s">
        <v>720</v>
      </c>
      <c r="B94" s="8" t="str">
        <f>CONCATENATE(A94,"_",SUBSTITUTE(IF(ISBLANK(L94),IF(ISBLANK(J94),IF(ISBLANK(I94),H94,I94),J94),L94)," ","_"))</f>
        <v>Phase_1_North_07_Pteridium_aquilinum</v>
      </c>
      <c r="C94" s="8" t="s">
        <v>42</v>
      </c>
      <c r="D94" s="22">
        <v>45546</v>
      </c>
      <c r="E94" s="6">
        <v>0.58333333333333304</v>
      </c>
      <c r="F94" s="8" t="s">
        <v>627</v>
      </c>
      <c r="G94" s="4" t="s">
        <v>870</v>
      </c>
      <c r="H94" s="4" t="s">
        <v>624</v>
      </c>
      <c r="I94" s="4" t="s">
        <v>669</v>
      </c>
      <c r="J94" s="4" t="s">
        <v>668</v>
      </c>
      <c r="K94" s="4" t="s">
        <v>778</v>
      </c>
      <c r="L94" s="4" t="s">
        <v>571</v>
      </c>
      <c r="M94" s="4" t="s">
        <v>61</v>
      </c>
      <c r="N94" s="16"/>
      <c r="R94" s="4" t="s">
        <v>365</v>
      </c>
      <c r="S94" s="8" t="s">
        <v>43</v>
      </c>
    </row>
    <row r="95" spans="1:19" ht="14.25" customHeight="1" x14ac:dyDescent="0.3">
      <c r="A95" s="4" t="s">
        <v>721</v>
      </c>
      <c r="B95" s="8" t="str">
        <f>CONCATENATE(A95,"_",SUBSTITUTE(IF(ISBLANK(L95),IF(ISBLANK(J95),IF(ISBLANK(I95),H95,I95),J95),L95)," ","_"))</f>
        <v>Phase_1_North_08_Pteridium_aquilinum</v>
      </c>
      <c r="C95" s="8" t="s">
        <v>42</v>
      </c>
      <c r="D95" s="22">
        <v>45546</v>
      </c>
      <c r="E95" s="6">
        <v>0.58333333333333304</v>
      </c>
      <c r="F95" s="8" t="s">
        <v>627</v>
      </c>
      <c r="G95" s="4" t="s">
        <v>870</v>
      </c>
      <c r="H95" s="4" t="s">
        <v>624</v>
      </c>
      <c r="I95" s="4" t="s">
        <v>669</v>
      </c>
      <c r="J95" s="4" t="s">
        <v>668</v>
      </c>
      <c r="K95" s="4" t="s">
        <v>778</v>
      </c>
      <c r="L95" s="4" t="s">
        <v>571</v>
      </c>
      <c r="M95" s="4" t="s">
        <v>61</v>
      </c>
      <c r="N95" s="16"/>
      <c r="R95" s="4" t="s">
        <v>365</v>
      </c>
      <c r="S95" s="8" t="s">
        <v>43</v>
      </c>
    </row>
    <row r="96" spans="1:19" ht="14.25" customHeight="1" x14ac:dyDescent="0.3">
      <c r="A96" s="4" t="s">
        <v>721</v>
      </c>
      <c r="B96" s="8" t="str">
        <f>CONCATENATE(A96,"_",SUBSTITUTE(IF(ISBLANK(L96),IF(ISBLANK(J96),IF(ISBLANK(I96),H96,I96),J96),L96)," ","_"))</f>
        <v>Phase_1_North_08_Rubus_sp.</v>
      </c>
      <c r="C96" s="8" t="s">
        <v>42</v>
      </c>
      <c r="D96" s="22">
        <v>45546</v>
      </c>
      <c r="E96" s="6">
        <v>0.58333333333333304</v>
      </c>
      <c r="F96" s="8" t="s">
        <v>627</v>
      </c>
      <c r="G96" s="4" t="s">
        <v>870</v>
      </c>
      <c r="H96" s="4" t="s">
        <v>656</v>
      </c>
      <c r="I96" s="4" t="s">
        <v>660</v>
      </c>
      <c r="J96" s="4" t="s">
        <v>659</v>
      </c>
      <c r="K96" s="4" t="s">
        <v>612</v>
      </c>
      <c r="L96" s="4" t="s">
        <v>779</v>
      </c>
      <c r="M96" s="4" t="s">
        <v>51</v>
      </c>
      <c r="N96" s="16"/>
      <c r="R96" s="4" t="s">
        <v>365</v>
      </c>
      <c r="S96" s="8" t="s">
        <v>43</v>
      </c>
    </row>
    <row r="97" spans="1:19" ht="14.25" customHeight="1" x14ac:dyDescent="0.3">
      <c r="A97" s="4" t="s">
        <v>721</v>
      </c>
      <c r="B97" s="8" t="str">
        <f>CONCATENATE(A97,"_",SUBSTITUTE(IF(ISBLANK(L97),IF(ISBLANK(J97),IF(ISBLANK(I97),H97,I97),J97),L97)," ","_"))</f>
        <v>Phase_1_North_08_Sorbus_acuparia</v>
      </c>
      <c r="C97" s="8" t="s">
        <v>42</v>
      </c>
      <c r="D97" s="22">
        <v>45546</v>
      </c>
      <c r="E97" s="6">
        <v>0.58333333333333304</v>
      </c>
      <c r="F97" s="8" t="s">
        <v>627</v>
      </c>
      <c r="G97" s="4" t="s">
        <v>870</v>
      </c>
      <c r="H97" s="4" t="s">
        <v>656</v>
      </c>
      <c r="I97" s="4" t="s">
        <v>660</v>
      </c>
      <c r="J97" s="4" t="s">
        <v>659</v>
      </c>
      <c r="K97" s="4" t="s">
        <v>780</v>
      </c>
      <c r="L97" s="4" t="s">
        <v>514</v>
      </c>
      <c r="M97" s="4" t="s">
        <v>61</v>
      </c>
      <c r="N97" s="16"/>
      <c r="R97" s="4" t="s">
        <v>365</v>
      </c>
      <c r="S97" s="8" t="s">
        <v>43</v>
      </c>
    </row>
    <row r="98" spans="1:19" ht="14.25" customHeight="1" x14ac:dyDescent="0.3">
      <c r="A98" s="4" t="s">
        <v>722</v>
      </c>
      <c r="B98" s="8" t="str">
        <f>CONCATENATE(A98,"_",SUBSTITUTE(IF(ISBLANK(L98),IF(ISBLANK(J98),IF(ISBLANK(I98),H98,I98),J98),L98)," ","_"))</f>
        <v>Phase_1_North_09_Crataegus_monogyna</v>
      </c>
      <c r="C98" s="8" t="s">
        <v>42</v>
      </c>
      <c r="D98" s="22">
        <v>45546</v>
      </c>
      <c r="E98" s="6">
        <v>0.58333333333333304</v>
      </c>
      <c r="F98" s="8" t="s">
        <v>627</v>
      </c>
      <c r="G98" s="4" t="s">
        <v>870</v>
      </c>
      <c r="H98" s="4" t="s">
        <v>656</v>
      </c>
      <c r="I98" s="4" t="s">
        <v>660</v>
      </c>
      <c r="J98" s="4" t="s">
        <v>659</v>
      </c>
      <c r="K98" s="4" t="s">
        <v>781</v>
      </c>
      <c r="L98" s="4" t="s">
        <v>512</v>
      </c>
      <c r="M98" s="4" t="s">
        <v>61</v>
      </c>
      <c r="N98" s="16"/>
      <c r="R98" s="4" t="s">
        <v>365</v>
      </c>
      <c r="S98" s="8" t="s">
        <v>43</v>
      </c>
    </row>
    <row r="99" spans="1:19" ht="14.25" customHeight="1" x14ac:dyDescent="0.3">
      <c r="A99" s="4" t="s">
        <v>722</v>
      </c>
      <c r="B99" s="8" t="str">
        <f>CONCATENATE(A99,"_",SUBSTITUTE(IF(ISBLANK(L99),IF(ISBLANK(J99),IF(ISBLANK(I99),H99,I99),J99),L99)," ","_"))</f>
        <v>Phase_1_North_09_Fagus_sylvatica</v>
      </c>
      <c r="C99" s="8" t="s">
        <v>42</v>
      </c>
      <c r="D99" s="22">
        <v>45546</v>
      </c>
      <c r="E99" s="6">
        <v>0.58333333333333304</v>
      </c>
      <c r="F99" s="8" t="s">
        <v>627</v>
      </c>
      <c r="G99" s="4" t="s">
        <v>870</v>
      </c>
      <c r="H99" s="4" t="s">
        <v>656</v>
      </c>
      <c r="I99" s="4" t="s">
        <v>666</v>
      </c>
      <c r="J99" s="4" t="s">
        <v>673</v>
      </c>
      <c r="K99" s="4" t="s">
        <v>782</v>
      </c>
      <c r="L99" s="4" t="s">
        <v>614</v>
      </c>
      <c r="M99" s="4" t="s">
        <v>61</v>
      </c>
      <c r="N99" s="16"/>
      <c r="R99" s="4" t="s">
        <v>365</v>
      </c>
      <c r="S99" s="8" t="s">
        <v>43</v>
      </c>
    </row>
    <row r="100" spans="1:19" ht="14.25" customHeight="1" x14ac:dyDescent="0.3">
      <c r="A100" s="4" t="s">
        <v>722</v>
      </c>
      <c r="B100" s="8" t="str">
        <f>CONCATENATE(A100,"_",SUBSTITUTE(IF(ISBLANK(L100),IF(ISBLANK(J100),IF(ISBLANK(I100),H100,I100),J100),L100)," ","_"))</f>
        <v>Phase_1_North_09_Fraxinus_excelsior</v>
      </c>
      <c r="C100" s="8" t="s">
        <v>42</v>
      </c>
      <c r="D100" s="22">
        <v>45546</v>
      </c>
      <c r="E100" s="6">
        <v>0.58333333333333304</v>
      </c>
      <c r="F100" s="8" t="s">
        <v>627</v>
      </c>
      <c r="G100" s="4" t="s">
        <v>870</v>
      </c>
      <c r="H100" s="4" t="s">
        <v>656</v>
      </c>
      <c r="I100" s="4" t="s">
        <v>675</v>
      </c>
      <c r="J100" s="4" t="s">
        <v>674</v>
      </c>
      <c r="K100" s="4" t="s">
        <v>783</v>
      </c>
      <c r="L100" s="4" t="s">
        <v>538</v>
      </c>
      <c r="M100" s="4" t="s">
        <v>61</v>
      </c>
      <c r="N100" s="16"/>
      <c r="R100" s="4" t="s">
        <v>365</v>
      </c>
      <c r="S100" s="8" t="s">
        <v>43</v>
      </c>
    </row>
    <row r="101" spans="1:19" ht="14.25" customHeight="1" x14ac:dyDescent="0.3">
      <c r="A101" s="4" t="s">
        <v>646</v>
      </c>
      <c r="B101" s="8" t="str">
        <f>CONCATENATE(A101,"_",SUBSTITUTE(IF(ISBLANK(L101),IF(ISBLANK(J101),IF(ISBLANK(I101),H101,I101),J101),L101)," ","_"))</f>
        <v>Phase_1_North_10_Deschampsia_cespitosa</v>
      </c>
      <c r="C101" s="8" t="s">
        <v>42</v>
      </c>
      <c r="D101" s="22">
        <v>45546</v>
      </c>
      <c r="E101" s="6">
        <v>0.58333333333333304</v>
      </c>
      <c r="F101" s="8" t="s">
        <v>627</v>
      </c>
      <c r="G101" s="4" t="s">
        <v>870</v>
      </c>
      <c r="H101" s="4" t="s">
        <v>656</v>
      </c>
      <c r="I101" s="4" t="s">
        <v>662</v>
      </c>
      <c r="J101" s="4" t="s">
        <v>661</v>
      </c>
      <c r="K101" s="4" t="s">
        <v>784</v>
      </c>
      <c r="L101" s="4" t="s">
        <v>508</v>
      </c>
      <c r="M101" s="4" t="s">
        <v>61</v>
      </c>
      <c r="N101" s="16"/>
      <c r="R101" s="4" t="s">
        <v>365</v>
      </c>
      <c r="S101" s="8" t="s">
        <v>43</v>
      </c>
    </row>
    <row r="102" spans="1:19" ht="14.25" customHeight="1" x14ac:dyDescent="0.3">
      <c r="A102" s="4" t="s">
        <v>646</v>
      </c>
      <c r="B102" s="8" t="str">
        <f>CONCATENATE(A102,"_",SUBSTITUTE(IF(ISBLANK(L102),IF(ISBLANK(J102),IF(ISBLANK(I102),H102,I102),J102),L102)," ","_"))</f>
        <v>Phase_1_North_10_Erica_cinerea</v>
      </c>
      <c r="C102" s="8" t="s">
        <v>42</v>
      </c>
      <c r="D102" s="22">
        <v>45546</v>
      </c>
      <c r="E102" s="6">
        <v>0.58333333333333304</v>
      </c>
      <c r="F102" s="8" t="s">
        <v>627</v>
      </c>
      <c r="G102" s="4" t="s">
        <v>870</v>
      </c>
      <c r="H102" s="4" t="s">
        <v>656</v>
      </c>
      <c r="I102" s="4" t="s">
        <v>654</v>
      </c>
      <c r="J102" s="4" t="s">
        <v>655</v>
      </c>
      <c r="K102" s="4" t="s">
        <v>773</v>
      </c>
      <c r="L102" s="4" t="s">
        <v>531</v>
      </c>
      <c r="M102" s="4" t="s">
        <v>61</v>
      </c>
      <c r="N102" s="16"/>
      <c r="R102" s="4" t="s">
        <v>365</v>
      </c>
      <c r="S102" s="8" t="s">
        <v>43</v>
      </c>
    </row>
    <row r="103" spans="1:19" ht="14.25" customHeight="1" x14ac:dyDescent="0.3">
      <c r="A103" s="4" t="s">
        <v>646</v>
      </c>
      <c r="B103" s="8" t="str">
        <f>CONCATENATE(A103,"_",SUBSTITUTE(IF(ISBLANK(L103),IF(ISBLANK(J103),IF(ISBLANK(I103),H103,I103),J103),L103)," ","_"))</f>
        <v>Phase_1_North_10_Juncus_effusus</v>
      </c>
      <c r="C103" s="8" t="s">
        <v>42</v>
      </c>
      <c r="D103" s="22">
        <v>45546</v>
      </c>
      <c r="E103" s="6">
        <v>0.58333333333333304</v>
      </c>
      <c r="F103" s="8" t="s">
        <v>627</v>
      </c>
      <c r="G103" s="4" t="s">
        <v>870</v>
      </c>
      <c r="H103" s="4" t="s">
        <v>656</v>
      </c>
      <c r="I103" s="4" t="s">
        <v>662</v>
      </c>
      <c r="J103" s="4" t="s">
        <v>672</v>
      </c>
      <c r="K103" s="4" t="s">
        <v>616</v>
      </c>
      <c r="L103" s="4" t="s">
        <v>506</v>
      </c>
      <c r="M103" s="4" t="s">
        <v>61</v>
      </c>
      <c r="N103" s="16"/>
      <c r="R103" s="4" t="s">
        <v>365</v>
      </c>
      <c r="S103" s="8" t="s">
        <v>43</v>
      </c>
    </row>
    <row r="104" spans="1:19" ht="14.25" customHeight="1" x14ac:dyDescent="0.3">
      <c r="A104" s="4" t="s">
        <v>646</v>
      </c>
      <c r="B104" s="8" t="str">
        <f>CONCATENATE(A104,"_",SUBSTITUTE(IF(ISBLANK(L104),IF(ISBLANK(J104),IF(ISBLANK(I104),H104,I104),J104),L104)," ","_"))</f>
        <v>Phase_1_North_10_Juncus_sp.</v>
      </c>
      <c r="C104" s="8" t="s">
        <v>42</v>
      </c>
      <c r="D104" s="22">
        <v>45546</v>
      </c>
      <c r="E104" s="6">
        <v>0.58333333333333304</v>
      </c>
      <c r="F104" s="8" t="s">
        <v>627</v>
      </c>
      <c r="G104" s="4" t="s">
        <v>870</v>
      </c>
      <c r="H104" s="4" t="s">
        <v>656</v>
      </c>
      <c r="I104" s="4" t="s">
        <v>662</v>
      </c>
      <c r="J104" s="4" t="s">
        <v>672</v>
      </c>
      <c r="K104" s="4" t="s">
        <v>616</v>
      </c>
      <c r="L104" s="4" t="s">
        <v>785</v>
      </c>
      <c r="M104" s="4" t="s">
        <v>51</v>
      </c>
      <c r="N104" s="16"/>
      <c r="R104" s="4" t="s">
        <v>365</v>
      </c>
      <c r="S104" s="8" t="s">
        <v>43</v>
      </c>
    </row>
    <row r="105" spans="1:19" ht="14.25" customHeight="1" x14ac:dyDescent="0.3">
      <c r="A105" s="4" t="s">
        <v>646</v>
      </c>
      <c r="B105" s="8" t="str">
        <f>CONCATENATE(A105,"_",SUBSTITUTE(IF(ISBLANK(L105),IF(ISBLANK(J105),IF(ISBLANK(I105),H105,I105),J105),L105)," ","_"))</f>
        <v>Phase_1_North_10_Ulex_europaeus</v>
      </c>
      <c r="C105" s="8" t="s">
        <v>42</v>
      </c>
      <c r="D105" s="22">
        <v>45546</v>
      </c>
      <c r="E105" s="6">
        <v>0.58333333333333304</v>
      </c>
      <c r="F105" s="8" t="s">
        <v>627</v>
      </c>
      <c r="G105" s="4" t="s">
        <v>870</v>
      </c>
      <c r="H105" s="4" t="s">
        <v>656</v>
      </c>
      <c r="I105" s="4" t="s">
        <v>671</v>
      </c>
      <c r="J105" s="4" t="s">
        <v>670</v>
      </c>
      <c r="K105" s="4" t="s">
        <v>774</v>
      </c>
      <c r="L105" s="4" t="s">
        <v>567</v>
      </c>
      <c r="M105" s="4" t="s">
        <v>61</v>
      </c>
      <c r="N105" s="16"/>
      <c r="R105" s="4" t="s">
        <v>365</v>
      </c>
      <c r="S105" s="8" t="s">
        <v>43</v>
      </c>
    </row>
    <row r="106" spans="1:19" ht="14.25" customHeight="1" x14ac:dyDescent="0.3">
      <c r="A106" s="4" t="s">
        <v>646</v>
      </c>
      <c r="B106" s="8" t="str">
        <f>CONCATENATE(A106,"_",SUBSTITUTE(IF(ISBLANK(L106),IF(ISBLANK(J106),IF(ISBLANK(I106),H106,I106),J106),L106)," ","_"))</f>
        <v>Phase_1_North_10_Deschampsia_flexuosa</v>
      </c>
      <c r="C106" s="8" t="s">
        <v>42</v>
      </c>
      <c r="D106" s="22">
        <v>45546</v>
      </c>
      <c r="E106" s="6">
        <v>0.58333333333333337</v>
      </c>
      <c r="F106" s="8" t="s">
        <v>627</v>
      </c>
      <c r="G106" s="4" t="s">
        <v>870</v>
      </c>
      <c r="H106" s="4" t="s">
        <v>656</v>
      </c>
      <c r="I106" s="4" t="s">
        <v>662</v>
      </c>
      <c r="J106" s="4" t="s">
        <v>661</v>
      </c>
      <c r="K106" s="4" t="s">
        <v>784</v>
      </c>
      <c r="L106" s="4" t="s">
        <v>528</v>
      </c>
      <c r="M106" s="4" t="s">
        <v>61</v>
      </c>
      <c r="N106" s="16"/>
      <c r="R106" s="4" t="s">
        <v>365</v>
      </c>
      <c r="S106" s="8" t="s">
        <v>43</v>
      </c>
    </row>
    <row r="107" spans="1:19" ht="14.25" customHeight="1" x14ac:dyDescent="0.3">
      <c r="A107" s="4" t="s">
        <v>647</v>
      </c>
      <c r="B107" s="8" t="str">
        <f>CONCATENATE(A107,"_",SUBSTITUTE(IF(ISBLANK(L107),IF(ISBLANK(J107),IF(ISBLANK(I107),H107,I107),J107),L107)," ","_"))</f>
        <v>Phase_1_North_11_Aquila_chrysaetos</v>
      </c>
      <c r="C107" s="8" t="s">
        <v>42</v>
      </c>
      <c r="D107" s="22">
        <v>45546</v>
      </c>
      <c r="E107" s="6">
        <v>0.58333333333333304</v>
      </c>
      <c r="F107" s="8" t="s">
        <v>46</v>
      </c>
      <c r="G107" s="4" t="s">
        <v>367</v>
      </c>
      <c r="H107" s="4" t="s">
        <v>368</v>
      </c>
      <c r="I107" s="4" t="s">
        <v>386</v>
      </c>
      <c r="J107" s="4" t="s">
        <v>387</v>
      </c>
      <c r="K107" s="4" t="s">
        <v>786</v>
      </c>
      <c r="L107" s="4" t="s">
        <v>385</v>
      </c>
      <c r="M107" s="4" t="s">
        <v>61</v>
      </c>
      <c r="N107" s="16"/>
      <c r="R107" s="4">
        <v>4</v>
      </c>
      <c r="S107" s="8" t="s">
        <v>43</v>
      </c>
    </row>
    <row r="108" spans="1:19" ht="14.25" customHeight="1" x14ac:dyDescent="0.3">
      <c r="A108" s="4" t="s">
        <v>648</v>
      </c>
      <c r="B108" s="8" t="str">
        <f>CONCATENATE(A108,"_",SUBSTITUTE(IF(ISBLANK(L108),IF(ISBLANK(J108),IF(ISBLANK(I108),H108,I108),J108),L108)," ","_"))</f>
        <v>Phase_1_North_12_Jasione_montana</v>
      </c>
      <c r="C108" s="8" t="s">
        <v>42</v>
      </c>
      <c r="D108" s="22">
        <v>45546</v>
      </c>
      <c r="E108" s="6">
        <v>0.58333333333333304</v>
      </c>
      <c r="F108" s="8" t="s">
        <v>627</v>
      </c>
      <c r="G108" s="4" t="s">
        <v>870</v>
      </c>
      <c r="H108" s="4" t="s">
        <v>656</v>
      </c>
      <c r="I108" s="4" t="s">
        <v>658</v>
      </c>
      <c r="J108" s="4" t="s">
        <v>657</v>
      </c>
      <c r="K108" s="4" t="s">
        <v>787</v>
      </c>
      <c r="L108" s="4" t="s">
        <v>620</v>
      </c>
      <c r="M108" s="4" t="s">
        <v>61</v>
      </c>
      <c r="N108" s="16"/>
      <c r="R108" s="4" t="s">
        <v>365</v>
      </c>
      <c r="S108" s="8" t="s">
        <v>43</v>
      </c>
    </row>
    <row r="109" spans="1:19" ht="14.25" customHeight="1" x14ac:dyDescent="0.3">
      <c r="A109" s="4" t="s">
        <v>648</v>
      </c>
      <c r="B109" s="8" t="str">
        <f>CONCATENATE(A109,"_",SUBSTITUTE(IF(ISBLANK(L109),IF(ISBLANK(J109),IF(ISBLANK(I109),H109,I109),J109),L109)," ","_"))</f>
        <v>Phase_1_North_12_Nardus_stricta</v>
      </c>
      <c r="C109" s="8" t="s">
        <v>42</v>
      </c>
      <c r="D109" s="22">
        <v>45546</v>
      </c>
      <c r="E109" s="6">
        <v>0.58333333333333304</v>
      </c>
      <c r="F109" s="8" t="s">
        <v>627</v>
      </c>
      <c r="G109" s="4" t="s">
        <v>870</v>
      </c>
      <c r="H109" s="4" t="s">
        <v>656</v>
      </c>
      <c r="I109" s="4" t="s">
        <v>662</v>
      </c>
      <c r="J109" s="4" t="s">
        <v>661</v>
      </c>
      <c r="K109" s="4" t="s">
        <v>788</v>
      </c>
      <c r="L109" s="4" t="s">
        <v>520</v>
      </c>
      <c r="M109" s="4" t="s">
        <v>61</v>
      </c>
      <c r="N109" s="16"/>
      <c r="R109" s="4" t="s">
        <v>365</v>
      </c>
      <c r="S109" s="8" t="s">
        <v>43</v>
      </c>
    </row>
    <row r="110" spans="1:19" ht="14.25" customHeight="1" x14ac:dyDescent="0.3">
      <c r="A110" s="4" t="s">
        <v>648</v>
      </c>
      <c r="B110" s="8" t="str">
        <f>CONCATENATE(A110,"_",SUBSTITUTE(IF(ISBLANK(L110),IF(ISBLANK(J110),IF(ISBLANK(I110),H110,I110),J110),L110)," ","_"))</f>
        <v>Phase_1_North_12_Pilosella_officinarum</v>
      </c>
      <c r="C110" s="8" t="s">
        <v>42</v>
      </c>
      <c r="D110" s="22">
        <v>45546</v>
      </c>
      <c r="E110" s="6">
        <v>0.58333333333333304</v>
      </c>
      <c r="F110" s="8" t="s">
        <v>627</v>
      </c>
      <c r="G110" s="4" t="s">
        <v>870</v>
      </c>
      <c r="H110" s="4" t="s">
        <v>656</v>
      </c>
      <c r="I110" s="4" t="s">
        <v>658</v>
      </c>
      <c r="J110" s="4" t="s">
        <v>667</v>
      </c>
      <c r="K110" s="4" t="s">
        <v>789</v>
      </c>
      <c r="L110" s="4" t="s">
        <v>618</v>
      </c>
      <c r="M110" s="4" t="s">
        <v>61</v>
      </c>
      <c r="N110" s="16"/>
      <c r="R110" s="4" t="s">
        <v>365</v>
      </c>
      <c r="S110" s="8" t="s">
        <v>43</v>
      </c>
    </row>
    <row r="111" spans="1:19" ht="14.25" customHeight="1" x14ac:dyDescent="0.3">
      <c r="A111" s="4" t="s">
        <v>648</v>
      </c>
      <c r="B111" s="8" t="str">
        <f>CONCATENATE(A111,"_",SUBSTITUTE(IF(ISBLANK(L111),IF(ISBLANK(J111),IF(ISBLANK(I111),H111,I111),J111),L111)," ","_"))</f>
        <v>Phase_1_North_12_Pteridium_aquilinum</v>
      </c>
      <c r="C111" s="8" t="s">
        <v>42</v>
      </c>
      <c r="D111" s="22">
        <v>45546</v>
      </c>
      <c r="E111" s="6">
        <v>0.58333333333333304</v>
      </c>
      <c r="F111" s="8" t="s">
        <v>627</v>
      </c>
      <c r="G111" s="4" t="s">
        <v>870</v>
      </c>
      <c r="H111" s="4" t="s">
        <v>624</v>
      </c>
      <c r="I111" s="4" t="s">
        <v>669</v>
      </c>
      <c r="J111" s="4" t="s">
        <v>668</v>
      </c>
      <c r="K111" s="4" t="s">
        <v>778</v>
      </c>
      <c r="L111" s="4" t="s">
        <v>571</v>
      </c>
      <c r="M111" s="4" t="s">
        <v>61</v>
      </c>
      <c r="N111" s="16"/>
      <c r="R111" s="4" t="s">
        <v>365</v>
      </c>
      <c r="S111" s="8" t="s">
        <v>43</v>
      </c>
    </row>
    <row r="112" spans="1:19" ht="14.25" customHeight="1" x14ac:dyDescent="0.3">
      <c r="A112" s="4" t="s">
        <v>648</v>
      </c>
      <c r="B112" s="8" t="str">
        <f>CONCATENATE(A112,"_",SUBSTITUTE(IF(ISBLANK(L112),IF(ISBLANK(J112),IF(ISBLANK(I112),H112,I112),J112),L112)," ","_"))</f>
        <v>Phase_1_North_12_Rubus_sp.</v>
      </c>
      <c r="C112" s="8" t="s">
        <v>42</v>
      </c>
      <c r="D112" s="22">
        <v>45546</v>
      </c>
      <c r="E112" s="6">
        <v>0.58333333333333304</v>
      </c>
      <c r="F112" s="8" t="s">
        <v>627</v>
      </c>
      <c r="G112" s="4" t="s">
        <v>870</v>
      </c>
      <c r="H112" s="4" t="s">
        <v>656</v>
      </c>
      <c r="I112" s="4" t="s">
        <v>660</v>
      </c>
      <c r="J112" s="4" t="s">
        <v>659</v>
      </c>
      <c r="K112" s="4" t="s">
        <v>612</v>
      </c>
      <c r="L112" s="4" t="s">
        <v>779</v>
      </c>
      <c r="M112" s="4" t="s">
        <v>51</v>
      </c>
      <c r="N112" s="16"/>
      <c r="R112" s="4" t="s">
        <v>365</v>
      </c>
      <c r="S112" s="8" t="s">
        <v>43</v>
      </c>
    </row>
    <row r="113" spans="1:19" ht="14.25" customHeight="1" x14ac:dyDescent="0.3">
      <c r="A113" s="4" t="s">
        <v>649</v>
      </c>
      <c r="B113" s="8" t="str">
        <f>CONCATENATE(A113,"_",SUBSTITUTE(IF(ISBLANK(L113),IF(ISBLANK(J113),IF(ISBLANK(I113),H113,I113),J113),L113)," ","_"))</f>
        <v>Phase_1_North_13_Betula_pendula</v>
      </c>
      <c r="C113" s="8" t="s">
        <v>42</v>
      </c>
      <c r="D113" s="22">
        <v>45546</v>
      </c>
      <c r="E113" s="6">
        <v>0.58333333333333304</v>
      </c>
      <c r="F113" s="8" t="s">
        <v>627</v>
      </c>
      <c r="G113" s="4" t="s">
        <v>870</v>
      </c>
      <c r="H113" s="4" t="s">
        <v>656</v>
      </c>
      <c r="I113" s="4" t="s">
        <v>666</v>
      </c>
      <c r="J113" s="4" t="s">
        <v>665</v>
      </c>
      <c r="K113" s="4" t="s">
        <v>790</v>
      </c>
      <c r="L113" s="4" t="s">
        <v>516</v>
      </c>
      <c r="M113" s="4" t="s">
        <v>61</v>
      </c>
      <c r="N113" s="16"/>
      <c r="R113" s="4" t="s">
        <v>365</v>
      </c>
      <c r="S113" s="8" t="s">
        <v>43</v>
      </c>
    </row>
    <row r="114" spans="1:19" ht="14.25" customHeight="1" x14ac:dyDescent="0.3">
      <c r="A114" s="4" t="s">
        <v>649</v>
      </c>
      <c r="B114" s="8" t="str">
        <f>CONCATENATE(A114,"_",SUBSTITUTE(IF(ISBLANK(L114),IF(ISBLANK(J114),IF(ISBLANK(I114),H114,I114),J114),L114)," ","_"))</f>
        <v>Phase_1_North_13_Betula_pubescens</v>
      </c>
      <c r="C114" s="8" t="s">
        <v>42</v>
      </c>
      <c r="D114" s="22">
        <v>45546</v>
      </c>
      <c r="E114" s="6">
        <v>0.58333333333333304</v>
      </c>
      <c r="F114" s="8" t="s">
        <v>627</v>
      </c>
      <c r="G114" s="4" t="s">
        <v>870</v>
      </c>
      <c r="H114" s="4" t="s">
        <v>656</v>
      </c>
      <c r="I114" s="4" t="s">
        <v>666</v>
      </c>
      <c r="J114" s="4" t="s">
        <v>665</v>
      </c>
      <c r="K114" s="4" t="s">
        <v>790</v>
      </c>
      <c r="L114" s="4" t="s">
        <v>537</v>
      </c>
      <c r="M114" s="4" t="s">
        <v>61</v>
      </c>
      <c r="N114" s="16"/>
      <c r="R114" s="4" t="s">
        <v>365</v>
      </c>
      <c r="S114" s="8" t="s">
        <v>43</v>
      </c>
    </row>
    <row r="115" spans="1:19" ht="14.25" customHeight="1" x14ac:dyDescent="0.3">
      <c r="A115" s="4" t="s">
        <v>649</v>
      </c>
      <c r="B115" s="8" t="str">
        <f>CONCATENATE(A115,"_",SUBSTITUTE(IF(ISBLANK(L115),IF(ISBLANK(J115),IF(ISBLANK(I115),H115,I115),J115),L115)," ","_"))</f>
        <v>Phase_1_North_13_Sorbus_acuparia</v>
      </c>
      <c r="C115" s="8" t="s">
        <v>42</v>
      </c>
      <c r="D115" s="22">
        <v>45546</v>
      </c>
      <c r="E115" s="6">
        <v>0.58333333333333304</v>
      </c>
      <c r="F115" s="8" t="s">
        <v>627</v>
      </c>
      <c r="G115" s="4" t="s">
        <v>870</v>
      </c>
      <c r="H115" s="4" t="s">
        <v>656</v>
      </c>
      <c r="I115" s="4" t="s">
        <v>660</v>
      </c>
      <c r="J115" s="4" t="s">
        <v>659</v>
      </c>
      <c r="K115" s="4" t="s">
        <v>780</v>
      </c>
      <c r="L115" s="4" t="s">
        <v>514</v>
      </c>
      <c r="M115" s="4" t="s">
        <v>61</v>
      </c>
      <c r="N115" s="16"/>
      <c r="R115" s="4" t="s">
        <v>365</v>
      </c>
      <c r="S115" s="8" t="s">
        <v>43</v>
      </c>
    </row>
    <row r="116" spans="1:19" ht="14.25" customHeight="1" x14ac:dyDescent="0.3">
      <c r="A116" s="4" t="s">
        <v>650</v>
      </c>
      <c r="B116" s="8" t="str">
        <f>CONCATENATE(A116,"_",SUBSTITUTE(IF(ISBLANK(L116),IF(ISBLANK(J116),IF(ISBLANK(I116),H116,I116),J116),L116)," ","_"))</f>
        <v>Phase_1_North_14_Anthus_pratensis</v>
      </c>
      <c r="C116" s="8" t="s">
        <v>42</v>
      </c>
      <c r="D116" s="22">
        <v>45546</v>
      </c>
      <c r="E116" s="6">
        <v>0.58333333333333304</v>
      </c>
      <c r="F116" s="8" t="s">
        <v>46</v>
      </c>
      <c r="G116" s="4" t="s">
        <v>367</v>
      </c>
      <c r="H116" s="4" t="s">
        <v>368</v>
      </c>
      <c r="I116" s="4" t="s">
        <v>372</v>
      </c>
      <c r="J116" s="4" t="s">
        <v>383</v>
      </c>
      <c r="K116" s="4" t="s">
        <v>791</v>
      </c>
      <c r="L116" s="4" t="s">
        <v>382</v>
      </c>
      <c r="M116" s="4" t="s">
        <v>61</v>
      </c>
      <c r="N116" s="16"/>
      <c r="R116" s="4">
        <v>1</v>
      </c>
      <c r="S116" s="8" t="s">
        <v>43</v>
      </c>
    </row>
    <row r="117" spans="1:19" ht="14.25" customHeight="1" x14ac:dyDescent="0.3">
      <c r="A117" s="4" t="s">
        <v>651</v>
      </c>
      <c r="B117" s="8" t="str">
        <f>CONCATENATE(A117,"_",SUBSTITUTE(IF(ISBLANK(L117),IF(ISBLANK(J117),IF(ISBLANK(I117),H117,I117),J117),L117)," ","_"))</f>
        <v>Phase_1_North_15_Agrostis_capillaris</v>
      </c>
      <c r="C117" s="8" t="s">
        <v>42</v>
      </c>
      <c r="D117" s="22">
        <v>45546</v>
      </c>
      <c r="E117" s="6">
        <v>0.58333333333333304</v>
      </c>
      <c r="F117" s="8" t="s">
        <v>627</v>
      </c>
      <c r="G117" s="4" t="s">
        <v>870</v>
      </c>
      <c r="H117" s="4" t="s">
        <v>656</v>
      </c>
      <c r="I117" s="4" t="s">
        <v>662</v>
      </c>
      <c r="J117" s="4" t="s">
        <v>661</v>
      </c>
      <c r="K117" s="4" t="s">
        <v>792</v>
      </c>
      <c r="L117" s="4" t="s">
        <v>522</v>
      </c>
      <c r="M117" s="4" t="s">
        <v>61</v>
      </c>
      <c r="N117" s="16"/>
      <c r="R117" s="4" t="s">
        <v>365</v>
      </c>
      <c r="S117" s="8" t="s">
        <v>43</v>
      </c>
    </row>
    <row r="118" spans="1:19" ht="14.25" customHeight="1" x14ac:dyDescent="0.3">
      <c r="A118" s="4" t="s">
        <v>651</v>
      </c>
      <c r="B118" s="8" t="str">
        <f>CONCATENATE(A118,"_",SUBSTITUTE(IF(ISBLANK(L118),IF(ISBLANK(J118),IF(ISBLANK(I118),H118,I118),J118),L118)," ","_"))</f>
        <v>Phase_1_North_15_Festuca_ovina</v>
      </c>
      <c r="C118" s="8" t="s">
        <v>42</v>
      </c>
      <c r="D118" s="22">
        <v>45546</v>
      </c>
      <c r="E118" s="6">
        <v>0.58333333333333304</v>
      </c>
      <c r="F118" s="8" t="s">
        <v>627</v>
      </c>
      <c r="G118" s="4" t="s">
        <v>870</v>
      </c>
      <c r="H118" s="4" t="s">
        <v>656</v>
      </c>
      <c r="I118" s="4" t="s">
        <v>662</v>
      </c>
      <c r="J118" s="4" t="s">
        <v>661</v>
      </c>
      <c r="K118" s="4" t="s">
        <v>793</v>
      </c>
      <c r="L118" s="4" t="s">
        <v>526</v>
      </c>
      <c r="M118" s="4" t="s">
        <v>61</v>
      </c>
      <c r="N118" s="16"/>
      <c r="R118" s="4" t="s">
        <v>365</v>
      </c>
      <c r="S118" s="8" t="s">
        <v>43</v>
      </c>
    </row>
    <row r="119" spans="1:19" ht="14.25" customHeight="1" x14ac:dyDescent="0.3">
      <c r="A119" s="4" t="s">
        <v>651</v>
      </c>
      <c r="B119" s="8" t="str">
        <f>CONCATENATE(A119,"_",SUBSTITUTE(IF(ISBLANK(L119),IF(ISBLANK(J119),IF(ISBLANK(I119),H119,I119),J119),L119)," ","_"))</f>
        <v>Phase_1_North_15_Ranunculus_bulbosus</v>
      </c>
      <c r="C119" s="8" t="s">
        <v>42</v>
      </c>
      <c r="D119" s="22">
        <v>45546</v>
      </c>
      <c r="E119" s="6">
        <v>0.58333333333333304</v>
      </c>
      <c r="F119" s="8" t="s">
        <v>627</v>
      </c>
      <c r="G119" s="4" t="s">
        <v>870</v>
      </c>
      <c r="H119" s="4" t="s">
        <v>656</v>
      </c>
      <c r="I119" s="4" t="s">
        <v>664</v>
      </c>
      <c r="J119" s="4" t="s">
        <v>663</v>
      </c>
      <c r="K119" s="4" t="s">
        <v>794</v>
      </c>
      <c r="L119" s="4" t="s">
        <v>560</v>
      </c>
      <c r="M119" s="4" t="s">
        <v>61</v>
      </c>
      <c r="N119" s="16"/>
      <c r="R119" s="4" t="s">
        <v>365</v>
      </c>
      <c r="S119" s="8" t="s">
        <v>43</v>
      </c>
    </row>
    <row r="120" spans="1:19" ht="14.25" customHeight="1" x14ac:dyDescent="0.3">
      <c r="A120" s="4" t="s">
        <v>652</v>
      </c>
      <c r="B120" s="8" t="str">
        <f>CONCATENATE(A120,"_",SUBSTITUTE(IF(ISBLANK(L120),IF(ISBLANK(J120),IF(ISBLANK(I120),H120,I120),J120),L120)," ","_"))</f>
        <v>Phase_1_North_17_Molinia_caerulea</v>
      </c>
      <c r="C120" s="8" t="s">
        <v>42</v>
      </c>
      <c r="D120" s="22">
        <v>45546</v>
      </c>
      <c r="E120" s="6">
        <v>0.58333333333333304</v>
      </c>
      <c r="F120" s="8" t="s">
        <v>627</v>
      </c>
      <c r="G120" s="4" t="s">
        <v>870</v>
      </c>
      <c r="H120" s="4" t="s">
        <v>656</v>
      </c>
      <c r="I120" s="4" t="s">
        <v>662</v>
      </c>
      <c r="J120" s="4" t="s">
        <v>661</v>
      </c>
      <c r="K120" s="4" t="s">
        <v>795</v>
      </c>
      <c r="L120" s="4" t="s">
        <v>622</v>
      </c>
      <c r="M120" s="4" t="s">
        <v>61</v>
      </c>
      <c r="N120" s="16"/>
      <c r="R120" s="4" t="s">
        <v>365</v>
      </c>
      <c r="S120" s="8" t="s">
        <v>43</v>
      </c>
    </row>
    <row r="121" spans="1:19" ht="14.25" customHeight="1" x14ac:dyDescent="0.3">
      <c r="A121" s="4" t="s">
        <v>652</v>
      </c>
      <c r="B121" s="8" t="str">
        <f>CONCATENATE(A121,"_",SUBSTITUTE(IF(ISBLANK(L121),IF(ISBLANK(J121),IF(ISBLANK(I121),H121,I121),J121),L121)," ","_"))</f>
        <v>Phase_1_North_17_Polypodiopsida_sp.</v>
      </c>
      <c r="C121" s="8" t="s">
        <v>42</v>
      </c>
      <c r="D121" s="22">
        <v>45546</v>
      </c>
      <c r="E121" s="6">
        <v>0.58333333333333304</v>
      </c>
      <c r="F121" s="8" t="s">
        <v>627</v>
      </c>
      <c r="G121" s="4" t="s">
        <v>870</v>
      </c>
      <c r="H121" s="4" t="s">
        <v>624</v>
      </c>
      <c r="I121" s="16" t="s">
        <v>796</v>
      </c>
      <c r="J121" s="16" t="s">
        <v>796</v>
      </c>
      <c r="K121" s="4" t="s">
        <v>796</v>
      </c>
      <c r="L121" s="4" t="s">
        <v>796</v>
      </c>
      <c r="M121" s="4" t="s">
        <v>27</v>
      </c>
      <c r="N121" s="16"/>
      <c r="R121" s="4" t="s">
        <v>365</v>
      </c>
      <c r="S121" s="8" t="s">
        <v>43</v>
      </c>
    </row>
    <row r="122" spans="1:19" ht="14.25" customHeight="1" x14ac:dyDescent="0.3">
      <c r="A122" s="4" t="s">
        <v>653</v>
      </c>
      <c r="B122" s="8" t="str">
        <f>CONCATENATE(A122,"_",SUBSTITUTE(IF(ISBLANK(L122),IF(ISBLANK(J122),IF(ISBLANK(I122),H122,I122),J122),L122)," ","_"))</f>
        <v>Phase_1_North_19_Campanula_rotundifolia</v>
      </c>
      <c r="C122" s="8" t="s">
        <v>42</v>
      </c>
      <c r="D122" s="22">
        <v>45546</v>
      </c>
      <c r="E122" s="6">
        <v>0.58333333333333304</v>
      </c>
      <c r="F122" s="8" t="s">
        <v>627</v>
      </c>
      <c r="G122" s="4" t="s">
        <v>870</v>
      </c>
      <c r="H122" s="4" t="s">
        <v>656</v>
      </c>
      <c r="I122" s="4" t="s">
        <v>658</v>
      </c>
      <c r="J122" s="4" t="s">
        <v>657</v>
      </c>
      <c r="K122" s="4" t="s">
        <v>797</v>
      </c>
      <c r="L122" s="4" t="s">
        <v>633</v>
      </c>
      <c r="M122" s="4" t="s">
        <v>61</v>
      </c>
      <c r="N122" s="16"/>
      <c r="R122" s="4" t="s">
        <v>365</v>
      </c>
      <c r="S122" s="8" t="s">
        <v>43</v>
      </c>
    </row>
    <row r="123" spans="1:19" ht="14.25" customHeight="1" x14ac:dyDescent="0.3">
      <c r="A123" s="4" t="s">
        <v>653</v>
      </c>
      <c r="B123" s="8" t="str">
        <f>CONCATENATE(A123,"_",SUBSTITUTE(IF(ISBLANK(L123),IF(ISBLANK(J123),IF(ISBLANK(I123),H123,I123),J123),L123)," ","_"))</f>
        <v>Phase_1_North_19_Erica_tetralix</v>
      </c>
      <c r="C123" s="8" t="s">
        <v>42</v>
      </c>
      <c r="D123" s="22">
        <v>45546</v>
      </c>
      <c r="E123" s="6">
        <v>0.58333333333333304</v>
      </c>
      <c r="F123" s="8" t="s">
        <v>627</v>
      </c>
      <c r="G123" s="4" t="s">
        <v>870</v>
      </c>
      <c r="H123" s="4" t="s">
        <v>656</v>
      </c>
      <c r="I123" s="4" t="s">
        <v>654</v>
      </c>
      <c r="J123" s="4" t="s">
        <v>655</v>
      </c>
      <c r="K123" s="4" t="s">
        <v>773</v>
      </c>
      <c r="L123" s="4" t="s">
        <v>635</v>
      </c>
      <c r="M123" s="4" t="s">
        <v>61</v>
      </c>
      <c r="N123" s="16"/>
      <c r="R123" s="4" t="s">
        <v>365</v>
      </c>
      <c r="S123" s="8" t="s">
        <v>43</v>
      </c>
    </row>
    <row r="124" spans="1:19" ht="14.25" customHeight="1" x14ac:dyDescent="0.3">
      <c r="A124" s="4" t="s">
        <v>653</v>
      </c>
      <c r="B124" s="8" t="str">
        <f>CONCATENATE(A124,"_",SUBSTITUTE(IF(ISBLANK(L124),IF(ISBLANK(J124),IF(ISBLANK(I124),H124,I124),J124),L124)," ","_"))</f>
        <v>Phase_1_North_19_Orthoptera_sp.</v>
      </c>
      <c r="C124" s="8" t="s">
        <v>42</v>
      </c>
      <c r="D124" s="22">
        <v>45546</v>
      </c>
      <c r="E124" s="6">
        <v>0.58333333333333304</v>
      </c>
      <c r="F124" s="8" t="s">
        <v>46</v>
      </c>
      <c r="G124" s="4" t="s">
        <v>47</v>
      </c>
      <c r="H124" s="4" t="s">
        <v>48</v>
      </c>
      <c r="I124" s="4" t="s">
        <v>637</v>
      </c>
      <c r="J124" s="16" t="s">
        <v>798</v>
      </c>
      <c r="K124" s="4" t="s">
        <v>798</v>
      </c>
      <c r="L124" s="4" t="s">
        <v>798</v>
      </c>
      <c r="M124" s="4" t="s">
        <v>28</v>
      </c>
      <c r="N124" s="16"/>
      <c r="R124" s="4" t="s">
        <v>365</v>
      </c>
      <c r="S124" s="8" t="s">
        <v>43</v>
      </c>
    </row>
    <row r="125" spans="1:19" ht="14.25" customHeight="1" x14ac:dyDescent="0.3">
      <c r="A125" s="4" t="s">
        <v>653</v>
      </c>
      <c r="B125" s="8" t="str">
        <f>CONCATENATE(A125,"_",SUBSTITUTE(IF(ISBLANK(L125),IF(ISBLANK(J125),IF(ISBLANK(I125),H125,I125),J125),L125)," ","_"))</f>
        <v>Phase_1_North_19_Lolium_arundinaecum</v>
      </c>
      <c r="C125" s="8" t="s">
        <v>42</v>
      </c>
      <c r="D125" s="22">
        <v>45546</v>
      </c>
      <c r="E125" s="6">
        <v>0.58333333333333304</v>
      </c>
      <c r="F125" s="8" t="s">
        <v>627</v>
      </c>
      <c r="G125" s="4" t="s">
        <v>870</v>
      </c>
      <c r="H125" s="4" t="s">
        <v>656</v>
      </c>
      <c r="I125" s="4" t="s">
        <v>662</v>
      </c>
      <c r="J125" s="4" t="s">
        <v>661</v>
      </c>
      <c r="K125" s="4" t="s">
        <v>799</v>
      </c>
      <c r="L125" s="4" t="s">
        <v>630</v>
      </c>
      <c r="M125" s="4" t="s">
        <v>61</v>
      </c>
      <c r="N125" s="16"/>
      <c r="R125" s="4" t="s">
        <v>365</v>
      </c>
      <c r="S125" s="8" t="s">
        <v>43</v>
      </c>
    </row>
    <row r="126" spans="1:19" ht="14.25" customHeight="1" x14ac:dyDescent="0.3">
      <c r="A126" s="4" t="s">
        <v>653</v>
      </c>
      <c r="B126" s="8" t="str">
        <f>CONCATENATE(A126,"_",SUBSTITUTE(IF(ISBLANK(L126),IF(ISBLANK(J126),IF(ISBLANK(I126),H126,I126),J126),L126)," ","_"))</f>
        <v>Phase_1_North_19_Rubus_sp.</v>
      </c>
      <c r="C126" s="8" t="s">
        <v>42</v>
      </c>
      <c r="D126" s="22">
        <v>45546</v>
      </c>
      <c r="E126" s="6">
        <v>0.58333333333333304</v>
      </c>
      <c r="F126" s="8" t="s">
        <v>627</v>
      </c>
      <c r="G126" s="4" t="s">
        <v>870</v>
      </c>
      <c r="H126" s="4" t="s">
        <v>656</v>
      </c>
      <c r="I126" s="4" t="s">
        <v>660</v>
      </c>
      <c r="J126" s="4" t="s">
        <v>659</v>
      </c>
      <c r="K126" s="4" t="s">
        <v>612</v>
      </c>
      <c r="L126" s="4" t="s">
        <v>779</v>
      </c>
      <c r="M126" s="4" t="s">
        <v>51</v>
      </c>
      <c r="N126" s="16"/>
      <c r="R126" s="4" t="s">
        <v>365</v>
      </c>
      <c r="S126" s="8" t="s">
        <v>43</v>
      </c>
    </row>
    <row r="127" spans="1:19" ht="14.25" customHeight="1" x14ac:dyDescent="0.3">
      <c r="A127" s="4" t="s">
        <v>31</v>
      </c>
      <c r="B127" s="8" t="str">
        <f>CONCATENATE(A127,"_",SUBSTITUTE(IF(ISBLANK(L127),IF(ISBLANK(J127),IF(ISBLANK(I127),H127,I127),J127),L127)," ","_"))</f>
        <v>SS_Moth_trap_1_Epirrita_sp.</v>
      </c>
      <c r="C127" s="8" t="s">
        <v>42</v>
      </c>
      <c r="D127" s="5">
        <v>45546</v>
      </c>
      <c r="E127" s="6">
        <v>0.8125</v>
      </c>
      <c r="F127" s="4" t="s">
        <v>46</v>
      </c>
      <c r="G127" s="4" t="s">
        <v>47</v>
      </c>
      <c r="H127" s="4" t="s">
        <v>48</v>
      </c>
      <c r="I127" s="4" t="s">
        <v>49</v>
      </c>
      <c r="J127" s="4" t="s">
        <v>50</v>
      </c>
      <c r="K127" s="4" t="s">
        <v>843</v>
      </c>
      <c r="L127" s="4" t="s">
        <v>45</v>
      </c>
      <c r="M127" s="4" t="s">
        <v>51</v>
      </c>
      <c r="N127" s="4">
        <v>55.695999999999998</v>
      </c>
      <c r="O127" s="4">
        <v>-5.2789999999999999</v>
      </c>
      <c r="P127" s="4" t="s">
        <v>41</v>
      </c>
      <c r="Q127" s="4" t="s">
        <v>38</v>
      </c>
      <c r="R127" s="4">
        <v>1</v>
      </c>
      <c r="S127" s="8" t="s">
        <v>43</v>
      </c>
    </row>
    <row r="128" spans="1:19" ht="14.25" customHeight="1" x14ac:dyDescent="0.3">
      <c r="A128" s="4" t="s">
        <v>92</v>
      </c>
      <c r="B128" s="8" t="str">
        <f>CONCATENATE(A128,"_",SUBSTITUTE(IF(ISBLANK(L128),IF(ISBLANK(J128),IF(ISBLANK(I128),H128,I128),J128),L128)," ","_"))</f>
        <v>SS_Moth_trap_2_Nephrotoma_appendiculata</v>
      </c>
      <c r="C128" s="8" t="s">
        <v>42</v>
      </c>
      <c r="D128" s="5">
        <v>45546</v>
      </c>
      <c r="E128" s="6">
        <v>0.79166666666666663</v>
      </c>
      <c r="F128" s="4" t="s">
        <v>46</v>
      </c>
      <c r="G128" s="4" t="s">
        <v>47</v>
      </c>
      <c r="H128" s="4" t="s">
        <v>48</v>
      </c>
      <c r="I128" s="4" t="s">
        <v>67</v>
      </c>
      <c r="J128" s="4" t="s">
        <v>68</v>
      </c>
      <c r="K128" s="4" t="s">
        <v>753</v>
      </c>
      <c r="L128" s="4" t="s">
        <v>66</v>
      </c>
      <c r="M128" s="4" t="s">
        <v>61</v>
      </c>
      <c r="N128" s="4">
        <v>55.7</v>
      </c>
      <c r="O128" s="4">
        <v>-5.28</v>
      </c>
      <c r="P128" s="4" t="s">
        <v>41</v>
      </c>
      <c r="Q128" s="4" t="s">
        <v>38</v>
      </c>
      <c r="R128" s="4">
        <v>3</v>
      </c>
      <c r="S128" s="8" t="s">
        <v>43</v>
      </c>
    </row>
    <row r="129" spans="1:19" ht="14.25" customHeight="1" x14ac:dyDescent="0.3">
      <c r="A129" s="4" t="s">
        <v>92</v>
      </c>
      <c r="B129" s="8" t="str">
        <f>CONCATENATE(A129,"_",SUBSTITUTE(IF(ISBLANK(L129),IF(ISBLANK(J129),IF(ISBLANK(I129),H129,I129),J129),L129)," ","_"))</f>
        <v>SS_Moth_trap_2_Ophion_sp.</v>
      </c>
      <c r="C129" s="8" t="s">
        <v>42</v>
      </c>
      <c r="D129" s="5">
        <v>45546</v>
      </c>
      <c r="E129" s="6">
        <v>0.79166666666666663</v>
      </c>
      <c r="F129" s="4" t="s">
        <v>46</v>
      </c>
      <c r="G129" s="4" t="s">
        <v>47</v>
      </c>
      <c r="H129" s="4" t="s">
        <v>48</v>
      </c>
      <c r="I129" s="4" t="s">
        <v>101</v>
      </c>
      <c r="J129" s="4" t="s">
        <v>102</v>
      </c>
      <c r="K129" s="4" t="s">
        <v>844</v>
      </c>
      <c r="L129" s="4" t="s">
        <v>100</v>
      </c>
      <c r="M129" s="4" t="s">
        <v>51</v>
      </c>
      <c r="N129" s="4">
        <v>55.7</v>
      </c>
      <c r="O129" s="4">
        <v>-5.28</v>
      </c>
      <c r="P129" s="4" t="s">
        <v>41</v>
      </c>
      <c r="Q129" s="4" t="s">
        <v>38</v>
      </c>
      <c r="R129" s="4">
        <v>1</v>
      </c>
      <c r="S129" s="8" t="s">
        <v>43</v>
      </c>
    </row>
    <row r="130" spans="1:19" s="4" customFormat="1" ht="14.25" customHeight="1" x14ac:dyDescent="0.25">
      <c r="A130" s="4" t="s">
        <v>92</v>
      </c>
      <c r="B130" s="8" t="str">
        <f>CONCATENATE(A130,"_",SUBSTITUTE(IF(ISBLANK(L130),IF(ISBLANK(J130),IF(ISBLANK(I130),H130,I130),J130),L130)," ","_"))</f>
        <v>SS_Moth_trap_2_Seira_domestica</v>
      </c>
      <c r="C130" s="8" t="s">
        <v>42</v>
      </c>
      <c r="D130" s="5">
        <v>45546</v>
      </c>
      <c r="E130" s="6">
        <v>0.79166666666666663</v>
      </c>
      <c r="F130" s="8" t="s">
        <v>46</v>
      </c>
      <c r="G130" s="8" t="s">
        <v>47</v>
      </c>
      <c r="H130" s="4" t="s">
        <v>97</v>
      </c>
      <c r="I130" s="4" t="s">
        <v>49</v>
      </c>
      <c r="J130" s="21" t="s">
        <v>98</v>
      </c>
      <c r="K130" s="4" t="s">
        <v>845</v>
      </c>
      <c r="L130" s="4" t="s">
        <v>503</v>
      </c>
      <c r="M130" s="4" t="s">
        <v>61</v>
      </c>
      <c r="N130" s="4">
        <v>55.7</v>
      </c>
      <c r="O130" s="4">
        <v>-5.28</v>
      </c>
      <c r="P130" s="4" t="s">
        <v>41</v>
      </c>
      <c r="Q130" s="4" t="s">
        <v>38</v>
      </c>
      <c r="R130" s="4">
        <v>1</v>
      </c>
      <c r="S130" s="8" t="s">
        <v>43</v>
      </c>
    </row>
    <row r="131" spans="1:19" s="4" customFormat="1" ht="14.25" customHeight="1" x14ac:dyDescent="0.25">
      <c r="A131" s="4" t="s">
        <v>92</v>
      </c>
      <c r="B131" s="8" t="str">
        <f>CONCATENATE(A131,"_",SUBSTITUTE(IF(ISBLANK(L131),IF(ISBLANK(J131),IF(ISBLANK(I131),H131,I131),J131),L131)," ","_"))</f>
        <v>SS_Moth_trap_2_Xestia_xanthographa</v>
      </c>
      <c r="C131" s="8" t="s">
        <v>42</v>
      </c>
      <c r="D131" s="5">
        <v>45546</v>
      </c>
      <c r="E131" s="6">
        <v>0.79166666666666663</v>
      </c>
      <c r="F131" s="4" t="s">
        <v>46</v>
      </c>
      <c r="G131" s="4" t="s">
        <v>47</v>
      </c>
      <c r="H131" s="4" t="s">
        <v>48</v>
      </c>
      <c r="I131" s="4" t="s">
        <v>49</v>
      </c>
      <c r="J131" s="4" t="s">
        <v>64</v>
      </c>
      <c r="K131" s="4" t="s">
        <v>757</v>
      </c>
      <c r="L131" s="4" t="s">
        <v>63</v>
      </c>
      <c r="M131" s="4" t="s">
        <v>61</v>
      </c>
      <c r="N131" s="4">
        <v>55.7</v>
      </c>
      <c r="O131" s="4">
        <v>-5.28</v>
      </c>
      <c r="P131" s="4" t="s">
        <v>41</v>
      </c>
      <c r="Q131" s="4" t="s">
        <v>38</v>
      </c>
      <c r="R131" s="4">
        <v>2</v>
      </c>
      <c r="S131" s="8" t="s">
        <v>43</v>
      </c>
    </row>
    <row r="132" spans="1:19" s="4" customFormat="1" ht="14.25" customHeight="1" x14ac:dyDescent="0.25">
      <c r="A132" s="4" t="s">
        <v>297</v>
      </c>
      <c r="B132" s="8" t="str">
        <f>CONCATENATE(A132,"_",SUBSTITUTE(IF(ISBLANK(L132),IF(ISBLANK(J132),IF(ISBLANK(I132),H132,I132),J132),L132)," ","_"))</f>
        <v>SSTransect_1_subsample_3_Ephemeroptera_sp.</v>
      </c>
      <c r="C132" s="8" t="s">
        <v>42</v>
      </c>
      <c r="D132" s="22">
        <v>45546</v>
      </c>
      <c r="E132" s="6">
        <v>0.64513888888888893</v>
      </c>
      <c r="F132" s="4" t="s">
        <v>46</v>
      </c>
      <c r="G132" s="4" t="s">
        <v>47</v>
      </c>
      <c r="H132" s="4" t="s">
        <v>48</v>
      </c>
      <c r="I132" s="4" t="s">
        <v>252</v>
      </c>
      <c r="J132" s="16" t="s">
        <v>761</v>
      </c>
      <c r="K132" s="4" t="s">
        <v>761</v>
      </c>
      <c r="L132" s="4" t="s">
        <v>761</v>
      </c>
      <c r="M132" s="4" t="s">
        <v>28</v>
      </c>
      <c r="N132" s="4">
        <v>55.696522999999999</v>
      </c>
      <c r="O132" s="4">
        <v>-5.2700699999999996</v>
      </c>
      <c r="P132" s="16" t="s">
        <v>41</v>
      </c>
      <c r="Q132" s="4" t="s">
        <v>38</v>
      </c>
      <c r="R132" s="4">
        <v>2</v>
      </c>
      <c r="S132" s="8" t="s">
        <v>43</v>
      </c>
    </row>
    <row r="133" spans="1:19" s="4" customFormat="1" ht="14.25" customHeight="1" x14ac:dyDescent="0.25">
      <c r="A133" s="4" t="s">
        <v>297</v>
      </c>
      <c r="B133" s="8" t="str">
        <f>CONCATENATE(A133,"_",SUBSTITUTE(IF(ISBLANK(L133),IF(ISBLANK(J133),IF(ISBLANK(I133),H133,I133),J133),L133)," ","_"))</f>
        <v>SSTransect_1_subsample_3_Trichoptera_sp.</v>
      </c>
      <c r="C133" s="8" t="s">
        <v>42</v>
      </c>
      <c r="D133" s="22">
        <v>45546</v>
      </c>
      <c r="E133" s="6">
        <v>0.64513888888888893</v>
      </c>
      <c r="F133" s="4" t="s">
        <v>46</v>
      </c>
      <c r="G133" s="4" t="s">
        <v>47</v>
      </c>
      <c r="H133" s="4" t="s">
        <v>48</v>
      </c>
      <c r="I133" s="4" t="s">
        <v>84</v>
      </c>
      <c r="J133" s="16" t="s">
        <v>763</v>
      </c>
      <c r="K133" s="4" t="s">
        <v>763</v>
      </c>
      <c r="L133" s="4" t="s">
        <v>763</v>
      </c>
      <c r="M133" s="4" t="s">
        <v>28</v>
      </c>
      <c r="N133" s="4">
        <v>55.696522999999999</v>
      </c>
      <c r="O133" s="4">
        <v>-5.2700699999999996</v>
      </c>
      <c r="P133" s="16" t="s">
        <v>41</v>
      </c>
      <c r="Q133" s="4" t="s">
        <v>38</v>
      </c>
      <c r="R133" s="4">
        <v>1</v>
      </c>
      <c r="S133" s="8" t="s">
        <v>43</v>
      </c>
    </row>
    <row r="134" spans="1:19" s="4" customFormat="1" ht="14.25" customHeight="1" x14ac:dyDescent="0.25">
      <c r="A134" s="4" t="s">
        <v>299</v>
      </c>
      <c r="B134" s="8" t="str">
        <f>CONCATENATE(A134,"_",SUBSTITUTE(IF(ISBLANK(L134),IF(ISBLANK(J134),IF(ISBLANK(I134),H134,I134),J134),L134)," ","_"))</f>
        <v>SSTransect_1_subsample_4_Plecoptera_sp.</v>
      </c>
      <c r="C134" s="8" t="s">
        <v>42</v>
      </c>
      <c r="D134" s="22">
        <v>45546</v>
      </c>
      <c r="E134" s="6">
        <v>0.64513888888888893</v>
      </c>
      <c r="F134" s="4" t="s">
        <v>46</v>
      </c>
      <c r="G134" s="4" t="s">
        <v>47</v>
      </c>
      <c r="H134" s="4" t="s">
        <v>48</v>
      </c>
      <c r="I134" s="4" t="s">
        <v>251</v>
      </c>
      <c r="J134" s="16" t="s">
        <v>762</v>
      </c>
      <c r="K134" s="4" t="s">
        <v>762</v>
      </c>
      <c r="L134" s="4" t="s">
        <v>762</v>
      </c>
      <c r="M134" s="4" t="s">
        <v>28</v>
      </c>
      <c r="N134" s="4">
        <v>55.696522999999999</v>
      </c>
      <c r="O134" s="4">
        <v>-5.2700699999999996</v>
      </c>
      <c r="P134" s="16" t="s">
        <v>41</v>
      </c>
      <c r="Q134" s="4" t="s">
        <v>38</v>
      </c>
      <c r="R134" s="4">
        <v>1</v>
      </c>
      <c r="S134" s="8" t="s">
        <v>43</v>
      </c>
    </row>
    <row r="135" spans="1:19" s="4" customFormat="1" ht="14.25" customHeight="1" x14ac:dyDescent="0.25">
      <c r="A135" s="4" t="s">
        <v>301</v>
      </c>
      <c r="B135" s="8" t="str">
        <f>CONCATENATE(A135,"_",SUBSTITUTE(IF(ISBLANK(L135),IF(ISBLANK(J135),IF(ISBLANK(I135),H135,I135),J135),L135)," ","_"))</f>
        <v>SSTransect_2_subsample_1_Ephemeroptera_sp.</v>
      </c>
      <c r="C135" s="8" t="s">
        <v>42</v>
      </c>
      <c r="D135" s="22">
        <v>45546</v>
      </c>
      <c r="E135" s="6">
        <v>0.65833333333333333</v>
      </c>
      <c r="F135" s="4" t="s">
        <v>46</v>
      </c>
      <c r="G135" s="4" t="s">
        <v>47</v>
      </c>
      <c r="H135" s="4" t="s">
        <v>48</v>
      </c>
      <c r="I135" s="4" t="s">
        <v>252</v>
      </c>
      <c r="J135" s="16" t="s">
        <v>761</v>
      </c>
      <c r="K135" s="4" t="s">
        <v>761</v>
      </c>
      <c r="L135" s="4" t="s">
        <v>761</v>
      </c>
      <c r="M135" s="4" t="s">
        <v>28</v>
      </c>
      <c r="N135" s="4">
        <v>55.696629170050699</v>
      </c>
      <c r="O135" s="4">
        <v>-5.2707836441018401</v>
      </c>
      <c r="P135" s="16" t="s">
        <v>41</v>
      </c>
      <c r="Q135" s="4" t="s">
        <v>38</v>
      </c>
      <c r="R135" s="4">
        <v>4</v>
      </c>
      <c r="S135" s="8" t="s">
        <v>43</v>
      </c>
    </row>
    <row r="136" spans="1:19" s="4" customFormat="1" ht="14.25" customHeight="1" x14ac:dyDescent="0.25">
      <c r="A136" s="4" t="s">
        <v>301</v>
      </c>
      <c r="B136" s="8" t="str">
        <f>CONCATENATE(A136,"_",SUBSTITUTE(IF(ISBLANK(L136),IF(ISBLANK(J136),IF(ISBLANK(I136),H136,I136),J136),L136)," ","_"))</f>
        <v>SSTransect_2_subsample_1_Ephemeroptera_sp.</v>
      </c>
      <c r="C136" s="8" t="s">
        <v>42</v>
      </c>
      <c r="D136" s="22">
        <v>45546</v>
      </c>
      <c r="E136" s="6">
        <v>0.65833333333333333</v>
      </c>
      <c r="F136" s="4" t="s">
        <v>46</v>
      </c>
      <c r="G136" s="4" t="s">
        <v>47</v>
      </c>
      <c r="H136" s="4" t="s">
        <v>48</v>
      </c>
      <c r="I136" s="4" t="s">
        <v>252</v>
      </c>
      <c r="J136" s="16" t="s">
        <v>761</v>
      </c>
      <c r="K136" s="4" t="s">
        <v>761</v>
      </c>
      <c r="L136" s="4" t="s">
        <v>761</v>
      </c>
      <c r="M136" s="4" t="s">
        <v>28</v>
      </c>
      <c r="N136" s="4">
        <v>55.696629170050699</v>
      </c>
      <c r="O136" s="4">
        <v>-5.2707836441018401</v>
      </c>
      <c r="P136" s="16" t="s">
        <v>41</v>
      </c>
      <c r="Q136" s="4" t="s">
        <v>38</v>
      </c>
      <c r="R136" s="4">
        <v>1</v>
      </c>
      <c r="S136" s="8" t="s">
        <v>43</v>
      </c>
    </row>
    <row r="137" spans="1:19" s="4" customFormat="1" ht="14.25" customHeight="1" x14ac:dyDescent="0.25">
      <c r="A137" s="4" t="s">
        <v>301</v>
      </c>
      <c r="B137" s="8" t="str">
        <f>CONCATENATE(A137,"_",SUBSTITUTE(IF(ISBLANK(L137),IF(ISBLANK(J137),IF(ISBLANK(I137),H137,I137),J137),L137)," ","_"))</f>
        <v>SSTransect_2_subsample_1_Trombidiformes_sp.</v>
      </c>
      <c r="C137" s="8" t="s">
        <v>42</v>
      </c>
      <c r="D137" s="22">
        <v>45546</v>
      </c>
      <c r="E137" s="6">
        <v>0.65833333333333333</v>
      </c>
      <c r="F137" s="4" t="s">
        <v>46</v>
      </c>
      <c r="G137" s="4" t="s">
        <v>47</v>
      </c>
      <c r="H137" s="4" t="s">
        <v>87</v>
      </c>
      <c r="I137" s="7" t="s">
        <v>225</v>
      </c>
      <c r="J137" s="16" t="s">
        <v>846</v>
      </c>
      <c r="K137" s="4" t="s">
        <v>846</v>
      </c>
      <c r="L137" s="4" t="s">
        <v>846</v>
      </c>
      <c r="M137" s="4" t="s">
        <v>28</v>
      </c>
      <c r="N137" s="4">
        <v>55.696629170050699</v>
      </c>
      <c r="O137" s="4">
        <v>-5.2707836441018401</v>
      </c>
      <c r="P137" s="16" t="s">
        <v>41</v>
      </c>
      <c r="Q137" s="4" t="s">
        <v>38</v>
      </c>
      <c r="R137" s="4">
        <v>1</v>
      </c>
      <c r="S137" s="8" t="s">
        <v>43</v>
      </c>
    </row>
    <row r="138" spans="1:19" s="4" customFormat="1" ht="14.25" customHeight="1" x14ac:dyDescent="0.25">
      <c r="A138" s="4" t="s">
        <v>304</v>
      </c>
      <c r="B138" s="8" t="str">
        <f>CONCATENATE(A138,"_",SUBSTITUTE(IF(ISBLANK(L138),IF(ISBLANK(J138),IF(ISBLANK(I138),H138,I138),J138),L138)," ","_"))</f>
        <v>SSTransect_2_subsample_2_Plecoptera_sp.</v>
      </c>
      <c r="C138" s="8" t="s">
        <v>42</v>
      </c>
      <c r="D138" s="22">
        <v>45546</v>
      </c>
      <c r="E138" s="6">
        <v>0.65833333333333333</v>
      </c>
      <c r="F138" s="4" t="s">
        <v>46</v>
      </c>
      <c r="G138" s="4" t="s">
        <v>47</v>
      </c>
      <c r="H138" s="4" t="s">
        <v>48</v>
      </c>
      <c r="I138" s="4" t="s">
        <v>251</v>
      </c>
      <c r="J138" s="16" t="s">
        <v>762</v>
      </c>
      <c r="K138" s="4" t="s">
        <v>762</v>
      </c>
      <c r="L138" s="4" t="s">
        <v>762</v>
      </c>
      <c r="M138" s="4" t="s">
        <v>28</v>
      </c>
      <c r="N138" s="4">
        <v>55.696629170050699</v>
      </c>
      <c r="O138" s="4">
        <v>-5.2707836441018401</v>
      </c>
      <c r="P138" s="16" t="s">
        <v>41</v>
      </c>
      <c r="Q138" s="4" t="s">
        <v>38</v>
      </c>
      <c r="R138" s="4">
        <v>1</v>
      </c>
      <c r="S138" s="8" t="s">
        <v>43</v>
      </c>
    </row>
    <row r="139" spans="1:19" s="4" customFormat="1" ht="14.25" customHeight="1" x14ac:dyDescent="0.25">
      <c r="A139" s="4" t="s">
        <v>304</v>
      </c>
      <c r="B139" s="8" t="str">
        <f>CONCATENATE(A139,"_",SUBSTITUTE(IF(ISBLANK(L139),IF(ISBLANK(J139),IF(ISBLANK(I139),H139,I139),J139),L139)," ","_"))</f>
        <v>SSTransect_2_subsample_2_Trichoptera_sp.</v>
      </c>
      <c r="C139" s="8" t="s">
        <v>42</v>
      </c>
      <c r="D139" s="22">
        <v>45546</v>
      </c>
      <c r="E139" s="6">
        <v>0.65833333333333333</v>
      </c>
      <c r="F139" s="4" t="s">
        <v>46</v>
      </c>
      <c r="G139" s="4" t="s">
        <v>47</v>
      </c>
      <c r="H139" s="4" t="s">
        <v>305</v>
      </c>
      <c r="I139" s="4" t="s">
        <v>84</v>
      </c>
      <c r="J139" s="16" t="s">
        <v>763</v>
      </c>
      <c r="K139" s="4" t="s">
        <v>763</v>
      </c>
      <c r="L139" s="4" t="s">
        <v>763</v>
      </c>
      <c r="M139" s="4" t="s">
        <v>28</v>
      </c>
      <c r="N139" s="4">
        <v>55.696629170050699</v>
      </c>
      <c r="O139" s="4">
        <v>-5.2707836441018401</v>
      </c>
      <c r="P139" s="16" t="s">
        <v>41</v>
      </c>
      <c r="Q139" s="4" t="s">
        <v>38</v>
      </c>
      <c r="R139" s="4">
        <v>1</v>
      </c>
      <c r="S139" s="8" t="s">
        <v>43</v>
      </c>
    </row>
    <row r="140" spans="1:19" s="4" customFormat="1" ht="14.25" customHeight="1" x14ac:dyDescent="0.25">
      <c r="A140" s="4" t="s">
        <v>306</v>
      </c>
      <c r="B140" s="8" t="str">
        <f>CONCATENATE(A140,"_",SUBSTITUTE(IF(ISBLANK(L140),IF(ISBLANK(J140),IF(ISBLANK(I140),H140,I140),J140),L140)," ","_"))</f>
        <v>SSTransect_2_subsample_3_Daphnia_sp.</v>
      </c>
      <c r="C140" s="8" t="s">
        <v>42</v>
      </c>
      <c r="D140" s="22">
        <v>45546</v>
      </c>
      <c r="E140" s="6">
        <v>0.65833333333333333</v>
      </c>
      <c r="F140" s="4" t="s">
        <v>46</v>
      </c>
      <c r="G140" s="4" t="s">
        <v>47</v>
      </c>
      <c r="H140" s="4" t="s">
        <v>48</v>
      </c>
      <c r="I140" s="4" t="s">
        <v>67</v>
      </c>
      <c r="J140" s="4" t="s">
        <v>309</v>
      </c>
      <c r="K140" s="4" t="s">
        <v>847</v>
      </c>
      <c r="L140" s="4" t="s">
        <v>308</v>
      </c>
      <c r="M140" s="4" t="s">
        <v>51</v>
      </c>
      <c r="N140" s="4">
        <v>55.696629170050699</v>
      </c>
      <c r="O140" s="4">
        <v>-5.2707836441018401</v>
      </c>
      <c r="P140" s="16" t="s">
        <v>41</v>
      </c>
      <c r="Q140" s="4" t="s">
        <v>38</v>
      </c>
      <c r="R140" s="4">
        <v>1</v>
      </c>
      <c r="S140" s="8" t="s">
        <v>43</v>
      </c>
    </row>
    <row r="141" spans="1:19" s="4" customFormat="1" ht="14.25" customHeight="1" x14ac:dyDescent="0.25">
      <c r="A141" s="4" t="s">
        <v>306</v>
      </c>
      <c r="B141" s="8" t="str">
        <f>CONCATENATE(A141,"_",SUBSTITUTE(IF(ISBLANK(L141),IF(ISBLANK(J141),IF(ISBLANK(I141),H141,I141),J141),L141)," ","_"))</f>
        <v>SSTransect_2_subsample_3_Diptera_sp.</v>
      </c>
      <c r="C141" s="8" t="s">
        <v>42</v>
      </c>
      <c r="D141" s="22">
        <v>45546</v>
      </c>
      <c r="E141" s="6">
        <v>0.65833333333333333</v>
      </c>
      <c r="F141" s="4" t="s">
        <v>46</v>
      </c>
      <c r="G141" s="4" t="s">
        <v>47</v>
      </c>
      <c r="H141" s="4" t="s">
        <v>48</v>
      </c>
      <c r="I141" s="4" t="s">
        <v>67</v>
      </c>
      <c r="J141" s="16" t="s">
        <v>736</v>
      </c>
      <c r="K141" s="4" t="s">
        <v>736</v>
      </c>
      <c r="L141" s="4" t="s">
        <v>736</v>
      </c>
      <c r="M141" s="4" t="s">
        <v>28</v>
      </c>
      <c r="N141" s="4">
        <v>55.696629170050699</v>
      </c>
      <c r="O141" s="4">
        <v>-5.2707836441018401</v>
      </c>
      <c r="P141" s="16" t="s">
        <v>41</v>
      </c>
      <c r="Q141" s="4" t="s">
        <v>38</v>
      </c>
      <c r="R141" s="4">
        <v>1</v>
      </c>
      <c r="S141" s="8" t="s">
        <v>43</v>
      </c>
    </row>
    <row r="142" spans="1:19" s="4" customFormat="1" ht="14.25" customHeight="1" x14ac:dyDescent="0.25">
      <c r="A142" s="4" t="s">
        <v>306</v>
      </c>
      <c r="B142" s="8" t="str">
        <f>CONCATENATE(A142,"_",SUBSTITUTE(IF(ISBLANK(L142),IF(ISBLANK(J142),IF(ISBLANK(I142),H142,I142),J142),L142)," ","_"))</f>
        <v>SSTransect_2_subsample_3_Plecoptera_sp.</v>
      </c>
      <c r="C142" s="8" t="s">
        <v>42</v>
      </c>
      <c r="D142" s="22">
        <v>45546</v>
      </c>
      <c r="E142" s="6">
        <v>0.65833333333333333</v>
      </c>
      <c r="F142" s="4" t="s">
        <v>46</v>
      </c>
      <c r="G142" s="4" t="s">
        <v>47</v>
      </c>
      <c r="H142" s="4" t="s">
        <v>48</v>
      </c>
      <c r="I142" s="4" t="s">
        <v>251</v>
      </c>
      <c r="J142" s="16" t="s">
        <v>762</v>
      </c>
      <c r="K142" s="4" t="s">
        <v>762</v>
      </c>
      <c r="L142" s="4" t="s">
        <v>762</v>
      </c>
      <c r="M142" s="4" t="s">
        <v>28</v>
      </c>
      <c r="N142" s="4">
        <v>55.696629170050699</v>
      </c>
      <c r="O142" s="4">
        <v>-5.2707836441018401</v>
      </c>
      <c r="P142" s="16" t="s">
        <v>41</v>
      </c>
      <c r="Q142" s="4" t="s">
        <v>38</v>
      </c>
      <c r="R142" s="4">
        <v>1</v>
      </c>
      <c r="S142" s="8" t="s">
        <v>43</v>
      </c>
    </row>
    <row r="143" spans="1:19" s="4" customFormat="1" ht="14.25" customHeight="1" x14ac:dyDescent="0.25">
      <c r="A143" s="4" t="s">
        <v>306</v>
      </c>
      <c r="B143" s="8" t="str">
        <f>CONCATENATE(A143,"_",SUBSTITUTE(IF(ISBLANK(L143),IF(ISBLANK(J143),IF(ISBLANK(I143),H143,I143),J143),L143)," ","_"))</f>
        <v>SSTransect_2_subsample_3_Plecoptera_sp.</v>
      </c>
      <c r="C143" s="8" t="s">
        <v>42</v>
      </c>
      <c r="D143" s="22">
        <v>45546</v>
      </c>
      <c r="E143" s="6">
        <v>0.65833333333333333</v>
      </c>
      <c r="F143" s="4" t="s">
        <v>46</v>
      </c>
      <c r="G143" s="4" t="s">
        <v>47</v>
      </c>
      <c r="H143" s="4" t="s">
        <v>48</v>
      </c>
      <c r="I143" s="4" t="s">
        <v>251</v>
      </c>
      <c r="J143" s="16" t="s">
        <v>762</v>
      </c>
      <c r="K143" s="4" t="s">
        <v>762</v>
      </c>
      <c r="L143" s="4" t="s">
        <v>762</v>
      </c>
      <c r="M143" s="4" t="s">
        <v>28</v>
      </c>
      <c r="N143" s="4">
        <v>55.696629170050699</v>
      </c>
      <c r="O143" s="4">
        <v>-5.2707836441018401</v>
      </c>
      <c r="P143" s="16" t="s">
        <v>41</v>
      </c>
      <c r="Q143" s="4" t="s">
        <v>38</v>
      </c>
      <c r="R143" s="4">
        <v>1</v>
      </c>
      <c r="S143" s="8" t="s">
        <v>43</v>
      </c>
    </row>
    <row r="144" spans="1:19" s="4" customFormat="1" ht="14.25" customHeight="1" x14ac:dyDescent="0.25">
      <c r="A144" s="4" t="s">
        <v>306</v>
      </c>
      <c r="B144" s="8" t="str">
        <f>CONCATENATE(A144,"_",SUBSTITUTE(IF(ISBLANK(L144),IF(ISBLANK(J144),IF(ISBLANK(I144),H144,I144),J144),L144)," ","_"))</f>
        <v>SSTransect_2_subsample_3_Trichoptera_sp.</v>
      </c>
      <c r="C144" s="8" t="s">
        <v>42</v>
      </c>
      <c r="D144" s="22">
        <v>45546</v>
      </c>
      <c r="E144" s="6">
        <v>0.65833333333333333</v>
      </c>
      <c r="F144" s="4" t="s">
        <v>46</v>
      </c>
      <c r="G144" s="4" t="s">
        <v>47</v>
      </c>
      <c r="H144" s="4" t="s">
        <v>48</v>
      </c>
      <c r="I144" s="4" t="s">
        <v>84</v>
      </c>
      <c r="J144" s="16" t="s">
        <v>763</v>
      </c>
      <c r="K144" s="4" t="s">
        <v>763</v>
      </c>
      <c r="L144" s="4" t="s">
        <v>763</v>
      </c>
      <c r="M144" s="4" t="s">
        <v>28</v>
      </c>
      <c r="N144" s="4">
        <v>55.696629170050699</v>
      </c>
      <c r="O144" s="4">
        <v>-5.2707836441018401</v>
      </c>
      <c r="P144" s="16" t="s">
        <v>41</v>
      </c>
      <c r="Q144" s="4" t="s">
        <v>38</v>
      </c>
      <c r="R144" s="4">
        <v>3</v>
      </c>
      <c r="S144" s="8" t="s">
        <v>43</v>
      </c>
    </row>
    <row r="145" spans="1:19" s="4" customFormat="1" ht="14.25" customHeight="1" x14ac:dyDescent="0.25">
      <c r="A145" s="4" t="s">
        <v>310</v>
      </c>
      <c r="B145" s="8" t="str">
        <f>CONCATENATE(A145,"_",SUBSTITUTE(IF(ISBLANK(L145),IF(ISBLANK(J145),IF(ISBLANK(I145),H145,I145),J145),L145)," ","_"))</f>
        <v>SSTransect_2_subsample_4_Megaloptera_sp.</v>
      </c>
      <c r="C145" s="8" t="s">
        <v>42</v>
      </c>
      <c r="D145" s="22">
        <v>45546</v>
      </c>
      <c r="E145" s="6">
        <v>0.65833333333333333</v>
      </c>
      <c r="F145" s="4" t="s">
        <v>46</v>
      </c>
      <c r="G145" s="4" t="s">
        <v>47</v>
      </c>
      <c r="H145" s="4" t="s">
        <v>48</v>
      </c>
      <c r="I145" s="4" t="s">
        <v>285</v>
      </c>
      <c r="J145" s="16" t="s">
        <v>768</v>
      </c>
      <c r="K145" s="4" t="s">
        <v>768</v>
      </c>
      <c r="L145" s="4" t="s">
        <v>768</v>
      </c>
      <c r="M145" s="4" t="s">
        <v>28</v>
      </c>
      <c r="N145" s="4">
        <v>55.696629170050699</v>
      </c>
      <c r="O145" s="4">
        <v>-5.2707836441018401</v>
      </c>
      <c r="P145" s="16" t="s">
        <v>41</v>
      </c>
      <c r="Q145" s="4" t="s">
        <v>38</v>
      </c>
      <c r="R145" s="4">
        <v>1</v>
      </c>
      <c r="S145" s="8" t="s">
        <v>43</v>
      </c>
    </row>
    <row r="146" spans="1:19" s="4" customFormat="1" ht="14.25" customHeight="1" x14ac:dyDescent="0.25">
      <c r="A146" s="4" t="s">
        <v>312</v>
      </c>
      <c r="B146" s="8" t="str">
        <f>CONCATENATE(A146,"_",SUBSTITUTE(IF(ISBLANK(L146),IF(ISBLANK(J146),IF(ISBLANK(I146),H146,I146),J146),L146)," ","_"))</f>
        <v>SSTransect_3_subsample_1_Diptera_sp.</v>
      </c>
      <c r="C146" s="8" t="s">
        <v>42</v>
      </c>
      <c r="D146" s="22">
        <v>45546</v>
      </c>
      <c r="E146" s="6">
        <v>0.67361111111111116</v>
      </c>
      <c r="F146" s="4" t="s">
        <v>46</v>
      </c>
      <c r="G146" s="4" t="s">
        <v>47</v>
      </c>
      <c r="H146" s="4" t="s">
        <v>48</v>
      </c>
      <c r="I146" s="4" t="s">
        <v>67</v>
      </c>
      <c r="J146" s="16" t="s">
        <v>736</v>
      </c>
      <c r="K146" s="4" t="s">
        <v>736</v>
      </c>
      <c r="L146" s="4" t="s">
        <v>736</v>
      </c>
      <c r="M146" s="4" t="s">
        <v>28</v>
      </c>
      <c r="N146" s="4">
        <v>55.697026999999999</v>
      </c>
      <c r="O146" s="4">
        <v>-5.2722680000000004</v>
      </c>
      <c r="P146" s="16" t="s">
        <v>41</v>
      </c>
      <c r="Q146" s="4" t="s">
        <v>38</v>
      </c>
      <c r="R146" s="4">
        <v>1</v>
      </c>
      <c r="S146" s="8" t="s">
        <v>43</v>
      </c>
    </row>
    <row r="147" spans="1:19" s="4" customFormat="1" ht="14.25" customHeight="1" x14ac:dyDescent="0.25">
      <c r="A147" s="4" t="s">
        <v>312</v>
      </c>
      <c r="B147" s="8" t="str">
        <f>CONCATENATE(A147,"_",SUBSTITUTE(IF(ISBLANK(L147),IF(ISBLANK(J147),IF(ISBLANK(I147),H147,I147),J147),L147)," ","_"))</f>
        <v>SSTransect_3_subsample_1_Megaloptera_sp.</v>
      </c>
      <c r="C147" s="8" t="s">
        <v>42</v>
      </c>
      <c r="D147" s="22">
        <v>45546</v>
      </c>
      <c r="E147" s="6">
        <v>0.67361111111111116</v>
      </c>
      <c r="F147" s="4" t="s">
        <v>46</v>
      </c>
      <c r="G147" s="4" t="s">
        <v>47</v>
      </c>
      <c r="H147" s="4" t="s">
        <v>48</v>
      </c>
      <c r="I147" s="4" t="s">
        <v>285</v>
      </c>
      <c r="J147" s="16" t="s">
        <v>768</v>
      </c>
      <c r="K147" s="4" t="s">
        <v>768</v>
      </c>
      <c r="L147" s="4" t="s">
        <v>768</v>
      </c>
      <c r="M147" s="4" t="s">
        <v>28</v>
      </c>
      <c r="N147" s="4">
        <v>55.697026999999999</v>
      </c>
      <c r="O147" s="4">
        <v>-5.2722680000000004</v>
      </c>
      <c r="P147" s="16" t="s">
        <v>41</v>
      </c>
      <c r="Q147" s="4" t="s">
        <v>38</v>
      </c>
      <c r="R147" s="4">
        <v>1</v>
      </c>
      <c r="S147" s="8" t="s">
        <v>43</v>
      </c>
    </row>
    <row r="148" spans="1:19" s="4" customFormat="1" ht="14.25" customHeight="1" x14ac:dyDescent="0.25">
      <c r="A148" s="4" t="s">
        <v>314</v>
      </c>
      <c r="B148" s="8" t="str">
        <f>CONCATENATE(A148,"_",SUBSTITUTE(IF(ISBLANK(L148),IF(ISBLANK(J148),IF(ISBLANK(I148),H148,I148),J148),L148)," ","_"))</f>
        <v>SSTransect_3_subsample_2_Diptera_sp.</v>
      </c>
      <c r="C148" s="8" t="s">
        <v>42</v>
      </c>
      <c r="D148" s="22">
        <v>45546</v>
      </c>
      <c r="E148" s="6">
        <v>0.67361111111111116</v>
      </c>
      <c r="F148" s="4" t="s">
        <v>46</v>
      </c>
      <c r="G148" s="4" t="s">
        <v>47</v>
      </c>
      <c r="H148" s="4" t="s">
        <v>48</v>
      </c>
      <c r="I148" s="4" t="s">
        <v>67</v>
      </c>
      <c r="J148" s="16" t="s">
        <v>736</v>
      </c>
      <c r="K148" s="4" t="s">
        <v>736</v>
      </c>
      <c r="L148" s="4" t="s">
        <v>736</v>
      </c>
      <c r="M148" s="4" t="s">
        <v>28</v>
      </c>
      <c r="N148" s="4">
        <v>55.697026999999999</v>
      </c>
      <c r="O148" s="4">
        <v>-5.2722680000000004</v>
      </c>
      <c r="P148" s="16" t="s">
        <v>41</v>
      </c>
      <c r="Q148" s="4" t="s">
        <v>38</v>
      </c>
      <c r="R148" s="4">
        <v>1</v>
      </c>
      <c r="S148" s="8" t="s">
        <v>43</v>
      </c>
    </row>
    <row r="149" spans="1:19" s="4" customFormat="1" ht="14.25" customHeight="1" x14ac:dyDescent="0.25">
      <c r="A149" s="4" t="s">
        <v>314</v>
      </c>
      <c r="B149" s="8" t="str">
        <f>CONCATENATE(A149,"_",SUBSTITUTE(IF(ISBLANK(L149),IF(ISBLANK(J149),IF(ISBLANK(I149),H149,I149),J149),L149)," ","_"))</f>
        <v>SSTransect_3_subsample_2_Ephemeroptera_sp.</v>
      </c>
      <c r="C149" s="8" t="s">
        <v>42</v>
      </c>
      <c r="D149" s="22">
        <v>45546</v>
      </c>
      <c r="E149" s="6">
        <v>0.67361111111111116</v>
      </c>
      <c r="F149" s="4" t="s">
        <v>46</v>
      </c>
      <c r="G149" s="4" t="s">
        <v>47</v>
      </c>
      <c r="H149" s="4" t="s">
        <v>48</v>
      </c>
      <c r="I149" s="4" t="s">
        <v>252</v>
      </c>
      <c r="J149" s="16" t="s">
        <v>761</v>
      </c>
      <c r="K149" s="4" t="s">
        <v>761</v>
      </c>
      <c r="L149" s="4" t="s">
        <v>761</v>
      </c>
      <c r="M149" s="4" t="s">
        <v>28</v>
      </c>
      <c r="N149" s="4">
        <v>55.697026999999999</v>
      </c>
      <c r="O149" s="4">
        <v>-5.2722680000000004</v>
      </c>
      <c r="P149" s="16" t="s">
        <v>41</v>
      </c>
      <c r="Q149" s="4" t="s">
        <v>38</v>
      </c>
      <c r="R149" s="4">
        <v>3</v>
      </c>
      <c r="S149" s="8" t="s">
        <v>43</v>
      </c>
    </row>
    <row r="150" spans="1:19" s="4" customFormat="1" ht="14.25" customHeight="1" x14ac:dyDescent="0.25">
      <c r="A150" s="4" t="s">
        <v>314</v>
      </c>
      <c r="B150" s="8" t="str">
        <f>CONCATENATE(A150,"_",SUBSTITUTE(IF(ISBLANK(L150),IF(ISBLANK(J150),IF(ISBLANK(I150),H150,I150),J150),L150)," ","_"))</f>
        <v>SSTransect_3_subsample_2_Lumbriculidae_sp.</v>
      </c>
      <c r="C150" s="8" t="s">
        <v>42</v>
      </c>
      <c r="D150" s="22">
        <v>45546</v>
      </c>
      <c r="E150" s="6">
        <v>0.67361111111111116</v>
      </c>
      <c r="F150" s="4" t="s">
        <v>46</v>
      </c>
      <c r="G150" s="4" t="s">
        <v>255</v>
      </c>
      <c r="H150" s="4" t="s">
        <v>256</v>
      </c>
      <c r="I150" s="4" t="s">
        <v>257</v>
      </c>
      <c r="J150" s="16" t="s">
        <v>764</v>
      </c>
      <c r="K150" s="4" t="s">
        <v>764</v>
      </c>
      <c r="L150" s="4" t="s">
        <v>764</v>
      </c>
      <c r="M150" s="4" t="s">
        <v>28</v>
      </c>
      <c r="N150" s="4">
        <v>55.697026999999999</v>
      </c>
      <c r="O150" s="4">
        <v>-5.2722680000000004</v>
      </c>
      <c r="P150" s="16" t="s">
        <v>41</v>
      </c>
      <c r="Q150" s="4" t="s">
        <v>38</v>
      </c>
      <c r="R150" s="4">
        <v>1</v>
      </c>
      <c r="S150" s="8" t="s">
        <v>43</v>
      </c>
    </row>
    <row r="151" spans="1:19" s="4" customFormat="1" ht="14.25" customHeight="1" x14ac:dyDescent="0.25">
      <c r="A151" s="4" t="s">
        <v>314</v>
      </c>
      <c r="B151" s="8" t="str">
        <f>CONCATENATE(A151,"_",SUBSTITUTE(IF(ISBLANK(L151),IF(ISBLANK(J151),IF(ISBLANK(I151),H151,I151),J151),L151)," ","_"))</f>
        <v>SSTransect_3_subsample_2_Plecoptera_sp.</v>
      </c>
      <c r="C151" s="8" t="s">
        <v>42</v>
      </c>
      <c r="D151" s="22">
        <v>45546</v>
      </c>
      <c r="E151" s="6">
        <v>0.67361111111111116</v>
      </c>
      <c r="F151" s="4" t="s">
        <v>46</v>
      </c>
      <c r="G151" s="4" t="s">
        <v>47</v>
      </c>
      <c r="H151" s="4" t="s">
        <v>48</v>
      </c>
      <c r="I151" s="4" t="s">
        <v>251</v>
      </c>
      <c r="J151" s="16" t="s">
        <v>762</v>
      </c>
      <c r="K151" s="4" t="s">
        <v>762</v>
      </c>
      <c r="L151" s="4" t="s">
        <v>762</v>
      </c>
      <c r="M151" s="4" t="s">
        <v>28</v>
      </c>
      <c r="N151" s="4">
        <v>55.697026999999999</v>
      </c>
      <c r="O151" s="4">
        <v>-5.2722680000000004</v>
      </c>
      <c r="P151" s="16" t="s">
        <v>41</v>
      </c>
      <c r="Q151" s="4" t="s">
        <v>38</v>
      </c>
      <c r="R151" s="4">
        <v>1</v>
      </c>
      <c r="S151" s="8" t="s">
        <v>43</v>
      </c>
    </row>
    <row r="152" spans="1:19" s="4" customFormat="1" ht="14.25" customHeight="1" x14ac:dyDescent="0.25">
      <c r="A152" s="4" t="s">
        <v>314</v>
      </c>
      <c r="B152" s="8" t="str">
        <f>CONCATENATE(A152,"_",SUBSTITUTE(IF(ISBLANK(L152),IF(ISBLANK(J152),IF(ISBLANK(I152),H152,I152),J152),L152)," ","_"))</f>
        <v>SSTransect_3_subsample_2_Plecoptera_sp.</v>
      </c>
      <c r="C152" s="8" t="s">
        <v>42</v>
      </c>
      <c r="D152" s="22">
        <v>45546</v>
      </c>
      <c r="E152" s="6">
        <v>0.67361111111111116</v>
      </c>
      <c r="F152" s="4" t="s">
        <v>46</v>
      </c>
      <c r="G152" s="4" t="s">
        <v>47</v>
      </c>
      <c r="H152" s="4" t="s">
        <v>48</v>
      </c>
      <c r="I152" s="4" t="s">
        <v>251</v>
      </c>
      <c r="J152" s="16" t="s">
        <v>762</v>
      </c>
      <c r="K152" s="4" t="s">
        <v>762</v>
      </c>
      <c r="L152" s="4" t="s">
        <v>762</v>
      </c>
      <c r="M152" s="4" t="s">
        <v>28</v>
      </c>
      <c r="N152" s="4">
        <v>55.697026999999999</v>
      </c>
      <c r="O152" s="4">
        <v>-5.2722680000000004</v>
      </c>
      <c r="P152" s="16" t="s">
        <v>41</v>
      </c>
      <c r="Q152" s="4" t="s">
        <v>38</v>
      </c>
      <c r="R152" s="4">
        <v>2</v>
      </c>
      <c r="S152" s="8" t="s">
        <v>43</v>
      </c>
    </row>
    <row r="153" spans="1:19" s="4" customFormat="1" ht="14.25" customHeight="1" x14ac:dyDescent="0.25">
      <c r="A153" s="4" t="s">
        <v>316</v>
      </c>
      <c r="B153" s="8" t="str">
        <f>CONCATENATE(A153,"_",SUBSTITUTE(IF(ISBLANK(L153),IF(ISBLANK(J153),IF(ISBLANK(I153),H153,I153),J153),L153)," ","_"))</f>
        <v>SSTransect_3_subsample_3_Ephemeroptera_sp.</v>
      </c>
      <c r="C153" s="8" t="s">
        <v>42</v>
      </c>
      <c r="D153" s="22">
        <v>45546</v>
      </c>
      <c r="E153" s="6">
        <v>0.67361111111111116</v>
      </c>
      <c r="F153" s="4" t="s">
        <v>46</v>
      </c>
      <c r="G153" s="4" t="s">
        <v>47</v>
      </c>
      <c r="H153" s="4" t="s">
        <v>48</v>
      </c>
      <c r="I153" s="4" t="s">
        <v>252</v>
      </c>
      <c r="J153" s="16" t="s">
        <v>761</v>
      </c>
      <c r="K153" s="4" t="s">
        <v>761</v>
      </c>
      <c r="L153" s="4" t="s">
        <v>761</v>
      </c>
      <c r="M153" s="4" t="s">
        <v>28</v>
      </c>
      <c r="N153" s="4">
        <v>55.697026999999999</v>
      </c>
      <c r="O153" s="4">
        <v>-5.2722680000000004</v>
      </c>
      <c r="P153" s="16" t="s">
        <v>41</v>
      </c>
      <c r="Q153" s="4" t="s">
        <v>38</v>
      </c>
      <c r="R153" s="4">
        <v>2</v>
      </c>
      <c r="S153" s="8" t="s">
        <v>43</v>
      </c>
    </row>
    <row r="154" spans="1:19" s="4" customFormat="1" ht="14.25" customHeight="1" x14ac:dyDescent="0.25">
      <c r="A154" s="4" t="s">
        <v>317</v>
      </c>
      <c r="B154" s="8" t="str">
        <f>CONCATENATE(A154,"_",SUBSTITUTE(IF(ISBLANK(L154),IF(ISBLANK(J154),IF(ISBLANK(I154),H154,I154),J154),L154)," ","_"))</f>
        <v>SSTransect_3_subsample_4_Ephemeroptera_sp.</v>
      </c>
      <c r="C154" s="8" t="s">
        <v>42</v>
      </c>
      <c r="D154" s="22">
        <v>45546</v>
      </c>
      <c r="E154" s="6">
        <v>0.67361111111111116</v>
      </c>
      <c r="F154" s="4" t="s">
        <v>46</v>
      </c>
      <c r="G154" s="4" t="s">
        <v>47</v>
      </c>
      <c r="H154" s="4" t="s">
        <v>48</v>
      </c>
      <c r="I154" s="4" t="s">
        <v>252</v>
      </c>
      <c r="J154" s="16" t="s">
        <v>761</v>
      </c>
      <c r="K154" s="4" t="s">
        <v>761</v>
      </c>
      <c r="L154" s="4" t="s">
        <v>761</v>
      </c>
      <c r="M154" s="4" t="s">
        <v>28</v>
      </c>
      <c r="N154" s="4">
        <v>55.697026999999999</v>
      </c>
      <c r="O154" s="4">
        <v>-5.2722680000000004</v>
      </c>
      <c r="P154" s="16" t="s">
        <v>41</v>
      </c>
      <c r="Q154" s="4" t="s">
        <v>38</v>
      </c>
      <c r="R154" s="4">
        <v>1</v>
      </c>
      <c r="S154" s="8" t="s">
        <v>43</v>
      </c>
    </row>
    <row r="155" spans="1:19" s="4" customFormat="1" ht="14.25" customHeight="1" x14ac:dyDescent="0.25">
      <c r="A155" s="4" t="s">
        <v>318</v>
      </c>
      <c r="B155" s="8" t="str">
        <f>CONCATENATE(A155,"_",SUBSTITUTE(IF(ISBLANK(L155),IF(ISBLANK(J155),IF(ISBLANK(I155),H155,I155),J155),L155)," ","_"))</f>
        <v>SSTransect_4_subsample_1_Isopoda_sp.</v>
      </c>
      <c r="C155" s="8" t="s">
        <v>42</v>
      </c>
      <c r="D155" s="22">
        <v>45546</v>
      </c>
      <c r="E155" s="6">
        <v>0.6875</v>
      </c>
      <c r="F155" s="4" t="s">
        <v>46</v>
      </c>
      <c r="G155" s="4" t="s">
        <v>47</v>
      </c>
      <c r="H155" s="4" t="s">
        <v>276</v>
      </c>
      <c r="I155" s="4" t="s">
        <v>277</v>
      </c>
      <c r="J155" s="16" t="s">
        <v>767</v>
      </c>
      <c r="K155" s="4" t="s">
        <v>767</v>
      </c>
      <c r="L155" s="4" t="s">
        <v>767</v>
      </c>
      <c r="M155" s="4" t="s">
        <v>28</v>
      </c>
      <c r="N155" s="4">
        <v>55.697189000000002</v>
      </c>
      <c r="O155" s="4">
        <v>-5.2727950000000003</v>
      </c>
      <c r="P155" s="16" t="s">
        <v>41</v>
      </c>
      <c r="Q155" s="4" t="s">
        <v>38</v>
      </c>
      <c r="R155" s="4">
        <v>1</v>
      </c>
      <c r="S155" s="8" t="s">
        <v>43</v>
      </c>
    </row>
    <row r="156" spans="1:19" s="4" customFormat="1" ht="14.25" customHeight="1" x14ac:dyDescent="0.25">
      <c r="A156" s="4" t="s">
        <v>318</v>
      </c>
      <c r="B156" s="8" t="str">
        <f>CONCATENATE(A156,"_",SUBSTITUTE(IF(ISBLANK(L156),IF(ISBLANK(J156),IF(ISBLANK(I156),H156,I156),J156),L156)," ","_"))</f>
        <v>SSTransect_4_subsample_1_Plecoptera_sp.</v>
      </c>
      <c r="C156" s="8" t="s">
        <v>42</v>
      </c>
      <c r="D156" s="22">
        <v>45546</v>
      </c>
      <c r="E156" s="6">
        <v>0.6875</v>
      </c>
      <c r="F156" s="4" t="s">
        <v>46</v>
      </c>
      <c r="G156" s="4" t="s">
        <v>47</v>
      </c>
      <c r="H156" s="4" t="s">
        <v>48</v>
      </c>
      <c r="I156" s="4" t="s">
        <v>251</v>
      </c>
      <c r="J156" s="16" t="s">
        <v>762</v>
      </c>
      <c r="K156" s="4" t="s">
        <v>762</v>
      </c>
      <c r="L156" s="4" t="s">
        <v>762</v>
      </c>
      <c r="M156" s="4" t="s">
        <v>28</v>
      </c>
      <c r="N156" s="4">
        <v>55.697189000000002</v>
      </c>
      <c r="O156" s="4">
        <v>-5.2727950000000003</v>
      </c>
      <c r="P156" s="16" t="s">
        <v>41</v>
      </c>
      <c r="Q156" s="4" t="s">
        <v>38</v>
      </c>
      <c r="R156" s="4">
        <v>1</v>
      </c>
      <c r="S156" s="8" t="s">
        <v>43</v>
      </c>
    </row>
    <row r="157" spans="1:19" s="4" customFormat="1" ht="14.25" customHeight="1" x14ac:dyDescent="0.25">
      <c r="A157" s="4" t="s">
        <v>322</v>
      </c>
      <c r="B157" s="8" t="str">
        <f>CONCATENATE(A157,"_",SUBSTITUTE(IF(ISBLANK(L157),IF(ISBLANK(J157),IF(ISBLANK(I157),H157,I157),J157),L157)," ","_"))</f>
        <v>SSTransect_4_subsample_3_Diptera_sp.</v>
      </c>
      <c r="C157" s="8" t="s">
        <v>42</v>
      </c>
      <c r="D157" s="22">
        <v>45546</v>
      </c>
      <c r="E157" s="6">
        <v>0.6875</v>
      </c>
      <c r="F157" s="4" t="s">
        <v>46</v>
      </c>
      <c r="G157" s="4" t="s">
        <v>47</v>
      </c>
      <c r="H157" s="4" t="s">
        <v>48</v>
      </c>
      <c r="I157" s="4" t="s">
        <v>67</v>
      </c>
      <c r="J157" s="16" t="s">
        <v>736</v>
      </c>
      <c r="K157" s="4" t="s">
        <v>736</v>
      </c>
      <c r="L157" s="4" t="s">
        <v>736</v>
      </c>
      <c r="M157" s="4" t="s">
        <v>28</v>
      </c>
      <c r="N157" s="4">
        <v>55.697189000000002</v>
      </c>
      <c r="O157" s="4">
        <v>-5.2727950000000003</v>
      </c>
      <c r="P157" s="16" t="s">
        <v>41</v>
      </c>
      <c r="Q157" s="4" t="s">
        <v>38</v>
      </c>
      <c r="R157" s="4">
        <v>1</v>
      </c>
      <c r="S157" s="8" t="s">
        <v>43</v>
      </c>
    </row>
    <row r="158" spans="1:19" s="4" customFormat="1" ht="14.25" customHeight="1" x14ac:dyDescent="0.25">
      <c r="A158" s="4" t="s">
        <v>322</v>
      </c>
      <c r="B158" s="8" t="str">
        <f>CONCATENATE(A158,"_",SUBSTITUTE(IF(ISBLANK(L158),IF(ISBLANK(J158),IF(ISBLANK(I158),H158,I158),J158),L158)," ","_"))</f>
        <v>SSTransect_4_subsample_3_Trichoptera_sp.</v>
      </c>
      <c r="C158" s="8" t="s">
        <v>42</v>
      </c>
      <c r="D158" s="22">
        <v>45546</v>
      </c>
      <c r="E158" s="6">
        <v>0.6875</v>
      </c>
      <c r="F158" s="4" t="s">
        <v>46</v>
      </c>
      <c r="G158" s="4" t="s">
        <v>47</v>
      </c>
      <c r="H158" s="4" t="s">
        <v>48</v>
      </c>
      <c r="I158" s="4" t="s">
        <v>84</v>
      </c>
      <c r="J158" s="16" t="s">
        <v>763</v>
      </c>
      <c r="K158" s="4" t="s">
        <v>763</v>
      </c>
      <c r="L158" s="4" t="s">
        <v>763</v>
      </c>
      <c r="M158" s="4" t="s">
        <v>28</v>
      </c>
      <c r="N158" s="4">
        <v>55.697189000000002</v>
      </c>
      <c r="O158" s="4">
        <v>-5.2727950000000003</v>
      </c>
      <c r="P158" s="16" t="s">
        <v>41</v>
      </c>
      <c r="Q158" s="4" t="s">
        <v>38</v>
      </c>
      <c r="R158" s="4">
        <v>1</v>
      </c>
      <c r="S158" s="8" t="s">
        <v>43</v>
      </c>
    </row>
    <row r="159" spans="1:19" s="4" customFormat="1" ht="14.25" customHeight="1" x14ac:dyDescent="0.25">
      <c r="A159" s="4" t="s">
        <v>324</v>
      </c>
      <c r="B159" s="8" t="str">
        <f>CONCATENATE(A159,"_",SUBSTITUTE(IF(ISBLANK(L159),IF(ISBLANK(J159),IF(ISBLANK(I159),H159,I159),J159),L159)," ","_"))</f>
        <v>SSTransect_5_subsample_1_Megaloptera_sp.</v>
      </c>
      <c r="C159" s="8" t="s">
        <v>42</v>
      </c>
      <c r="D159" s="22">
        <v>45546</v>
      </c>
      <c r="E159" s="6">
        <v>0.69444444444444442</v>
      </c>
      <c r="F159" s="4" t="s">
        <v>46</v>
      </c>
      <c r="G159" s="4" t="s">
        <v>47</v>
      </c>
      <c r="H159" s="4" t="s">
        <v>48</v>
      </c>
      <c r="I159" s="4" t="s">
        <v>285</v>
      </c>
      <c r="J159" s="16" t="s">
        <v>768</v>
      </c>
      <c r="K159" s="4" t="s">
        <v>768</v>
      </c>
      <c r="L159" s="4" t="s">
        <v>768</v>
      </c>
      <c r="M159" s="4" t="s">
        <v>28</v>
      </c>
      <c r="N159" s="4">
        <v>55.697431999999999</v>
      </c>
      <c r="O159" s="4">
        <v>-5.2735599999999998</v>
      </c>
      <c r="P159" s="16" t="s">
        <v>41</v>
      </c>
      <c r="Q159" s="4" t="s">
        <v>38</v>
      </c>
      <c r="R159" s="4">
        <v>1</v>
      </c>
      <c r="S159" s="8" t="s">
        <v>43</v>
      </c>
    </row>
    <row r="160" spans="1:19" s="4" customFormat="1" ht="14.25" customHeight="1" x14ac:dyDescent="0.25">
      <c r="A160" s="4" t="s">
        <v>324</v>
      </c>
      <c r="B160" s="8" t="str">
        <f>CONCATENATE(A160,"_",SUBSTITUTE(IF(ISBLANK(L160),IF(ISBLANK(J160),IF(ISBLANK(I160),H160,I160),J160),L160)," ","_"))</f>
        <v>SSTransect_5_subsample_1_Plecoptera_sp.</v>
      </c>
      <c r="C160" s="8" t="s">
        <v>42</v>
      </c>
      <c r="D160" s="22">
        <v>45546</v>
      </c>
      <c r="E160" s="6">
        <v>0.69444444444444442</v>
      </c>
      <c r="F160" s="4" t="s">
        <v>46</v>
      </c>
      <c r="G160" s="4" t="s">
        <v>47</v>
      </c>
      <c r="H160" s="4" t="s">
        <v>48</v>
      </c>
      <c r="I160" s="4" t="s">
        <v>251</v>
      </c>
      <c r="J160" s="16" t="s">
        <v>762</v>
      </c>
      <c r="K160" s="4" t="s">
        <v>762</v>
      </c>
      <c r="L160" s="4" t="s">
        <v>762</v>
      </c>
      <c r="M160" s="4" t="s">
        <v>28</v>
      </c>
      <c r="N160" s="4">
        <v>55.697431999999999</v>
      </c>
      <c r="O160" s="4">
        <v>-5.2735599999999998</v>
      </c>
      <c r="P160" s="16" t="s">
        <v>41</v>
      </c>
      <c r="Q160" s="4" t="s">
        <v>38</v>
      </c>
      <c r="R160" s="4">
        <v>1</v>
      </c>
      <c r="S160" s="8" t="s">
        <v>43</v>
      </c>
    </row>
    <row r="161" spans="1:19" s="4" customFormat="1" ht="14.25" customHeight="1" x14ac:dyDescent="0.25">
      <c r="A161" s="4" t="s">
        <v>326</v>
      </c>
      <c r="B161" s="8" t="str">
        <f>CONCATENATE(A161,"_",SUBSTITUTE(IF(ISBLANK(L161),IF(ISBLANK(J161),IF(ISBLANK(I161),H161,I161),J161),L161)," ","_"))</f>
        <v>SSTransect_5_subsample_2_Megaloptera_sp.</v>
      </c>
      <c r="C161" s="8" t="s">
        <v>42</v>
      </c>
      <c r="D161" s="22">
        <v>45546</v>
      </c>
      <c r="E161" s="6">
        <v>0.69444444444444442</v>
      </c>
      <c r="F161" s="4" t="s">
        <v>46</v>
      </c>
      <c r="G161" s="4" t="s">
        <v>47</v>
      </c>
      <c r="H161" s="4" t="s">
        <v>48</v>
      </c>
      <c r="I161" s="4" t="s">
        <v>285</v>
      </c>
      <c r="J161" s="16" t="s">
        <v>768</v>
      </c>
      <c r="K161" s="4" t="s">
        <v>768</v>
      </c>
      <c r="L161" s="4" t="s">
        <v>768</v>
      </c>
      <c r="M161" s="4" t="s">
        <v>28</v>
      </c>
      <c r="N161" s="4">
        <v>55.697431999999999</v>
      </c>
      <c r="O161" s="4">
        <v>-5.2735599999999998</v>
      </c>
      <c r="P161" s="16" t="s">
        <v>41</v>
      </c>
      <c r="Q161" s="4" t="s">
        <v>38</v>
      </c>
      <c r="R161" s="4">
        <v>1</v>
      </c>
      <c r="S161" s="8" t="s">
        <v>43</v>
      </c>
    </row>
    <row r="162" spans="1:19" s="4" customFormat="1" ht="14.25" customHeight="1" x14ac:dyDescent="0.25">
      <c r="A162" s="4" t="s">
        <v>327</v>
      </c>
      <c r="B162" s="8" t="str">
        <f>CONCATENATE(A162,"_",SUBSTITUTE(IF(ISBLANK(L162),IF(ISBLANK(J162),IF(ISBLANK(I162),H162,I162),J162),L162)," ","_"))</f>
        <v>SSTransect_5_subsample_3_Coleoptera_sp.</v>
      </c>
      <c r="C162" s="8" t="s">
        <v>42</v>
      </c>
      <c r="D162" s="22">
        <v>45546</v>
      </c>
      <c r="E162" s="6">
        <v>0.69444444444444442</v>
      </c>
      <c r="F162" s="4" t="s">
        <v>46</v>
      </c>
      <c r="G162" s="4" t="s">
        <v>47</v>
      </c>
      <c r="H162" s="4" t="s">
        <v>48</v>
      </c>
      <c r="I162" s="4" t="s">
        <v>253</v>
      </c>
      <c r="J162" s="16" t="s">
        <v>760</v>
      </c>
      <c r="K162" s="4" t="s">
        <v>760</v>
      </c>
      <c r="L162" s="4" t="s">
        <v>760</v>
      </c>
      <c r="M162" s="4" t="s">
        <v>28</v>
      </c>
      <c r="N162" s="4">
        <v>55.697431999999999</v>
      </c>
      <c r="O162" s="4">
        <v>-5.2735599999999998</v>
      </c>
      <c r="P162" s="16" t="s">
        <v>41</v>
      </c>
      <c r="Q162" s="4" t="s">
        <v>38</v>
      </c>
      <c r="R162" s="4">
        <v>1</v>
      </c>
      <c r="S162" s="8" t="s">
        <v>43</v>
      </c>
    </row>
    <row r="163" spans="1:19" s="4" customFormat="1" ht="14.25" customHeight="1" x14ac:dyDescent="0.25">
      <c r="A163" s="4" t="s">
        <v>327</v>
      </c>
      <c r="B163" s="8" t="str">
        <f>CONCATENATE(A163,"_",SUBSTITUTE(IF(ISBLANK(L163),IF(ISBLANK(J163),IF(ISBLANK(I163),H163,I163),J163),L163)," ","_"))</f>
        <v>SSTransect_5_subsample_3_Plecoptera_sp.</v>
      </c>
      <c r="C163" s="8" t="s">
        <v>42</v>
      </c>
      <c r="D163" s="22">
        <v>45546</v>
      </c>
      <c r="E163" s="6">
        <v>0.69444444444444442</v>
      </c>
      <c r="F163" s="4" t="s">
        <v>46</v>
      </c>
      <c r="G163" s="4" t="s">
        <v>47</v>
      </c>
      <c r="H163" s="4" t="s">
        <v>48</v>
      </c>
      <c r="I163" s="4" t="s">
        <v>251</v>
      </c>
      <c r="J163" s="16" t="s">
        <v>762</v>
      </c>
      <c r="K163" s="4" t="s">
        <v>762</v>
      </c>
      <c r="L163" s="4" t="s">
        <v>762</v>
      </c>
      <c r="M163" s="4" t="s">
        <v>28</v>
      </c>
      <c r="N163" s="4">
        <v>55.697431999999999</v>
      </c>
      <c r="O163" s="4">
        <v>-5.2735599999999998</v>
      </c>
      <c r="P163" s="16" t="s">
        <v>41</v>
      </c>
      <c r="Q163" s="4" t="s">
        <v>38</v>
      </c>
      <c r="R163" s="4">
        <v>1</v>
      </c>
      <c r="S163" s="8" t="s">
        <v>43</v>
      </c>
    </row>
    <row r="164" spans="1:19" s="4" customFormat="1" ht="14.25" customHeight="1" x14ac:dyDescent="0.25">
      <c r="A164" s="4" t="s">
        <v>329</v>
      </c>
      <c r="B164" s="8" t="str">
        <f>CONCATENATE(A164,"_",SUBSTITUTE(IF(ISBLANK(L164),IF(ISBLANK(J164),IF(ISBLANK(I164),H164,I164),J164),L164)," ","_"))</f>
        <v>SSTransect_5_subsample_4_Plecoptera_sp.</v>
      </c>
      <c r="C164" s="8" t="s">
        <v>42</v>
      </c>
      <c r="D164" s="22">
        <v>45546</v>
      </c>
      <c r="E164" s="6">
        <v>0.69444444444444442</v>
      </c>
      <c r="F164" s="4" t="s">
        <v>46</v>
      </c>
      <c r="G164" s="4" t="s">
        <v>47</v>
      </c>
      <c r="H164" s="4" t="s">
        <v>48</v>
      </c>
      <c r="I164" s="4" t="s">
        <v>251</v>
      </c>
      <c r="J164" s="16" t="s">
        <v>762</v>
      </c>
      <c r="K164" s="4" t="s">
        <v>762</v>
      </c>
      <c r="L164" s="4" t="s">
        <v>762</v>
      </c>
      <c r="M164" s="4" t="s">
        <v>28</v>
      </c>
      <c r="N164" s="4">
        <v>55.697431999999999</v>
      </c>
      <c r="O164" s="4">
        <v>-5.2735599999999998</v>
      </c>
      <c r="P164" s="16" t="s">
        <v>41</v>
      </c>
      <c r="Q164" s="4" t="s">
        <v>38</v>
      </c>
      <c r="R164" s="4">
        <v>2</v>
      </c>
      <c r="S164" s="8" t="s">
        <v>43</v>
      </c>
    </row>
    <row r="165" spans="1:19" s="4" customFormat="1" ht="14.25" customHeight="1" x14ac:dyDescent="0.25">
      <c r="A165" s="8" t="s">
        <v>432</v>
      </c>
      <c r="B165" s="8" t="str">
        <f>CONCATENATE(A165,"_",SUBSTITUTE(IF(ISBLANK(L165),IF(ISBLANK(J165),IF(ISBLANK(I165),H165,I165),J165),L165)," ","_"))</f>
        <v>Transect_Incidental_Sp1_Ardea_cinerea</v>
      </c>
      <c r="C165" s="8" t="s">
        <v>42</v>
      </c>
      <c r="D165" s="12">
        <v>45546</v>
      </c>
      <c r="E165" s="14">
        <v>0.63472222222222219</v>
      </c>
      <c r="F165" s="8" t="s">
        <v>46</v>
      </c>
      <c r="G165" s="8" t="s">
        <v>367</v>
      </c>
      <c r="H165" s="4" t="s">
        <v>368</v>
      </c>
      <c r="I165" s="8" t="s">
        <v>369</v>
      </c>
      <c r="J165" s="8" t="s">
        <v>370</v>
      </c>
      <c r="K165" s="4" t="s">
        <v>848</v>
      </c>
      <c r="L165" s="4" t="s">
        <v>366</v>
      </c>
      <c r="M165" s="4" t="s">
        <v>61</v>
      </c>
      <c r="N165" s="10"/>
      <c r="O165" s="10"/>
      <c r="P165" s="8" t="s">
        <v>41</v>
      </c>
      <c r="Q165" s="8" t="s">
        <v>38</v>
      </c>
      <c r="R165" s="8" t="s">
        <v>365</v>
      </c>
      <c r="S165" s="8" t="s">
        <v>43</v>
      </c>
    </row>
    <row r="166" spans="1:19" s="4" customFormat="1" ht="14.25" customHeight="1" x14ac:dyDescent="0.25">
      <c r="A166" s="8" t="s">
        <v>435</v>
      </c>
      <c r="B166" s="8" t="str">
        <f>CONCATENATE(A166,"_",SUBSTITUTE(IF(ISBLANK(L166),IF(ISBLANK(J166),IF(ISBLANK(I166),H166,I166),J166),L166)," ","_"))</f>
        <v>Transect_Incidental_Sp3_Corvus_corax</v>
      </c>
      <c r="C166" s="8" t="s">
        <v>42</v>
      </c>
      <c r="D166" s="12">
        <v>45546</v>
      </c>
      <c r="E166" s="14">
        <v>0.63472222222222219</v>
      </c>
      <c r="F166" s="4" t="s">
        <v>46</v>
      </c>
      <c r="G166" s="4" t="s">
        <v>367</v>
      </c>
      <c r="H166" s="4" t="s">
        <v>368</v>
      </c>
      <c r="I166" s="8" t="s">
        <v>372</v>
      </c>
      <c r="J166" s="8" t="s">
        <v>380</v>
      </c>
      <c r="K166" s="4" t="s">
        <v>776</v>
      </c>
      <c r="L166" s="4" t="s">
        <v>436</v>
      </c>
      <c r="M166" s="4" t="s">
        <v>61</v>
      </c>
      <c r="N166" s="10"/>
      <c r="O166" s="10"/>
      <c r="P166" s="8" t="s">
        <v>41</v>
      </c>
      <c r="Q166" s="8" t="s">
        <v>38</v>
      </c>
      <c r="R166" s="8" t="s">
        <v>365</v>
      </c>
      <c r="S166" s="8" t="s">
        <v>43</v>
      </c>
    </row>
    <row r="167" spans="1:19" s="4" customFormat="1" ht="14.25" customHeight="1" x14ac:dyDescent="0.25">
      <c r="A167" s="8" t="s">
        <v>399</v>
      </c>
      <c r="B167" s="8" t="str">
        <f>CONCATENATE(A167,"_",SUBSTITUTE(IF(ISBLANK(L167),IF(ISBLANK(J167),IF(ISBLANK(I167),H167,I167),J167),L167)," ","_"))</f>
        <v>Transect_Site2_Anthus_pratensis</v>
      </c>
      <c r="C167" s="8" t="s">
        <v>42</v>
      </c>
      <c r="D167" s="12">
        <v>45546</v>
      </c>
      <c r="E167" s="14">
        <v>0.63472222222222219</v>
      </c>
      <c r="F167" s="8" t="s">
        <v>46</v>
      </c>
      <c r="G167" s="8" t="s">
        <v>367</v>
      </c>
      <c r="H167" s="8" t="s">
        <v>368</v>
      </c>
      <c r="I167" s="8" t="s">
        <v>372</v>
      </c>
      <c r="J167" s="8" t="s">
        <v>383</v>
      </c>
      <c r="K167" s="4" t="s">
        <v>791</v>
      </c>
      <c r="L167" s="4" t="s">
        <v>382</v>
      </c>
      <c r="M167" s="8" t="s">
        <v>61</v>
      </c>
      <c r="N167" s="8">
        <v>55.698500000000003</v>
      </c>
      <c r="O167" s="8">
        <v>-5.2864166700000004</v>
      </c>
      <c r="P167" s="16" t="s">
        <v>41</v>
      </c>
      <c r="Q167" s="8" t="s">
        <v>38</v>
      </c>
      <c r="R167" s="8" t="s">
        <v>365</v>
      </c>
      <c r="S167" s="8" t="s">
        <v>43</v>
      </c>
    </row>
    <row r="168" spans="1:19" s="4" customFormat="1" ht="14.25" customHeight="1" x14ac:dyDescent="0.25">
      <c r="A168" s="8" t="s">
        <v>399</v>
      </c>
      <c r="B168" s="8" t="str">
        <f>CONCATENATE(A168,"_",SUBSTITUTE(IF(ISBLANK(L168),IF(ISBLANK(J168),IF(ISBLANK(I168),H168,I168),J168),L168)," ","_"))</f>
        <v>Transect_Site2_Aquila_chrysaetos</v>
      </c>
      <c r="C168" s="8" t="s">
        <v>42</v>
      </c>
      <c r="D168" s="12">
        <v>45546</v>
      </c>
      <c r="E168" s="14">
        <v>0.63472222222222219</v>
      </c>
      <c r="F168" s="8" t="s">
        <v>46</v>
      </c>
      <c r="G168" s="8" t="s">
        <v>367</v>
      </c>
      <c r="H168" s="8" t="s">
        <v>368</v>
      </c>
      <c r="I168" s="8" t="s">
        <v>386</v>
      </c>
      <c r="J168" s="8" t="s">
        <v>387</v>
      </c>
      <c r="K168" s="4" t="s">
        <v>786</v>
      </c>
      <c r="L168" s="4" t="s">
        <v>385</v>
      </c>
      <c r="M168" s="8" t="s">
        <v>61</v>
      </c>
      <c r="N168" s="8">
        <v>55.698500000000003</v>
      </c>
      <c r="O168" s="8">
        <v>-5.2864166700000004</v>
      </c>
      <c r="P168" s="16" t="s">
        <v>41</v>
      </c>
      <c r="Q168" s="8" t="s">
        <v>38</v>
      </c>
      <c r="R168" s="8" t="s">
        <v>365</v>
      </c>
      <c r="S168" s="8" t="s">
        <v>43</v>
      </c>
    </row>
    <row r="169" spans="1:19" s="4" customFormat="1" ht="14.25" customHeight="1" x14ac:dyDescent="0.25">
      <c r="A169" s="8" t="s">
        <v>399</v>
      </c>
      <c r="B169" s="8" t="str">
        <f>CONCATENATE(A169,"_",SUBSTITUTE(IF(ISBLANK(L169),IF(ISBLANK(J169),IF(ISBLANK(I169),H169,I169),J169),L169)," ","_"))</f>
        <v>Transect_Site2_Coloeus_monedula</v>
      </c>
      <c r="C169" s="8" t="s">
        <v>42</v>
      </c>
      <c r="D169" s="12">
        <v>45546</v>
      </c>
      <c r="E169" s="14">
        <v>0.63472222222222219</v>
      </c>
      <c r="F169" s="8" t="s">
        <v>46</v>
      </c>
      <c r="G169" s="8" t="s">
        <v>367</v>
      </c>
      <c r="H169" s="8" t="s">
        <v>368</v>
      </c>
      <c r="I169" s="8" t="s">
        <v>372</v>
      </c>
      <c r="J169" s="8" t="s">
        <v>380</v>
      </c>
      <c r="K169" s="4" t="s">
        <v>854</v>
      </c>
      <c r="L169" s="4" t="s">
        <v>400</v>
      </c>
      <c r="M169" s="8" t="s">
        <v>61</v>
      </c>
      <c r="N169" s="8">
        <v>55.698500000000003</v>
      </c>
      <c r="O169" s="8">
        <v>-5.2864166700000004</v>
      </c>
      <c r="P169" s="16" t="s">
        <v>41</v>
      </c>
      <c r="Q169" s="8" t="s">
        <v>38</v>
      </c>
      <c r="R169" s="8" t="s">
        <v>365</v>
      </c>
      <c r="S169" s="8" t="s">
        <v>43</v>
      </c>
    </row>
    <row r="170" spans="1:19" s="4" customFormat="1" ht="14.25" customHeight="1" x14ac:dyDescent="0.25">
      <c r="A170" s="8" t="s">
        <v>399</v>
      </c>
      <c r="B170" s="8" t="str">
        <f>CONCATENATE(A170,"_",SUBSTITUTE(IF(ISBLANK(L170),IF(ISBLANK(J170),IF(ISBLANK(I170),H170,I170),J170),L170)," ","_"))</f>
        <v>Transect_Site2_Erithacus_rubecula</v>
      </c>
      <c r="C170" s="8" t="s">
        <v>42</v>
      </c>
      <c r="D170" s="12">
        <v>45546</v>
      </c>
      <c r="E170" s="14">
        <v>0.63472222222222219</v>
      </c>
      <c r="F170" s="8" t="s">
        <v>46</v>
      </c>
      <c r="G170" s="8" t="s">
        <v>367</v>
      </c>
      <c r="H170" s="8" t="s">
        <v>368</v>
      </c>
      <c r="I170" s="8" t="s">
        <v>372</v>
      </c>
      <c r="J170" s="8" t="s">
        <v>376</v>
      </c>
      <c r="K170" s="4" t="s">
        <v>733</v>
      </c>
      <c r="L170" s="4" t="s">
        <v>375</v>
      </c>
      <c r="M170" s="8" t="s">
        <v>61</v>
      </c>
      <c r="N170" s="8">
        <v>55.698500000000003</v>
      </c>
      <c r="O170" s="8">
        <v>-5.2864166700000004</v>
      </c>
      <c r="P170" s="16" t="s">
        <v>41</v>
      </c>
      <c r="Q170" s="8" t="s">
        <v>38</v>
      </c>
      <c r="R170" s="8" t="s">
        <v>365</v>
      </c>
      <c r="S170" s="8" t="s">
        <v>43</v>
      </c>
    </row>
    <row r="171" spans="1:19" s="4" customFormat="1" ht="14.25" customHeight="1" x14ac:dyDescent="0.25">
      <c r="A171" s="8" t="s">
        <v>399</v>
      </c>
      <c r="B171" s="8" t="str">
        <f>CONCATENATE(A171,"_",SUBSTITUTE(IF(ISBLANK(L171),IF(ISBLANK(J171),IF(ISBLANK(I171),H171,I171),J171),L171)," ","_"))</f>
        <v>Transect_Site2_Falco_tinnunculus</v>
      </c>
      <c r="C171" s="8" t="s">
        <v>42</v>
      </c>
      <c r="D171" s="12">
        <v>45546</v>
      </c>
      <c r="E171" s="14">
        <v>0.63472222222222219</v>
      </c>
      <c r="F171" s="8" t="s">
        <v>46</v>
      </c>
      <c r="G171" s="8" t="s">
        <v>367</v>
      </c>
      <c r="H171" s="8" t="s">
        <v>368</v>
      </c>
      <c r="I171" s="8" t="s">
        <v>404</v>
      </c>
      <c r="J171" s="8" t="s">
        <v>405</v>
      </c>
      <c r="K171" s="4" t="s">
        <v>855</v>
      </c>
      <c r="L171" s="4" t="s">
        <v>403</v>
      </c>
      <c r="M171" s="8" t="s">
        <v>61</v>
      </c>
      <c r="N171" s="8">
        <v>55.698500000000003</v>
      </c>
      <c r="O171" s="8">
        <v>-5.2864166700000004</v>
      </c>
      <c r="P171" s="16" t="s">
        <v>41</v>
      </c>
      <c r="Q171" s="8" t="s">
        <v>38</v>
      </c>
      <c r="R171" s="8" t="s">
        <v>365</v>
      </c>
      <c r="S171" s="8" t="s">
        <v>43</v>
      </c>
    </row>
    <row r="172" spans="1:19" s="4" customFormat="1" ht="14.25" customHeight="1" x14ac:dyDescent="0.25">
      <c r="A172" s="8" t="s">
        <v>399</v>
      </c>
      <c r="B172" s="8" t="str">
        <f>CONCATENATE(A172,"_",SUBSTITUTE(IF(ISBLANK(L172),IF(ISBLANK(J172),IF(ISBLANK(I172),H172,I172),J172),L172)," ","_"))</f>
        <v>Transect_Site2_Parus_major</v>
      </c>
      <c r="C172" s="8" t="s">
        <v>42</v>
      </c>
      <c r="D172" s="12">
        <v>45546</v>
      </c>
      <c r="E172" s="14">
        <v>0.63472222222222219</v>
      </c>
      <c r="F172" s="8" t="s">
        <v>46</v>
      </c>
      <c r="G172" s="8" t="s">
        <v>367</v>
      </c>
      <c r="H172" s="8" t="s">
        <v>368</v>
      </c>
      <c r="I172" s="8" t="s">
        <v>372</v>
      </c>
      <c r="J172" s="8" t="s">
        <v>402</v>
      </c>
      <c r="K172" s="4" t="s">
        <v>856</v>
      </c>
      <c r="L172" s="4" t="s">
        <v>401</v>
      </c>
      <c r="M172" s="8" t="s">
        <v>61</v>
      </c>
      <c r="N172" s="8">
        <v>55.698500000000003</v>
      </c>
      <c r="O172" s="8">
        <v>-5.2864166700000004</v>
      </c>
      <c r="P172" s="16" t="s">
        <v>41</v>
      </c>
      <c r="Q172" s="8" t="s">
        <v>38</v>
      </c>
      <c r="R172" s="8" t="s">
        <v>365</v>
      </c>
      <c r="S172" s="8" t="s">
        <v>43</v>
      </c>
    </row>
    <row r="173" spans="1:19" s="4" customFormat="1" ht="14.25" customHeight="1" x14ac:dyDescent="0.25">
      <c r="A173" s="8" t="s">
        <v>399</v>
      </c>
      <c r="B173" s="8" t="str">
        <f>CONCATENATE(A173,"_",SUBSTITUTE(IF(ISBLANK(L173),IF(ISBLANK(J173),IF(ISBLANK(I173),H173,I173),J173),L173)," ","_"))</f>
        <v>Transect_Site2_Troglodytes_troglodytes</v>
      </c>
      <c r="C173" s="8" t="s">
        <v>42</v>
      </c>
      <c r="D173" s="12">
        <v>45546</v>
      </c>
      <c r="E173" s="14">
        <v>0.63472222222222219</v>
      </c>
      <c r="F173" s="8" t="s">
        <v>46</v>
      </c>
      <c r="G173" s="8" t="s">
        <v>367</v>
      </c>
      <c r="H173" s="8" t="s">
        <v>368</v>
      </c>
      <c r="I173" s="8" t="s">
        <v>372</v>
      </c>
      <c r="J173" s="8" t="s">
        <v>373</v>
      </c>
      <c r="K173" s="4" t="s">
        <v>852</v>
      </c>
      <c r="L173" s="4" t="s">
        <v>371</v>
      </c>
      <c r="M173" s="8" t="s">
        <v>61</v>
      </c>
      <c r="N173" s="8">
        <v>55.698500000000003</v>
      </c>
      <c r="O173" s="8">
        <v>-5.2864166700000004</v>
      </c>
      <c r="P173" s="16" t="s">
        <v>41</v>
      </c>
      <c r="Q173" s="8" t="s">
        <v>38</v>
      </c>
      <c r="R173" s="8" t="s">
        <v>365</v>
      </c>
      <c r="S173" s="8" t="s">
        <v>43</v>
      </c>
    </row>
    <row r="174" spans="1:19" s="4" customFormat="1" ht="14.25" customHeight="1" x14ac:dyDescent="0.25">
      <c r="A174" s="8" t="s">
        <v>437</v>
      </c>
      <c r="B174" s="8" t="str">
        <f>CONCATENATE(A174,"_",SUBSTITUTE(IF(ISBLANK(L174),IF(ISBLANK(J174),IF(ISBLANK(I174),H174,I174),J174),L174)," ","_"))</f>
        <v>day1_audio2_Pipistrellus_pipistrellus</v>
      </c>
      <c r="C174" s="8" t="s">
        <v>442</v>
      </c>
      <c r="D174" s="18">
        <v>45547</v>
      </c>
      <c r="E174" s="18" t="s">
        <v>440</v>
      </c>
      <c r="F174" s="8" t="s">
        <v>46</v>
      </c>
      <c r="G174" s="8" t="s">
        <v>367</v>
      </c>
      <c r="H174" s="8" t="s">
        <v>419</v>
      </c>
      <c r="I174" s="8" t="s">
        <v>445</v>
      </c>
      <c r="J174" s="8" t="s">
        <v>446</v>
      </c>
      <c r="K174" s="4" t="s">
        <v>731</v>
      </c>
      <c r="L174" s="4" t="s">
        <v>444</v>
      </c>
      <c r="M174" s="4" t="s">
        <v>61</v>
      </c>
      <c r="N174" s="8">
        <v>55.707459999999998</v>
      </c>
      <c r="O174" s="8">
        <v>-5.28423</v>
      </c>
      <c r="P174" s="8" t="s">
        <v>41</v>
      </c>
      <c r="Q174" s="8" t="s">
        <v>38</v>
      </c>
      <c r="R174" s="8">
        <v>688</v>
      </c>
      <c r="S174" s="8" t="s">
        <v>43</v>
      </c>
    </row>
    <row r="175" spans="1:19" s="4" customFormat="1" ht="13.8" x14ac:dyDescent="0.25">
      <c r="A175" s="8" t="s">
        <v>437</v>
      </c>
      <c r="B175" s="8" t="str">
        <f>CONCATENATE(A175,"_",SUBSTITUTE(IF(ISBLANK(L175),IF(ISBLANK(J175),IF(ISBLANK(I175),H175,I175),J175),L175)," ","_"))</f>
        <v>day1_audio2_Pipistrellus_pygmaeus</v>
      </c>
      <c r="C175" s="8" t="s">
        <v>442</v>
      </c>
      <c r="D175" s="18">
        <v>45547</v>
      </c>
      <c r="E175" s="18" t="s">
        <v>440</v>
      </c>
      <c r="F175" s="8" t="s">
        <v>46</v>
      </c>
      <c r="G175" s="8" t="s">
        <v>367</v>
      </c>
      <c r="H175" s="8" t="s">
        <v>419</v>
      </c>
      <c r="I175" s="8" t="s">
        <v>445</v>
      </c>
      <c r="J175" s="8" t="s">
        <v>446</v>
      </c>
      <c r="K175" s="4" t="s">
        <v>731</v>
      </c>
      <c r="L175" s="4" t="s">
        <v>448</v>
      </c>
      <c r="M175" s="4" t="s">
        <v>61</v>
      </c>
      <c r="N175" s="8">
        <v>55.707459999999998</v>
      </c>
      <c r="O175" s="8">
        <v>-5.28423</v>
      </c>
      <c r="P175" s="8" t="s">
        <v>41</v>
      </c>
      <c r="Q175" s="8" t="s">
        <v>38</v>
      </c>
      <c r="R175" s="8">
        <v>100</v>
      </c>
      <c r="S175" s="8" t="s">
        <v>43</v>
      </c>
    </row>
    <row r="176" spans="1:19" s="4" customFormat="1" ht="13.8" x14ac:dyDescent="0.25">
      <c r="A176" s="8" t="s">
        <v>449</v>
      </c>
      <c r="B176" s="8" t="str">
        <f>CONCATENATE(A176,"_",SUBSTITUTE(IF(ISBLANK(L176),IF(ISBLANK(J176),IF(ISBLANK(I176),H176,I176),J176),L176)," ","_"))</f>
        <v>day1_audio3_Myotis_sp.</v>
      </c>
      <c r="C176" s="8" t="s">
        <v>442</v>
      </c>
      <c r="D176" s="18">
        <v>45547</v>
      </c>
      <c r="E176" s="18" t="s">
        <v>440</v>
      </c>
      <c r="F176" s="8" t="s">
        <v>46</v>
      </c>
      <c r="G176" s="8" t="s">
        <v>367</v>
      </c>
      <c r="H176" s="8" t="s">
        <v>419</v>
      </c>
      <c r="I176" s="8" t="s">
        <v>445</v>
      </c>
      <c r="J176" s="8" t="s">
        <v>446</v>
      </c>
      <c r="K176" s="4" t="s">
        <v>732</v>
      </c>
      <c r="L176" s="4" t="s">
        <v>500</v>
      </c>
      <c r="M176" s="4" t="s">
        <v>51</v>
      </c>
      <c r="N176" s="8">
        <v>55.698430000000002</v>
      </c>
      <c r="O176" s="8">
        <v>-5.2862900000000002</v>
      </c>
      <c r="P176" s="8" t="s">
        <v>41</v>
      </c>
      <c r="Q176" s="8" t="s">
        <v>38</v>
      </c>
      <c r="R176" s="8">
        <v>15</v>
      </c>
      <c r="S176" s="8" t="s">
        <v>43</v>
      </c>
    </row>
    <row r="177" spans="1:19" s="4" customFormat="1" ht="13.8" x14ac:dyDescent="0.25">
      <c r="A177" s="8" t="s">
        <v>449</v>
      </c>
      <c r="B177" s="8" t="str">
        <f>CONCATENATE(A177,"_",SUBSTITUTE(IF(ISBLANK(L177),IF(ISBLANK(J177),IF(ISBLANK(I177),H177,I177),J177),L177)," ","_"))</f>
        <v>day1_audio3_Pipistrellus_pipistrellus</v>
      </c>
      <c r="C177" s="8" t="s">
        <v>442</v>
      </c>
      <c r="D177" s="18">
        <v>45547</v>
      </c>
      <c r="E177" s="18" t="s">
        <v>440</v>
      </c>
      <c r="F177" s="8" t="s">
        <v>46</v>
      </c>
      <c r="G177" s="8" t="s">
        <v>367</v>
      </c>
      <c r="H177" s="8" t="s">
        <v>419</v>
      </c>
      <c r="I177" s="8" t="s">
        <v>445</v>
      </c>
      <c r="J177" s="8" t="s">
        <v>446</v>
      </c>
      <c r="K177" s="4" t="s">
        <v>731</v>
      </c>
      <c r="L177" s="4" t="s">
        <v>444</v>
      </c>
      <c r="M177" s="4" t="s">
        <v>61</v>
      </c>
      <c r="N177" s="8">
        <v>55.698430000000002</v>
      </c>
      <c r="O177" s="8">
        <v>-5.2862900000000002</v>
      </c>
      <c r="P177" s="8" t="s">
        <v>41</v>
      </c>
      <c r="Q177" s="8" t="s">
        <v>38</v>
      </c>
      <c r="R177" s="8">
        <v>7</v>
      </c>
      <c r="S177" s="8" t="s">
        <v>43</v>
      </c>
    </row>
    <row r="178" spans="1:19" s="4" customFormat="1" ht="13.8" x14ac:dyDescent="0.25">
      <c r="A178" s="8" t="s">
        <v>453</v>
      </c>
      <c r="B178" s="8" t="str">
        <f>CONCATENATE(A178,"_",SUBSTITUTE(IF(ISBLANK(L178),IF(ISBLANK(J178),IF(ISBLANK(I178),H178,I178),J178),L178)," ","_"))</f>
        <v>day1_audio4_Myotis_sp.</v>
      </c>
      <c r="C178" s="8" t="s">
        <v>442</v>
      </c>
      <c r="D178" s="18">
        <v>45547</v>
      </c>
      <c r="E178" s="18" t="s">
        <v>440</v>
      </c>
      <c r="F178" s="8" t="s">
        <v>46</v>
      </c>
      <c r="G178" s="8" t="s">
        <v>367</v>
      </c>
      <c r="H178" s="8" t="s">
        <v>419</v>
      </c>
      <c r="I178" s="8" t="s">
        <v>445</v>
      </c>
      <c r="J178" s="8" t="s">
        <v>446</v>
      </c>
      <c r="K178" s="4" t="s">
        <v>732</v>
      </c>
      <c r="L178" s="4" t="s">
        <v>500</v>
      </c>
      <c r="M178" s="4" t="s">
        <v>51</v>
      </c>
      <c r="N178" s="8">
        <v>55.697049999999997</v>
      </c>
      <c r="O178" s="8">
        <v>-5.2839400000000003</v>
      </c>
      <c r="P178" s="8" t="s">
        <v>41</v>
      </c>
      <c r="Q178" s="8" t="s">
        <v>38</v>
      </c>
      <c r="R178" s="8">
        <v>1</v>
      </c>
      <c r="S178" s="8" t="s">
        <v>43</v>
      </c>
    </row>
    <row r="179" spans="1:19" s="4" customFormat="1" ht="14.25" customHeight="1" x14ac:dyDescent="0.25">
      <c r="A179" s="8" t="s">
        <v>453</v>
      </c>
      <c r="B179" s="8" t="str">
        <f>CONCATENATE(A179,"_",SUBSTITUTE(IF(ISBLANK(L179),IF(ISBLANK(J179),IF(ISBLANK(I179),H179,I179),J179),L179)," ","_"))</f>
        <v>day1_audio4_Pipistrellus_nathusii</v>
      </c>
      <c r="C179" s="8" t="s">
        <v>442</v>
      </c>
      <c r="D179" s="18">
        <v>45547</v>
      </c>
      <c r="E179" s="18" t="s">
        <v>440</v>
      </c>
      <c r="F179" s="8" t="s">
        <v>46</v>
      </c>
      <c r="G179" s="8" t="s">
        <v>367</v>
      </c>
      <c r="H179" s="8" t="s">
        <v>419</v>
      </c>
      <c r="I179" s="8" t="s">
        <v>445</v>
      </c>
      <c r="J179" s="8" t="s">
        <v>446</v>
      </c>
      <c r="K179" s="4" t="s">
        <v>731</v>
      </c>
      <c r="L179" s="4" t="s">
        <v>456</v>
      </c>
      <c r="M179" s="4" t="s">
        <v>61</v>
      </c>
      <c r="N179" s="8">
        <v>55.697049999999997</v>
      </c>
      <c r="O179" s="8">
        <v>-5.2839400000000003</v>
      </c>
      <c r="P179" s="8" t="s">
        <v>41</v>
      </c>
      <c r="Q179" s="8" t="s">
        <v>38</v>
      </c>
      <c r="R179" s="8">
        <v>6</v>
      </c>
      <c r="S179" s="8" t="s">
        <v>43</v>
      </c>
    </row>
    <row r="180" spans="1:19" s="4" customFormat="1" ht="14.25" customHeight="1" x14ac:dyDescent="0.25">
      <c r="A180" s="8" t="s">
        <v>453</v>
      </c>
      <c r="B180" s="8" t="str">
        <f>CONCATENATE(A180,"_",SUBSTITUTE(IF(ISBLANK(L180),IF(ISBLANK(J180),IF(ISBLANK(I180),H180,I180),J180),L180)," ","_"))</f>
        <v>day1_audio4_Pipistrellus_pipistrellus</v>
      </c>
      <c r="C180" s="8" t="s">
        <v>442</v>
      </c>
      <c r="D180" s="18">
        <v>45547</v>
      </c>
      <c r="E180" s="18" t="s">
        <v>440</v>
      </c>
      <c r="F180" s="8" t="s">
        <v>46</v>
      </c>
      <c r="G180" s="8" t="s">
        <v>367</v>
      </c>
      <c r="H180" s="8" t="s">
        <v>419</v>
      </c>
      <c r="I180" s="8" t="s">
        <v>445</v>
      </c>
      <c r="J180" s="8" t="s">
        <v>446</v>
      </c>
      <c r="K180" s="4" t="s">
        <v>731</v>
      </c>
      <c r="L180" s="4" t="s">
        <v>444</v>
      </c>
      <c r="M180" s="4" t="s">
        <v>61</v>
      </c>
      <c r="N180" s="8">
        <v>55.697049999999997</v>
      </c>
      <c r="O180" s="8">
        <v>-5.2839400000000003</v>
      </c>
      <c r="P180" s="8" t="s">
        <v>41</v>
      </c>
      <c r="Q180" s="8" t="s">
        <v>38</v>
      </c>
      <c r="R180" s="8">
        <v>37</v>
      </c>
      <c r="S180" s="8" t="s">
        <v>43</v>
      </c>
    </row>
    <row r="181" spans="1:19" s="4" customFormat="1" ht="14.25" customHeight="1" x14ac:dyDescent="0.25">
      <c r="A181" s="4" t="s">
        <v>482</v>
      </c>
      <c r="B181" s="8" t="str">
        <f>CONCATENATE(A181,"_",SUBSTITUTE(IF(ISBLANK(L181),IF(ISBLANK(J181),IF(ISBLANK(I181),H181,I181),J181),L181)," ","_"))</f>
        <v>day1_MCH5_Erithacus_rubecula</v>
      </c>
      <c r="C181" s="8" t="s">
        <v>442</v>
      </c>
      <c r="D181" s="18">
        <v>45547</v>
      </c>
      <c r="E181" s="18" t="s">
        <v>484</v>
      </c>
      <c r="F181" s="8" t="s">
        <v>46</v>
      </c>
      <c r="G181" s="8" t="s">
        <v>367</v>
      </c>
      <c r="H181" s="8" t="s">
        <v>368</v>
      </c>
      <c r="I181" s="8" t="s">
        <v>372</v>
      </c>
      <c r="J181" s="8" t="s">
        <v>376</v>
      </c>
      <c r="K181" s="4" t="s">
        <v>733</v>
      </c>
      <c r="L181" s="4" t="s">
        <v>375</v>
      </c>
      <c r="M181" s="4" t="s">
        <v>61</v>
      </c>
      <c r="N181" s="4">
        <v>55.705649999999999</v>
      </c>
      <c r="O181" s="4">
        <v>-5.2800700000000003</v>
      </c>
      <c r="P181" s="8" t="s">
        <v>486</v>
      </c>
      <c r="Q181" s="8" t="s">
        <v>38</v>
      </c>
      <c r="R181" s="4">
        <v>1</v>
      </c>
      <c r="S181" s="8" t="s">
        <v>43</v>
      </c>
    </row>
    <row r="182" spans="1:19" s="4" customFormat="1" ht="14.25" customHeight="1" x14ac:dyDescent="0.25">
      <c r="A182" s="8" t="s">
        <v>108</v>
      </c>
      <c r="B182" s="8" t="str">
        <f>CONCATENATE(A182,"_",SUBSTITUTE(IF(ISBLANK(L182),IF(ISBLANK(J182),IF(ISBLANK(I182),H182,I182),J182),L182)," ","_"))</f>
        <v>NHSTransect_1_TopRight_Delphacidae_sp.</v>
      </c>
      <c r="C182" s="8" t="s">
        <v>42</v>
      </c>
      <c r="D182" s="12">
        <v>45547</v>
      </c>
      <c r="E182" s="14">
        <v>0.46388888888888891</v>
      </c>
      <c r="F182" s="8" t="s">
        <v>46</v>
      </c>
      <c r="G182" s="8" t="s">
        <v>47</v>
      </c>
      <c r="H182" s="8" t="s">
        <v>48</v>
      </c>
      <c r="I182" s="8" t="s">
        <v>59</v>
      </c>
      <c r="J182" s="8" t="s">
        <v>121</v>
      </c>
      <c r="K182" s="4" t="s">
        <v>735</v>
      </c>
      <c r="L182" s="4" t="s">
        <v>735</v>
      </c>
      <c r="M182" s="4" t="s">
        <v>29</v>
      </c>
      <c r="N182" s="8">
        <v>55.705247</v>
      </c>
      <c r="O182" s="8">
        <v>-5.273034</v>
      </c>
      <c r="P182" s="16" t="s">
        <v>41</v>
      </c>
      <c r="Q182" s="8" t="s">
        <v>38</v>
      </c>
      <c r="R182" s="8">
        <v>1</v>
      </c>
      <c r="S182" s="8" t="s">
        <v>43</v>
      </c>
    </row>
    <row r="183" spans="1:19" s="4" customFormat="1" ht="14.25" customHeight="1" x14ac:dyDescent="0.25">
      <c r="A183" s="8" t="s">
        <v>108</v>
      </c>
      <c r="B183" s="8" t="str">
        <f>CONCATENATE(A183,"_",SUBSTITUTE(IF(ISBLANK(L183),IF(ISBLANK(J183),IF(ISBLANK(I183),H183,I183),J183),L183)," ","_"))</f>
        <v>NHSTransect_1_TopRight_Diptera_sp.</v>
      </c>
      <c r="C183" s="8" t="s">
        <v>42</v>
      </c>
      <c r="D183" s="12">
        <v>45547</v>
      </c>
      <c r="E183" s="14">
        <v>0.46388888888888891</v>
      </c>
      <c r="F183" s="8" t="s">
        <v>46</v>
      </c>
      <c r="G183" s="8" t="s">
        <v>47</v>
      </c>
      <c r="H183" s="8" t="s">
        <v>48</v>
      </c>
      <c r="I183" s="8" t="s">
        <v>67</v>
      </c>
      <c r="J183" s="16" t="s">
        <v>736</v>
      </c>
      <c r="K183" s="4" t="s">
        <v>736</v>
      </c>
      <c r="L183" s="4" t="s">
        <v>736</v>
      </c>
      <c r="M183" s="4" t="s">
        <v>28</v>
      </c>
      <c r="N183" s="8">
        <v>55.705247</v>
      </c>
      <c r="O183" s="8">
        <v>-5.273034</v>
      </c>
      <c r="P183" s="16" t="s">
        <v>41</v>
      </c>
      <c r="Q183" s="8" t="s">
        <v>38</v>
      </c>
      <c r="R183" s="8">
        <v>1</v>
      </c>
      <c r="S183" s="8" t="s">
        <v>43</v>
      </c>
    </row>
    <row r="184" spans="1:19" s="4" customFormat="1" ht="14.25" customHeight="1" x14ac:dyDescent="0.25">
      <c r="A184" s="8" t="s">
        <v>108</v>
      </c>
      <c r="B184" s="8" t="str">
        <f>CONCATENATE(A184,"_",SUBSTITUTE(IF(ISBLANK(L184),IF(ISBLANK(J184),IF(ISBLANK(I184),H184,I184),J184),L184)," ","_"))</f>
        <v>NHSTransect_1_TopRight_Hymenoptera_sp.</v>
      </c>
      <c r="C184" s="8" t="s">
        <v>42</v>
      </c>
      <c r="D184" s="12">
        <v>45547</v>
      </c>
      <c r="E184" s="14">
        <v>0.46388888888888891</v>
      </c>
      <c r="F184" s="8" t="s">
        <v>46</v>
      </c>
      <c r="G184" s="8" t="s">
        <v>47</v>
      </c>
      <c r="H184" s="8" t="s">
        <v>48</v>
      </c>
      <c r="I184" s="8" t="s">
        <v>101</v>
      </c>
      <c r="J184" s="16" t="s">
        <v>737</v>
      </c>
      <c r="K184" s="4" t="s">
        <v>737</v>
      </c>
      <c r="L184" s="4" t="s">
        <v>737</v>
      </c>
      <c r="M184" s="4" t="s">
        <v>28</v>
      </c>
      <c r="N184" s="8">
        <v>55.705247</v>
      </c>
      <c r="O184" s="8">
        <v>-5.273034</v>
      </c>
      <c r="P184" s="16" t="s">
        <v>41</v>
      </c>
      <c r="Q184" s="8" t="s">
        <v>38</v>
      </c>
      <c r="R184" s="8">
        <v>4</v>
      </c>
      <c r="S184" s="8" t="s">
        <v>43</v>
      </c>
    </row>
    <row r="185" spans="1:19" s="4" customFormat="1" ht="14.25" customHeight="1" x14ac:dyDescent="0.25">
      <c r="A185" s="8" t="s">
        <v>108</v>
      </c>
      <c r="B185" s="8" t="str">
        <f>CONCATENATE(A185,"_",SUBSTITUTE(IF(ISBLANK(L185),IF(ISBLANK(J185),IF(ISBLANK(I185),H185,I185),J185),L185)," ","_"))</f>
        <v>NHSTransect_1_TopRight_Orthotylus_ericetorum</v>
      </c>
      <c r="C185" s="8" t="s">
        <v>42</v>
      </c>
      <c r="D185" s="12">
        <v>45547</v>
      </c>
      <c r="E185" s="14">
        <v>0.46388888888888891</v>
      </c>
      <c r="F185" s="8" t="s">
        <v>46</v>
      </c>
      <c r="G185" s="8" t="s">
        <v>47</v>
      </c>
      <c r="H185" s="8" t="s">
        <v>48</v>
      </c>
      <c r="I185" s="8" t="s">
        <v>59</v>
      </c>
      <c r="J185" s="8" t="s">
        <v>117</v>
      </c>
      <c r="K185" s="4" t="s">
        <v>738</v>
      </c>
      <c r="L185" s="4" t="s">
        <v>116</v>
      </c>
      <c r="M185" s="4" t="s">
        <v>61</v>
      </c>
      <c r="N185" s="8">
        <v>55.705247</v>
      </c>
      <c r="O185" s="8">
        <v>-5.273034</v>
      </c>
      <c r="P185" s="16" t="s">
        <v>41</v>
      </c>
      <c r="Q185" s="8" t="s">
        <v>38</v>
      </c>
      <c r="R185" s="8">
        <v>2</v>
      </c>
      <c r="S185" s="8" t="s">
        <v>43</v>
      </c>
    </row>
    <row r="186" spans="1:19" s="4" customFormat="1" ht="14.25" customHeight="1" x14ac:dyDescent="0.25">
      <c r="A186" s="8" t="s">
        <v>122</v>
      </c>
      <c r="B186" s="8" t="str">
        <f>CONCATENATE(A186,"_",SUBSTITUTE(IF(ISBLANK(L186),IF(ISBLANK(J186),IF(ISBLANK(I186),H186,I186),J186),L186)," ","_"))</f>
        <v>NHSTransect_2_TopMiddle_Andrena_cineraria</v>
      </c>
      <c r="C186" s="8" t="s">
        <v>42</v>
      </c>
      <c r="D186" s="12">
        <v>45547</v>
      </c>
      <c r="E186" s="14">
        <v>0.46388888888888891</v>
      </c>
      <c r="F186" s="8" t="s">
        <v>46</v>
      </c>
      <c r="G186" s="8" t="s">
        <v>47</v>
      </c>
      <c r="H186" s="8" t="s">
        <v>48</v>
      </c>
      <c r="I186" s="8" t="s">
        <v>101</v>
      </c>
      <c r="J186" s="8" t="s">
        <v>127</v>
      </c>
      <c r="K186" s="4" t="s">
        <v>739</v>
      </c>
      <c r="L186" s="4" t="s">
        <v>126</v>
      </c>
      <c r="M186" s="4" t="s">
        <v>61</v>
      </c>
      <c r="N186" s="8">
        <v>55.706811000000002</v>
      </c>
      <c r="O186" s="8">
        <v>-5.2756169999999996</v>
      </c>
      <c r="P186" s="16" t="s">
        <v>41</v>
      </c>
      <c r="Q186" s="8" t="s">
        <v>38</v>
      </c>
      <c r="R186" s="8">
        <v>1</v>
      </c>
      <c r="S186" s="8" t="s">
        <v>43</v>
      </c>
    </row>
    <row r="187" spans="1:19" s="4" customFormat="1" ht="14.25" customHeight="1" x14ac:dyDescent="0.25">
      <c r="A187" s="8" t="s">
        <v>122</v>
      </c>
      <c r="B187" s="8" t="str">
        <f>CONCATENATE(A187,"_",SUBSTITUTE(IF(ISBLANK(L187),IF(ISBLANK(J187),IF(ISBLANK(I187),H187,I187),J187),L187)," ","_"))</f>
        <v>NHSTransect_2_TopMiddle_Delphacidae_sp.</v>
      </c>
      <c r="C187" s="8" t="s">
        <v>42</v>
      </c>
      <c r="D187" s="12">
        <v>45547</v>
      </c>
      <c r="E187" s="14">
        <v>0.46388888888888891</v>
      </c>
      <c r="F187" s="8" t="s">
        <v>46</v>
      </c>
      <c r="G187" s="8" t="s">
        <v>47</v>
      </c>
      <c r="H187" s="8" t="s">
        <v>48</v>
      </c>
      <c r="I187" s="8" t="s">
        <v>59</v>
      </c>
      <c r="J187" s="8" t="s">
        <v>121</v>
      </c>
      <c r="K187" s="4" t="s">
        <v>735</v>
      </c>
      <c r="L187" s="4" t="s">
        <v>735</v>
      </c>
      <c r="M187" s="4" t="s">
        <v>29</v>
      </c>
      <c r="N187" s="8">
        <v>55.706811000000002</v>
      </c>
      <c r="O187" s="8">
        <v>-5.2756169999999996</v>
      </c>
      <c r="P187" s="16" t="s">
        <v>41</v>
      </c>
      <c r="Q187" s="8" t="s">
        <v>38</v>
      </c>
      <c r="R187" s="8">
        <v>1</v>
      </c>
      <c r="S187" s="8" t="s">
        <v>43</v>
      </c>
    </row>
    <row r="188" spans="1:19" s="4" customFormat="1" ht="14.25" customHeight="1" x14ac:dyDescent="0.25">
      <c r="A188" s="8" t="s">
        <v>122</v>
      </c>
      <c r="B188" s="8" t="str">
        <f>CONCATENATE(A188,"_",SUBSTITUTE(IF(ISBLANK(L188),IF(ISBLANK(J188),IF(ISBLANK(I188),H188,I188),J188),L188)," ","_"))</f>
        <v>NHSTransect_2_TopMiddle_Hymenoptera_sp.</v>
      </c>
      <c r="C188" s="8" t="s">
        <v>42</v>
      </c>
      <c r="D188" s="12">
        <v>45547</v>
      </c>
      <c r="E188" s="14">
        <v>0.46388888888888891</v>
      </c>
      <c r="F188" s="8" t="s">
        <v>46</v>
      </c>
      <c r="G188" s="8" t="s">
        <v>47</v>
      </c>
      <c r="H188" s="8" t="s">
        <v>48</v>
      </c>
      <c r="I188" s="8" t="s">
        <v>101</v>
      </c>
      <c r="J188" s="16" t="s">
        <v>737</v>
      </c>
      <c r="K188" s="4" t="s">
        <v>737</v>
      </c>
      <c r="L188" s="4" t="s">
        <v>737</v>
      </c>
      <c r="M188" s="4" t="s">
        <v>28</v>
      </c>
      <c r="N188" s="8">
        <v>55.706811000000002</v>
      </c>
      <c r="O188" s="8">
        <v>-5.2756169999999996</v>
      </c>
      <c r="P188" s="16" t="s">
        <v>41</v>
      </c>
      <c r="Q188" s="8" t="s">
        <v>38</v>
      </c>
      <c r="R188" s="8">
        <v>2</v>
      </c>
      <c r="S188" s="8" t="s">
        <v>43</v>
      </c>
    </row>
    <row r="189" spans="1:19" s="4" customFormat="1" ht="14.25" customHeight="1" x14ac:dyDescent="0.25">
      <c r="A189" s="8" t="s">
        <v>128</v>
      </c>
      <c r="B189" s="8" t="str">
        <f>CONCATENATE(A189,"_",SUBSTITUTE(IF(ISBLANK(L189),IF(ISBLANK(J189),IF(ISBLANK(I189),H189,I189),J189),L189)," ","_"))</f>
        <v>NHSTransect_3_TopLeft_Hymenoptera_sp.</v>
      </c>
      <c r="C189" s="8" t="s">
        <v>42</v>
      </c>
      <c r="D189" s="12">
        <v>45547</v>
      </c>
      <c r="E189" s="14">
        <v>0.46388888888888891</v>
      </c>
      <c r="F189" s="8" t="s">
        <v>46</v>
      </c>
      <c r="G189" s="8" t="s">
        <v>47</v>
      </c>
      <c r="H189" s="8" t="s">
        <v>48</v>
      </c>
      <c r="I189" s="8" t="s">
        <v>101</v>
      </c>
      <c r="J189" s="16" t="s">
        <v>737</v>
      </c>
      <c r="K189" s="4" t="s">
        <v>737</v>
      </c>
      <c r="L189" s="4" t="s">
        <v>737</v>
      </c>
      <c r="M189" s="4" t="s">
        <v>28</v>
      </c>
      <c r="N189" s="8">
        <v>55.708481999999997</v>
      </c>
      <c r="O189" s="8">
        <v>-5.2775619999999996</v>
      </c>
      <c r="P189" s="16" t="s">
        <v>41</v>
      </c>
      <c r="Q189" s="8" t="s">
        <v>38</v>
      </c>
      <c r="R189" s="8">
        <v>9</v>
      </c>
      <c r="S189" s="8" t="s">
        <v>43</v>
      </c>
    </row>
    <row r="190" spans="1:19" s="4" customFormat="1" ht="14.25" customHeight="1" x14ac:dyDescent="0.25">
      <c r="A190" s="8" t="s">
        <v>128</v>
      </c>
      <c r="B190" s="8" t="str">
        <f>CONCATENATE(A190,"_",SUBSTITUTE(IF(ISBLANK(L190),IF(ISBLANK(J190),IF(ISBLANK(I190),H190,I190),J190),L190)," ","_"))</f>
        <v>NHSTransect_3_TopLeft_Orthotylus_ericetorum</v>
      </c>
      <c r="C190" s="8" t="s">
        <v>42</v>
      </c>
      <c r="D190" s="12">
        <v>45547</v>
      </c>
      <c r="E190" s="14">
        <v>0.46388888888888891</v>
      </c>
      <c r="F190" s="8" t="s">
        <v>46</v>
      </c>
      <c r="G190" s="8" t="s">
        <v>47</v>
      </c>
      <c r="H190" s="8" t="s">
        <v>48</v>
      </c>
      <c r="I190" s="8" t="s">
        <v>59</v>
      </c>
      <c r="J190" s="8" t="s">
        <v>117</v>
      </c>
      <c r="K190" s="4" t="s">
        <v>738</v>
      </c>
      <c r="L190" s="4" t="s">
        <v>116</v>
      </c>
      <c r="M190" s="4" t="s">
        <v>61</v>
      </c>
      <c r="N190" s="8">
        <v>55.708481999999997</v>
      </c>
      <c r="O190" s="8">
        <v>-5.2775619999999996</v>
      </c>
      <c r="P190" s="16" t="s">
        <v>41</v>
      </c>
      <c r="Q190" s="8" t="s">
        <v>38</v>
      </c>
      <c r="R190" s="8">
        <v>6</v>
      </c>
      <c r="S190" s="8" t="s">
        <v>43</v>
      </c>
    </row>
    <row r="191" spans="1:19" s="4" customFormat="1" ht="14.25" customHeight="1" x14ac:dyDescent="0.25">
      <c r="A191" s="8" t="s">
        <v>130</v>
      </c>
      <c r="B191" s="8" t="str">
        <f>CONCATENATE(A191,"_",SUBSTITUTE(IF(ISBLANK(L191),IF(ISBLANK(J191),IF(ISBLANK(I191),H191,I191),J191),L191)," ","_"))</f>
        <v>NHSTransect_4_MiddleLeft_Hymenoptera_sp.</v>
      </c>
      <c r="C191" s="8" t="s">
        <v>42</v>
      </c>
      <c r="D191" s="12">
        <v>45547</v>
      </c>
      <c r="E191" s="14">
        <v>0.54652777777777772</v>
      </c>
      <c r="F191" s="8" t="s">
        <v>46</v>
      </c>
      <c r="G191" s="8" t="s">
        <v>47</v>
      </c>
      <c r="H191" s="8" t="s">
        <v>48</v>
      </c>
      <c r="I191" s="8" t="s">
        <v>101</v>
      </c>
      <c r="J191" s="16" t="s">
        <v>737</v>
      </c>
      <c r="K191" s="4" t="s">
        <v>737</v>
      </c>
      <c r="L191" s="4" t="s">
        <v>737</v>
      </c>
      <c r="M191" s="4" t="s">
        <v>28</v>
      </c>
      <c r="N191" s="8">
        <v>55.708212000000003</v>
      </c>
      <c r="O191" s="8">
        <v>-5.2802100000000003</v>
      </c>
      <c r="P191" s="16" t="s">
        <v>41</v>
      </c>
      <c r="Q191" s="8" t="s">
        <v>38</v>
      </c>
      <c r="R191" s="8">
        <v>4</v>
      </c>
      <c r="S191" s="8" t="s">
        <v>43</v>
      </c>
    </row>
    <row r="192" spans="1:19" s="4" customFormat="1" ht="14.25" customHeight="1" x14ac:dyDescent="0.25">
      <c r="A192" s="8" t="s">
        <v>130</v>
      </c>
      <c r="B192" s="8" t="str">
        <f>CONCATENATE(A192,"_",SUBSTITUTE(IF(ISBLANK(L192),IF(ISBLANK(J192),IF(ISBLANK(I192),H192,I192),J192),L192)," ","_"))</f>
        <v>NHSTransect_4_MiddleLeft_Ixodida_sp.</v>
      </c>
      <c r="C192" s="8" t="s">
        <v>42</v>
      </c>
      <c r="D192" s="12">
        <v>45547</v>
      </c>
      <c r="E192" s="14">
        <v>0.54652777777777772</v>
      </c>
      <c r="F192" s="8" t="s">
        <v>46</v>
      </c>
      <c r="G192" s="8" t="s">
        <v>47</v>
      </c>
      <c r="H192" s="8" t="s">
        <v>87</v>
      </c>
      <c r="I192" s="8" t="s">
        <v>134</v>
      </c>
      <c r="J192" s="16" t="s">
        <v>740</v>
      </c>
      <c r="K192" s="4" t="s">
        <v>740</v>
      </c>
      <c r="L192" s="4" t="s">
        <v>740</v>
      </c>
      <c r="M192" s="4" t="s">
        <v>28</v>
      </c>
      <c r="N192" s="8">
        <v>55.708212000000003</v>
      </c>
      <c r="O192" s="8">
        <v>-5.2802100000000003</v>
      </c>
      <c r="P192" s="16" t="s">
        <v>41</v>
      </c>
      <c r="Q192" s="8" t="s">
        <v>38</v>
      </c>
      <c r="R192" s="8">
        <v>20</v>
      </c>
      <c r="S192" s="8" t="s">
        <v>43</v>
      </c>
    </row>
    <row r="193" spans="1:46" s="4" customFormat="1" ht="14.25" customHeight="1" x14ac:dyDescent="0.25">
      <c r="A193" s="8" t="s">
        <v>135</v>
      </c>
      <c r="B193" s="8" t="str">
        <f>CONCATENATE(A193,"_",SUBSTITUTE(IF(ISBLANK(L193),IF(ISBLANK(J193),IF(ISBLANK(I193),H193,I193),J193),L193)," ","_"))</f>
        <v>NHSTransect_5_MiddleMiddle_Diptera_sp.</v>
      </c>
      <c r="C193" s="8" t="s">
        <v>42</v>
      </c>
      <c r="D193" s="12">
        <v>45547</v>
      </c>
      <c r="E193" s="14">
        <v>0.54652777777777772</v>
      </c>
      <c r="F193" s="8" t="s">
        <v>46</v>
      </c>
      <c r="G193" s="8" t="s">
        <v>47</v>
      </c>
      <c r="H193" s="8" t="s">
        <v>48</v>
      </c>
      <c r="I193" s="8" t="s">
        <v>67</v>
      </c>
      <c r="J193" s="16" t="s">
        <v>736</v>
      </c>
      <c r="K193" s="4" t="s">
        <v>736</v>
      </c>
      <c r="L193" s="4" t="s">
        <v>736</v>
      </c>
      <c r="M193" s="4" t="s">
        <v>28</v>
      </c>
      <c r="N193" s="8">
        <v>55.705382</v>
      </c>
      <c r="O193" s="8">
        <v>-5.2776740000000002</v>
      </c>
      <c r="P193" s="16" t="s">
        <v>41</v>
      </c>
      <c r="Q193" s="8" t="s">
        <v>38</v>
      </c>
      <c r="R193" s="8">
        <v>4</v>
      </c>
      <c r="S193" s="8" t="s">
        <v>43</v>
      </c>
    </row>
    <row r="194" spans="1:46" s="4" customFormat="1" ht="14.25" customHeight="1" x14ac:dyDescent="0.25">
      <c r="A194" s="8" t="s">
        <v>135</v>
      </c>
      <c r="B194" s="8" t="str">
        <f>CONCATENATE(A194,"_",SUBSTITUTE(IF(ISBLANK(L194),IF(ISBLANK(J194),IF(ISBLANK(I194),H194,I194),J194),L194)," ","_"))</f>
        <v>NHSTransect_5_MiddleMiddle_Hymenoptera_sp.</v>
      </c>
      <c r="C194" s="8" t="s">
        <v>42</v>
      </c>
      <c r="D194" s="12">
        <v>45547</v>
      </c>
      <c r="E194" s="14">
        <v>0.54652777777777772</v>
      </c>
      <c r="F194" s="8" t="s">
        <v>46</v>
      </c>
      <c r="G194" s="8" t="s">
        <v>47</v>
      </c>
      <c r="H194" s="8" t="s">
        <v>48</v>
      </c>
      <c r="I194" s="8" t="s">
        <v>101</v>
      </c>
      <c r="J194" s="16" t="s">
        <v>737</v>
      </c>
      <c r="K194" s="4" t="s">
        <v>737</v>
      </c>
      <c r="L194" s="4" t="s">
        <v>737</v>
      </c>
      <c r="M194" s="4" t="s">
        <v>28</v>
      </c>
      <c r="N194" s="8">
        <v>55.705382</v>
      </c>
      <c r="O194" s="8">
        <v>-5.2776740000000002</v>
      </c>
      <c r="P194" s="16" t="s">
        <v>41</v>
      </c>
      <c r="Q194" s="8" t="s">
        <v>38</v>
      </c>
      <c r="R194" s="8">
        <v>20</v>
      </c>
      <c r="S194" s="8" t="s">
        <v>43</v>
      </c>
    </row>
    <row r="195" spans="1:46" s="4" customFormat="1" ht="14.25" customHeight="1" x14ac:dyDescent="0.25">
      <c r="A195" s="8" t="s">
        <v>135</v>
      </c>
      <c r="B195" s="8" t="str">
        <f>CONCATENATE(A195,"_",SUBSTITUTE(IF(ISBLANK(L195),IF(ISBLANK(J195),IF(ISBLANK(I195),H195,I195),J195),L195)," ","_"))</f>
        <v>NHSTransect_5_MiddleMiddle_Lycosidae_sp.</v>
      </c>
      <c r="C195" s="8" t="s">
        <v>42</v>
      </c>
      <c r="D195" s="12">
        <v>45547</v>
      </c>
      <c r="E195" s="14">
        <v>0.54652777777777772</v>
      </c>
      <c r="F195" s="8" t="s">
        <v>46</v>
      </c>
      <c r="G195" s="8" t="s">
        <v>47</v>
      </c>
      <c r="H195" s="8" t="s">
        <v>87</v>
      </c>
      <c r="I195" s="8" t="s">
        <v>88</v>
      </c>
      <c r="J195" s="8" t="s">
        <v>139</v>
      </c>
      <c r="K195" s="4" t="s">
        <v>741</v>
      </c>
      <c r="L195" s="4" t="s">
        <v>741</v>
      </c>
      <c r="M195" s="4" t="s">
        <v>29</v>
      </c>
      <c r="N195" s="8">
        <v>55.705382</v>
      </c>
      <c r="O195" s="8">
        <v>-5.2776740000000002</v>
      </c>
      <c r="P195" s="16" t="s">
        <v>41</v>
      </c>
      <c r="Q195" s="8" t="s">
        <v>38</v>
      </c>
      <c r="R195" s="8">
        <v>1</v>
      </c>
      <c r="S195" s="8" t="s">
        <v>43</v>
      </c>
    </row>
    <row r="196" spans="1:46" s="4" customFormat="1" ht="14.25" customHeight="1" x14ac:dyDescent="0.25">
      <c r="A196" s="8" t="s">
        <v>140</v>
      </c>
      <c r="B196" s="8" t="str">
        <f>CONCATENATE(A196,"_",SUBSTITUTE(IF(ISBLANK(L196),IF(ISBLANK(J196),IF(ISBLANK(I196),H196,I196),J196),L196)," ","_"))</f>
        <v>NHSTransect_6_MiddleRight_Delphacidae_sp.</v>
      </c>
      <c r="C196" s="8" t="s">
        <v>42</v>
      </c>
      <c r="D196" s="12">
        <v>45547</v>
      </c>
      <c r="E196" s="14">
        <v>0.54652777777777772</v>
      </c>
      <c r="F196" s="8" t="s">
        <v>46</v>
      </c>
      <c r="G196" s="8" t="s">
        <v>47</v>
      </c>
      <c r="H196" s="8" t="s">
        <v>48</v>
      </c>
      <c r="I196" s="8" t="s">
        <v>59</v>
      </c>
      <c r="J196" s="8" t="s">
        <v>121</v>
      </c>
      <c r="K196" s="4" t="s">
        <v>735</v>
      </c>
      <c r="L196" s="4" t="s">
        <v>735</v>
      </c>
      <c r="M196" s="4" t="s">
        <v>29</v>
      </c>
      <c r="N196" s="8">
        <v>55.702283000000001</v>
      </c>
      <c r="O196" s="8">
        <v>-5.2735599999999998</v>
      </c>
      <c r="P196" s="16" t="s">
        <v>41</v>
      </c>
      <c r="Q196" s="8" t="s">
        <v>38</v>
      </c>
      <c r="R196" s="8">
        <v>1</v>
      </c>
      <c r="S196" s="8" t="s">
        <v>43</v>
      </c>
    </row>
    <row r="197" spans="1:46" s="4" customFormat="1" ht="14.25" customHeight="1" x14ac:dyDescent="0.25">
      <c r="A197" s="8" t="s">
        <v>140</v>
      </c>
      <c r="B197" s="8" t="str">
        <f>CONCATENATE(A197,"_",SUBSTITUTE(IF(ISBLANK(L197),IF(ISBLANK(J197),IF(ISBLANK(I197),H197,I197),J197),L197)," ","_"))</f>
        <v>NHSTransect_6_MiddleRight_Hymenoptera_sp.</v>
      </c>
      <c r="C197" s="8" t="s">
        <v>42</v>
      </c>
      <c r="D197" s="12">
        <v>45547</v>
      </c>
      <c r="E197" s="14">
        <v>0.54652777777777772</v>
      </c>
      <c r="F197" s="8" t="s">
        <v>46</v>
      </c>
      <c r="G197" s="8" t="s">
        <v>47</v>
      </c>
      <c r="H197" s="8" t="s">
        <v>48</v>
      </c>
      <c r="I197" s="8" t="s">
        <v>101</v>
      </c>
      <c r="J197" s="16" t="s">
        <v>737</v>
      </c>
      <c r="K197" s="4" t="s">
        <v>737</v>
      </c>
      <c r="L197" s="4" t="s">
        <v>737</v>
      </c>
      <c r="M197" s="4" t="s">
        <v>28</v>
      </c>
      <c r="N197" s="8">
        <v>55.702283000000001</v>
      </c>
      <c r="O197" s="8">
        <v>-5.2735599999999998</v>
      </c>
      <c r="P197" s="16" t="s">
        <v>41</v>
      </c>
      <c r="Q197" s="8" t="s">
        <v>38</v>
      </c>
      <c r="R197" s="8">
        <v>2</v>
      </c>
      <c r="S197" s="8" t="s">
        <v>43</v>
      </c>
    </row>
    <row r="198" spans="1:46" s="4" customFormat="1" ht="14.25" customHeight="1" x14ac:dyDescent="0.25">
      <c r="A198" s="8" t="s">
        <v>142</v>
      </c>
      <c r="B198" s="8" t="str">
        <f>CONCATENATE(A198,"_",SUBSTITUTE(IF(ISBLANK(L198),IF(ISBLANK(J198),IF(ISBLANK(I198),H198,I198),J198),L198)," ","_"))</f>
        <v>NHSTransect_7_BottomRight_Araneus_diadematus</v>
      </c>
      <c r="C198" s="8" t="s">
        <v>42</v>
      </c>
      <c r="D198" s="12">
        <v>45547</v>
      </c>
      <c r="E198" s="14">
        <v>0.61458333333333337</v>
      </c>
      <c r="F198" s="8" t="s">
        <v>46</v>
      </c>
      <c r="G198" s="8" t="s">
        <v>47</v>
      </c>
      <c r="H198" s="8" t="s">
        <v>87</v>
      </c>
      <c r="I198" s="8" t="s">
        <v>88</v>
      </c>
      <c r="J198" s="8" t="s">
        <v>147</v>
      </c>
      <c r="K198" s="4" t="s">
        <v>742</v>
      </c>
      <c r="L198" s="4" t="s">
        <v>146</v>
      </c>
      <c r="M198" s="4" t="s">
        <v>61</v>
      </c>
      <c r="N198" s="8">
        <v>55.701878999999998</v>
      </c>
      <c r="O198" s="8">
        <v>-5.2702109999999998</v>
      </c>
      <c r="P198" s="16" t="s">
        <v>41</v>
      </c>
      <c r="Q198" s="8" t="s">
        <v>38</v>
      </c>
      <c r="R198" s="8">
        <v>1</v>
      </c>
      <c r="S198" s="8" t="s">
        <v>43</v>
      </c>
    </row>
    <row r="199" spans="1:46" s="4" customFormat="1" ht="14.25" customHeight="1" x14ac:dyDescent="0.25">
      <c r="A199" s="8" t="s">
        <v>142</v>
      </c>
      <c r="B199" s="8" t="str">
        <f>CONCATENATE(A199,"_",SUBSTITUTE(IF(ISBLANK(L199),IF(ISBLANK(J199),IF(ISBLANK(I199),H199,I199),J199),L199)," ","_"))</f>
        <v>NHSTransect_7_BottomRight_Forficulidae_sp.</v>
      </c>
      <c r="C199" s="8" t="s">
        <v>42</v>
      </c>
      <c r="D199" s="12">
        <v>45547</v>
      </c>
      <c r="E199" s="14">
        <v>0.61458333333333337</v>
      </c>
      <c r="F199" s="8" t="s">
        <v>46</v>
      </c>
      <c r="G199" s="8" t="s">
        <v>47</v>
      </c>
      <c r="H199" s="8" t="s">
        <v>48</v>
      </c>
      <c r="I199" s="8" t="s">
        <v>149</v>
      </c>
      <c r="J199" s="8" t="s">
        <v>150</v>
      </c>
      <c r="K199" s="4" t="s">
        <v>743</v>
      </c>
      <c r="L199" s="4" t="s">
        <v>743</v>
      </c>
      <c r="M199" s="4" t="s">
        <v>29</v>
      </c>
      <c r="N199" s="8">
        <v>55.701878999999998</v>
      </c>
      <c r="O199" s="8">
        <v>-5.2702109999999998</v>
      </c>
      <c r="P199" s="16" t="s">
        <v>41</v>
      </c>
      <c r="Q199" s="8" t="s">
        <v>38</v>
      </c>
      <c r="R199" s="8">
        <v>1</v>
      </c>
      <c r="S199" s="8" t="s">
        <v>43</v>
      </c>
    </row>
    <row r="200" spans="1:46" s="4" customFormat="1" ht="14.25" customHeight="1" x14ac:dyDescent="0.25">
      <c r="A200" s="8" t="s">
        <v>142</v>
      </c>
      <c r="B200" s="8" t="str">
        <f>CONCATENATE(A200,"_",SUBSTITUTE(IF(ISBLANK(L200),IF(ISBLANK(J200),IF(ISBLANK(I200),H200,I200),J200),L200)," ","_"))</f>
        <v>NHSTransect_7_BottomRight_Hymenoptera_sp.</v>
      </c>
      <c r="C200" s="8" t="s">
        <v>42</v>
      </c>
      <c r="D200" s="12">
        <v>45547</v>
      </c>
      <c r="E200" s="14">
        <v>0.61458333333333337</v>
      </c>
      <c r="F200" s="8" t="s">
        <v>46</v>
      </c>
      <c r="G200" s="8" t="s">
        <v>47</v>
      </c>
      <c r="H200" s="8" t="s">
        <v>48</v>
      </c>
      <c r="I200" s="8" t="s">
        <v>101</v>
      </c>
      <c r="J200" s="16" t="s">
        <v>737</v>
      </c>
      <c r="K200" s="4" t="s">
        <v>737</v>
      </c>
      <c r="L200" s="4" t="s">
        <v>737</v>
      </c>
      <c r="M200" s="4" t="s">
        <v>28</v>
      </c>
      <c r="N200" s="8">
        <v>55.701878999999998</v>
      </c>
      <c r="O200" s="8">
        <v>-5.2702109999999998</v>
      </c>
      <c r="P200" s="16" t="s">
        <v>41</v>
      </c>
      <c r="Q200" s="8" t="s">
        <v>38</v>
      </c>
      <c r="R200" s="8">
        <v>4</v>
      </c>
      <c r="S200" s="8" t="s">
        <v>43</v>
      </c>
    </row>
    <row r="201" spans="1:46" s="4" customFormat="1" ht="14.25" customHeight="1" x14ac:dyDescent="0.25">
      <c r="A201" s="8" t="s">
        <v>142</v>
      </c>
      <c r="B201" s="8" t="str">
        <f>CONCATENATE(A201,"_",SUBSTITUTE(IF(ISBLANK(L201),IF(ISBLANK(J201),IF(ISBLANK(I201),H201,I201),J201),L201)," ","_"))</f>
        <v>NHSTransect_7_BottomRight_Lycosidae_sp.</v>
      </c>
      <c r="C201" s="8" t="s">
        <v>42</v>
      </c>
      <c r="D201" s="12">
        <v>45547</v>
      </c>
      <c r="E201" s="14">
        <v>0.61458333333333337</v>
      </c>
      <c r="F201" s="8" t="s">
        <v>46</v>
      </c>
      <c r="G201" s="8" t="s">
        <v>47</v>
      </c>
      <c r="H201" s="8" t="s">
        <v>87</v>
      </c>
      <c r="I201" s="8" t="s">
        <v>88</v>
      </c>
      <c r="J201" s="8" t="s">
        <v>139</v>
      </c>
      <c r="K201" s="4" t="s">
        <v>741</v>
      </c>
      <c r="L201" s="4" t="s">
        <v>741</v>
      </c>
      <c r="M201" s="4" t="s">
        <v>29</v>
      </c>
      <c r="N201" s="8">
        <v>55.701878999999998</v>
      </c>
      <c r="O201" s="8">
        <v>-5.2702109999999998</v>
      </c>
      <c r="P201" s="16" t="s">
        <v>41</v>
      </c>
      <c r="Q201" s="8" t="s">
        <v>38</v>
      </c>
      <c r="R201" s="8">
        <v>2</v>
      </c>
      <c r="S201" s="8" t="s">
        <v>43</v>
      </c>
    </row>
    <row r="202" spans="1:46" s="4" customFormat="1" ht="14.25" customHeight="1" x14ac:dyDescent="0.25">
      <c r="A202" s="8" t="s">
        <v>151</v>
      </c>
      <c r="B202" s="8" t="str">
        <f>CONCATENATE(A202,"_",SUBSTITUTE(IF(ISBLANK(L202),IF(ISBLANK(J202),IF(ISBLANK(I202),H202,I202),J202),L202)," ","_"))</f>
        <v>NHSTransect_8_BottomMiddle_Hymenoptera_sp.</v>
      </c>
      <c r="C202" s="8" t="s">
        <v>42</v>
      </c>
      <c r="D202" s="12">
        <v>45547</v>
      </c>
      <c r="E202" s="14">
        <v>0.61458333333333337</v>
      </c>
      <c r="F202" s="8" t="s">
        <v>46</v>
      </c>
      <c r="G202" s="8" t="s">
        <v>47</v>
      </c>
      <c r="H202" s="8" t="s">
        <v>48</v>
      </c>
      <c r="I202" s="8" t="s">
        <v>101</v>
      </c>
      <c r="J202" s="16" t="s">
        <v>737</v>
      </c>
      <c r="K202" s="4" t="s">
        <v>737</v>
      </c>
      <c r="L202" s="4" t="s">
        <v>737</v>
      </c>
      <c r="M202" s="4" t="s">
        <v>28</v>
      </c>
      <c r="N202" s="8">
        <v>55.704653999999998</v>
      </c>
      <c r="O202" s="8">
        <v>-5.2783920000000002</v>
      </c>
      <c r="P202" s="16" t="s">
        <v>41</v>
      </c>
      <c r="Q202" s="8" t="s">
        <v>38</v>
      </c>
      <c r="R202" s="8">
        <v>4</v>
      </c>
      <c r="S202" s="8" t="s">
        <v>43</v>
      </c>
    </row>
    <row r="203" spans="1:46" s="4" customFormat="1" ht="14.25" customHeight="1" x14ac:dyDescent="0.25">
      <c r="A203" s="8" t="s">
        <v>151</v>
      </c>
      <c r="B203" s="8" t="str">
        <f>CONCATENATE(A203,"_",SUBSTITUTE(IF(ISBLANK(L203),IF(ISBLANK(J203),IF(ISBLANK(I203),H203,I203),J203),L203)," ","_"))</f>
        <v>NHSTransect_8_BottomMiddle_Lipoptena_cervi</v>
      </c>
      <c r="C203" s="8" t="s">
        <v>42</v>
      </c>
      <c r="D203" s="12">
        <v>45547</v>
      </c>
      <c r="E203" s="14">
        <v>0.61458333333333337</v>
      </c>
      <c r="F203" s="8" t="s">
        <v>46</v>
      </c>
      <c r="G203" s="8" t="s">
        <v>47</v>
      </c>
      <c r="H203" s="8" t="s">
        <v>48</v>
      </c>
      <c r="I203" s="8" t="s">
        <v>67</v>
      </c>
      <c r="J203" s="8" t="s">
        <v>155</v>
      </c>
      <c r="K203" s="4" t="s">
        <v>744</v>
      </c>
      <c r="L203" s="4" t="s">
        <v>154</v>
      </c>
      <c r="M203" s="4" t="s">
        <v>61</v>
      </c>
      <c r="N203" s="8">
        <v>55.704653999999998</v>
      </c>
      <c r="O203" s="8">
        <v>-5.2783920000000002</v>
      </c>
      <c r="P203" s="16" t="s">
        <v>41</v>
      </c>
      <c r="Q203" s="8" t="s">
        <v>38</v>
      </c>
      <c r="R203" s="8">
        <v>1</v>
      </c>
      <c r="S203" s="8" t="s">
        <v>43</v>
      </c>
    </row>
    <row r="204" spans="1:46" s="4" customFormat="1" ht="14.25" customHeight="1" x14ac:dyDescent="0.25">
      <c r="A204" s="8" t="s">
        <v>151</v>
      </c>
      <c r="B204" s="8" t="str">
        <f>CONCATENATE(A204,"_",SUBSTITUTE(IF(ISBLANK(L204),IF(ISBLANK(J204),IF(ISBLANK(I204),H204,I204),J204),L204)," ","_"))</f>
        <v>NHSTransect_8_BottomMiddle_Neophilaenus_lineatus</v>
      </c>
      <c r="C204" s="8" t="s">
        <v>42</v>
      </c>
      <c r="D204" s="12">
        <v>45547</v>
      </c>
      <c r="E204" s="14">
        <v>0.61458333333333337</v>
      </c>
      <c r="F204" s="8" t="s">
        <v>46</v>
      </c>
      <c r="G204" s="8" t="s">
        <v>47</v>
      </c>
      <c r="H204" s="8" t="s">
        <v>48</v>
      </c>
      <c r="I204" s="8" t="s">
        <v>59</v>
      </c>
      <c r="J204" s="8" t="s">
        <v>158</v>
      </c>
      <c r="K204" s="4" t="s">
        <v>745</v>
      </c>
      <c r="L204" s="4" t="s">
        <v>157</v>
      </c>
      <c r="M204" s="4" t="s">
        <v>61</v>
      </c>
      <c r="N204" s="8">
        <v>55.704653999999998</v>
      </c>
      <c r="O204" s="8">
        <v>-5.2783920000000002</v>
      </c>
      <c r="P204" s="16" t="s">
        <v>41</v>
      </c>
      <c r="Q204" s="8" t="s">
        <v>38</v>
      </c>
      <c r="R204" s="8">
        <v>1</v>
      </c>
      <c r="S204" s="8" t="s">
        <v>43</v>
      </c>
    </row>
    <row r="205" spans="1:46" s="4" customFormat="1" ht="14.25" customHeight="1" x14ac:dyDescent="0.25">
      <c r="A205" s="8" t="s">
        <v>159</v>
      </c>
      <c r="B205" s="8" t="str">
        <f>CONCATENATE(A205,"_",SUBSTITUTE(IF(ISBLANK(L205),IF(ISBLANK(J205),IF(ISBLANK(I205),H205,I205),J205),L205)," ","_"))</f>
        <v>NHSTransect_9_BottomLeft_Diptera_sp.</v>
      </c>
      <c r="C205" s="8" t="s">
        <v>42</v>
      </c>
      <c r="D205" s="12">
        <v>45547</v>
      </c>
      <c r="E205" s="14">
        <v>0.61458333333333337</v>
      </c>
      <c r="F205" s="8" t="s">
        <v>46</v>
      </c>
      <c r="G205" s="8" t="s">
        <v>47</v>
      </c>
      <c r="H205" s="8" t="s">
        <v>48</v>
      </c>
      <c r="I205" s="8" t="s">
        <v>67</v>
      </c>
      <c r="J205" s="16" t="s">
        <v>736</v>
      </c>
      <c r="K205" s="4" t="s">
        <v>736</v>
      </c>
      <c r="L205" s="4" t="s">
        <v>736</v>
      </c>
      <c r="M205" s="4" t="s">
        <v>28</v>
      </c>
      <c r="N205" s="8">
        <v>55.706622000000003</v>
      </c>
      <c r="O205" s="8">
        <v>-5.2810709999999998</v>
      </c>
      <c r="P205" s="16" t="s">
        <v>41</v>
      </c>
      <c r="Q205" s="8" t="s">
        <v>38</v>
      </c>
      <c r="R205" s="8">
        <v>1</v>
      </c>
      <c r="S205" s="8" t="s">
        <v>43</v>
      </c>
    </row>
    <row r="206" spans="1:46" s="4" customFormat="1" ht="14.25" customHeight="1" x14ac:dyDescent="0.25">
      <c r="A206" s="8" t="s">
        <v>159</v>
      </c>
      <c r="B206" s="8" t="str">
        <f>CONCATENATE(A206,"_",SUBSTITUTE(IF(ISBLANK(L206),IF(ISBLANK(J206),IF(ISBLANK(I206),H206,I206),J206),L206)," ","_"))</f>
        <v>NHSTransect_9_BottomLeft_Hymenoptera_sp.</v>
      </c>
      <c r="C206" s="8" t="s">
        <v>42</v>
      </c>
      <c r="D206" s="12">
        <v>45547</v>
      </c>
      <c r="E206" s="14">
        <v>0.61458333333333337</v>
      </c>
      <c r="F206" s="8" t="s">
        <v>46</v>
      </c>
      <c r="G206" s="8" t="s">
        <v>47</v>
      </c>
      <c r="H206" s="8" t="s">
        <v>48</v>
      </c>
      <c r="I206" s="8" t="s">
        <v>101</v>
      </c>
      <c r="J206" s="16" t="s">
        <v>737</v>
      </c>
      <c r="K206" s="4" t="s">
        <v>737</v>
      </c>
      <c r="L206" s="4" t="s">
        <v>737</v>
      </c>
      <c r="M206" s="4" t="s">
        <v>28</v>
      </c>
      <c r="N206" s="8">
        <v>55.706622000000003</v>
      </c>
      <c r="O206" s="8">
        <v>-5.2810709999999998</v>
      </c>
      <c r="P206" s="16" t="s">
        <v>41</v>
      </c>
      <c r="Q206" s="8" t="s">
        <v>38</v>
      </c>
      <c r="R206" s="8">
        <v>4</v>
      </c>
      <c r="S206" s="8" t="s">
        <v>43</v>
      </c>
    </row>
    <row r="207" spans="1:46" s="4" customFormat="1" ht="14.25" customHeight="1" x14ac:dyDescent="0.25">
      <c r="A207" s="8" t="s">
        <v>159</v>
      </c>
      <c r="B207" s="8" t="str">
        <f>CONCATENATE(A207,"_",SUBSTITUTE(IF(ISBLANK(L207),IF(ISBLANK(J207),IF(ISBLANK(I207),H207,I207),J207),L207)," ","_"))</f>
        <v>NHSTransect_9_BottomLeft_Orthotylus_ericetorum</v>
      </c>
      <c r="C207" s="8" t="s">
        <v>42</v>
      </c>
      <c r="D207" s="12">
        <v>45547</v>
      </c>
      <c r="E207" s="14">
        <v>0.61458333333333337</v>
      </c>
      <c r="F207" s="8" t="s">
        <v>46</v>
      </c>
      <c r="G207" s="8" t="s">
        <v>47</v>
      </c>
      <c r="H207" s="8" t="s">
        <v>48</v>
      </c>
      <c r="I207" s="8" t="s">
        <v>59</v>
      </c>
      <c r="J207" s="8" t="s">
        <v>117</v>
      </c>
      <c r="K207" s="4" t="s">
        <v>738</v>
      </c>
      <c r="L207" s="4" t="s">
        <v>116</v>
      </c>
      <c r="M207" s="4" t="s">
        <v>61</v>
      </c>
      <c r="N207" s="8">
        <v>55.706622000000003</v>
      </c>
      <c r="O207" s="8">
        <v>-5.2810709999999998</v>
      </c>
      <c r="P207" s="16" t="s">
        <v>41</v>
      </c>
      <c r="Q207" s="8" t="s">
        <v>38</v>
      </c>
      <c r="R207" s="8">
        <v>1</v>
      </c>
      <c r="S207" s="8" t="s">
        <v>43</v>
      </c>
    </row>
    <row r="208" spans="1:46" s="4" customFormat="1" ht="14.25" customHeight="1" x14ac:dyDescent="0.3">
      <c r="A208" s="23" t="s">
        <v>161</v>
      </c>
      <c r="B208" s="28" t="str">
        <f>CONCATENATE(A208,"_",SUBSTITUTE(IF(ISBLANK(L208),IF(ISBLANK(J208),IF(ISBLANK(I208),H208,I208),J208),L208)," ","_"))</f>
        <v>SHSTransect_1_TopRight_Ixodida_sp.</v>
      </c>
      <c r="C208" s="28" t="s">
        <v>42</v>
      </c>
      <c r="D208" s="25">
        <v>45547</v>
      </c>
      <c r="E208" s="26">
        <v>0.42777777777777776</v>
      </c>
      <c r="F208" s="23" t="s">
        <v>46</v>
      </c>
      <c r="G208" s="23" t="s">
        <v>47</v>
      </c>
      <c r="H208" s="23" t="s">
        <v>87</v>
      </c>
      <c r="I208" s="23" t="s">
        <v>134</v>
      </c>
      <c r="J208" s="16" t="s">
        <v>740</v>
      </c>
      <c r="K208" s="4" t="s">
        <v>740</v>
      </c>
      <c r="L208" s="4" t="s">
        <v>740</v>
      </c>
      <c r="M208" s="23" t="s">
        <v>28</v>
      </c>
      <c r="N208" s="23">
        <v>55.697221999999996</v>
      </c>
      <c r="O208" s="23">
        <v>-5.2872219999999999</v>
      </c>
      <c r="P208" s="27" t="s">
        <v>41</v>
      </c>
      <c r="Q208" s="23" t="s">
        <v>38</v>
      </c>
      <c r="R208" s="23">
        <v>9</v>
      </c>
      <c r="S208" s="28" t="s">
        <v>43</v>
      </c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</row>
    <row r="209" spans="1:46" s="4" customFormat="1" ht="14.25" customHeight="1" x14ac:dyDescent="0.3">
      <c r="A209" s="23" t="s">
        <v>161</v>
      </c>
      <c r="B209" s="28" t="str">
        <f>CONCATENATE(A209,"_",SUBSTITUTE(IF(ISBLANK(L209),IF(ISBLANK(J209),IF(ISBLANK(I209),H209,I209),J209),L209)," ","_"))</f>
        <v>SHSTransect_1_TopRight_Tetragnathidae_sp.</v>
      </c>
      <c r="C209" s="28" t="s">
        <v>42</v>
      </c>
      <c r="D209" s="25">
        <v>45547</v>
      </c>
      <c r="E209" s="26">
        <v>0.42777777777777776</v>
      </c>
      <c r="F209" s="23" t="s">
        <v>46</v>
      </c>
      <c r="G209" s="23" t="s">
        <v>47</v>
      </c>
      <c r="H209" s="23" t="s">
        <v>87</v>
      </c>
      <c r="I209" s="23" t="s">
        <v>88</v>
      </c>
      <c r="J209" s="23" t="s">
        <v>89</v>
      </c>
      <c r="K209" s="4" t="s">
        <v>821</v>
      </c>
      <c r="L209" s="4" t="s">
        <v>821</v>
      </c>
      <c r="M209" s="23" t="s">
        <v>29</v>
      </c>
      <c r="N209" s="23">
        <v>55.697221999999996</v>
      </c>
      <c r="O209" s="23">
        <v>-5.2872219999999999</v>
      </c>
      <c r="P209" s="27" t="s">
        <v>41</v>
      </c>
      <c r="Q209" s="23" t="s">
        <v>38</v>
      </c>
      <c r="R209" s="23">
        <v>1</v>
      </c>
      <c r="S209" s="28" t="s">
        <v>43</v>
      </c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</row>
    <row r="210" spans="1:46" s="4" customFormat="1" ht="14.25" customHeight="1" x14ac:dyDescent="0.3">
      <c r="A210" s="23" t="s">
        <v>161</v>
      </c>
      <c r="B210" s="28" t="str">
        <f>CONCATENATE(A210,"_",SUBSTITUTE(IF(ISBLANK(L210),IF(ISBLANK(J210),IF(ISBLANK(I210),H210,I210),J210),L210)," ","_"))</f>
        <v>SHSTransect_1_TopRight_Araneae_sp.</v>
      </c>
      <c r="C210" s="28" t="s">
        <v>42</v>
      </c>
      <c r="D210" s="25">
        <v>45547</v>
      </c>
      <c r="E210" s="26">
        <v>0.42777777777777798</v>
      </c>
      <c r="F210" s="23" t="s">
        <v>46</v>
      </c>
      <c r="G210" s="23" t="s">
        <v>47</v>
      </c>
      <c r="H210" s="23" t="s">
        <v>87</v>
      </c>
      <c r="I210" s="23" t="s">
        <v>88</v>
      </c>
      <c r="J210" s="16" t="s">
        <v>815</v>
      </c>
      <c r="K210" s="4" t="s">
        <v>815</v>
      </c>
      <c r="L210" s="4" t="s">
        <v>815</v>
      </c>
      <c r="M210" s="23" t="s">
        <v>28</v>
      </c>
      <c r="N210" s="23">
        <v>55.697221999999996</v>
      </c>
      <c r="O210" s="23">
        <v>-5.2872219999999999</v>
      </c>
      <c r="P210" s="27" t="s">
        <v>41</v>
      </c>
      <c r="Q210" s="23" t="s">
        <v>38</v>
      </c>
      <c r="R210" s="23">
        <v>1</v>
      </c>
      <c r="S210" s="28" t="s">
        <v>43</v>
      </c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</row>
    <row r="211" spans="1:46" s="4" customFormat="1" ht="14.25" customHeight="1" x14ac:dyDescent="0.3">
      <c r="A211" s="23" t="s">
        <v>161</v>
      </c>
      <c r="B211" s="28" t="str">
        <f>CONCATENATE(A211,"_",SUBSTITUTE(IF(ISBLANK(L211),IF(ISBLANK(J211),IF(ISBLANK(I211),H211,I211),J211),L211)," ","_"))</f>
        <v>SHSTransect_1_TopRight_Argiope_bruennichi</v>
      </c>
      <c r="C211" s="28" t="s">
        <v>42</v>
      </c>
      <c r="D211" s="25">
        <v>45547</v>
      </c>
      <c r="E211" s="26">
        <v>0.42777777777777798</v>
      </c>
      <c r="F211" s="8" t="s">
        <v>46</v>
      </c>
      <c r="G211" s="8" t="s">
        <v>47</v>
      </c>
      <c r="H211" s="23" t="s">
        <v>87</v>
      </c>
      <c r="I211" s="23" t="s">
        <v>88</v>
      </c>
      <c r="J211" s="23" t="s">
        <v>147</v>
      </c>
      <c r="K211" s="4" t="s">
        <v>816</v>
      </c>
      <c r="L211" s="4" t="s">
        <v>173</v>
      </c>
      <c r="M211" s="23" t="s">
        <v>61</v>
      </c>
      <c r="N211" s="23">
        <v>55.697221999999996</v>
      </c>
      <c r="O211" s="23">
        <v>-5.2872219999999999</v>
      </c>
      <c r="P211" s="27" t="s">
        <v>41</v>
      </c>
      <c r="Q211" s="23" t="s">
        <v>38</v>
      </c>
      <c r="R211" s="23">
        <v>2</v>
      </c>
      <c r="S211" s="28" t="s">
        <v>43</v>
      </c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</row>
    <row r="212" spans="1:46" s="4" customFormat="1" ht="14.25" customHeight="1" x14ac:dyDescent="0.3">
      <c r="A212" s="23" t="s">
        <v>161</v>
      </c>
      <c r="B212" s="28" t="str">
        <f>CONCATENATE(A212,"_",SUBSTITUTE(IF(ISBLANK(L212),IF(ISBLANK(J212),IF(ISBLANK(I212),H212,I212),J212),L212)," ","_"))</f>
        <v>SHSTransect_1_TopRight_Culicidae_sp.</v>
      </c>
      <c r="C212" s="28" t="s">
        <v>42</v>
      </c>
      <c r="D212" s="25">
        <v>45547</v>
      </c>
      <c r="E212" s="26">
        <v>0.42777777777777798</v>
      </c>
      <c r="F212" s="23" t="s">
        <v>46</v>
      </c>
      <c r="G212" s="23" t="s">
        <v>47</v>
      </c>
      <c r="H212" s="23" t="s">
        <v>48</v>
      </c>
      <c r="I212" s="23" t="s">
        <v>67</v>
      </c>
      <c r="J212" s="23" t="s">
        <v>167</v>
      </c>
      <c r="K212" s="4" t="s">
        <v>817</v>
      </c>
      <c r="L212" s="4" t="s">
        <v>817</v>
      </c>
      <c r="M212" s="23" t="s">
        <v>29</v>
      </c>
      <c r="N212" s="23">
        <v>55.697221999999996</v>
      </c>
      <c r="O212" s="23">
        <v>-5.2872219999999999</v>
      </c>
      <c r="P212" s="27" t="s">
        <v>41</v>
      </c>
      <c r="Q212" s="23" t="s">
        <v>38</v>
      </c>
      <c r="R212" s="23">
        <v>1</v>
      </c>
      <c r="S212" s="28" t="s">
        <v>43</v>
      </c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</row>
    <row r="213" spans="1:46" s="4" customFormat="1" ht="14.25" customHeight="1" x14ac:dyDescent="0.3">
      <c r="A213" s="23" t="s">
        <v>161</v>
      </c>
      <c r="B213" s="28" t="str">
        <f>CONCATENATE(A213,"_",SUBSTITUTE(IF(ISBLANK(L213),IF(ISBLANK(J213),IF(ISBLANK(I213),H213,I213),J213),L213)," ","_"))</f>
        <v>SHSTransect_1_TopRight_Metellina_segmentata</v>
      </c>
      <c r="C213" s="28" t="s">
        <v>42</v>
      </c>
      <c r="D213" s="25">
        <v>45547</v>
      </c>
      <c r="E213" s="26">
        <v>0.42777777777777798</v>
      </c>
      <c r="F213" s="23" t="s">
        <v>46</v>
      </c>
      <c r="G213" s="23" t="s">
        <v>47</v>
      </c>
      <c r="H213" s="23" t="s">
        <v>87</v>
      </c>
      <c r="I213" s="23" t="s">
        <v>88</v>
      </c>
      <c r="J213" s="23" t="s">
        <v>89</v>
      </c>
      <c r="K213" s="4" t="s">
        <v>752</v>
      </c>
      <c r="L213" s="4" t="s">
        <v>176</v>
      </c>
      <c r="M213" s="23" t="s">
        <v>61</v>
      </c>
      <c r="N213" s="23">
        <v>55.697221999999996</v>
      </c>
      <c r="O213" s="23">
        <v>-5.2872219999999999</v>
      </c>
      <c r="P213" s="27" t="s">
        <v>41</v>
      </c>
      <c r="Q213" s="23" t="s">
        <v>38</v>
      </c>
      <c r="R213" s="23">
        <v>1</v>
      </c>
      <c r="S213" s="28" t="s">
        <v>43</v>
      </c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</row>
    <row r="214" spans="1:46" s="4" customFormat="1" ht="14.25" customHeight="1" x14ac:dyDescent="0.3">
      <c r="A214" s="23" t="s">
        <v>161</v>
      </c>
      <c r="B214" s="28" t="str">
        <f>CONCATENATE(A214,"_",SUBSTITUTE(IF(ISBLANK(L214),IF(ISBLANK(J214),IF(ISBLANK(I214),H214,I214),J214),L214)," ","_"))</f>
        <v>SHSTransect_1_TopRight_Pachytomella_parallela</v>
      </c>
      <c r="C214" s="28" t="s">
        <v>42</v>
      </c>
      <c r="D214" s="25">
        <v>45547</v>
      </c>
      <c r="E214" s="26">
        <v>0.42777777777777798</v>
      </c>
      <c r="F214" s="23" t="s">
        <v>46</v>
      </c>
      <c r="G214" s="23" t="s">
        <v>47</v>
      </c>
      <c r="H214" s="23" t="s">
        <v>48</v>
      </c>
      <c r="I214" s="23" t="s">
        <v>59</v>
      </c>
      <c r="J214" s="23" t="s">
        <v>117</v>
      </c>
      <c r="K214" s="4" t="s">
        <v>818</v>
      </c>
      <c r="L214" s="4" t="s">
        <v>175</v>
      </c>
      <c r="M214" s="23" t="s">
        <v>61</v>
      </c>
      <c r="N214" s="23">
        <v>55.697221999999996</v>
      </c>
      <c r="O214" s="23">
        <v>-5.2872219999999999</v>
      </c>
      <c r="P214" s="27" t="s">
        <v>41</v>
      </c>
      <c r="Q214" s="23" t="s">
        <v>38</v>
      </c>
      <c r="R214" s="23">
        <v>5</v>
      </c>
      <c r="S214" s="28" t="s">
        <v>43</v>
      </c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</row>
    <row r="215" spans="1:46" s="4" customFormat="1" ht="14.25" customHeight="1" x14ac:dyDescent="0.3">
      <c r="A215" s="23" t="s">
        <v>161</v>
      </c>
      <c r="B215" s="28" t="str">
        <f>CONCATENATE(A215,"_",SUBSTITUTE(IF(ISBLANK(L215),IF(ISBLANK(J215),IF(ISBLANK(I215),H215,I215),J215),L215)," ","_"))</f>
        <v>SHSTransect_1_TopRight_Philaenus_spumarius</v>
      </c>
      <c r="C215" s="28" t="s">
        <v>42</v>
      </c>
      <c r="D215" s="25">
        <v>45547</v>
      </c>
      <c r="E215" s="26">
        <v>0.42777777777777798</v>
      </c>
      <c r="F215" s="23" t="s">
        <v>46</v>
      </c>
      <c r="G215" s="23" t="s">
        <v>47</v>
      </c>
      <c r="H215" s="23" t="s">
        <v>48</v>
      </c>
      <c r="I215" s="23" t="s">
        <v>59</v>
      </c>
      <c r="J215" s="23" t="s">
        <v>158</v>
      </c>
      <c r="K215" s="4" t="s">
        <v>819</v>
      </c>
      <c r="L215" s="4" t="s">
        <v>169</v>
      </c>
      <c r="M215" s="23" t="s">
        <v>61</v>
      </c>
      <c r="N215" s="23">
        <v>55.697221999999996</v>
      </c>
      <c r="O215" s="23">
        <v>-5.2872219999999999</v>
      </c>
      <c r="P215" s="27" t="s">
        <v>41</v>
      </c>
      <c r="Q215" s="23" t="s">
        <v>38</v>
      </c>
      <c r="R215" s="23">
        <v>1</v>
      </c>
      <c r="S215" s="28" t="s">
        <v>43</v>
      </c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</row>
    <row r="216" spans="1:46" s="4" customFormat="1" ht="14.25" customHeight="1" x14ac:dyDescent="0.3">
      <c r="A216" s="23" t="s">
        <v>161</v>
      </c>
      <c r="B216" s="28" t="str">
        <f>CONCATENATE(A216,"_",SUBSTITUTE(IF(ISBLANK(L216),IF(ISBLANK(J216),IF(ISBLANK(I216),H216,I216),J216),L216)," ","_"))</f>
        <v>SHSTransect_1_TopRight_Pholcidae_sp.</v>
      </c>
      <c r="C216" s="28" t="s">
        <v>42</v>
      </c>
      <c r="D216" s="25">
        <v>45547</v>
      </c>
      <c r="E216" s="26">
        <v>0.42777777777777798</v>
      </c>
      <c r="F216" s="23" t="s">
        <v>46</v>
      </c>
      <c r="G216" s="23" t="s">
        <v>47</v>
      </c>
      <c r="H216" s="23" t="s">
        <v>87</v>
      </c>
      <c r="I216" s="23" t="s">
        <v>88</v>
      </c>
      <c r="J216" s="23" t="s">
        <v>171</v>
      </c>
      <c r="K216" s="4" t="s">
        <v>820</v>
      </c>
      <c r="L216" s="4" t="s">
        <v>820</v>
      </c>
      <c r="M216" s="23" t="s">
        <v>29</v>
      </c>
      <c r="N216" s="23">
        <v>55.697221999999996</v>
      </c>
      <c r="O216" s="23">
        <v>-5.2872219999999999</v>
      </c>
      <c r="P216" s="27" t="s">
        <v>41</v>
      </c>
      <c r="Q216" s="23" t="s">
        <v>38</v>
      </c>
      <c r="R216" s="23">
        <v>1</v>
      </c>
      <c r="S216" s="28" t="s">
        <v>43</v>
      </c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</row>
    <row r="217" spans="1:46" s="4" customFormat="1" ht="14.25" customHeight="1" x14ac:dyDescent="0.3">
      <c r="A217" s="23" t="s">
        <v>177</v>
      </c>
      <c r="B217" s="28" t="str">
        <f>CONCATENATE(A217,"_",SUBSTITUTE(IF(ISBLANK(L217),IF(ISBLANK(J217),IF(ISBLANK(I217),H217,I217),J217),L217)," ","_"))</f>
        <v>SHSTransect_2_TopMiddle_Abia_lonicerae</v>
      </c>
      <c r="C217" s="28" t="s">
        <v>42</v>
      </c>
      <c r="D217" s="25">
        <v>45547</v>
      </c>
      <c r="E217" s="26">
        <v>0.45624999999999999</v>
      </c>
      <c r="F217" s="23" t="s">
        <v>46</v>
      </c>
      <c r="G217" s="23" t="s">
        <v>47</v>
      </c>
      <c r="H217" s="23" t="s">
        <v>48</v>
      </c>
      <c r="I217" s="23" t="s">
        <v>101</v>
      </c>
      <c r="J217" s="23" t="s">
        <v>186</v>
      </c>
      <c r="K217" s="4" t="s">
        <v>822</v>
      </c>
      <c r="L217" s="4" t="s">
        <v>185</v>
      </c>
      <c r="M217" s="23" t="s">
        <v>61</v>
      </c>
      <c r="N217" s="23">
        <v>55.695833</v>
      </c>
      <c r="O217" s="23">
        <v>-5.2869440000000001</v>
      </c>
      <c r="P217" s="27" t="s">
        <v>41</v>
      </c>
      <c r="Q217" s="23" t="s">
        <v>38</v>
      </c>
      <c r="R217" s="23">
        <v>1</v>
      </c>
      <c r="S217" s="28" t="s">
        <v>43</v>
      </c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</row>
    <row r="218" spans="1:46" s="4" customFormat="1" ht="14.25" customHeight="1" x14ac:dyDescent="0.3">
      <c r="A218" s="23" t="s">
        <v>177</v>
      </c>
      <c r="B218" s="28" t="str">
        <f>CONCATENATE(A218,"_",SUBSTITUTE(IF(ISBLANK(L218),IF(ISBLANK(J218),IF(ISBLANK(I218),H218,I218),J218),L218)," ","_"))</f>
        <v>SHSTransect_2_TopMiddle_Ixodida_sp.</v>
      </c>
      <c r="C218" s="28" t="s">
        <v>42</v>
      </c>
      <c r="D218" s="25">
        <v>45547</v>
      </c>
      <c r="E218" s="26">
        <v>0.45624999999999999</v>
      </c>
      <c r="F218" s="23" t="s">
        <v>46</v>
      </c>
      <c r="G218" s="23" t="s">
        <v>47</v>
      </c>
      <c r="H218" s="23" t="s">
        <v>87</v>
      </c>
      <c r="I218" s="23" t="s">
        <v>134</v>
      </c>
      <c r="J218" s="16" t="s">
        <v>740</v>
      </c>
      <c r="K218" s="4" t="s">
        <v>740</v>
      </c>
      <c r="L218" s="4" t="s">
        <v>740</v>
      </c>
      <c r="M218" s="23" t="s">
        <v>28</v>
      </c>
      <c r="N218" s="23">
        <v>55.695833</v>
      </c>
      <c r="O218" s="23">
        <v>-5.2869440000000001</v>
      </c>
      <c r="P218" s="27" t="s">
        <v>41</v>
      </c>
      <c r="Q218" s="23" t="s">
        <v>38</v>
      </c>
      <c r="R218" s="23">
        <v>12</v>
      </c>
      <c r="S218" s="28" t="s">
        <v>43</v>
      </c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</row>
    <row r="219" spans="1:46" s="4" customFormat="1" ht="14.25" customHeight="1" x14ac:dyDescent="0.3">
      <c r="A219" s="23" t="s">
        <v>177</v>
      </c>
      <c r="B219" s="28" t="str">
        <f>CONCATENATE(A219,"_",SUBSTITUTE(IF(ISBLANK(L219),IF(ISBLANK(J219),IF(ISBLANK(I219),H219,I219),J219),L219)," ","_"))</f>
        <v>SHSTransect_2_TopMiddle_Limonia_nubeculosa</v>
      </c>
      <c r="C219" s="28" t="s">
        <v>42</v>
      </c>
      <c r="D219" s="25">
        <v>45547</v>
      </c>
      <c r="E219" s="26">
        <v>0.45624999999999999</v>
      </c>
      <c r="F219" s="23" t="s">
        <v>46</v>
      </c>
      <c r="G219" s="23" t="s">
        <v>47</v>
      </c>
      <c r="H219" s="23" t="s">
        <v>48</v>
      </c>
      <c r="I219" s="23" t="s">
        <v>67</v>
      </c>
      <c r="J219" s="23" t="s">
        <v>183</v>
      </c>
      <c r="K219" s="4" t="s">
        <v>823</v>
      </c>
      <c r="L219" s="4" t="s">
        <v>182</v>
      </c>
      <c r="M219" s="23" t="s">
        <v>61</v>
      </c>
      <c r="N219" s="23">
        <v>55.695833</v>
      </c>
      <c r="O219" s="23">
        <v>-5.2869440000000001</v>
      </c>
      <c r="P219" s="27" t="s">
        <v>41</v>
      </c>
      <c r="Q219" s="23" t="s">
        <v>38</v>
      </c>
      <c r="R219" s="23">
        <v>1</v>
      </c>
      <c r="S219" s="28" t="s">
        <v>43</v>
      </c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</row>
    <row r="220" spans="1:46" s="4" customFormat="1" ht="14.25" customHeight="1" x14ac:dyDescent="0.3">
      <c r="A220" s="23" t="s">
        <v>177</v>
      </c>
      <c r="B220" s="28" t="str">
        <f>CONCATENATE(A220,"_",SUBSTITUTE(IF(ISBLANK(L220),IF(ISBLANK(J220),IF(ISBLANK(I220),H220,I220),J220),L220)," ","_"))</f>
        <v>SHSTransect_2_TopMiddle_Metellina_mengei</v>
      </c>
      <c r="C220" s="28" t="s">
        <v>42</v>
      </c>
      <c r="D220" s="25">
        <v>45547</v>
      </c>
      <c r="E220" s="26">
        <v>0.45624999999999999</v>
      </c>
      <c r="F220" s="23" t="s">
        <v>46</v>
      </c>
      <c r="G220" s="23" t="s">
        <v>47</v>
      </c>
      <c r="H220" s="23" t="s">
        <v>87</v>
      </c>
      <c r="I220" s="23" t="s">
        <v>88</v>
      </c>
      <c r="J220" s="23" t="s">
        <v>89</v>
      </c>
      <c r="K220" s="4" t="s">
        <v>752</v>
      </c>
      <c r="L220" s="4" t="s">
        <v>187</v>
      </c>
      <c r="M220" s="23" t="s">
        <v>61</v>
      </c>
      <c r="N220" s="23">
        <v>55.695833</v>
      </c>
      <c r="O220" s="23">
        <v>-5.2869440000000001</v>
      </c>
      <c r="P220" s="27" t="s">
        <v>41</v>
      </c>
      <c r="Q220" s="23" t="s">
        <v>38</v>
      </c>
      <c r="R220" s="23">
        <v>1</v>
      </c>
      <c r="S220" s="28" t="s">
        <v>43</v>
      </c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</row>
    <row r="221" spans="1:46" s="4" customFormat="1" ht="14.25" customHeight="1" x14ac:dyDescent="0.3">
      <c r="A221" s="23" t="s">
        <v>177</v>
      </c>
      <c r="B221" s="28" t="str">
        <f>CONCATENATE(A221,"_",SUBSTITUTE(IF(ISBLANK(L221),IF(ISBLANK(J221),IF(ISBLANK(I221),H221,I221),J221),L221)," ","_"))</f>
        <v>SHSTransect_2_TopMiddle_Metellina_segmentata</v>
      </c>
      <c r="C221" s="28" t="s">
        <v>42</v>
      </c>
      <c r="D221" s="25">
        <v>45547</v>
      </c>
      <c r="E221" s="26">
        <v>0.45624999999999999</v>
      </c>
      <c r="F221" s="23" t="s">
        <v>46</v>
      </c>
      <c r="G221" s="23" t="s">
        <v>47</v>
      </c>
      <c r="H221" s="23" t="s">
        <v>87</v>
      </c>
      <c r="I221" s="23" t="s">
        <v>88</v>
      </c>
      <c r="J221" s="23" t="s">
        <v>89</v>
      </c>
      <c r="K221" s="4" t="s">
        <v>752</v>
      </c>
      <c r="L221" s="4" t="s">
        <v>176</v>
      </c>
      <c r="M221" s="23" t="s">
        <v>61</v>
      </c>
      <c r="N221" s="23">
        <v>55.695833</v>
      </c>
      <c r="O221" s="23">
        <v>-5.2869440000000001</v>
      </c>
      <c r="P221" s="27" t="s">
        <v>41</v>
      </c>
      <c r="Q221" s="23" t="s">
        <v>38</v>
      </c>
      <c r="R221" s="23">
        <v>7</v>
      </c>
      <c r="S221" s="28" t="s">
        <v>43</v>
      </c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</row>
    <row r="222" spans="1:46" s="4" customFormat="1" ht="14.25" customHeight="1" x14ac:dyDescent="0.3">
      <c r="A222" s="23" t="s">
        <v>177</v>
      </c>
      <c r="B222" s="28" t="str">
        <f>CONCATENATE(A222,"_",SUBSTITUTE(IF(ISBLANK(L222),IF(ISBLANK(J222),IF(ISBLANK(I222),H222,I222),J222),L222)," ","_"))</f>
        <v>SHSTransect_2_TopMiddle_Notonecta_obliqua</v>
      </c>
      <c r="C222" s="28" t="s">
        <v>42</v>
      </c>
      <c r="D222" s="25">
        <v>45547</v>
      </c>
      <c r="E222" s="26">
        <v>0.45624999999999999</v>
      </c>
      <c r="F222" s="23" t="s">
        <v>46</v>
      </c>
      <c r="G222" s="23" t="s">
        <v>47</v>
      </c>
      <c r="H222" s="23" t="s">
        <v>48</v>
      </c>
      <c r="I222" s="23" t="s">
        <v>59</v>
      </c>
      <c r="J222" s="23" t="s">
        <v>180</v>
      </c>
      <c r="K222" s="4" t="s">
        <v>824</v>
      </c>
      <c r="L222" s="4" t="s">
        <v>179</v>
      </c>
      <c r="M222" s="23" t="s">
        <v>61</v>
      </c>
      <c r="N222" s="23">
        <v>55.695833</v>
      </c>
      <c r="O222" s="23">
        <v>-5.2869440000000001</v>
      </c>
      <c r="P222" s="27" t="s">
        <v>41</v>
      </c>
      <c r="Q222" s="23" t="s">
        <v>38</v>
      </c>
      <c r="R222" s="23">
        <v>1</v>
      </c>
      <c r="S222" s="28" t="s">
        <v>43</v>
      </c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</row>
    <row r="223" spans="1:46" s="4" customFormat="1" ht="14.25" customHeight="1" x14ac:dyDescent="0.3">
      <c r="A223" s="23" t="s">
        <v>177</v>
      </c>
      <c r="B223" s="28" t="str">
        <f>CONCATENATE(A223,"_",SUBSTITUTE(IF(ISBLANK(L223),IF(ISBLANK(J223),IF(ISBLANK(I223),H223,I223),J223),L223)," ","_"))</f>
        <v>SHSTransect_2_TopMiddle_Pachytomella_parallela</v>
      </c>
      <c r="C223" s="28" t="s">
        <v>42</v>
      </c>
      <c r="D223" s="25">
        <v>45547</v>
      </c>
      <c r="E223" s="26">
        <v>0.45624999999999999</v>
      </c>
      <c r="F223" s="23" t="s">
        <v>46</v>
      </c>
      <c r="G223" s="23" t="s">
        <v>47</v>
      </c>
      <c r="H223" s="23" t="s">
        <v>48</v>
      </c>
      <c r="I223" s="23" t="s">
        <v>59</v>
      </c>
      <c r="J223" s="23" t="s">
        <v>117</v>
      </c>
      <c r="K223" s="4" t="s">
        <v>818</v>
      </c>
      <c r="L223" s="4" t="s">
        <v>175</v>
      </c>
      <c r="M223" s="23" t="s">
        <v>61</v>
      </c>
      <c r="N223" s="23">
        <v>55.695833</v>
      </c>
      <c r="O223" s="23">
        <v>-5.2869440000000001</v>
      </c>
      <c r="P223" s="27" t="s">
        <v>41</v>
      </c>
      <c r="Q223" s="23" t="s">
        <v>38</v>
      </c>
      <c r="R223" s="23">
        <v>4</v>
      </c>
      <c r="S223" s="28" t="s">
        <v>43</v>
      </c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</row>
    <row r="224" spans="1:46" s="4" customFormat="1" ht="14.25" customHeight="1" x14ac:dyDescent="0.3">
      <c r="A224" s="23" t="s">
        <v>177</v>
      </c>
      <c r="B224" s="28" t="str">
        <f>CONCATENATE(A224,"_",SUBSTITUTE(IF(ISBLANK(L224),IF(ISBLANK(J224),IF(ISBLANK(I224),H224,I224),J224),L224)," ","_"))</f>
        <v>SHSTransect_2_TopMiddle_Philaenus_spumarius</v>
      </c>
      <c r="C224" s="28" t="s">
        <v>42</v>
      </c>
      <c r="D224" s="25">
        <v>45547</v>
      </c>
      <c r="E224" s="26">
        <v>0.45624999999999999</v>
      </c>
      <c r="F224" s="23" t="s">
        <v>46</v>
      </c>
      <c r="G224" s="23" t="s">
        <v>47</v>
      </c>
      <c r="H224" s="23" t="s">
        <v>48</v>
      </c>
      <c r="I224" s="23" t="s">
        <v>59</v>
      </c>
      <c r="J224" s="23" t="s">
        <v>158</v>
      </c>
      <c r="K224" s="4" t="s">
        <v>819</v>
      </c>
      <c r="L224" s="4" t="s">
        <v>169</v>
      </c>
      <c r="M224" s="23" t="s">
        <v>61</v>
      </c>
      <c r="N224" s="23">
        <v>55.695833</v>
      </c>
      <c r="O224" s="23">
        <v>-5.2869440000000001</v>
      </c>
      <c r="P224" s="27" t="s">
        <v>41</v>
      </c>
      <c r="Q224" s="23" t="s">
        <v>38</v>
      </c>
      <c r="R224" s="23">
        <v>4</v>
      </c>
      <c r="S224" s="28" t="s">
        <v>43</v>
      </c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</row>
    <row r="225" spans="1:46" s="4" customFormat="1" ht="14.25" customHeight="1" x14ac:dyDescent="0.3">
      <c r="A225" s="23" t="s">
        <v>188</v>
      </c>
      <c r="B225" s="28" t="str">
        <f>CONCATENATE(A225,"_",SUBSTITUTE(IF(ISBLANK(L225),IF(ISBLANK(J225),IF(ISBLANK(I225),H225,I225),J225),L225)," ","_"))</f>
        <v>SHSTransect_3_TopLeft_Aphrophora_major</v>
      </c>
      <c r="C225" s="28" t="s">
        <v>42</v>
      </c>
      <c r="D225" s="25">
        <v>45547</v>
      </c>
      <c r="E225" s="26">
        <v>0.47708333333333303</v>
      </c>
      <c r="F225" s="23" t="s">
        <v>46</v>
      </c>
      <c r="G225" s="23" t="s">
        <v>47</v>
      </c>
      <c r="H225" s="23" t="s">
        <v>48</v>
      </c>
      <c r="I225" s="23" t="s">
        <v>59</v>
      </c>
      <c r="J225" s="23" t="s">
        <v>158</v>
      </c>
      <c r="K225" s="4" t="s">
        <v>825</v>
      </c>
      <c r="L225" s="4" t="s">
        <v>190</v>
      </c>
      <c r="M225" s="23" t="s">
        <v>61</v>
      </c>
      <c r="N225" s="23">
        <v>55.695</v>
      </c>
      <c r="O225" s="23">
        <v>-5.286111</v>
      </c>
      <c r="P225" s="27" t="s">
        <v>41</v>
      </c>
      <c r="Q225" s="23" t="s">
        <v>38</v>
      </c>
      <c r="R225" s="23">
        <v>1</v>
      </c>
      <c r="S225" s="28" t="s">
        <v>43</v>
      </c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</row>
    <row r="226" spans="1:46" s="4" customFormat="1" ht="14.25" customHeight="1" x14ac:dyDescent="0.3">
      <c r="A226" s="23" t="s">
        <v>188</v>
      </c>
      <c r="B226" s="28" t="str">
        <f>CONCATENATE(A226,"_",SUBSTITUTE(IF(ISBLANK(L226),IF(ISBLANK(J226),IF(ISBLANK(I226),H226,I226),J226),L226)," ","_"))</f>
        <v>SHSTransect_3_TopLeft_Culicidae_sp.</v>
      </c>
      <c r="C226" s="28" t="s">
        <v>42</v>
      </c>
      <c r="D226" s="25">
        <v>45547</v>
      </c>
      <c r="E226" s="26">
        <v>0.47708333333333303</v>
      </c>
      <c r="F226" s="23" t="s">
        <v>46</v>
      </c>
      <c r="G226" s="23" t="s">
        <v>47</v>
      </c>
      <c r="H226" s="23" t="s">
        <v>48</v>
      </c>
      <c r="I226" s="23" t="s">
        <v>67</v>
      </c>
      <c r="J226" s="23" t="s">
        <v>167</v>
      </c>
      <c r="K226" s="4" t="s">
        <v>817</v>
      </c>
      <c r="L226" s="4" t="s">
        <v>817</v>
      </c>
      <c r="M226" s="23" t="s">
        <v>29</v>
      </c>
      <c r="N226" s="23">
        <v>55.695</v>
      </c>
      <c r="O226" s="23">
        <v>-5.286111</v>
      </c>
      <c r="P226" s="27" t="s">
        <v>41</v>
      </c>
      <c r="Q226" s="23" t="s">
        <v>38</v>
      </c>
      <c r="R226" s="23">
        <v>4</v>
      </c>
      <c r="S226" s="28" t="s">
        <v>43</v>
      </c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</row>
    <row r="227" spans="1:46" s="4" customFormat="1" ht="14.25" customHeight="1" x14ac:dyDescent="0.3">
      <c r="A227" s="23" t="s">
        <v>188</v>
      </c>
      <c r="B227" s="28" t="str">
        <f>CONCATENATE(A227,"_",SUBSTITUTE(IF(ISBLANK(L227),IF(ISBLANK(J227),IF(ISBLANK(I227),H227,I227),J227),L227)," ","_"))</f>
        <v>SHSTransect_3_TopLeft_Formicidae_sp.</v>
      </c>
      <c r="C227" s="28" t="s">
        <v>42</v>
      </c>
      <c r="D227" s="25">
        <v>45547</v>
      </c>
      <c r="E227" s="26">
        <v>0.47708333333333303</v>
      </c>
      <c r="F227" s="23" t="s">
        <v>46</v>
      </c>
      <c r="G227" s="23" t="s">
        <v>47</v>
      </c>
      <c r="H227" s="23" t="s">
        <v>48</v>
      </c>
      <c r="I227" s="23" t="s">
        <v>101</v>
      </c>
      <c r="J227" s="23" t="s">
        <v>195</v>
      </c>
      <c r="K227" s="4" t="s">
        <v>826</v>
      </c>
      <c r="L227" s="4" t="s">
        <v>826</v>
      </c>
      <c r="M227" s="23" t="s">
        <v>29</v>
      </c>
      <c r="N227" s="23">
        <v>55.695</v>
      </c>
      <c r="O227" s="23">
        <v>-5.286111</v>
      </c>
      <c r="P227" s="27" t="s">
        <v>41</v>
      </c>
      <c r="Q227" s="23" t="s">
        <v>38</v>
      </c>
      <c r="R227" s="23">
        <v>1</v>
      </c>
      <c r="S227" s="28" t="s">
        <v>43</v>
      </c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</row>
    <row r="228" spans="1:46" s="4" customFormat="1" ht="14.25" customHeight="1" x14ac:dyDescent="0.25">
      <c r="A228" s="23" t="s">
        <v>188</v>
      </c>
      <c r="B228" s="28" t="str">
        <f>CONCATENATE(A228,"_",SUBSTITUTE(IF(ISBLANK(L228),IF(ISBLANK(J228),IF(ISBLANK(I228),H228,I228),J228),L228)," ","_"))</f>
        <v>SHSTransect_3_TopLeft_Helophilus_trivittatus</v>
      </c>
      <c r="C228" s="28" t="s">
        <v>42</v>
      </c>
      <c r="D228" s="25">
        <v>45547</v>
      </c>
      <c r="E228" s="26">
        <v>0.47708333333333303</v>
      </c>
      <c r="F228" s="23" t="s">
        <v>46</v>
      </c>
      <c r="G228" s="23" t="s">
        <v>47</v>
      </c>
      <c r="H228" s="23" t="s">
        <v>48</v>
      </c>
      <c r="I228" s="23" t="s">
        <v>67</v>
      </c>
      <c r="J228" s="23" t="s">
        <v>198</v>
      </c>
      <c r="K228" s="4" t="s">
        <v>827</v>
      </c>
      <c r="L228" s="4" t="s">
        <v>197</v>
      </c>
      <c r="M228" s="23" t="s">
        <v>61</v>
      </c>
      <c r="N228" s="23">
        <v>55.695</v>
      </c>
      <c r="O228" s="23">
        <v>-5.286111</v>
      </c>
      <c r="P228" s="27" t="s">
        <v>41</v>
      </c>
      <c r="Q228" s="23" t="s">
        <v>38</v>
      </c>
      <c r="R228" s="23">
        <v>1</v>
      </c>
      <c r="S228" s="28" t="s">
        <v>43</v>
      </c>
    </row>
    <row r="229" spans="1:46" s="4" customFormat="1" ht="14.25" customHeight="1" x14ac:dyDescent="0.25">
      <c r="A229" s="23" t="s">
        <v>188</v>
      </c>
      <c r="B229" s="28" t="str">
        <f>CONCATENATE(A229,"_",SUBSTITUTE(IF(ISBLANK(L229),IF(ISBLANK(J229),IF(ISBLANK(I229),H229,I229),J229),L229)," ","_"))</f>
        <v>SHSTransect_3_TopLeft_Ixodida_sp.</v>
      </c>
      <c r="C229" s="28" t="s">
        <v>42</v>
      </c>
      <c r="D229" s="25">
        <v>45547</v>
      </c>
      <c r="E229" s="26">
        <v>0.47708333333333303</v>
      </c>
      <c r="F229" s="23" t="s">
        <v>46</v>
      </c>
      <c r="G229" s="23" t="s">
        <v>47</v>
      </c>
      <c r="H229" s="23" t="s">
        <v>87</v>
      </c>
      <c r="I229" s="23" t="s">
        <v>134</v>
      </c>
      <c r="J229" s="16" t="s">
        <v>740</v>
      </c>
      <c r="K229" s="4" t="s">
        <v>740</v>
      </c>
      <c r="L229" s="4" t="s">
        <v>740</v>
      </c>
      <c r="M229" s="23" t="s">
        <v>28</v>
      </c>
      <c r="N229" s="23">
        <v>55.695</v>
      </c>
      <c r="O229" s="23">
        <v>-5.286111</v>
      </c>
      <c r="P229" s="27" t="s">
        <v>41</v>
      </c>
      <c r="Q229" s="23" t="s">
        <v>38</v>
      </c>
      <c r="R229" s="23">
        <v>6</v>
      </c>
      <c r="S229" s="28" t="s">
        <v>43</v>
      </c>
    </row>
    <row r="230" spans="1:46" s="4" customFormat="1" ht="14.25" customHeight="1" x14ac:dyDescent="0.25">
      <c r="A230" s="23" t="s">
        <v>188</v>
      </c>
      <c r="B230" s="28" t="str">
        <f>CONCATENATE(A230,"_",SUBSTITUTE(IF(ISBLANK(L230),IF(ISBLANK(J230),IF(ISBLANK(I230),H230,I230),J230),L230)," ","_"))</f>
        <v>SHSTransect_3_TopLeft_Limoniidae_sp.</v>
      </c>
      <c r="C230" s="28" t="s">
        <v>42</v>
      </c>
      <c r="D230" s="25">
        <v>45547</v>
      </c>
      <c r="E230" s="26">
        <v>0.47708333333333303</v>
      </c>
      <c r="F230" s="23" t="s">
        <v>46</v>
      </c>
      <c r="G230" s="23" t="s">
        <v>47</v>
      </c>
      <c r="H230" s="23" t="s">
        <v>48</v>
      </c>
      <c r="I230" s="23" t="s">
        <v>67</v>
      </c>
      <c r="J230" s="23" t="s">
        <v>183</v>
      </c>
      <c r="K230" s="4" t="s">
        <v>828</v>
      </c>
      <c r="L230" s="4" t="s">
        <v>828</v>
      </c>
      <c r="M230" s="23" t="s">
        <v>29</v>
      </c>
      <c r="N230" s="23">
        <v>55.695</v>
      </c>
      <c r="O230" s="23">
        <v>-5.286111</v>
      </c>
      <c r="P230" s="27" t="s">
        <v>41</v>
      </c>
      <c r="Q230" s="23" t="s">
        <v>38</v>
      </c>
      <c r="R230" s="23">
        <v>1</v>
      </c>
      <c r="S230" s="28" t="s">
        <v>43</v>
      </c>
    </row>
    <row r="231" spans="1:46" s="4" customFormat="1" ht="14.25" customHeight="1" x14ac:dyDescent="0.25">
      <c r="A231" s="23" t="s">
        <v>188</v>
      </c>
      <c r="B231" s="28" t="str">
        <f>CONCATENATE(A231,"_",SUBSTITUTE(IF(ISBLANK(L231),IF(ISBLANK(J231),IF(ISBLANK(I231),H231,I231),J231),L231)," ","_"))</f>
        <v>SHSTransect_3_TopLeft_Melitaea_idyma</v>
      </c>
      <c r="C231" s="28" t="s">
        <v>42</v>
      </c>
      <c r="D231" s="25">
        <v>45547</v>
      </c>
      <c r="E231" s="26">
        <v>0.47708333333333303</v>
      </c>
      <c r="F231" s="23" t="s">
        <v>46</v>
      </c>
      <c r="G231" s="23" t="s">
        <v>47</v>
      </c>
      <c r="H231" s="23" t="s">
        <v>48</v>
      </c>
      <c r="I231" s="23" t="s">
        <v>49</v>
      </c>
      <c r="J231" s="23" t="s">
        <v>193</v>
      </c>
      <c r="K231" s="4" t="s">
        <v>829</v>
      </c>
      <c r="L231" s="4" t="s">
        <v>192</v>
      </c>
      <c r="M231" s="23" t="s">
        <v>61</v>
      </c>
      <c r="N231" s="23">
        <v>55.695</v>
      </c>
      <c r="O231" s="23">
        <v>-5.286111</v>
      </c>
      <c r="P231" s="27" t="s">
        <v>41</v>
      </c>
      <c r="Q231" s="23" t="s">
        <v>38</v>
      </c>
      <c r="R231" s="23">
        <v>1</v>
      </c>
      <c r="S231" s="28" t="s">
        <v>43</v>
      </c>
    </row>
    <row r="232" spans="1:46" s="4" customFormat="1" ht="14.25" customHeight="1" x14ac:dyDescent="0.25">
      <c r="A232" s="23" t="s">
        <v>188</v>
      </c>
      <c r="B232" s="28" t="str">
        <f>CONCATENATE(A232,"_",SUBSTITUTE(IF(ISBLANK(L232),IF(ISBLANK(J232),IF(ISBLANK(I232),H232,I232),J232),L232)," ","_"))</f>
        <v>SHSTransect_3_TopLeft_Metellina_segmentata</v>
      </c>
      <c r="C232" s="28" t="s">
        <v>42</v>
      </c>
      <c r="D232" s="25">
        <v>45547</v>
      </c>
      <c r="E232" s="26">
        <v>0.47708333333333303</v>
      </c>
      <c r="F232" s="23" t="s">
        <v>46</v>
      </c>
      <c r="G232" s="23" t="s">
        <v>47</v>
      </c>
      <c r="H232" s="23" t="s">
        <v>87</v>
      </c>
      <c r="I232" s="23" t="s">
        <v>88</v>
      </c>
      <c r="J232" s="23" t="s">
        <v>89</v>
      </c>
      <c r="K232" s="4" t="s">
        <v>752</v>
      </c>
      <c r="L232" s="4" t="s">
        <v>176</v>
      </c>
      <c r="M232" s="23" t="s">
        <v>61</v>
      </c>
      <c r="N232" s="23">
        <v>55.695</v>
      </c>
      <c r="O232" s="23">
        <v>-5.286111</v>
      </c>
      <c r="P232" s="27" t="s">
        <v>41</v>
      </c>
      <c r="Q232" s="23" t="s">
        <v>38</v>
      </c>
      <c r="R232" s="23">
        <v>5</v>
      </c>
      <c r="S232" s="28" t="s">
        <v>43</v>
      </c>
    </row>
    <row r="233" spans="1:46" s="4" customFormat="1" ht="14.25" customHeight="1" x14ac:dyDescent="0.25">
      <c r="A233" s="23" t="s">
        <v>188</v>
      </c>
      <c r="B233" s="28" t="str">
        <f>CONCATENATE(A233,"_",SUBSTITUTE(IF(ISBLANK(L233),IF(ISBLANK(J233),IF(ISBLANK(I233),H233,I233),J233),L233)," ","_"))</f>
        <v>SHSTransect_3_TopLeft_Pachytomella_parallela</v>
      </c>
      <c r="C233" s="28" t="s">
        <v>42</v>
      </c>
      <c r="D233" s="25">
        <v>45547</v>
      </c>
      <c r="E233" s="26">
        <v>0.47708333333333303</v>
      </c>
      <c r="F233" s="23" t="s">
        <v>46</v>
      </c>
      <c r="G233" s="23" t="s">
        <v>47</v>
      </c>
      <c r="H233" s="23" t="s">
        <v>48</v>
      </c>
      <c r="I233" s="23" t="s">
        <v>59</v>
      </c>
      <c r="J233" s="23" t="s">
        <v>117</v>
      </c>
      <c r="K233" s="4" t="s">
        <v>818</v>
      </c>
      <c r="L233" s="4" t="s">
        <v>175</v>
      </c>
      <c r="M233" s="23" t="s">
        <v>61</v>
      </c>
      <c r="N233" s="23">
        <v>55.695</v>
      </c>
      <c r="O233" s="23">
        <v>-5.286111</v>
      </c>
      <c r="P233" s="27" t="s">
        <v>41</v>
      </c>
      <c r="Q233" s="23" t="s">
        <v>38</v>
      </c>
      <c r="R233" s="23">
        <v>4</v>
      </c>
      <c r="S233" s="28" t="s">
        <v>43</v>
      </c>
    </row>
    <row r="234" spans="1:46" s="4" customFormat="1" ht="14.25" customHeight="1" x14ac:dyDescent="0.25">
      <c r="A234" s="23" t="s">
        <v>188</v>
      </c>
      <c r="B234" s="28" t="str">
        <f>CONCATENATE(A234,"_",SUBSTITUTE(IF(ISBLANK(L234),IF(ISBLANK(J234),IF(ISBLANK(I234),H234,I234),J234),L234)," ","_"))</f>
        <v>SHSTransect_3_TopLeft_Philaenus_spumarius</v>
      </c>
      <c r="C234" s="28" t="s">
        <v>42</v>
      </c>
      <c r="D234" s="25">
        <v>45547</v>
      </c>
      <c r="E234" s="26">
        <v>0.47708333333333303</v>
      </c>
      <c r="F234" s="23" t="s">
        <v>46</v>
      </c>
      <c r="G234" s="23" t="s">
        <v>47</v>
      </c>
      <c r="H234" s="23" t="s">
        <v>48</v>
      </c>
      <c r="I234" s="23" t="s">
        <v>59</v>
      </c>
      <c r="J234" s="23" t="s">
        <v>158</v>
      </c>
      <c r="K234" s="4" t="s">
        <v>819</v>
      </c>
      <c r="L234" s="4" t="s">
        <v>169</v>
      </c>
      <c r="M234" s="23" t="s">
        <v>61</v>
      </c>
      <c r="N234" s="23">
        <v>55.695</v>
      </c>
      <c r="O234" s="23">
        <v>-5.286111</v>
      </c>
      <c r="P234" s="27" t="s">
        <v>41</v>
      </c>
      <c r="Q234" s="23" t="s">
        <v>38</v>
      </c>
      <c r="R234" s="23">
        <v>3</v>
      </c>
      <c r="S234" s="28" t="s">
        <v>43</v>
      </c>
    </row>
    <row r="235" spans="1:46" s="4" customFormat="1" ht="14.25" customHeight="1" x14ac:dyDescent="0.25">
      <c r="A235" s="23" t="s">
        <v>188</v>
      </c>
      <c r="B235" s="28" t="str">
        <f>CONCATENATE(A235,"_",SUBSTITUTE(IF(ISBLANK(L235),IF(ISBLANK(J235),IF(ISBLANK(I235),H235,I235),J235),L235)," ","_"))</f>
        <v>SHSTransect_3_TopLeft_Stenodema_laevigatum</v>
      </c>
      <c r="C235" s="28" t="s">
        <v>42</v>
      </c>
      <c r="D235" s="25">
        <v>45547</v>
      </c>
      <c r="E235" s="26">
        <v>0.47708333333333303</v>
      </c>
      <c r="F235" s="23" t="s">
        <v>46</v>
      </c>
      <c r="G235" s="23" t="s">
        <v>47</v>
      </c>
      <c r="H235" s="23" t="s">
        <v>48</v>
      </c>
      <c r="I235" s="23" t="s">
        <v>59</v>
      </c>
      <c r="J235" s="23" t="s">
        <v>117</v>
      </c>
      <c r="K235" s="4" t="s">
        <v>830</v>
      </c>
      <c r="L235" s="4" t="s">
        <v>200</v>
      </c>
      <c r="M235" s="23" t="s">
        <v>61</v>
      </c>
      <c r="N235" s="23">
        <v>55.695</v>
      </c>
      <c r="O235" s="23">
        <v>-5.286111</v>
      </c>
      <c r="P235" s="27" t="s">
        <v>41</v>
      </c>
      <c r="Q235" s="23" t="s">
        <v>38</v>
      </c>
      <c r="R235" s="23">
        <v>1</v>
      </c>
      <c r="S235" s="28" t="s">
        <v>43</v>
      </c>
    </row>
    <row r="236" spans="1:46" s="4" customFormat="1" ht="14.25" customHeight="1" x14ac:dyDescent="0.25">
      <c r="A236" s="23" t="s">
        <v>188</v>
      </c>
      <c r="B236" s="28" t="str">
        <f>CONCATENATE(A236,"_",SUBSTITUTE(IF(ISBLANK(L236),IF(ISBLANK(J236),IF(ISBLANK(I236),H236,I236),J236),L236)," ","_"))</f>
        <v>SHSTransect_3_TopLeft_Argiope_bruennichi</v>
      </c>
      <c r="C236" s="28" t="s">
        <v>42</v>
      </c>
      <c r="D236" s="25">
        <v>45547</v>
      </c>
      <c r="E236" s="26">
        <v>0.47708333333333336</v>
      </c>
      <c r="F236" s="8" t="s">
        <v>46</v>
      </c>
      <c r="G236" s="8" t="s">
        <v>47</v>
      </c>
      <c r="H236" s="23" t="s">
        <v>87</v>
      </c>
      <c r="I236" s="23" t="s">
        <v>88</v>
      </c>
      <c r="J236" s="23" t="s">
        <v>147</v>
      </c>
      <c r="K236" s="4" t="s">
        <v>816</v>
      </c>
      <c r="L236" s="4" t="s">
        <v>173</v>
      </c>
      <c r="M236" s="23" t="s">
        <v>61</v>
      </c>
      <c r="N236" s="23">
        <v>55.695</v>
      </c>
      <c r="O236" s="23">
        <v>-5.286111</v>
      </c>
      <c r="P236" s="27" t="s">
        <v>41</v>
      </c>
      <c r="Q236" s="23" t="s">
        <v>38</v>
      </c>
      <c r="R236" s="23">
        <v>2</v>
      </c>
      <c r="S236" s="28" t="s">
        <v>43</v>
      </c>
    </row>
    <row r="237" spans="1:46" s="4" customFormat="1" ht="14.25" customHeight="1" x14ac:dyDescent="0.25">
      <c r="A237" s="28" t="s">
        <v>201</v>
      </c>
      <c r="B237" s="28" t="str">
        <f>CONCATENATE(A237,"_",SUBSTITUTE(IF(ISBLANK(L237),IF(ISBLANK(J237),IF(ISBLANK(I237),H237,I237),J237),L237)," ","_"))</f>
        <v>SHSTransect_4_MiddleMiddle_Philaenus_spumarius</v>
      </c>
      <c r="C237" s="28" t="s">
        <v>42</v>
      </c>
      <c r="D237" s="25">
        <v>45547</v>
      </c>
      <c r="E237" s="26">
        <v>0.49652777777777779</v>
      </c>
      <c r="F237" s="23" t="s">
        <v>46</v>
      </c>
      <c r="G237" s="23" t="s">
        <v>47</v>
      </c>
      <c r="H237" s="23" t="s">
        <v>48</v>
      </c>
      <c r="I237" s="23" t="s">
        <v>59</v>
      </c>
      <c r="J237" s="23" t="s">
        <v>158</v>
      </c>
      <c r="K237" s="4" t="s">
        <v>819</v>
      </c>
      <c r="L237" s="4" t="s">
        <v>169</v>
      </c>
      <c r="M237" s="23" t="s">
        <v>61</v>
      </c>
      <c r="N237" s="23">
        <v>55.695278000000002</v>
      </c>
      <c r="O237" s="23">
        <v>-5.2850000000000001</v>
      </c>
      <c r="P237" s="27" t="s">
        <v>41</v>
      </c>
      <c r="Q237" s="23" t="s">
        <v>38</v>
      </c>
      <c r="R237" s="23">
        <v>4</v>
      </c>
      <c r="S237" s="28" t="s">
        <v>43</v>
      </c>
    </row>
    <row r="238" spans="1:46" s="4" customFormat="1" ht="14.25" customHeight="1" x14ac:dyDescent="0.25">
      <c r="A238" s="28" t="s">
        <v>201</v>
      </c>
      <c r="B238" s="28" t="str">
        <f>CONCATENATE(A238,"_",SUBSTITUTE(IF(ISBLANK(L238),IF(ISBLANK(J238),IF(ISBLANK(I238),H238,I238),J238),L238)," ","_"))</f>
        <v>SHSTransect_4_MiddleMiddle_Sparassidae_sp.</v>
      </c>
      <c r="C238" s="28" t="s">
        <v>42</v>
      </c>
      <c r="D238" s="25">
        <v>45547</v>
      </c>
      <c r="E238" s="26">
        <v>0.49652777777777779</v>
      </c>
      <c r="F238" s="8" t="s">
        <v>46</v>
      </c>
      <c r="G238" s="8" t="s">
        <v>47</v>
      </c>
      <c r="H238" s="23" t="s">
        <v>87</v>
      </c>
      <c r="I238" s="23" t="s">
        <v>88</v>
      </c>
      <c r="J238" s="23" t="s">
        <v>203</v>
      </c>
      <c r="K238" s="4" t="s">
        <v>832</v>
      </c>
      <c r="L238" s="4" t="s">
        <v>832</v>
      </c>
      <c r="M238" s="23" t="s">
        <v>29</v>
      </c>
      <c r="N238" s="23">
        <v>55.695278000000002</v>
      </c>
      <c r="O238" s="23">
        <v>-5.2850000000000001</v>
      </c>
      <c r="P238" s="27" t="s">
        <v>41</v>
      </c>
      <c r="Q238" s="23" t="s">
        <v>38</v>
      </c>
      <c r="R238" s="23">
        <v>1</v>
      </c>
      <c r="S238" s="28" t="s">
        <v>43</v>
      </c>
    </row>
    <row r="239" spans="1:46" s="4" customFormat="1" ht="14.25" customHeight="1" x14ac:dyDescent="0.25">
      <c r="A239" s="28" t="s">
        <v>201</v>
      </c>
      <c r="B239" s="28" t="str">
        <f>CONCATENATE(A239,"_",SUBSTITUTE(IF(ISBLANK(L239),IF(ISBLANK(J239),IF(ISBLANK(I239),H239,I239),J239),L239)," ","_"))</f>
        <v>SHSTransect_4_MiddleMiddle_Araneae_sp.</v>
      </c>
      <c r="C239" s="28" t="s">
        <v>42</v>
      </c>
      <c r="D239" s="25">
        <v>45547</v>
      </c>
      <c r="E239" s="26">
        <v>0.49652777777777801</v>
      </c>
      <c r="F239" s="23" t="s">
        <v>46</v>
      </c>
      <c r="G239" s="23" t="s">
        <v>47</v>
      </c>
      <c r="H239" s="23" t="s">
        <v>87</v>
      </c>
      <c r="I239" s="23" t="s">
        <v>88</v>
      </c>
      <c r="J239" s="16" t="s">
        <v>815</v>
      </c>
      <c r="K239" s="4" t="s">
        <v>815</v>
      </c>
      <c r="L239" s="4" t="s">
        <v>815</v>
      </c>
      <c r="M239" s="23" t="s">
        <v>28</v>
      </c>
      <c r="N239" s="23">
        <v>55.695278000000002</v>
      </c>
      <c r="O239" s="23">
        <v>-5.2850000000000001</v>
      </c>
      <c r="P239" s="27" t="s">
        <v>41</v>
      </c>
      <c r="Q239" s="23" t="s">
        <v>38</v>
      </c>
      <c r="R239" s="23">
        <v>2</v>
      </c>
      <c r="S239" s="28" t="s">
        <v>43</v>
      </c>
    </row>
    <row r="240" spans="1:46" s="4" customFormat="1" ht="14.25" customHeight="1" x14ac:dyDescent="0.25">
      <c r="A240" s="28" t="s">
        <v>201</v>
      </c>
      <c r="B240" s="28" t="str">
        <f>CONCATENATE(A240,"_",SUBSTITUTE(IF(ISBLANK(L240),IF(ISBLANK(J240),IF(ISBLANK(I240),H240,I240),J240),L240)," ","_"))</f>
        <v>SHSTransect_4_MiddleMiddle_Argiope_bruennichi</v>
      </c>
      <c r="C240" s="28" t="s">
        <v>42</v>
      </c>
      <c r="D240" s="25">
        <v>45547</v>
      </c>
      <c r="E240" s="26">
        <v>0.49652777777777801</v>
      </c>
      <c r="F240" s="8" t="s">
        <v>46</v>
      </c>
      <c r="G240" s="8" t="s">
        <v>47</v>
      </c>
      <c r="H240" s="23" t="s">
        <v>87</v>
      </c>
      <c r="I240" s="23" t="s">
        <v>88</v>
      </c>
      <c r="J240" s="23" t="s">
        <v>147</v>
      </c>
      <c r="K240" s="4" t="s">
        <v>816</v>
      </c>
      <c r="L240" s="4" t="s">
        <v>173</v>
      </c>
      <c r="M240" s="23" t="s">
        <v>61</v>
      </c>
      <c r="N240" s="23">
        <v>55.695278000000002</v>
      </c>
      <c r="O240" s="23">
        <v>-5.2850000000000001</v>
      </c>
      <c r="P240" s="27" t="s">
        <v>41</v>
      </c>
      <c r="Q240" s="23" t="s">
        <v>38</v>
      </c>
      <c r="R240" s="23">
        <v>3</v>
      </c>
      <c r="S240" s="28" t="s">
        <v>43</v>
      </c>
    </row>
    <row r="241" spans="1:19" s="4" customFormat="1" ht="14.25" customHeight="1" x14ac:dyDescent="0.25">
      <c r="A241" s="28" t="s">
        <v>201</v>
      </c>
      <c r="B241" s="28" t="str">
        <f>CONCATENATE(A241,"_",SUBSTITUTE(IF(ISBLANK(L241),IF(ISBLANK(J241),IF(ISBLANK(I241),H241,I241),J241),L241)," ","_"))</f>
        <v>SHSTransect_4_MiddleMiddle_Culicidae_sp.</v>
      </c>
      <c r="C241" s="28" t="s">
        <v>42</v>
      </c>
      <c r="D241" s="25">
        <v>45547</v>
      </c>
      <c r="E241" s="26">
        <v>0.49652777777777801</v>
      </c>
      <c r="F241" s="23" t="s">
        <v>46</v>
      </c>
      <c r="G241" s="23" t="s">
        <v>47</v>
      </c>
      <c r="H241" s="23" t="s">
        <v>48</v>
      </c>
      <c r="I241" s="23" t="s">
        <v>67</v>
      </c>
      <c r="J241" s="23" t="s">
        <v>167</v>
      </c>
      <c r="K241" s="4" t="s">
        <v>817</v>
      </c>
      <c r="L241" s="4" t="s">
        <v>817</v>
      </c>
      <c r="M241" s="23" t="s">
        <v>29</v>
      </c>
      <c r="N241" s="23">
        <v>55.695278000000002</v>
      </c>
      <c r="O241" s="23">
        <v>-5.2850000000000001</v>
      </c>
      <c r="P241" s="27" t="s">
        <v>41</v>
      </c>
      <c r="Q241" s="23" t="s">
        <v>38</v>
      </c>
      <c r="R241" s="23">
        <v>1</v>
      </c>
      <c r="S241" s="28" t="s">
        <v>43</v>
      </c>
    </row>
    <row r="242" spans="1:19" s="4" customFormat="1" ht="14.25" customHeight="1" x14ac:dyDescent="0.25">
      <c r="A242" s="28" t="s">
        <v>201</v>
      </c>
      <c r="B242" s="28" t="str">
        <f>CONCATENATE(A242,"_",SUBSTITUTE(IF(ISBLANK(L242),IF(ISBLANK(J242),IF(ISBLANK(I242),H242,I242),J242),L242)," ","_"))</f>
        <v>SHSTransect_4_MiddleMiddle_Diptera_sp.</v>
      </c>
      <c r="C242" s="28" t="s">
        <v>42</v>
      </c>
      <c r="D242" s="25">
        <v>45547</v>
      </c>
      <c r="E242" s="26">
        <v>0.49652777777777801</v>
      </c>
      <c r="F242" s="23" t="s">
        <v>46</v>
      </c>
      <c r="G242" s="23" t="s">
        <v>47</v>
      </c>
      <c r="H242" s="23" t="s">
        <v>48</v>
      </c>
      <c r="I242" s="23" t="s">
        <v>67</v>
      </c>
      <c r="J242" s="16" t="s">
        <v>736</v>
      </c>
      <c r="K242" s="4" t="s">
        <v>736</v>
      </c>
      <c r="L242" s="4" t="s">
        <v>736</v>
      </c>
      <c r="M242" s="23" t="s">
        <v>28</v>
      </c>
      <c r="N242" s="23">
        <v>55.695278000000002</v>
      </c>
      <c r="O242" s="23">
        <v>-5.2850000000000001</v>
      </c>
      <c r="P242" s="27" t="s">
        <v>41</v>
      </c>
      <c r="Q242" s="23" t="s">
        <v>38</v>
      </c>
      <c r="R242" s="23">
        <v>1</v>
      </c>
      <c r="S242" s="28" t="s">
        <v>43</v>
      </c>
    </row>
    <row r="243" spans="1:19" s="4" customFormat="1" ht="14.25" customHeight="1" x14ac:dyDescent="0.25">
      <c r="A243" s="28" t="s">
        <v>201</v>
      </c>
      <c r="B243" s="28" t="str">
        <f>CONCATENATE(A243,"_",SUBSTITUTE(IF(ISBLANK(L243),IF(ISBLANK(J243),IF(ISBLANK(I243),H243,I243),J243),L243)," ","_"))</f>
        <v>SHSTransect_4_MiddleMiddle_Ixodida_sp.</v>
      </c>
      <c r="C243" s="28" t="s">
        <v>42</v>
      </c>
      <c r="D243" s="25">
        <v>45547</v>
      </c>
      <c r="E243" s="26">
        <v>0.49652777777777801</v>
      </c>
      <c r="F243" s="23" t="s">
        <v>46</v>
      </c>
      <c r="G243" s="23" t="s">
        <v>47</v>
      </c>
      <c r="H243" s="23" t="s">
        <v>87</v>
      </c>
      <c r="I243" s="23" t="s">
        <v>134</v>
      </c>
      <c r="J243" s="16" t="s">
        <v>740</v>
      </c>
      <c r="K243" s="4" t="s">
        <v>740</v>
      </c>
      <c r="L243" s="4" t="s">
        <v>740</v>
      </c>
      <c r="M243" s="23" t="s">
        <v>28</v>
      </c>
      <c r="N243" s="23">
        <v>55.695278000000002</v>
      </c>
      <c r="O243" s="23">
        <v>-5.2850000000000001</v>
      </c>
      <c r="P243" s="27" t="s">
        <v>41</v>
      </c>
      <c r="Q243" s="23" t="s">
        <v>38</v>
      </c>
      <c r="R243" s="23">
        <v>1</v>
      </c>
      <c r="S243" s="28" t="s">
        <v>43</v>
      </c>
    </row>
    <row r="244" spans="1:19" s="4" customFormat="1" ht="14.25" customHeight="1" x14ac:dyDescent="0.25">
      <c r="A244" s="28" t="s">
        <v>201</v>
      </c>
      <c r="B244" s="28" t="str">
        <f>CONCATENATE(A244,"_",SUBSTITUTE(IF(ISBLANK(L244),IF(ISBLANK(J244),IF(ISBLANK(I244),H244,I244),J244),L244)," ","_"))</f>
        <v>SHSTransect_4_MiddleMiddle_Lepidoptera_sp.</v>
      </c>
      <c r="C244" s="28" t="s">
        <v>42</v>
      </c>
      <c r="D244" s="25">
        <v>45547</v>
      </c>
      <c r="E244" s="26">
        <v>0.49652777777777801</v>
      </c>
      <c r="F244" s="23" t="s">
        <v>46</v>
      </c>
      <c r="G244" s="23" t="s">
        <v>47</v>
      </c>
      <c r="H244" s="23" t="s">
        <v>48</v>
      </c>
      <c r="I244" s="23" t="s">
        <v>49</v>
      </c>
      <c r="J244" s="16" t="s">
        <v>831</v>
      </c>
      <c r="K244" s="4" t="s">
        <v>831</v>
      </c>
      <c r="L244" s="4" t="s">
        <v>831</v>
      </c>
      <c r="M244" s="23" t="s">
        <v>28</v>
      </c>
      <c r="N244" s="23">
        <v>55.695278000000002</v>
      </c>
      <c r="O244" s="23">
        <v>-5.2850000000000001</v>
      </c>
      <c r="P244" s="27" t="s">
        <v>41</v>
      </c>
      <c r="Q244" s="23" t="s">
        <v>38</v>
      </c>
      <c r="R244" s="23">
        <v>1</v>
      </c>
      <c r="S244" s="28" t="s">
        <v>43</v>
      </c>
    </row>
    <row r="245" spans="1:19" s="4" customFormat="1" ht="14.25" customHeight="1" x14ac:dyDescent="0.25">
      <c r="A245" s="28" t="s">
        <v>201</v>
      </c>
      <c r="B245" s="28" t="str">
        <f>CONCATENATE(A245,"_",SUBSTITUTE(IF(ISBLANK(L245),IF(ISBLANK(J245),IF(ISBLANK(I245),H245,I245),J245),L245)," ","_"))</f>
        <v>SHSTransect_4_MiddleMiddle_Lepidoptera_sp.</v>
      </c>
      <c r="C245" s="28" t="s">
        <v>42</v>
      </c>
      <c r="D245" s="25">
        <v>45547</v>
      </c>
      <c r="E245" s="26">
        <v>0.49652777777777801</v>
      </c>
      <c r="F245" s="23" t="s">
        <v>46</v>
      </c>
      <c r="G245" s="23" t="s">
        <v>47</v>
      </c>
      <c r="H245" s="23" t="s">
        <v>48</v>
      </c>
      <c r="I245" s="23" t="s">
        <v>49</v>
      </c>
      <c r="J245" s="16" t="s">
        <v>831</v>
      </c>
      <c r="K245" s="4" t="s">
        <v>831</v>
      </c>
      <c r="L245" s="4" t="s">
        <v>831</v>
      </c>
      <c r="M245" s="23" t="s">
        <v>28</v>
      </c>
      <c r="N245" s="23">
        <v>55.695278000000002</v>
      </c>
      <c r="O245" s="23">
        <v>-5.2850000000000001</v>
      </c>
      <c r="P245" s="27" t="s">
        <v>41</v>
      </c>
      <c r="Q245" s="23" t="s">
        <v>38</v>
      </c>
      <c r="R245" s="23">
        <v>4</v>
      </c>
      <c r="S245" s="28" t="s">
        <v>43</v>
      </c>
    </row>
    <row r="246" spans="1:19" s="4" customFormat="1" ht="14.25" customHeight="1" x14ac:dyDescent="0.25">
      <c r="A246" s="28" t="s">
        <v>201</v>
      </c>
      <c r="B246" s="28" t="str">
        <f>CONCATENATE(A246,"_",SUBSTITUTE(IF(ISBLANK(L246),IF(ISBLANK(J246),IF(ISBLANK(I246),H246,I246),J246),L246)," ","_"))</f>
        <v>SHSTransect_4_MiddleMiddle_Metellina_sp.</v>
      </c>
      <c r="C246" s="28" t="s">
        <v>42</v>
      </c>
      <c r="D246" s="25">
        <v>45547</v>
      </c>
      <c r="E246" s="26">
        <v>0.49652777777777801</v>
      </c>
      <c r="F246" s="23" t="s">
        <v>46</v>
      </c>
      <c r="G246" s="23" t="s">
        <v>47</v>
      </c>
      <c r="H246" s="23" t="s">
        <v>87</v>
      </c>
      <c r="I246" s="23" t="s">
        <v>88</v>
      </c>
      <c r="J246" s="23" t="s">
        <v>89</v>
      </c>
      <c r="K246" s="4" t="s">
        <v>752</v>
      </c>
      <c r="L246" s="4" t="s">
        <v>207</v>
      </c>
      <c r="M246" s="23" t="s">
        <v>51</v>
      </c>
      <c r="N246" s="23">
        <v>55.695278000000002</v>
      </c>
      <c r="O246" s="23">
        <v>-5.2850000000000001</v>
      </c>
      <c r="P246" s="27" t="s">
        <v>41</v>
      </c>
      <c r="Q246" s="23" t="s">
        <v>38</v>
      </c>
      <c r="R246" s="23">
        <v>3</v>
      </c>
      <c r="S246" s="28" t="s">
        <v>43</v>
      </c>
    </row>
    <row r="247" spans="1:19" s="4" customFormat="1" ht="14.25" customHeight="1" x14ac:dyDescent="0.25">
      <c r="A247" s="28" t="s">
        <v>201</v>
      </c>
      <c r="B247" s="28" t="str">
        <f>CONCATENATE(A247,"_",SUBSTITUTE(IF(ISBLANK(L247),IF(ISBLANK(J247),IF(ISBLANK(I247),H247,I247),J247),L247)," ","_"))</f>
        <v>SHSTransect_4_MiddleMiddle_Pachytomella_parallela</v>
      </c>
      <c r="C247" s="28" t="s">
        <v>42</v>
      </c>
      <c r="D247" s="25">
        <v>45547</v>
      </c>
      <c r="E247" s="26">
        <v>0.49652777777777801</v>
      </c>
      <c r="F247" s="23" t="s">
        <v>46</v>
      </c>
      <c r="G247" s="23" t="s">
        <v>47</v>
      </c>
      <c r="H247" s="23" t="s">
        <v>48</v>
      </c>
      <c r="I247" s="23" t="s">
        <v>59</v>
      </c>
      <c r="J247" s="23" t="s">
        <v>117</v>
      </c>
      <c r="K247" s="4" t="s">
        <v>818</v>
      </c>
      <c r="L247" s="4" t="s">
        <v>175</v>
      </c>
      <c r="M247" s="23" t="s">
        <v>61</v>
      </c>
      <c r="N247" s="23">
        <v>55.695278000000002</v>
      </c>
      <c r="O247" s="23">
        <v>-5.2850000000000001</v>
      </c>
      <c r="P247" s="27" t="s">
        <v>41</v>
      </c>
      <c r="Q247" s="23" t="s">
        <v>38</v>
      </c>
      <c r="R247" s="23">
        <v>3</v>
      </c>
      <c r="S247" s="28" t="s">
        <v>43</v>
      </c>
    </row>
    <row r="248" spans="1:19" s="4" customFormat="1" ht="14.25" customHeight="1" x14ac:dyDescent="0.25">
      <c r="A248" s="28" t="s">
        <v>201</v>
      </c>
      <c r="B248" s="28" t="str">
        <f>CONCATENATE(A248,"_",SUBSTITUTE(IF(ISBLANK(L248),IF(ISBLANK(J248),IF(ISBLANK(I248),H248,I248),J248),L248)," ","_"))</f>
        <v>SHSTransect_4_MiddleMiddle_Stenodema_calcarata</v>
      </c>
      <c r="C248" s="28" t="s">
        <v>42</v>
      </c>
      <c r="D248" s="25">
        <v>45547</v>
      </c>
      <c r="E248" s="26">
        <v>0.49652777777777801</v>
      </c>
      <c r="F248" s="23" t="s">
        <v>46</v>
      </c>
      <c r="G248" s="23" t="s">
        <v>47</v>
      </c>
      <c r="H248" s="23" t="s">
        <v>48</v>
      </c>
      <c r="I248" s="23" t="s">
        <v>59</v>
      </c>
      <c r="J248" s="23" t="s">
        <v>117</v>
      </c>
      <c r="K248" s="4" t="s">
        <v>830</v>
      </c>
      <c r="L248" s="4" t="s">
        <v>205</v>
      </c>
      <c r="M248" s="23" t="s">
        <v>61</v>
      </c>
      <c r="N248" s="23">
        <v>55.695278000000002</v>
      </c>
      <c r="O248" s="23">
        <v>-5.2850000000000001</v>
      </c>
      <c r="P248" s="27" t="s">
        <v>41</v>
      </c>
      <c r="Q248" s="23" t="s">
        <v>38</v>
      </c>
      <c r="R248" s="23">
        <v>5</v>
      </c>
      <c r="S248" s="28" t="s">
        <v>43</v>
      </c>
    </row>
    <row r="249" spans="1:19" s="4" customFormat="1" ht="14.25" customHeight="1" x14ac:dyDescent="0.25">
      <c r="A249" s="28" t="s">
        <v>201</v>
      </c>
      <c r="B249" s="28" t="str">
        <f>CONCATENATE(A249,"_",SUBSTITUTE(IF(ISBLANK(L249),IF(ISBLANK(J249),IF(ISBLANK(I249),H249,I249),J249),L249)," ","_"))</f>
        <v>SHSTransect_4_MiddleMiddle_Sciomyzidae_sp.</v>
      </c>
      <c r="C249" s="28" t="s">
        <v>42</v>
      </c>
      <c r="D249" s="25">
        <v>45547</v>
      </c>
      <c r="E249" s="26">
        <v>0.49652777777777801</v>
      </c>
      <c r="F249" s="23" t="s">
        <v>46</v>
      </c>
      <c r="G249" s="23" t="s">
        <v>47</v>
      </c>
      <c r="H249" s="23" t="s">
        <v>48</v>
      </c>
      <c r="I249" s="23" t="s">
        <v>67</v>
      </c>
      <c r="J249" s="23" t="s">
        <v>210</v>
      </c>
      <c r="K249" s="4" t="s">
        <v>833</v>
      </c>
      <c r="L249" s="4" t="s">
        <v>833</v>
      </c>
      <c r="M249" s="23" t="s">
        <v>29</v>
      </c>
      <c r="N249" s="23">
        <v>55.695278000000002</v>
      </c>
      <c r="O249" s="23">
        <v>-5.2850000000000001</v>
      </c>
      <c r="P249" s="27" t="s">
        <v>41</v>
      </c>
      <c r="Q249" s="23" t="s">
        <v>38</v>
      </c>
      <c r="R249" s="23">
        <v>1</v>
      </c>
      <c r="S249" s="28" t="s">
        <v>43</v>
      </c>
    </row>
    <row r="250" spans="1:19" s="4" customFormat="1" ht="14.25" customHeight="1" x14ac:dyDescent="0.25">
      <c r="A250" s="28" t="s">
        <v>212</v>
      </c>
      <c r="B250" s="28" t="str">
        <f>CONCATENATE(A250,"_",SUBSTITUTE(IF(ISBLANK(L250),IF(ISBLANK(J250),IF(ISBLANK(I250),H250,I250),J250),L250)," ","_"))</f>
        <v>SHSTransect_5_BottomLeft_Ixodida_sp.</v>
      </c>
      <c r="C250" s="28" t="s">
        <v>42</v>
      </c>
      <c r="D250" s="25">
        <v>45547</v>
      </c>
      <c r="E250" s="26">
        <v>0.58402777777777781</v>
      </c>
      <c r="F250" s="23" t="s">
        <v>46</v>
      </c>
      <c r="G250" s="23" t="s">
        <v>47</v>
      </c>
      <c r="H250" s="23" t="s">
        <v>87</v>
      </c>
      <c r="I250" s="23" t="s">
        <v>134</v>
      </c>
      <c r="J250" s="16" t="s">
        <v>740</v>
      </c>
      <c r="K250" s="4" t="s">
        <v>740</v>
      </c>
      <c r="L250" s="4" t="s">
        <v>740</v>
      </c>
      <c r="M250" s="23" t="s">
        <v>28</v>
      </c>
      <c r="N250" s="23">
        <v>55.696666999999998</v>
      </c>
      <c r="O250" s="23">
        <v>-5.2730560000000004</v>
      </c>
      <c r="P250" s="27" t="s">
        <v>41</v>
      </c>
      <c r="Q250" s="23" t="s">
        <v>38</v>
      </c>
      <c r="R250" s="23">
        <v>3</v>
      </c>
      <c r="S250" s="28" t="s">
        <v>43</v>
      </c>
    </row>
    <row r="251" spans="1:19" s="4" customFormat="1" ht="14.25" customHeight="1" x14ac:dyDescent="0.25">
      <c r="A251" s="28" t="s">
        <v>212</v>
      </c>
      <c r="B251" s="28" t="str">
        <f>CONCATENATE(A251,"_",SUBSTITUTE(IF(ISBLANK(L251),IF(ISBLANK(J251),IF(ISBLANK(I251),H251,I251),J251),L251)," ","_"))</f>
        <v>SHSTransect_5_BottomLeft_Pachytomella_parallela</v>
      </c>
      <c r="C251" s="28" t="s">
        <v>42</v>
      </c>
      <c r="D251" s="25">
        <v>45547</v>
      </c>
      <c r="E251" s="26">
        <v>0.58402777777777781</v>
      </c>
      <c r="F251" s="23" t="s">
        <v>46</v>
      </c>
      <c r="G251" s="23" t="s">
        <v>47</v>
      </c>
      <c r="H251" s="23" t="s">
        <v>48</v>
      </c>
      <c r="I251" s="23" t="s">
        <v>59</v>
      </c>
      <c r="J251" s="23" t="s">
        <v>117</v>
      </c>
      <c r="K251" s="4" t="s">
        <v>818</v>
      </c>
      <c r="L251" s="4" t="s">
        <v>175</v>
      </c>
      <c r="M251" s="23" t="s">
        <v>61</v>
      </c>
      <c r="N251" s="23">
        <v>55.696666999999998</v>
      </c>
      <c r="O251" s="23">
        <v>-5.2730560000000004</v>
      </c>
      <c r="P251" s="27" t="s">
        <v>41</v>
      </c>
      <c r="Q251" s="23" t="s">
        <v>38</v>
      </c>
      <c r="R251" s="23">
        <v>4</v>
      </c>
      <c r="S251" s="28" t="s">
        <v>43</v>
      </c>
    </row>
    <row r="252" spans="1:19" s="4" customFormat="1" ht="14.25" customHeight="1" x14ac:dyDescent="0.25">
      <c r="A252" s="28" t="s">
        <v>212</v>
      </c>
      <c r="B252" s="28" t="str">
        <f>CONCATENATE(A252,"_",SUBSTITUTE(IF(ISBLANK(L252),IF(ISBLANK(J252),IF(ISBLANK(I252),H252,I252),J252),L252)," ","_"))</f>
        <v>SHSTransect_5_BottomLeft_Culicidae_sp.</v>
      </c>
      <c r="C252" s="28" t="s">
        <v>42</v>
      </c>
      <c r="D252" s="25">
        <v>45547</v>
      </c>
      <c r="E252" s="26">
        <v>0.58402777777777803</v>
      </c>
      <c r="F252" s="23" t="s">
        <v>46</v>
      </c>
      <c r="G252" s="23" t="s">
        <v>47</v>
      </c>
      <c r="H252" s="23" t="s">
        <v>48</v>
      </c>
      <c r="I252" s="23" t="s">
        <v>67</v>
      </c>
      <c r="J252" s="23" t="s">
        <v>167</v>
      </c>
      <c r="K252" s="4" t="s">
        <v>817</v>
      </c>
      <c r="L252" s="4" t="s">
        <v>817</v>
      </c>
      <c r="M252" s="23" t="s">
        <v>29</v>
      </c>
      <c r="N252" s="23">
        <v>55.696666999999998</v>
      </c>
      <c r="O252" s="23">
        <v>-5.2730560000000004</v>
      </c>
      <c r="P252" s="27" t="s">
        <v>41</v>
      </c>
      <c r="Q252" s="23" t="s">
        <v>38</v>
      </c>
      <c r="R252" s="23">
        <v>1</v>
      </c>
      <c r="S252" s="28" t="s">
        <v>43</v>
      </c>
    </row>
    <row r="253" spans="1:19" s="4" customFormat="1" ht="14.25" customHeight="1" x14ac:dyDescent="0.25">
      <c r="A253" s="28" t="s">
        <v>212</v>
      </c>
      <c r="B253" s="28" t="str">
        <f>CONCATENATE(A253,"_",SUBSTITUTE(IF(ISBLANK(L253),IF(ISBLANK(J253),IF(ISBLANK(I253),H253,I253),J253),L253)," ","_"))</f>
        <v>SHSTransect_5_BottomLeft_Metellina_sp.</v>
      </c>
      <c r="C253" s="28" t="s">
        <v>42</v>
      </c>
      <c r="D253" s="25">
        <v>45547</v>
      </c>
      <c r="E253" s="26">
        <v>0.58402777777777803</v>
      </c>
      <c r="F253" s="23" t="s">
        <v>46</v>
      </c>
      <c r="G253" s="23" t="s">
        <v>47</v>
      </c>
      <c r="H253" s="23" t="s">
        <v>87</v>
      </c>
      <c r="I253" s="23" t="s">
        <v>88</v>
      </c>
      <c r="J253" s="23" t="s">
        <v>89</v>
      </c>
      <c r="K253" s="4" t="s">
        <v>752</v>
      </c>
      <c r="L253" s="4" t="s">
        <v>207</v>
      </c>
      <c r="M253" s="23" t="s">
        <v>51</v>
      </c>
      <c r="N253" s="23">
        <v>55.696666999999998</v>
      </c>
      <c r="O253" s="23">
        <v>-5.2730560000000004</v>
      </c>
      <c r="P253" s="27" t="s">
        <v>41</v>
      </c>
      <c r="Q253" s="23" t="s">
        <v>38</v>
      </c>
      <c r="R253" s="23">
        <v>4</v>
      </c>
      <c r="S253" s="28" t="s">
        <v>43</v>
      </c>
    </row>
    <row r="254" spans="1:19" s="4" customFormat="1" ht="14.25" customHeight="1" x14ac:dyDescent="0.25">
      <c r="A254" s="23" t="s">
        <v>213</v>
      </c>
      <c r="B254" s="28" t="str">
        <f>CONCATENATE(A254,"_",SUBSTITUTE(IF(ISBLANK(L254),IF(ISBLANK(J254),IF(ISBLANK(I254),H254,I254),J254),L254)," ","_"))</f>
        <v>SHSTransect_6_MiddleLeft_Culicidae_sp.</v>
      </c>
      <c r="C254" s="28" t="s">
        <v>42</v>
      </c>
      <c r="D254" s="25">
        <v>45547</v>
      </c>
      <c r="E254" s="26">
        <v>0.594444444444444</v>
      </c>
      <c r="F254" s="23" t="s">
        <v>46</v>
      </c>
      <c r="G254" s="23" t="s">
        <v>47</v>
      </c>
      <c r="H254" s="23" t="s">
        <v>48</v>
      </c>
      <c r="I254" s="23" t="s">
        <v>67</v>
      </c>
      <c r="J254" s="23" t="s">
        <v>167</v>
      </c>
      <c r="K254" s="4" t="s">
        <v>817</v>
      </c>
      <c r="L254" s="4" t="s">
        <v>817</v>
      </c>
      <c r="M254" s="23" t="s">
        <v>29</v>
      </c>
      <c r="N254" s="23">
        <v>55.695</v>
      </c>
      <c r="O254" s="23">
        <v>-5.2736109999999998</v>
      </c>
      <c r="P254" s="27" t="s">
        <v>41</v>
      </c>
      <c r="Q254" s="23" t="s">
        <v>38</v>
      </c>
      <c r="R254" s="23">
        <v>1</v>
      </c>
      <c r="S254" s="28" t="s">
        <v>43</v>
      </c>
    </row>
    <row r="255" spans="1:19" s="4" customFormat="1" ht="14.25" customHeight="1" x14ac:dyDescent="0.25">
      <c r="A255" s="23" t="s">
        <v>213</v>
      </c>
      <c r="B255" s="28" t="str">
        <f>CONCATENATE(A255,"_",SUBSTITUTE(IF(ISBLANK(L255),IF(ISBLANK(J255),IF(ISBLANK(I255),H255,I255),J255),L255)," ","_"))</f>
        <v>SHSTransect_6_MiddleLeft_Helcystogramma_rufescens</v>
      </c>
      <c r="C255" s="28" t="s">
        <v>42</v>
      </c>
      <c r="D255" s="25">
        <v>45547</v>
      </c>
      <c r="E255" s="26">
        <v>0.594444444444444</v>
      </c>
      <c r="F255" s="23" t="s">
        <v>46</v>
      </c>
      <c r="G255" s="23" t="s">
        <v>47</v>
      </c>
      <c r="H255" s="23" t="s">
        <v>48</v>
      </c>
      <c r="I255" s="23" t="s">
        <v>49</v>
      </c>
      <c r="J255" s="23" t="s">
        <v>218</v>
      </c>
      <c r="K255" s="4" t="s">
        <v>835</v>
      </c>
      <c r="L255" s="4" t="s">
        <v>724</v>
      </c>
      <c r="M255" s="23" t="s">
        <v>61</v>
      </c>
      <c r="N255" s="23">
        <v>55.695</v>
      </c>
      <c r="O255" s="23">
        <v>-5.2736109999999998</v>
      </c>
      <c r="P255" s="27" t="s">
        <v>41</v>
      </c>
      <c r="Q255" s="23" t="s">
        <v>38</v>
      </c>
      <c r="R255" s="23">
        <v>2</v>
      </c>
      <c r="S255" s="28" t="s">
        <v>43</v>
      </c>
    </row>
    <row r="256" spans="1:19" s="4" customFormat="1" ht="14.25" customHeight="1" x14ac:dyDescent="0.25">
      <c r="A256" s="23" t="s">
        <v>213</v>
      </c>
      <c r="B256" s="28" t="str">
        <f>CONCATENATE(A256,"_",SUBSTITUTE(IF(ISBLANK(L256),IF(ISBLANK(J256),IF(ISBLANK(I256),H256,I256),J256),L256)," ","_"))</f>
        <v>SHSTransect_6_MiddleLeft_Ixodida_sp.</v>
      </c>
      <c r="C256" s="28" t="s">
        <v>42</v>
      </c>
      <c r="D256" s="25">
        <v>45547</v>
      </c>
      <c r="E256" s="26">
        <v>0.594444444444444</v>
      </c>
      <c r="F256" s="23" t="s">
        <v>46</v>
      </c>
      <c r="G256" s="23" t="s">
        <v>47</v>
      </c>
      <c r="H256" s="23" t="s">
        <v>87</v>
      </c>
      <c r="I256" s="23" t="s">
        <v>134</v>
      </c>
      <c r="J256" s="16" t="s">
        <v>740</v>
      </c>
      <c r="K256" s="4" t="s">
        <v>740</v>
      </c>
      <c r="L256" s="4" t="s">
        <v>740</v>
      </c>
      <c r="M256" s="23" t="s">
        <v>28</v>
      </c>
      <c r="N256" s="23">
        <v>55.695</v>
      </c>
      <c r="O256" s="23">
        <v>-5.2736109999999998</v>
      </c>
      <c r="P256" s="27" t="s">
        <v>41</v>
      </c>
      <c r="Q256" s="23" t="s">
        <v>38</v>
      </c>
      <c r="R256" s="23">
        <v>3</v>
      </c>
      <c r="S256" s="28" t="s">
        <v>43</v>
      </c>
    </row>
    <row r="257" spans="1:19" s="4" customFormat="1" ht="14.25" customHeight="1" x14ac:dyDescent="0.25">
      <c r="A257" s="23" t="s">
        <v>213</v>
      </c>
      <c r="B257" s="28" t="str">
        <f>CONCATENATE(A257,"_",SUBSTITUTE(IF(ISBLANK(L257),IF(ISBLANK(J257),IF(ISBLANK(I257),H257,I257),J257),L257)," ","_"))</f>
        <v>SHSTransect_6_MiddleLeft_Metellina_sp.</v>
      </c>
      <c r="C257" s="28" t="s">
        <v>42</v>
      </c>
      <c r="D257" s="25">
        <v>45547</v>
      </c>
      <c r="E257" s="26">
        <v>0.594444444444444</v>
      </c>
      <c r="F257" s="23" t="s">
        <v>46</v>
      </c>
      <c r="G257" s="23" t="s">
        <v>47</v>
      </c>
      <c r="H257" s="23" t="s">
        <v>87</v>
      </c>
      <c r="I257" s="23" t="s">
        <v>88</v>
      </c>
      <c r="J257" s="23" t="s">
        <v>89</v>
      </c>
      <c r="K257" s="4" t="s">
        <v>752</v>
      </c>
      <c r="L257" s="4" t="s">
        <v>207</v>
      </c>
      <c r="M257" s="23" t="s">
        <v>51</v>
      </c>
      <c r="N257" s="23">
        <v>55.695</v>
      </c>
      <c r="O257" s="23">
        <v>-5.2736109999999998</v>
      </c>
      <c r="P257" s="27" t="s">
        <v>41</v>
      </c>
      <c r="Q257" s="23" t="s">
        <v>38</v>
      </c>
      <c r="R257" s="23">
        <v>2</v>
      </c>
      <c r="S257" s="28" t="s">
        <v>43</v>
      </c>
    </row>
    <row r="258" spans="1:19" s="4" customFormat="1" ht="14.25" customHeight="1" x14ac:dyDescent="0.25">
      <c r="A258" s="23" t="s">
        <v>213</v>
      </c>
      <c r="B258" s="28" t="str">
        <f>CONCATENATE(A258,"_",SUBSTITUTE(IF(ISBLANK(L258),IF(ISBLANK(J258),IF(ISBLANK(I258),H258,I258),J258),L258)," ","_"))</f>
        <v>SHSTransect_6_MiddleLeft_Pachytomella_parallela</v>
      </c>
      <c r="C258" s="28" t="s">
        <v>42</v>
      </c>
      <c r="D258" s="25">
        <v>45547</v>
      </c>
      <c r="E258" s="26">
        <v>0.594444444444444</v>
      </c>
      <c r="F258" s="23" t="s">
        <v>46</v>
      </c>
      <c r="G258" s="23" t="s">
        <v>47</v>
      </c>
      <c r="H258" s="23" t="s">
        <v>48</v>
      </c>
      <c r="I258" s="23" t="s">
        <v>59</v>
      </c>
      <c r="J258" s="23" t="s">
        <v>117</v>
      </c>
      <c r="K258" s="4" t="s">
        <v>818</v>
      </c>
      <c r="L258" s="4" t="s">
        <v>175</v>
      </c>
      <c r="M258" s="23" t="s">
        <v>61</v>
      </c>
      <c r="N258" s="23">
        <v>55.695</v>
      </c>
      <c r="O258" s="23">
        <v>-5.2736109999999998</v>
      </c>
      <c r="P258" s="27" t="s">
        <v>41</v>
      </c>
      <c r="Q258" s="23" t="s">
        <v>38</v>
      </c>
      <c r="R258" s="23">
        <v>3</v>
      </c>
      <c r="S258" s="28" t="s">
        <v>43</v>
      </c>
    </row>
    <row r="259" spans="1:19" s="4" customFormat="1" ht="14.25" customHeight="1" x14ac:dyDescent="0.25">
      <c r="A259" s="23" t="s">
        <v>213</v>
      </c>
      <c r="B259" s="28" t="str">
        <f>CONCATENATE(A259,"_",SUBSTITUTE(IF(ISBLANK(L259),IF(ISBLANK(J259),IF(ISBLANK(I259),H259,I259),J259),L259)," ","_"))</f>
        <v>SHSTransect_6_MiddleLeft_Siphonaptera_sp.</v>
      </c>
      <c r="C259" s="28" t="s">
        <v>42</v>
      </c>
      <c r="D259" s="25">
        <v>45547</v>
      </c>
      <c r="E259" s="26">
        <v>0.594444444444444</v>
      </c>
      <c r="F259" s="8" t="s">
        <v>46</v>
      </c>
      <c r="G259" s="8" t="s">
        <v>47</v>
      </c>
      <c r="H259" s="23" t="s">
        <v>48</v>
      </c>
      <c r="I259" s="23" t="s">
        <v>217</v>
      </c>
      <c r="J259" s="16" t="s">
        <v>836</v>
      </c>
      <c r="K259" s="4" t="s">
        <v>836</v>
      </c>
      <c r="L259" s="4" t="s">
        <v>836</v>
      </c>
      <c r="M259" s="23" t="s">
        <v>28</v>
      </c>
      <c r="N259" s="23">
        <v>55.695</v>
      </c>
      <c r="O259" s="23">
        <v>-5.2736109999999998</v>
      </c>
      <c r="P259" s="27" t="s">
        <v>41</v>
      </c>
      <c r="Q259" s="23" t="s">
        <v>38</v>
      </c>
      <c r="R259" s="23">
        <v>1</v>
      </c>
      <c r="S259" s="28" t="s">
        <v>43</v>
      </c>
    </row>
    <row r="260" spans="1:19" s="4" customFormat="1" ht="14.25" customHeight="1" x14ac:dyDescent="0.25">
      <c r="A260" s="23" t="s">
        <v>213</v>
      </c>
      <c r="B260" s="28" t="str">
        <f>CONCATENATE(A260,"_",SUBSTITUTE(IF(ISBLANK(L260),IF(ISBLANK(J260),IF(ISBLANK(I260),H260,I260),J260),L260)," ","_"))</f>
        <v>SHSTransect_6_MiddleLeft_Steatoda_triangulosa</v>
      </c>
      <c r="C260" s="28" t="s">
        <v>42</v>
      </c>
      <c r="D260" s="25">
        <v>45547</v>
      </c>
      <c r="E260" s="26">
        <v>0.594444444444444</v>
      </c>
      <c r="F260" s="23" t="s">
        <v>46</v>
      </c>
      <c r="G260" s="23" t="s">
        <v>47</v>
      </c>
      <c r="H260" s="23" t="s">
        <v>87</v>
      </c>
      <c r="I260" s="23" t="s">
        <v>88</v>
      </c>
      <c r="J260" s="23" t="s">
        <v>220</v>
      </c>
      <c r="K260" s="4" t="s">
        <v>837</v>
      </c>
      <c r="L260" s="4" t="s">
        <v>501</v>
      </c>
      <c r="M260" s="23" t="s">
        <v>61</v>
      </c>
      <c r="N260" s="23">
        <v>55.695</v>
      </c>
      <c r="O260" s="23">
        <v>-5.2736109999999998</v>
      </c>
      <c r="P260" s="27" t="s">
        <v>41</v>
      </c>
      <c r="Q260" s="23" t="s">
        <v>38</v>
      </c>
      <c r="R260" s="23">
        <v>1</v>
      </c>
      <c r="S260" s="28" t="s">
        <v>43</v>
      </c>
    </row>
    <row r="261" spans="1:19" s="4" customFormat="1" ht="14.25" customHeight="1" x14ac:dyDescent="0.25">
      <c r="A261" s="23" t="s">
        <v>213</v>
      </c>
      <c r="B261" s="28" t="str">
        <f>CONCATENATE(A261,"_",SUBSTITUTE(IF(ISBLANK(L261),IF(ISBLANK(J261),IF(ISBLANK(I261),H261,I261),J261),L261)," ","_"))</f>
        <v>SHSTransect_6_MiddleLeft_Acetropis_carinata</v>
      </c>
      <c r="C261" s="28" t="s">
        <v>42</v>
      </c>
      <c r="D261" s="25">
        <v>45547</v>
      </c>
      <c r="E261" s="26">
        <v>0.59444444444444444</v>
      </c>
      <c r="F261" s="23" t="s">
        <v>46</v>
      </c>
      <c r="G261" s="23" t="s">
        <v>47</v>
      </c>
      <c r="H261" s="23" t="s">
        <v>48</v>
      </c>
      <c r="I261" s="23" t="s">
        <v>59</v>
      </c>
      <c r="J261" s="23" t="s">
        <v>117</v>
      </c>
      <c r="K261" s="4" t="s">
        <v>834</v>
      </c>
      <c r="L261" s="4" t="s">
        <v>215</v>
      </c>
      <c r="M261" s="23" t="s">
        <v>61</v>
      </c>
      <c r="N261" s="23">
        <v>55.695</v>
      </c>
      <c r="O261" s="23">
        <v>-5.2736109999999998</v>
      </c>
      <c r="P261" s="27" t="s">
        <v>41</v>
      </c>
      <c r="Q261" s="23" t="s">
        <v>38</v>
      </c>
      <c r="R261" s="23">
        <v>5</v>
      </c>
      <c r="S261" s="28" t="s">
        <v>43</v>
      </c>
    </row>
    <row r="262" spans="1:19" s="4" customFormat="1" ht="14.25" customHeight="1" x14ac:dyDescent="0.25">
      <c r="A262" s="23" t="s">
        <v>213</v>
      </c>
      <c r="B262" s="28" t="str">
        <f>CONCATENATE(A262,"_",SUBSTITUTE(IF(ISBLANK(L262),IF(ISBLANK(J262),IF(ISBLANK(I262),H262,I262),J262),L262)," ","_"))</f>
        <v>SHSTransect_6_MiddleLeft_Philaenus_spumarius</v>
      </c>
      <c r="C262" s="28" t="s">
        <v>42</v>
      </c>
      <c r="D262" s="25">
        <v>45547</v>
      </c>
      <c r="E262" s="26">
        <v>0.59444444444444444</v>
      </c>
      <c r="F262" s="23" t="s">
        <v>46</v>
      </c>
      <c r="G262" s="23" t="s">
        <v>47</v>
      </c>
      <c r="H262" s="23" t="s">
        <v>48</v>
      </c>
      <c r="I262" s="23" t="s">
        <v>59</v>
      </c>
      <c r="J262" s="23" t="s">
        <v>158</v>
      </c>
      <c r="K262" s="4" t="s">
        <v>819</v>
      </c>
      <c r="L262" s="4" t="s">
        <v>169</v>
      </c>
      <c r="M262" s="23" t="s">
        <v>61</v>
      </c>
      <c r="N262" s="23">
        <v>55.695</v>
      </c>
      <c r="O262" s="23">
        <v>-5.2736109999999998</v>
      </c>
      <c r="P262" s="27" t="s">
        <v>41</v>
      </c>
      <c r="Q262" s="23" t="s">
        <v>38</v>
      </c>
      <c r="R262" s="23">
        <v>1</v>
      </c>
      <c r="S262" s="28" t="s">
        <v>43</v>
      </c>
    </row>
    <row r="263" spans="1:19" s="4" customFormat="1" ht="14.25" customHeight="1" x14ac:dyDescent="0.25">
      <c r="A263" s="23" t="s">
        <v>221</v>
      </c>
      <c r="B263" s="28" t="str">
        <f>CONCATENATE(A263,"_",SUBSTITUTE(IF(ISBLANK(L263),IF(ISBLANK(J263),IF(ISBLANK(I263),H263,I263),J263),L263)," ","_"))</f>
        <v>SHSTransect_7_BottomRight_Amphipyra_pyramidea</v>
      </c>
      <c r="C263" s="28" t="s">
        <v>42</v>
      </c>
      <c r="D263" s="25">
        <v>45547</v>
      </c>
      <c r="E263" s="26">
        <v>0.62083333333333302</v>
      </c>
      <c r="F263" s="23" t="s">
        <v>46</v>
      </c>
      <c r="G263" s="23" t="s">
        <v>47</v>
      </c>
      <c r="H263" s="23" t="s">
        <v>48</v>
      </c>
      <c r="I263" s="23" t="s">
        <v>49</v>
      </c>
      <c r="J263" s="23" t="s">
        <v>64</v>
      </c>
      <c r="K263" s="4" t="s">
        <v>838</v>
      </c>
      <c r="L263" s="4" t="s">
        <v>228</v>
      </c>
      <c r="M263" s="23" t="s">
        <v>61</v>
      </c>
      <c r="N263" s="23">
        <v>55.700327000000001</v>
      </c>
      <c r="O263" s="23">
        <v>-5.2858349999999996</v>
      </c>
      <c r="P263" s="27" t="s">
        <v>41</v>
      </c>
      <c r="Q263" s="23" t="s">
        <v>38</v>
      </c>
      <c r="R263" s="23">
        <v>1</v>
      </c>
      <c r="S263" s="28" t="s">
        <v>43</v>
      </c>
    </row>
    <row r="264" spans="1:19" s="4" customFormat="1" ht="14.25" customHeight="1" x14ac:dyDescent="0.25">
      <c r="A264" s="23" t="s">
        <v>221</v>
      </c>
      <c r="B264" s="28" t="str">
        <f>CONCATENATE(A264,"_",SUBSTITUTE(IF(ISBLANK(L264),IF(ISBLANK(J264),IF(ISBLANK(I264),H264,I264),J264),L264)," ","_"))</f>
        <v>SHSTransect_7_BottomRight_Araneae_sp.</v>
      </c>
      <c r="C264" s="28" t="s">
        <v>42</v>
      </c>
      <c r="D264" s="25">
        <v>45547</v>
      </c>
      <c r="E264" s="26">
        <v>0.62083333333333302</v>
      </c>
      <c r="F264" s="23" t="s">
        <v>46</v>
      </c>
      <c r="G264" s="23" t="s">
        <v>47</v>
      </c>
      <c r="H264" s="23" t="s">
        <v>87</v>
      </c>
      <c r="I264" s="23" t="s">
        <v>88</v>
      </c>
      <c r="J264" s="16" t="s">
        <v>815</v>
      </c>
      <c r="K264" s="4" t="s">
        <v>815</v>
      </c>
      <c r="L264" s="4" t="s">
        <v>815</v>
      </c>
      <c r="M264" s="23" t="s">
        <v>28</v>
      </c>
      <c r="N264" s="23">
        <v>55.700327000000001</v>
      </c>
      <c r="O264" s="23">
        <v>-5.2858349999999996</v>
      </c>
      <c r="P264" s="27" t="s">
        <v>41</v>
      </c>
      <c r="Q264" s="23" t="s">
        <v>38</v>
      </c>
      <c r="R264" s="23">
        <v>3</v>
      </c>
      <c r="S264" s="28" t="s">
        <v>43</v>
      </c>
    </row>
    <row r="265" spans="1:19" s="4" customFormat="1" ht="14.25" customHeight="1" x14ac:dyDescent="0.25">
      <c r="A265" s="23" t="s">
        <v>221</v>
      </c>
      <c r="B265" s="28" t="str">
        <f>CONCATENATE(A265,"_",SUBSTITUTE(IF(ISBLANK(L265),IF(ISBLANK(J265),IF(ISBLANK(I265),H265,I265),J265),L265)," ","_"))</f>
        <v>SHSTransect_7_BottomRight_Bryobia_praetiosa</v>
      </c>
      <c r="C265" s="28" t="s">
        <v>42</v>
      </c>
      <c r="D265" s="25">
        <v>45547</v>
      </c>
      <c r="E265" s="26">
        <v>0.62083333333333302</v>
      </c>
      <c r="F265" s="8" t="s">
        <v>46</v>
      </c>
      <c r="G265" s="8" t="s">
        <v>47</v>
      </c>
      <c r="H265" s="23" t="s">
        <v>87</v>
      </c>
      <c r="I265" s="23" t="s">
        <v>225</v>
      </c>
      <c r="J265" s="23" t="s">
        <v>226</v>
      </c>
      <c r="K265" s="4" t="s">
        <v>839</v>
      </c>
      <c r="L265" s="4" t="s">
        <v>224</v>
      </c>
      <c r="M265" s="23" t="s">
        <v>61</v>
      </c>
      <c r="N265" s="23">
        <v>55.700327000000001</v>
      </c>
      <c r="O265" s="23">
        <v>-5.2858349999999996</v>
      </c>
      <c r="P265" s="27" t="s">
        <v>41</v>
      </c>
      <c r="Q265" s="23" t="s">
        <v>38</v>
      </c>
      <c r="R265" s="23">
        <v>1</v>
      </c>
      <c r="S265" s="28" t="s">
        <v>43</v>
      </c>
    </row>
    <row r="266" spans="1:19" s="4" customFormat="1" ht="14.25" customHeight="1" x14ac:dyDescent="0.25">
      <c r="A266" s="23" t="s">
        <v>221</v>
      </c>
      <c r="B266" s="28" t="str">
        <f>CONCATENATE(A266,"_",SUBSTITUTE(IF(ISBLANK(L266),IF(ISBLANK(J266),IF(ISBLANK(I266),H266,I266),J266),L266)," ","_"))</f>
        <v>SHSTransect_7_BottomRight_Culicidae_sp.</v>
      </c>
      <c r="C266" s="28" t="s">
        <v>42</v>
      </c>
      <c r="D266" s="25">
        <v>45547</v>
      </c>
      <c r="E266" s="26">
        <v>0.62083333333333302</v>
      </c>
      <c r="F266" s="23" t="s">
        <v>46</v>
      </c>
      <c r="G266" s="23" t="s">
        <v>47</v>
      </c>
      <c r="H266" s="23" t="s">
        <v>48</v>
      </c>
      <c r="I266" s="23" t="s">
        <v>67</v>
      </c>
      <c r="J266" s="23" t="s">
        <v>167</v>
      </c>
      <c r="K266" s="4" t="s">
        <v>817</v>
      </c>
      <c r="L266" s="4" t="s">
        <v>817</v>
      </c>
      <c r="M266" s="23" t="s">
        <v>29</v>
      </c>
      <c r="N266" s="23">
        <v>55.700327000000001</v>
      </c>
      <c r="O266" s="23">
        <v>-5.2858349999999996</v>
      </c>
      <c r="P266" s="27" t="s">
        <v>41</v>
      </c>
      <c r="Q266" s="23" t="s">
        <v>38</v>
      </c>
      <c r="R266" s="23">
        <v>1</v>
      </c>
      <c r="S266" s="28" t="s">
        <v>43</v>
      </c>
    </row>
    <row r="267" spans="1:19" s="4" customFormat="1" ht="14.25" customHeight="1" x14ac:dyDescent="0.25">
      <c r="A267" s="23" t="s">
        <v>221</v>
      </c>
      <c r="B267" s="28" t="str">
        <f>CONCATENATE(A267,"_",SUBSTITUTE(IF(ISBLANK(L267),IF(ISBLANK(J267),IF(ISBLANK(I267),H267,I267),J267),L267)," ","_"))</f>
        <v>SHSTransect_7_BottomRight_Hymenoptera_sp.</v>
      </c>
      <c r="C267" s="28" t="s">
        <v>42</v>
      </c>
      <c r="D267" s="25">
        <v>45547</v>
      </c>
      <c r="E267" s="26">
        <v>0.62083333333333302</v>
      </c>
      <c r="F267" s="23" t="s">
        <v>46</v>
      </c>
      <c r="G267" s="23" t="s">
        <v>47</v>
      </c>
      <c r="H267" s="23" t="s">
        <v>48</v>
      </c>
      <c r="I267" s="23" t="s">
        <v>101</v>
      </c>
      <c r="J267" s="16" t="s">
        <v>737</v>
      </c>
      <c r="K267" s="4" t="s">
        <v>737</v>
      </c>
      <c r="L267" s="4" t="s">
        <v>737</v>
      </c>
      <c r="M267" s="23" t="s">
        <v>28</v>
      </c>
      <c r="N267" s="23">
        <v>55.700327000000001</v>
      </c>
      <c r="O267" s="23">
        <v>-5.2858349999999996</v>
      </c>
      <c r="P267" s="27" t="s">
        <v>41</v>
      </c>
      <c r="Q267" s="23" t="s">
        <v>38</v>
      </c>
      <c r="R267" s="23">
        <v>1</v>
      </c>
      <c r="S267" s="28" t="s">
        <v>43</v>
      </c>
    </row>
    <row r="268" spans="1:19" s="4" customFormat="1" ht="14.25" customHeight="1" x14ac:dyDescent="0.25">
      <c r="A268" s="23" t="s">
        <v>221</v>
      </c>
      <c r="B268" s="28" t="str">
        <f>CONCATENATE(A268,"_",SUBSTITUTE(IF(ISBLANK(L268),IF(ISBLANK(J268),IF(ISBLANK(I268),H268,I268),J268),L268)," ","_"))</f>
        <v>SHSTransect_7_BottomRight_Metellina_sp.</v>
      </c>
      <c r="C268" s="28" t="s">
        <v>42</v>
      </c>
      <c r="D268" s="25">
        <v>45547</v>
      </c>
      <c r="E268" s="26">
        <v>0.62083333333333302</v>
      </c>
      <c r="F268" s="23" t="s">
        <v>46</v>
      </c>
      <c r="G268" s="23" t="s">
        <v>47</v>
      </c>
      <c r="H268" s="23" t="s">
        <v>87</v>
      </c>
      <c r="I268" s="23" t="s">
        <v>88</v>
      </c>
      <c r="J268" s="23" t="s">
        <v>89</v>
      </c>
      <c r="K268" s="4" t="s">
        <v>752</v>
      </c>
      <c r="L268" s="4" t="s">
        <v>207</v>
      </c>
      <c r="M268" s="23" t="s">
        <v>51</v>
      </c>
      <c r="N268" s="23">
        <v>55.700327000000001</v>
      </c>
      <c r="O268" s="23">
        <v>-5.2858349999999996</v>
      </c>
      <c r="P268" s="27" t="s">
        <v>41</v>
      </c>
      <c r="Q268" s="23" t="s">
        <v>38</v>
      </c>
      <c r="R268" s="23">
        <v>1</v>
      </c>
      <c r="S268" s="28" t="s">
        <v>43</v>
      </c>
    </row>
    <row r="269" spans="1:19" s="4" customFormat="1" ht="14.25" customHeight="1" x14ac:dyDescent="0.25">
      <c r="A269" s="23" t="s">
        <v>221</v>
      </c>
      <c r="B269" s="28" t="str">
        <f>CONCATENATE(A269,"_",SUBSTITUTE(IF(ISBLANK(L269),IF(ISBLANK(J269),IF(ISBLANK(I269),H269,I269),J269),L269)," ","_"))</f>
        <v>SHSTransect_7_BottomRight_Siphonaptera_sp.</v>
      </c>
      <c r="C269" s="28" t="s">
        <v>42</v>
      </c>
      <c r="D269" s="25">
        <v>45547</v>
      </c>
      <c r="E269" s="26">
        <v>0.62083333333333302</v>
      </c>
      <c r="F269" s="8" t="s">
        <v>46</v>
      </c>
      <c r="G269" s="8" t="s">
        <v>47</v>
      </c>
      <c r="H269" s="23" t="s">
        <v>48</v>
      </c>
      <c r="I269" s="23" t="s">
        <v>217</v>
      </c>
      <c r="J269" s="16" t="s">
        <v>836</v>
      </c>
      <c r="K269" s="4" t="s">
        <v>836</v>
      </c>
      <c r="L269" s="4" t="s">
        <v>836</v>
      </c>
      <c r="M269" s="23" t="s">
        <v>28</v>
      </c>
      <c r="N269" s="23">
        <v>55.700327000000001</v>
      </c>
      <c r="O269" s="23">
        <v>-5.2858349999999996</v>
      </c>
      <c r="P269" s="27" t="s">
        <v>41</v>
      </c>
      <c r="Q269" s="23" t="s">
        <v>38</v>
      </c>
      <c r="R269" s="23">
        <v>1</v>
      </c>
      <c r="S269" s="28" t="s">
        <v>43</v>
      </c>
    </row>
    <row r="270" spans="1:19" s="4" customFormat="1" ht="14.25" customHeight="1" x14ac:dyDescent="0.25">
      <c r="A270" s="23" t="s">
        <v>221</v>
      </c>
      <c r="B270" s="28" t="str">
        <f>CONCATENATE(A270,"_",SUBSTITUTE(IF(ISBLANK(L270),IF(ISBLANK(J270),IF(ISBLANK(I270),H270,I270),J270),L270)," ","_"))</f>
        <v>SHSTransect_7_BottomRight_Zygiella_x-notata</v>
      </c>
      <c r="C270" s="28" t="s">
        <v>42</v>
      </c>
      <c r="D270" s="25">
        <v>45547</v>
      </c>
      <c r="E270" s="26">
        <v>0.62083333333333302</v>
      </c>
      <c r="F270" s="23" t="s">
        <v>46</v>
      </c>
      <c r="G270" s="23" t="s">
        <v>47</v>
      </c>
      <c r="H270" s="23" t="s">
        <v>87</v>
      </c>
      <c r="I270" s="23" t="s">
        <v>88</v>
      </c>
      <c r="J270" s="23" t="s">
        <v>147</v>
      </c>
      <c r="K270" s="4" t="s">
        <v>840</v>
      </c>
      <c r="L270" s="4" t="s">
        <v>230</v>
      </c>
      <c r="M270" s="23" t="s">
        <v>61</v>
      </c>
      <c r="N270" s="23">
        <v>55.700327000000001</v>
      </c>
      <c r="O270" s="23">
        <v>-5.2858349999999996</v>
      </c>
      <c r="P270" s="27" t="s">
        <v>41</v>
      </c>
      <c r="Q270" s="23" t="s">
        <v>38</v>
      </c>
      <c r="R270" s="23">
        <v>1</v>
      </c>
      <c r="S270" s="28" t="s">
        <v>43</v>
      </c>
    </row>
    <row r="271" spans="1:19" s="4" customFormat="1" ht="14.25" customHeight="1" x14ac:dyDescent="0.25">
      <c r="A271" s="23" t="s">
        <v>221</v>
      </c>
      <c r="B271" s="28" t="str">
        <f>CONCATENATE(A271,"_",SUBSTITUTE(IF(ISBLANK(L271),IF(ISBLANK(J271),IF(ISBLANK(I271),H271,I271),J271),L271)," ","_"))</f>
        <v>SHSTransect_7_BottomRight_Ixodida_sp.</v>
      </c>
      <c r="C271" s="28" t="s">
        <v>42</v>
      </c>
      <c r="D271" s="25">
        <v>45547</v>
      </c>
      <c r="E271" s="26">
        <v>0.62083333333333335</v>
      </c>
      <c r="F271" s="23" t="s">
        <v>46</v>
      </c>
      <c r="G271" s="23" t="s">
        <v>47</v>
      </c>
      <c r="H271" s="23" t="s">
        <v>87</v>
      </c>
      <c r="I271" s="23" t="s">
        <v>134</v>
      </c>
      <c r="J271" s="16" t="s">
        <v>740</v>
      </c>
      <c r="K271" s="4" t="s">
        <v>740</v>
      </c>
      <c r="L271" s="4" t="s">
        <v>740</v>
      </c>
      <c r="M271" s="23" t="s">
        <v>28</v>
      </c>
      <c r="N271" s="23">
        <v>55.700327000000001</v>
      </c>
      <c r="O271" s="23">
        <v>-5.2858349999999996</v>
      </c>
      <c r="P271" s="27" t="s">
        <v>41</v>
      </c>
      <c r="Q271" s="23" t="s">
        <v>38</v>
      </c>
      <c r="R271" s="23">
        <v>30</v>
      </c>
      <c r="S271" s="28" t="s">
        <v>43</v>
      </c>
    </row>
    <row r="272" spans="1:19" s="4" customFormat="1" ht="14.25" customHeight="1" x14ac:dyDescent="0.25">
      <c r="A272" s="23" t="s">
        <v>221</v>
      </c>
      <c r="B272" s="28" t="str">
        <f>CONCATENATE(A272,"_",SUBSTITUTE(IF(ISBLANK(L272),IF(ISBLANK(J272),IF(ISBLANK(I272),H272,I272),J272),L272)," ","_"))</f>
        <v>SHSTransect_7_BottomRight_Pachytomella_parallela</v>
      </c>
      <c r="C272" s="28" t="s">
        <v>42</v>
      </c>
      <c r="D272" s="25">
        <v>45547</v>
      </c>
      <c r="E272" s="26">
        <v>0.62083333333333335</v>
      </c>
      <c r="F272" s="23" t="s">
        <v>46</v>
      </c>
      <c r="G272" s="23" t="s">
        <v>47</v>
      </c>
      <c r="H272" s="23" t="s">
        <v>48</v>
      </c>
      <c r="I272" s="23" t="s">
        <v>59</v>
      </c>
      <c r="J272" s="23" t="s">
        <v>117</v>
      </c>
      <c r="K272" s="4" t="s">
        <v>818</v>
      </c>
      <c r="L272" s="4" t="s">
        <v>175</v>
      </c>
      <c r="M272" s="23" t="s">
        <v>61</v>
      </c>
      <c r="N272" s="23">
        <v>55.700327000000001</v>
      </c>
      <c r="O272" s="23">
        <v>-5.2858349999999996</v>
      </c>
      <c r="P272" s="27" t="s">
        <v>41</v>
      </c>
      <c r="Q272" s="23" t="s">
        <v>38</v>
      </c>
      <c r="R272" s="23">
        <v>1</v>
      </c>
      <c r="S272" s="28" t="s">
        <v>43</v>
      </c>
    </row>
    <row r="273" spans="1:19" s="4" customFormat="1" ht="14.25" customHeight="1" x14ac:dyDescent="0.25">
      <c r="A273" s="23" t="s">
        <v>231</v>
      </c>
      <c r="B273" s="28" t="str">
        <f>CONCATENATE(A273,"_",SUBSTITUTE(IF(ISBLANK(L273),IF(ISBLANK(J273),IF(ISBLANK(I273),H273,I273),J273),L273)," ","_"))</f>
        <v>SHSTransect_8_MiddleRight_Acetropis_sp.</v>
      </c>
      <c r="C273" s="28" t="s">
        <v>42</v>
      </c>
      <c r="D273" s="25">
        <v>45547</v>
      </c>
      <c r="E273" s="26">
        <v>0.62083333333333302</v>
      </c>
      <c r="F273" s="23" t="s">
        <v>46</v>
      </c>
      <c r="G273" s="23" t="s">
        <v>47</v>
      </c>
      <c r="H273" s="23" t="s">
        <v>48</v>
      </c>
      <c r="I273" s="23" t="s">
        <v>59</v>
      </c>
      <c r="J273" s="23" t="s">
        <v>117</v>
      </c>
      <c r="K273" s="4" t="s">
        <v>834</v>
      </c>
      <c r="L273" s="4" t="s">
        <v>232</v>
      </c>
      <c r="M273" s="23" t="s">
        <v>51</v>
      </c>
      <c r="N273" s="29"/>
      <c r="O273" s="29"/>
      <c r="P273" s="27" t="s">
        <v>41</v>
      </c>
      <c r="Q273" s="23" t="s">
        <v>38</v>
      </c>
      <c r="R273" s="23">
        <v>3</v>
      </c>
      <c r="S273" s="28" t="s">
        <v>43</v>
      </c>
    </row>
    <row r="274" spans="1:19" s="4" customFormat="1" ht="14.25" customHeight="1" x14ac:dyDescent="0.25">
      <c r="A274" s="23" t="s">
        <v>231</v>
      </c>
      <c r="B274" s="28" t="str">
        <f>CONCATENATE(A274,"_",SUBSTITUTE(IF(ISBLANK(L274),IF(ISBLANK(J274),IF(ISBLANK(I274),H274,I274),J274),L274)," ","_"))</f>
        <v>SHSTransect_8_MiddleRight_Acetropis_sp.</v>
      </c>
      <c r="C274" s="28" t="s">
        <v>42</v>
      </c>
      <c r="D274" s="25">
        <v>45547</v>
      </c>
      <c r="E274" s="26">
        <v>0.62083333333333302</v>
      </c>
      <c r="F274" s="23" t="s">
        <v>46</v>
      </c>
      <c r="G274" s="23" t="s">
        <v>47</v>
      </c>
      <c r="H274" s="23" t="s">
        <v>48</v>
      </c>
      <c r="I274" s="23" t="s">
        <v>59</v>
      </c>
      <c r="J274" s="23" t="s">
        <v>117</v>
      </c>
      <c r="K274" s="4" t="s">
        <v>834</v>
      </c>
      <c r="L274" s="4" t="s">
        <v>232</v>
      </c>
      <c r="M274" s="23" t="s">
        <v>51</v>
      </c>
      <c r="N274" s="29"/>
      <c r="O274" s="29"/>
      <c r="P274" s="27" t="s">
        <v>41</v>
      </c>
      <c r="Q274" s="23" t="s">
        <v>38</v>
      </c>
      <c r="R274" s="23">
        <v>2</v>
      </c>
      <c r="S274" s="28" t="s">
        <v>43</v>
      </c>
    </row>
    <row r="275" spans="1:19" s="4" customFormat="1" ht="14.25" customHeight="1" x14ac:dyDescent="0.25">
      <c r="A275" s="23" t="s">
        <v>231</v>
      </c>
      <c r="B275" s="28" t="str">
        <f>CONCATENATE(A275,"_",SUBSTITUTE(IF(ISBLANK(L275),IF(ISBLANK(J275),IF(ISBLANK(I275),H275,I275),J275),L275)," ","_"))</f>
        <v>SHSTransect_8_MiddleRight_Dicranopalpus_ramosus</v>
      </c>
      <c r="C275" s="28" t="s">
        <v>42</v>
      </c>
      <c r="D275" s="25">
        <v>45547</v>
      </c>
      <c r="E275" s="26">
        <v>0.62083333333333302</v>
      </c>
      <c r="F275" s="23" t="s">
        <v>46</v>
      </c>
      <c r="G275" s="23" t="s">
        <v>47</v>
      </c>
      <c r="H275" s="23" t="s">
        <v>87</v>
      </c>
      <c r="I275" s="23" t="s">
        <v>235</v>
      </c>
      <c r="J275" s="23" t="s">
        <v>236</v>
      </c>
      <c r="K275" s="4" t="s">
        <v>841</v>
      </c>
      <c r="L275" s="4" t="s">
        <v>234</v>
      </c>
      <c r="M275" s="23" t="s">
        <v>61</v>
      </c>
      <c r="N275" s="29"/>
      <c r="O275" s="29"/>
      <c r="P275" s="27" t="s">
        <v>41</v>
      </c>
      <c r="Q275" s="23" t="s">
        <v>38</v>
      </c>
      <c r="R275" s="23">
        <v>1</v>
      </c>
      <c r="S275" s="28" t="s">
        <v>43</v>
      </c>
    </row>
    <row r="276" spans="1:19" s="4" customFormat="1" ht="14.25" customHeight="1" x14ac:dyDescent="0.25">
      <c r="A276" s="23" t="s">
        <v>231</v>
      </c>
      <c r="B276" s="28" t="str">
        <f>CONCATENATE(A276,"_",SUBSTITUTE(IF(ISBLANK(L276),IF(ISBLANK(J276),IF(ISBLANK(I276),H276,I276),J276),L276)," ","_"))</f>
        <v>SHSTransect_8_MiddleRight_Diptera_sp.</v>
      </c>
      <c r="C276" s="28" t="s">
        <v>42</v>
      </c>
      <c r="D276" s="25">
        <v>45547</v>
      </c>
      <c r="E276" s="26">
        <v>0.62083333333333302</v>
      </c>
      <c r="F276" s="23" t="s">
        <v>46</v>
      </c>
      <c r="G276" s="23" t="s">
        <v>47</v>
      </c>
      <c r="H276" s="23" t="s">
        <v>48</v>
      </c>
      <c r="I276" s="23" t="s">
        <v>67</v>
      </c>
      <c r="J276" s="16" t="s">
        <v>736</v>
      </c>
      <c r="K276" s="4" t="s">
        <v>736</v>
      </c>
      <c r="L276" s="4" t="s">
        <v>736</v>
      </c>
      <c r="M276" s="23" t="s">
        <v>28</v>
      </c>
      <c r="N276" s="29"/>
      <c r="O276" s="29"/>
      <c r="P276" s="23" t="s">
        <v>41</v>
      </c>
      <c r="Q276" s="23" t="s">
        <v>38</v>
      </c>
      <c r="R276" s="23">
        <v>4</v>
      </c>
      <c r="S276" s="28" t="s">
        <v>43</v>
      </c>
    </row>
    <row r="277" spans="1:19" s="4" customFormat="1" ht="14.25" customHeight="1" x14ac:dyDescent="0.25">
      <c r="A277" s="23" t="s">
        <v>231</v>
      </c>
      <c r="B277" s="28" t="str">
        <f>CONCATENATE(A277,"_",SUBSTITUTE(IF(ISBLANK(L277),IF(ISBLANK(J277),IF(ISBLANK(I277),H277,I277),J277),L277)," ","_"))</f>
        <v>SHSTransect_8_MiddleRight_Hemiptera_sp.</v>
      </c>
      <c r="C277" s="28" t="s">
        <v>42</v>
      </c>
      <c r="D277" s="25">
        <v>45547</v>
      </c>
      <c r="E277" s="26">
        <v>0.62083333333333302</v>
      </c>
      <c r="F277" s="23" t="s">
        <v>46</v>
      </c>
      <c r="G277" s="23" t="s">
        <v>47</v>
      </c>
      <c r="H277" s="23" t="s">
        <v>48</v>
      </c>
      <c r="I277" s="23" t="s">
        <v>59</v>
      </c>
      <c r="J277" s="16" t="s">
        <v>758</v>
      </c>
      <c r="K277" s="4" t="s">
        <v>758</v>
      </c>
      <c r="L277" s="4" t="s">
        <v>758</v>
      </c>
      <c r="M277" s="23" t="s">
        <v>28</v>
      </c>
      <c r="N277" s="29"/>
      <c r="O277" s="29"/>
      <c r="P277" s="27" t="s">
        <v>41</v>
      </c>
      <c r="Q277" s="23" t="s">
        <v>38</v>
      </c>
      <c r="R277" s="23">
        <v>1</v>
      </c>
      <c r="S277" s="28" t="s">
        <v>43</v>
      </c>
    </row>
    <row r="278" spans="1:19" s="4" customFormat="1" ht="14.25" customHeight="1" x14ac:dyDescent="0.25">
      <c r="A278" s="23" t="s">
        <v>231</v>
      </c>
      <c r="B278" s="28" t="str">
        <f>CONCATENATE(A278,"_",SUBSTITUTE(IF(ISBLANK(L278),IF(ISBLANK(J278),IF(ISBLANK(I278),H278,I278),J278),L278)," ","_"))</f>
        <v>SHSTransect_8_MiddleRight_Ixodida_sp.</v>
      </c>
      <c r="C278" s="28" t="s">
        <v>42</v>
      </c>
      <c r="D278" s="25">
        <v>45547</v>
      </c>
      <c r="E278" s="26">
        <v>0.62083333333333302</v>
      </c>
      <c r="F278" s="23" t="s">
        <v>46</v>
      </c>
      <c r="G278" s="23" t="s">
        <v>47</v>
      </c>
      <c r="H278" s="23" t="s">
        <v>87</v>
      </c>
      <c r="I278" s="23" t="s">
        <v>134</v>
      </c>
      <c r="J278" s="16" t="s">
        <v>740</v>
      </c>
      <c r="K278" s="4" t="s">
        <v>740</v>
      </c>
      <c r="L278" s="4" t="s">
        <v>740</v>
      </c>
      <c r="M278" s="23" t="s">
        <v>28</v>
      </c>
      <c r="N278" s="29"/>
      <c r="O278" s="29"/>
      <c r="P278" s="23" t="s">
        <v>41</v>
      </c>
      <c r="Q278" s="23" t="s">
        <v>38</v>
      </c>
      <c r="R278" s="23">
        <v>3</v>
      </c>
      <c r="S278" s="28" t="s">
        <v>43</v>
      </c>
    </row>
    <row r="279" spans="1:19" s="4" customFormat="1" ht="14.25" customHeight="1" x14ac:dyDescent="0.25">
      <c r="A279" s="23" t="s">
        <v>231</v>
      </c>
      <c r="B279" s="28" t="str">
        <f>CONCATENATE(A279,"_",SUBSTITUTE(IF(ISBLANK(L279),IF(ISBLANK(J279),IF(ISBLANK(I279),H279,I279),J279),L279)," ","_"))</f>
        <v>SHSTransect_8_MiddleRight_Metellina_sp.</v>
      </c>
      <c r="C279" s="28" t="s">
        <v>42</v>
      </c>
      <c r="D279" s="25">
        <v>45547</v>
      </c>
      <c r="E279" s="26">
        <v>0.62083333333333302</v>
      </c>
      <c r="F279" s="23" t="s">
        <v>46</v>
      </c>
      <c r="G279" s="23" t="s">
        <v>47</v>
      </c>
      <c r="H279" s="23" t="s">
        <v>87</v>
      </c>
      <c r="I279" s="23" t="s">
        <v>88</v>
      </c>
      <c r="J279" s="23" t="s">
        <v>89</v>
      </c>
      <c r="K279" s="4" t="s">
        <v>752</v>
      </c>
      <c r="L279" s="4" t="s">
        <v>207</v>
      </c>
      <c r="M279" s="23" t="s">
        <v>51</v>
      </c>
      <c r="N279" s="29"/>
      <c r="O279" s="29"/>
      <c r="P279" s="27" t="s">
        <v>41</v>
      </c>
      <c r="Q279" s="23" t="s">
        <v>38</v>
      </c>
      <c r="R279" s="23">
        <v>1</v>
      </c>
      <c r="S279" s="28" t="s">
        <v>43</v>
      </c>
    </row>
    <row r="280" spans="1:19" s="4" customFormat="1" ht="14.25" customHeight="1" x14ac:dyDescent="0.25">
      <c r="A280" s="23" t="s">
        <v>231</v>
      </c>
      <c r="B280" s="28" t="str">
        <f>CONCATENATE(A280,"_",SUBSTITUTE(IF(ISBLANK(L280),IF(ISBLANK(J280),IF(ISBLANK(I280),H280,I280),J280),L280)," ","_"))</f>
        <v>SHSTransect_8_MiddleRight_Siphonaptera_sp.</v>
      </c>
      <c r="C280" s="28" t="s">
        <v>42</v>
      </c>
      <c r="D280" s="25">
        <v>45547</v>
      </c>
      <c r="E280" s="26">
        <v>0.62083333333333302</v>
      </c>
      <c r="F280" s="8" t="s">
        <v>46</v>
      </c>
      <c r="G280" s="8" t="s">
        <v>47</v>
      </c>
      <c r="H280" s="23" t="s">
        <v>48</v>
      </c>
      <c r="I280" s="23" t="s">
        <v>217</v>
      </c>
      <c r="J280" s="16" t="s">
        <v>836</v>
      </c>
      <c r="K280" s="4" t="s">
        <v>836</v>
      </c>
      <c r="L280" s="4" t="s">
        <v>836</v>
      </c>
      <c r="M280" s="23" t="s">
        <v>28</v>
      </c>
      <c r="N280" s="29"/>
      <c r="O280" s="29"/>
      <c r="P280" s="27" t="s">
        <v>41</v>
      </c>
      <c r="Q280" s="23" t="s">
        <v>38</v>
      </c>
      <c r="R280" s="23">
        <v>1</v>
      </c>
      <c r="S280" s="28" t="s">
        <v>43</v>
      </c>
    </row>
    <row r="281" spans="1:19" s="4" customFormat="1" ht="14.25" customHeight="1" x14ac:dyDescent="0.25">
      <c r="A281" s="23" t="s">
        <v>231</v>
      </c>
      <c r="B281" s="28" t="str">
        <f>CONCATENATE(A281,"_",SUBSTITUTE(IF(ISBLANK(L281),IF(ISBLANK(J281),IF(ISBLANK(I281),H281,I281),J281),L281)," ","_"))</f>
        <v>SHSTransect_8_MiddleRight_Zygiella_x-notata</v>
      </c>
      <c r="C281" s="28" t="s">
        <v>42</v>
      </c>
      <c r="D281" s="25">
        <v>45547</v>
      </c>
      <c r="E281" s="26">
        <v>0.62083333333333302</v>
      </c>
      <c r="F281" s="23" t="s">
        <v>46</v>
      </c>
      <c r="G281" s="23" t="s">
        <v>47</v>
      </c>
      <c r="H281" s="23" t="s">
        <v>87</v>
      </c>
      <c r="I281" s="23" t="s">
        <v>88</v>
      </c>
      <c r="J281" s="23" t="s">
        <v>147</v>
      </c>
      <c r="K281" s="4" t="s">
        <v>840</v>
      </c>
      <c r="L281" s="4" t="s">
        <v>230</v>
      </c>
      <c r="M281" s="23" t="s">
        <v>61</v>
      </c>
      <c r="N281" s="29"/>
      <c r="O281" s="29"/>
      <c r="P281" s="23" t="s">
        <v>41</v>
      </c>
      <c r="Q281" s="23" t="s">
        <v>38</v>
      </c>
      <c r="R281" s="23">
        <v>1</v>
      </c>
      <c r="S281" s="28" t="s">
        <v>43</v>
      </c>
    </row>
    <row r="282" spans="1:19" s="4" customFormat="1" ht="14.25" customHeight="1" x14ac:dyDescent="0.25">
      <c r="A282" s="23" t="s">
        <v>239</v>
      </c>
      <c r="B282" s="28" t="str">
        <f>CONCATENATE(A282,"_",SUBSTITUTE(IF(ISBLANK(L282),IF(ISBLANK(J282),IF(ISBLANK(I282),H282,I282),J282),L282)," ","_"))</f>
        <v>SHSTransect_9_BottomMiddle_Acetropis_sp.</v>
      </c>
      <c r="C282" s="28" t="s">
        <v>42</v>
      </c>
      <c r="D282" s="25">
        <v>45547</v>
      </c>
      <c r="E282" s="26">
        <v>0.62083333333333302</v>
      </c>
      <c r="F282" s="23" t="s">
        <v>46</v>
      </c>
      <c r="G282" s="23" t="s">
        <v>47</v>
      </c>
      <c r="H282" s="23" t="s">
        <v>48</v>
      </c>
      <c r="I282" s="23" t="s">
        <v>59</v>
      </c>
      <c r="J282" s="23" t="s">
        <v>117</v>
      </c>
      <c r="K282" s="4" t="s">
        <v>834</v>
      </c>
      <c r="L282" s="4" t="s">
        <v>232</v>
      </c>
      <c r="M282" s="23" t="s">
        <v>51</v>
      </c>
      <c r="N282" s="23">
        <v>55.699294000000002</v>
      </c>
      <c r="O282" s="23">
        <v>-5.2844239999999996</v>
      </c>
      <c r="P282" s="27" t="s">
        <v>41</v>
      </c>
      <c r="Q282" s="23" t="s">
        <v>38</v>
      </c>
      <c r="R282" s="23">
        <v>1</v>
      </c>
      <c r="S282" s="28" t="s">
        <v>43</v>
      </c>
    </row>
    <row r="283" spans="1:19" s="4" customFormat="1" ht="14.25" customHeight="1" x14ac:dyDescent="0.25">
      <c r="A283" s="23" t="s">
        <v>239</v>
      </c>
      <c r="B283" s="28" t="str">
        <f>CONCATENATE(A283,"_",SUBSTITUTE(IF(ISBLANK(L283),IF(ISBLANK(J283),IF(ISBLANK(I283),H283,I283),J283),L283)," ","_"))</f>
        <v>SHSTransect_9_BottomMiddle_Culicidae_sp.</v>
      </c>
      <c r="C283" s="28" t="s">
        <v>42</v>
      </c>
      <c r="D283" s="25">
        <v>45547</v>
      </c>
      <c r="E283" s="26">
        <v>0.62083333333333302</v>
      </c>
      <c r="F283" s="23" t="s">
        <v>46</v>
      </c>
      <c r="G283" s="23" t="s">
        <v>47</v>
      </c>
      <c r="H283" s="23" t="s">
        <v>48</v>
      </c>
      <c r="I283" s="23" t="s">
        <v>67</v>
      </c>
      <c r="J283" s="23" t="s">
        <v>167</v>
      </c>
      <c r="K283" s="4" t="s">
        <v>817</v>
      </c>
      <c r="L283" s="4" t="s">
        <v>817</v>
      </c>
      <c r="M283" s="23" t="s">
        <v>29</v>
      </c>
      <c r="N283" s="23">
        <v>55.699294000000002</v>
      </c>
      <c r="O283" s="23">
        <v>-5.2844239999999996</v>
      </c>
      <c r="P283" s="23" t="s">
        <v>41</v>
      </c>
      <c r="Q283" s="23" t="s">
        <v>38</v>
      </c>
      <c r="R283" s="23">
        <v>1</v>
      </c>
      <c r="S283" s="28" t="s">
        <v>43</v>
      </c>
    </row>
    <row r="284" spans="1:19" s="4" customFormat="1" ht="14.25" customHeight="1" x14ac:dyDescent="0.25">
      <c r="A284" s="23" t="s">
        <v>239</v>
      </c>
      <c r="B284" s="28" t="str">
        <f>CONCATENATE(A284,"_",SUBSTITUTE(IF(ISBLANK(L284),IF(ISBLANK(J284),IF(ISBLANK(I284),H284,I284),J284),L284)," ","_"))</f>
        <v>SHSTransect_9_BottomMiddle_Ixodida_sp.</v>
      </c>
      <c r="C284" s="28" t="s">
        <v>42</v>
      </c>
      <c r="D284" s="25">
        <v>45547</v>
      </c>
      <c r="E284" s="26">
        <v>0.62083333333333302</v>
      </c>
      <c r="F284" s="23" t="s">
        <v>46</v>
      </c>
      <c r="G284" s="23" t="s">
        <v>47</v>
      </c>
      <c r="H284" s="23" t="s">
        <v>87</v>
      </c>
      <c r="I284" s="23" t="s">
        <v>134</v>
      </c>
      <c r="J284" s="16" t="s">
        <v>740</v>
      </c>
      <c r="K284" s="4" t="s">
        <v>740</v>
      </c>
      <c r="L284" s="4" t="s">
        <v>740</v>
      </c>
      <c r="M284" s="23" t="s">
        <v>28</v>
      </c>
      <c r="N284" s="23">
        <v>55.699294000000002</v>
      </c>
      <c r="O284" s="23">
        <v>-5.2844239999999996</v>
      </c>
      <c r="P284" s="23" t="s">
        <v>41</v>
      </c>
      <c r="Q284" s="23" t="s">
        <v>38</v>
      </c>
      <c r="R284" s="23">
        <v>8</v>
      </c>
      <c r="S284" s="28" t="s">
        <v>43</v>
      </c>
    </row>
    <row r="285" spans="1:19" s="4" customFormat="1" ht="14.25" customHeight="1" x14ac:dyDescent="0.25">
      <c r="A285" s="23" t="s">
        <v>239</v>
      </c>
      <c r="B285" s="28" t="str">
        <f>CONCATENATE(A285,"_",SUBSTITUTE(IF(ISBLANK(L285),IF(ISBLANK(J285),IF(ISBLANK(I285),H285,I285),J285),L285)," ","_"))</f>
        <v>SHSTransect_9_BottomMiddle_Macroglossum_stellatarum</v>
      </c>
      <c r="C285" s="28" t="s">
        <v>42</v>
      </c>
      <c r="D285" s="25">
        <v>45547</v>
      </c>
      <c r="E285" s="26">
        <v>0.62083333333333302</v>
      </c>
      <c r="F285" s="23" t="s">
        <v>46</v>
      </c>
      <c r="G285" s="23" t="s">
        <v>47</v>
      </c>
      <c r="H285" s="23" t="s">
        <v>48</v>
      </c>
      <c r="I285" s="23" t="s">
        <v>49</v>
      </c>
      <c r="J285" s="23" t="s">
        <v>242</v>
      </c>
      <c r="K285" s="4" t="s">
        <v>842</v>
      </c>
      <c r="L285" s="4" t="s">
        <v>241</v>
      </c>
      <c r="M285" s="23" t="s">
        <v>61</v>
      </c>
      <c r="N285" s="23">
        <v>55.699294000000002</v>
      </c>
      <c r="O285" s="23">
        <v>-5.2844239999999996</v>
      </c>
      <c r="P285" s="27" t="s">
        <v>41</v>
      </c>
      <c r="Q285" s="23" t="s">
        <v>38</v>
      </c>
      <c r="R285" s="23">
        <v>1</v>
      </c>
      <c r="S285" s="28" t="s">
        <v>43</v>
      </c>
    </row>
    <row r="286" spans="1:19" s="4" customFormat="1" ht="14.25" customHeight="1" x14ac:dyDescent="0.25">
      <c r="A286" s="23" t="s">
        <v>239</v>
      </c>
      <c r="B286" s="28" t="str">
        <f>CONCATENATE(A286,"_",SUBSTITUTE(IF(ISBLANK(L286),IF(ISBLANK(J286),IF(ISBLANK(I286),H286,I286),J286),L286)," ","_"))</f>
        <v>SHSTransect_9_BottomMiddle_Metellina_sp.</v>
      </c>
      <c r="C286" s="28" t="s">
        <v>42</v>
      </c>
      <c r="D286" s="25">
        <v>45547</v>
      </c>
      <c r="E286" s="26">
        <v>0.62083333333333302</v>
      </c>
      <c r="F286" s="23" t="s">
        <v>46</v>
      </c>
      <c r="G286" s="23" t="s">
        <v>47</v>
      </c>
      <c r="H286" s="23" t="s">
        <v>87</v>
      </c>
      <c r="I286" s="23" t="s">
        <v>88</v>
      </c>
      <c r="J286" s="23" t="s">
        <v>89</v>
      </c>
      <c r="K286" s="4" t="s">
        <v>752</v>
      </c>
      <c r="L286" s="4" t="s">
        <v>207</v>
      </c>
      <c r="M286" s="23" t="s">
        <v>51</v>
      </c>
      <c r="N286" s="23">
        <v>55.699294000000002</v>
      </c>
      <c r="O286" s="23">
        <v>-5.2844239999999996</v>
      </c>
      <c r="P286" s="27" t="s">
        <v>41</v>
      </c>
      <c r="Q286" s="23" t="s">
        <v>38</v>
      </c>
      <c r="R286" s="23">
        <v>5</v>
      </c>
      <c r="S286" s="28" t="s">
        <v>43</v>
      </c>
    </row>
    <row r="287" spans="1:19" s="4" customFormat="1" ht="14.25" customHeight="1" x14ac:dyDescent="0.25">
      <c r="A287" s="23" t="s">
        <v>239</v>
      </c>
      <c r="B287" s="28" t="str">
        <f>CONCATENATE(A287,"_",SUBSTITUTE(IF(ISBLANK(L287),IF(ISBLANK(J287),IF(ISBLANK(I287),H287,I287),J287),L287)," ","_"))</f>
        <v>SHSTransect_9_BottomMiddle_Philaenus_spumarius</v>
      </c>
      <c r="C287" s="28" t="s">
        <v>42</v>
      </c>
      <c r="D287" s="25">
        <v>45547</v>
      </c>
      <c r="E287" s="26">
        <v>0.62083333333333302</v>
      </c>
      <c r="F287" s="23" t="s">
        <v>46</v>
      </c>
      <c r="G287" s="23" t="s">
        <v>47</v>
      </c>
      <c r="H287" s="23" t="s">
        <v>48</v>
      </c>
      <c r="I287" s="23" t="s">
        <v>59</v>
      </c>
      <c r="J287" s="23" t="s">
        <v>158</v>
      </c>
      <c r="K287" s="4" t="s">
        <v>819</v>
      </c>
      <c r="L287" s="4" t="s">
        <v>169</v>
      </c>
      <c r="M287" s="23" t="s">
        <v>61</v>
      </c>
      <c r="N287" s="23">
        <v>55.699294000000002</v>
      </c>
      <c r="O287" s="23">
        <v>-5.2844239999999996</v>
      </c>
      <c r="P287" s="27" t="s">
        <v>41</v>
      </c>
      <c r="Q287" s="23" t="s">
        <v>38</v>
      </c>
      <c r="R287" s="23">
        <v>1</v>
      </c>
      <c r="S287" s="28" t="s">
        <v>43</v>
      </c>
    </row>
    <row r="288" spans="1:19" s="4" customFormat="1" ht="14.25" customHeight="1" x14ac:dyDescent="0.25">
      <c r="A288" s="8" t="s">
        <v>434</v>
      </c>
      <c r="B288" s="8" t="str">
        <f>CONCATENATE(A288,"_",SUBSTITUTE(IF(ISBLANK(L288),IF(ISBLANK(J288),IF(ISBLANK(I288),H288,I288),J288),L288)," ","_"))</f>
        <v>Transect_Incidental_Sp2_Aquila_chrysaetos</v>
      </c>
      <c r="C288" s="8" t="s">
        <v>42</v>
      </c>
      <c r="D288" s="12">
        <v>45547</v>
      </c>
      <c r="E288" s="14">
        <v>0.42777777777777776</v>
      </c>
      <c r="F288" s="4" t="s">
        <v>46</v>
      </c>
      <c r="G288" s="4" t="s">
        <v>367</v>
      </c>
      <c r="H288" s="4" t="s">
        <v>368</v>
      </c>
      <c r="I288" s="8" t="s">
        <v>386</v>
      </c>
      <c r="J288" s="8" t="s">
        <v>387</v>
      </c>
      <c r="K288" s="4" t="s">
        <v>786</v>
      </c>
      <c r="L288" s="4" t="s">
        <v>385</v>
      </c>
      <c r="M288" s="4" t="s">
        <v>61</v>
      </c>
      <c r="N288" s="10"/>
      <c r="O288" s="10"/>
      <c r="P288" s="8" t="s">
        <v>41</v>
      </c>
      <c r="Q288" s="8" t="s">
        <v>38</v>
      </c>
      <c r="R288" s="8" t="s">
        <v>365</v>
      </c>
      <c r="S288" s="8" t="s">
        <v>43</v>
      </c>
    </row>
    <row r="289" spans="1:19" s="4" customFormat="1" ht="14.25" customHeight="1" x14ac:dyDescent="0.25">
      <c r="A289" s="8" t="s">
        <v>364</v>
      </c>
      <c r="B289" s="8" t="str">
        <f>CONCATENATE(A289,"_",SUBSTITUTE(IF(ISBLANK(L289),IF(ISBLANK(J289),IF(ISBLANK(I289),H289,I289),J289),L289)," ","_"))</f>
        <v>Transect_Site1_Anthus_pratensis</v>
      </c>
      <c r="C289" s="8" t="s">
        <v>42</v>
      </c>
      <c r="D289" s="12">
        <v>45547</v>
      </c>
      <c r="E289" s="14">
        <v>0.60347222222222219</v>
      </c>
      <c r="F289" s="8" t="s">
        <v>46</v>
      </c>
      <c r="G289" s="8" t="s">
        <v>367</v>
      </c>
      <c r="H289" s="8" t="s">
        <v>368</v>
      </c>
      <c r="I289" s="8" t="s">
        <v>372</v>
      </c>
      <c r="J289" s="8" t="s">
        <v>383</v>
      </c>
      <c r="K289" s="4" t="s">
        <v>791</v>
      </c>
      <c r="L289" s="4" t="s">
        <v>382</v>
      </c>
      <c r="M289" s="8" t="s">
        <v>61</v>
      </c>
      <c r="N289" s="8">
        <v>55.697444439999998</v>
      </c>
      <c r="O289" s="8">
        <v>-5.2816944399999999</v>
      </c>
      <c r="P289" s="16" t="s">
        <v>41</v>
      </c>
      <c r="Q289" s="8" t="s">
        <v>38</v>
      </c>
      <c r="R289" s="8" t="s">
        <v>365</v>
      </c>
      <c r="S289" s="8" t="s">
        <v>43</v>
      </c>
    </row>
    <row r="290" spans="1:19" s="4" customFormat="1" ht="14.25" customHeight="1" x14ac:dyDescent="0.25">
      <c r="A290" s="8" t="s">
        <v>364</v>
      </c>
      <c r="B290" s="8" t="str">
        <f>CONCATENATE(A290,"_",SUBSTITUTE(IF(ISBLANK(L290),IF(ISBLANK(J290),IF(ISBLANK(I290),H290,I290),J290),L290)," ","_"))</f>
        <v>Transect_Site1_Aquila_chrysaetos</v>
      </c>
      <c r="C290" s="8" t="s">
        <v>42</v>
      </c>
      <c r="D290" s="12">
        <v>45547</v>
      </c>
      <c r="E290" s="14">
        <v>0.60347222222222219</v>
      </c>
      <c r="F290" s="8" t="s">
        <v>46</v>
      </c>
      <c r="G290" s="8" t="s">
        <v>367</v>
      </c>
      <c r="H290" s="8" t="s">
        <v>368</v>
      </c>
      <c r="I290" s="8" t="s">
        <v>386</v>
      </c>
      <c r="J290" s="8" t="s">
        <v>387</v>
      </c>
      <c r="K290" s="4" t="s">
        <v>786</v>
      </c>
      <c r="L290" s="4" t="s">
        <v>385</v>
      </c>
      <c r="M290" s="8" t="s">
        <v>61</v>
      </c>
      <c r="N290" s="8">
        <v>55.697444439999998</v>
      </c>
      <c r="O290" s="8">
        <v>-5.2816944399999999</v>
      </c>
      <c r="P290" s="16" t="s">
        <v>41</v>
      </c>
      <c r="Q290" s="8" t="s">
        <v>38</v>
      </c>
      <c r="R290" s="8" t="s">
        <v>365</v>
      </c>
      <c r="S290" s="8" t="s">
        <v>43</v>
      </c>
    </row>
    <row r="291" spans="1:19" s="4" customFormat="1" ht="14.25" customHeight="1" x14ac:dyDescent="0.25">
      <c r="A291" s="8" t="s">
        <v>364</v>
      </c>
      <c r="B291" s="8" t="str">
        <f>CONCATENATE(A291,"_",SUBSTITUTE(IF(ISBLANK(L291),IF(ISBLANK(J291),IF(ISBLANK(I291),H291,I291),J291),L291)," ","_"))</f>
        <v>Transect_Site1_Ardea_cinerea</v>
      </c>
      <c r="C291" s="8" t="s">
        <v>42</v>
      </c>
      <c r="D291" s="12">
        <v>45547</v>
      </c>
      <c r="E291" s="14">
        <v>0.60347222222222219</v>
      </c>
      <c r="F291" s="8" t="s">
        <v>46</v>
      </c>
      <c r="G291" s="8" t="s">
        <v>367</v>
      </c>
      <c r="H291" s="8" t="s">
        <v>368</v>
      </c>
      <c r="I291" s="8" t="s">
        <v>369</v>
      </c>
      <c r="J291" s="8" t="s">
        <v>370</v>
      </c>
      <c r="K291" s="4" t="s">
        <v>848</v>
      </c>
      <c r="L291" s="4" t="s">
        <v>366</v>
      </c>
      <c r="M291" s="8" t="s">
        <v>61</v>
      </c>
      <c r="N291" s="8">
        <v>55.697444439999998</v>
      </c>
      <c r="O291" s="8">
        <v>-5.2816944399999999</v>
      </c>
      <c r="P291" s="16" t="s">
        <v>41</v>
      </c>
      <c r="Q291" s="8" t="s">
        <v>38</v>
      </c>
      <c r="R291" s="8" t="s">
        <v>365</v>
      </c>
      <c r="S291" s="8" t="s">
        <v>43</v>
      </c>
    </row>
    <row r="292" spans="1:19" s="4" customFormat="1" ht="14.25" customHeight="1" x14ac:dyDescent="0.25">
      <c r="A292" s="8" t="s">
        <v>364</v>
      </c>
      <c r="B292" s="8" t="str">
        <f>CONCATENATE(A292,"_",SUBSTITUTE(IF(ISBLANK(L292),IF(ISBLANK(J292),IF(ISBLANK(I292),H292,I292),J292),L292)," ","_"))</f>
        <v>Transect_Site1_Corvus_cornix</v>
      </c>
      <c r="C292" s="8" t="s">
        <v>42</v>
      </c>
      <c r="D292" s="12">
        <v>45547</v>
      </c>
      <c r="E292" s="14">
        <v>0.60347222222222219</v>
      </c>
      <c r="F292" s="8" t="s">
        <v>46</v>
      </c>
      <c r="G292" s="8" t="s">
        <v>367</v>
      </c>
      <c r="H292" s="8" t="s">
        <v>368</v>
      </c>
      <c r="I292" s="8" t="s">
        <v>372</v>
      </c>
      <c r="J292" s="8" t="s">
        <v>380</v>
      </c>
      <c r="K292" s="4" t="s">
        <v>776</v>
      </c>
      <c r="L292" s="4" t="s">
        <v>379</v>
      </c>
      <c r="M292" s="8" t="s">
        <v>61</v>
      </c>
      <c r="N292" s="8">
        <v>55.697444439999998</v>
      </c>
      <c r="O292" s="8">
        <v>-5.2816944399999999</v>
      </c>
      <c r="P292" s="16" t="s">
        <v>41</v>
      </c>
      <c r="Q292" s="8" t="s">
        <v>38</v>
      </c>
      <c r="R292" s="8" t="s">
        <v>365</v>
      </c>
      <c r="S292" s="8" t="s">
        <v>43</v>
      </c>
    </row>
    <row r="293" spans="1:19" s="4" customFormat="1" ht="14.25" customHeight="1" x14ac:dyDescent="0.25">
      <c r="A293" s="8" t="s">
        <v>364</v>
      </c>
      <c r="B293" s="8" t="str">
        <f>CONCATENATE(A293,"_",SUBSTITUTE(IF(ISBLANK(L293),IF(ISBLANK(J293),IF(ISBLANK(I293),H293,I293),J293),L293)," ","_"))</f>
        <v>Transect_Site1_Erithacus_rubecula</v>
      </c>
      <c r="C293" s="8" t="s">
        <v>42</v>
      </c>
      <c r="D293" s="12">
        <v>45547</v>
      </c>
      <c r="E293" s="14">
        <v>0.60347222222222219</v>
      </c>
      <c r="F293" s="8" t="s">
        <v>46</v>
      </c>
      <c r="G293" s="8" t="s">
        <v>367</v>
      </c>
      <c r="H293" s="8" t="s">
        <v>368</v>
      </c>
      <c r="I293" s="8" t="s">
        <v>372</v>
      </c>
      <c r="J293" s="8" t="s">
        <v>376</v>
      </c>
      <c r="K293" s="4" t="s">
        <v>733</v>
      </c>
      <c r="L293" s="4" t="s">
        <v>375</v>
      </c>
      <c r="M293" s="8" t="s">
        <v>61</v>
      </c>
      <c r="N293" s="8">
        <v>55.697444439999998</v>
      </c>
      <c r="O293" s="8">
        <v>-5.2816944399999999</v>
      </c>
      <c r="P293" s="16" t="s">
        <v>41</v>
      </c>
      <c r="Q293" s="8" t="s">
        <v>38</v>
      </c>
      <c r="R293" s="8" t="s">
        <v>365</v>
      </c>
      <c r="S293" s="8" t="s">
        <v>43</v>
      </c>
    </row>
    <row r="294" spans="1:19" s="4" customFormat="1" ht="14.25" customHeight="1" x14ac:dyDescent="0.25">
      <c r="A294" s="8" t="s">
        <v>364</v>
      </c>
      <c r="B294" s="8" t="str">
        <f>CONCATENATE(A294,"_",SUBSTITUTE(IF(ISBLANK(L294),IF(ISBLANK(J294),IF(ISBLANK(I294),H294,I294),J294),L294)," ","_"))</f>
        <v>Transect_Site1_Fringilla_coelebs</v>
      </c>
      <c r="C294" s="8" t="s">
        <v>42</v>
      </c>
      <c r="D294" s="12">
        <v>45547</v>
      </c>
      <c r="E294" s="14">
        <v>0.60347222222222219</v>
      </c>
      <c r="F294" s="8" t="s">
        <v>46</v>
      </c>
      <c r="G294" s="8" t="s">
        <v>367</v>
      </c>
      <c r="H294" s="8" t="s">
        <v>368</v>
      </c>
      <c r="I294" s="8" t="s">
        <v>372</v>
      </c>
      <c r="J294" s="8" t="s">
        <v>378</v>
      </c>
      <c r="K294" s="4" t="s">
        <v>849</v>
      </c>
      <c r="L294" s="4" t="s">
        <v>377</v>
      </c>
      <c r="M294" s="8" t="s">
        <v>61</v>
      </c>
      <c r="N294" s="8">
        <v>55.697444439999998</v>
      </c>
      <c r="O294" s="8">
        <v>-5.2816944399999999</v>
      </c>
      <c r="P294" s="16" t="s">
        <v>41</v>
      </c>
      <c r="Q294" s="8" t="s">
        <v>38</v>
      </c>
      <c r="R294" s="8" t="s">
        <v>365</v>
      </c>
      <c r="S294" s="8" t="s">
        <v>43</v>
      </c>
    </row>
    <row r="295" spans="1:19" x14ac:dyDescent="0.3">
      <c r="A295" s="8" t="s">
        <v>364</v>
      </c>
      <c r="B295" s="8" t="str">
        <f>CONCATENATE(A295,"_",SUBSTITUTE(IF(ISBLANK(L295),IF(ISBLANK(J295),IF(ISBLANK(I295),H295,I295),J295),L295)," ","_"))</f>
        <v>Transect_Site1_Rana_temporaria</v>
      </c>
      <c r="C295" s="8" t="s">
        <v>42</v>
      </c>
      <c r="D295" s="12">
        <v>45547</v>
      </c>
      <c r="E295" s="14">
        <v>0.60347222222222219</v>
      </c>
      <c r="F295" s="8" t="s">
        <v>46</v>
      </c>
      <c r="G295" s="8" t="s">
        <v>367</v>
      </c>
      <c r="H295" s="8" t="s">
        <v>389</v>
      </c>
      <c r="I295" s="8" t="s">
        <v>390</v>
      </c>
      <c r="J295" s="8" t="s">
        <v>391</v>
      </c>
      <c r="K295" s="4" t="s">
        <v>850</v>
      </c>
      <c r="L295" s="4" t="s">
        <v>388</v>
      </c>
      <c r="M295" s="8" t="s">
        <v>61</v>
      </c>
      <c r="N295" s="8">
        <v>55.697444439999998</v>
      </c>
      <c r="O295" s="8">
        <v>-5.2816944399999999</v>
      </c>
      <c r="P295" s="16" t="s">
        <v>41</v>
      </c>
      <c r="Q295" s="8" t="s">
        <v>38</v>
      </c>
      <c r="R295" s="8" t="s">
        <v>365</v>
      </c>
      <c r="S295" s="8" t="s">
        <v>43</v>
      </c>
    </row>
    <row r="296" spans="1:19" x14ac:dyDescent="0.3">
      <c r="A296" s="8" t="s">
        <v>364</v>
      </c>
      <c r="B296" s="8" t="str">
        <f>CONCATENATE(A296,"_",SUBSTITUTE(IF(ISBLANK(L296),IF(ISBLANK(J296),IF(ISBLANK(I296),H296,I296),J296),L296)," ","_"))</f>
        <v>Transect_Site1_Saxicola_rubicola</v>
      </c>
      <c r="C296" s="8" t="s">
        <v>42</v>
      </c>
      <c r="D296" s="12">
        <v>45547</v>
      </c>
      <c r="E296" s="14">
        <v>0.60347222222222219</v>
      </c>
      <c r="F296" s="8" t="s">
        <v>46</v>
      </c>
      <c r="G296" s="8" t="s">
        <v>367</v>
      </c>
      <c r="H296" s="8" t="s">
        <v>368</v>
      </c>
      <c r="I296" s="8" t="s">
        <v>372</v>
      </c>
      <c r="J296" s="8" t="s">
        <v>376</v>
      </c>
      <c r="K296" s="4" t="s">
        <v>851</v>
      </c>
      <c r="L296" s="4" t="s">
        <v>381</v>
      </c>
      <c r="M296" s="8" t="s">
        <v>61</v>
      </c>
      <c r="N296" s="8">
        <v>55.697444439999998</v>
      </c>
      <c r="O296" s="8">
        <v>-5.2816944399999999</v>
      </c>
      <c r="P296" s="16" t="s">
        <v>41</v>
      </c>
      <c r="Q296" s="8" t="s">
        <v>38</v>
      </c>
      <c r="R296" s="8" t="s">
        <v>365</v>
      </c>
      <c r="S296" s="8" t="s">
        <v>43</v>
      </c>
    </row>
    <row r="297" spans="1:19" x14ac:dyDescent="0.3">
      <c r="A297" s="8" t="s">
        <v>364</v>
      </c>
      <c r="B297" s="8" t="str">
        <f>CONCATENATE(A297,"_",SUBSTITUTE(IF(ISBLANK(L297),IF(ISBLANK(J297),IF(ISBLANK(I297),H297,I297),J297),L297)," ","_"))</f>
        <v>Transect_Site1_Troglodytes_troglodytes</v>
      </c>
      <c r="C297" s="8" t="s">
        <v>42</v>
      </c>
      <c r="D297" s="12">
        <v>45547</v>
      </c>
      <c r="E297" s="14">
        <v>0.60347222222222219</v>
      </c>
      <c r="F297" s="8" t="s">
        <v>46</v>
      </c>
      <c r="G297" s="8" t="s">
        <v>367</v>
      </c>
      <c r="H297" s="8" t="s">
        <v>368</v>
      </c>
      <c r="I297" s="8" t="s">
        <v>372</v>
      </c>
      <c r="J297" s="8" t="s">
        <v>373</v>
      </c>
      <c r="K297" s="4" t="s">
        <v>852</v>
      </c>
      <c r="L297" s="4" t="s">
        <v>371</v>
      </c>
      <c r="M297" s="8" t="s">
        <v>61</v>
      </c>
      <c r="N297" s="8">
        <v>55.697444439999998</v>
      </c>
      <c r="O297" s="8">
        <v>-5.2816944399999999</v>
      </c>
      <c r="P297" s="16" t="s">
        <v>41</v>
      </c>
      <c r="Q297" s="8" t="s">
        <v>38</v>
      </c>
      <c r="R297" s="8" t="s">
        <v>365</v>
      </c>
      <c r="S297" s="8" t="s">
        <v>43</v>
      </c>
    </row>
    <row r="298" spans="1:19" x14ac:dyDescent="0.3">
      <c r="A298" s="8" t="s">
        <v>364</v>
      </c>
      <c r="B298" s="8" t="str">
        <f>CONCATENATE(A298,"_",SUBSTITUTE(IF(ISBLANK(L298),IF(ISBLANK(J298),IF(ISBLANK(I298),H298,I298),J298),L298)," ","_"))</f>
        <v>Transect_Site1_Vipera_berus</v>
      </c>
      <c r="C298" s="8" t="s">
        <v>42</v>
      </c>
      <c r="D298" s="12">
        <v>45547</v>
      </c>
      <c r="E298" s="14">
        <v>0.60347222222222219</v>
      </c>
      <c r="F298" s="8" t="s">
        <v>46</v>
      </c>
      <c r="G298" s="8" t="s">
        <v>367</v>
      </c>
      <c r="H298" s="8" t="s">
        <v>394</v>
      </c>
      <c r="I298" s="8" t="s">
        <v>395</v>
      </c>
      <c r="J298" s="8" t="s">
        <v>396</v>
      </c>
      <c r="K298" s="4" t="s">
        <v>853</v>
      </c>
      <c r="L298" s="4" t="s">
        <v>393</v>
      </c>
      <c r="M298" s="8" t="s">
        <v>61</v>
      </c>
      <c r="N298" s="8">
        <v>55.697444439999998</v>
      </c>
      <c r="O298" s="8">
        <v>-5.2816944399999999</v>
      </c>
      <c r="P298" s="16" t="s">
        <v>41</v>
      </c>
      <c r="Q298" s="8" t="s">
        <v>38</v>
      </c>
      <c r="R298" s="8" t="s">
        <v>365</v>
      </c>
      <c r="S298" s="8" t="s">
        <v>43</v>
      </c>
    </row>
    <row r="299" spans="1:19" x14ac:dyDescent="0.3">
      <c r="A299" s="8" t="s">
        <v>406</v>
      </c>
      <c r="B299" s="8" t="str">
        <f>CONCATENATE(A299,"_",SUBSTITUTE(IF(ISBLANK(L299),IF(ISBLANK(J299),IF(ISBLANK(I299),H299,I299),J299),L299)," ","_"))</f>
        <v>Transect_Site3_Parus_caudatus</v>
      </c>
      <c r="C299" s="8" t="s">
        <v>42</v>
      </c>
      <c r="D299" s="12">
        <v>45547</v>
      </c>
      <c r="E299" s="14">
        <v>0.42777777777777776</v>
      </c>
      <c r="F299" s="8" t="s">
        <v>46</v>
      </c>
      <c r="G299" s="8" t="s">
        <v>367</v>
      </c>
      <c r="H299" s="8" t="s">
        <v>368</v>
      </c>
      <c r="I299" s="8" t="s">
        <v>372</v>
      </c>
      <c r="J299" s="8" t="s">
        <v>407</v>
      </c>
      <c r="K299" s="4" t="s">
        <v>857</v>
      </c>
      <c r="L299" s="4" t="s">
        <v>871</v>
      </c>
      <c r="M299" s="8" t="s">
        <v>61</v>
      </c>
      <c r="N299" s="8">
        <v>55.697833330000002</v>
      </c>
      <c r="O299" s="8">
        <v>-5.2878611099999997</v>
      </c>
      <c r="P299" s="16" t="s">
        <v>41</v>
      </c>
      <c r="Q299" s="8" t="s">
        <v>38</v>
      </c>
      <c r="R299" s="8" t="s">
        <v>365</v>
      </c>
      <c r="S299" s="8" t="s">
        <v>43</v>
      </c>
    </row>
    <row r="300" spans="1:19" x14ac:dyDescent="0.3">
      <c r="A300" s="8" t="s">
        <v>406</v>
      </c>
      <c r="B300" s="8" t="str">
        <f>CONCATENATE(A300,"_",SUBSTITUTE(IF(ISBLANK(L300),IF(ISBLANK(J300),IF(ISBLANK(I300),H300,I300),J300),L300)," ","_"))</f>
        <v>Transect_Site3_Erithacus_rubecula</v>
      </c>
      <c r="C300" s="8" t="s">
        <v>42</v>
      </c>
      <c r="D300" s="12">
        <v>45547</v>
      </c>
      <c r="E300" s="14">
        <v>0.42777777777777776</v>
      </c>
      <c r="F300" s="8" t="s">
        <v>46</v>
      </c>
      <c r="G300" s="8" t="s">
        <v>367</v>
      </c>
      <c r="H300" s="8" t="s">
        <v>368</v>
      </c>
      <c r="I300" s="8" t="s">
        <v>372</v>
      </c>
      <c r="J300" s="8" t="s">
        <v>376</v>
      </c>
      <c r="K300" s="4" t="s">
        <v>733</v>
      </c>
      <c r="L300" s="4" t="s">
        <v>375</v>
      </c>
      <c r="M300" s="8" t="s">
        <v>61</v>
      </c>
      <c r="N300" s="8">
        <v>55.697833330000002</v>
      </c>
      <c r="O300" s="8">
        <v>-5.2878611099999997</v>
      </c>
      <c r="P300" s="16" t="s">
        <v>41</v>
      </c>
      <c r="Q300" s="8" t="s">
        <v>38</v>
      </c>
      <c r="R300" s="8" t="s">
        <v>365</v>
      </c>
      <c r="S300" s="8" t="s">
        <v>43</v>
      </c>
    </row>
    <row r="301" spans="1:19" x14ac:dyDescent="0.3">
      <c r="A301" s="8" t="s">
        <v>406</v>
      </c>
      <c r="B301" s="8" t="str">
        <f>CONCATENATE(A301,"_",SUBSTITUTE(IF(ISBLANK(L301),IF(ISBLANK(J301),IF(ISBLANK(I301),H301,I301),J301),L301)," ","_"))</f>
        <v>Transect_Site3_Parus_major</v>
      </c>
      <c r="C301" s="8" t="s">
        <v>42</v>
      </c>
      <c r="D301" s="12">
        <v>45547</v>
      </c>
      <c r="E301" s="14">
        <v>0.42777777777777776</v>
      </c>
      <c r="F301" s="8" t="s">
        <v>46</v>
      </c>
      <c r="G301" s="8" t="s">
        <v>367</v>
      </c>
      <c r="H301" s="8" t="s">
        <v>368</v>
      </c>
      <c r="I301" s="8" t="s">
        <v>372</v>
      </c>
      <c r="J301" s="8" t="s">
        <v>402</v>
      </c>
      <c r="K301" s="4" t="s">
        <v>856</v>
      </c>
      <c r="L301" s="4" t="s">
        <v>401</v>
      </c>
      <c r="M301" s="8" t="s">
        <v>61</v>
      </c>
      <c r="N301" s="8">
        <v>55.697833330000002</v>
      </c>
      <c r="O301" s="8">
        <v>-5.2878611099999997</v>
      </c>
      <c r="P301" s="16" t="s">
        <v>41</v>
      </c>
      <c r="Q301" s="8" t="s">
        <v>38</v>
      </c>
      <c r="R301" s="8" t="s">
        <v>365</v>
      </c>
      <c r="S301" s="8" t="s">
        <v>43</v>
      </c>
    </row>
    <row r="302" spans="1:19" x14ac:dyDescent="0.3">
      <c r="A302" s="8" t="s">
        <v>406</v>
      </c>
      <c r="B302" s="8" t="str">
        <f>CONCATENATE(A302,"_",SUBSTITUTE(IF(ISBLANK(L302),IF(ISBLANK(J302),IF(ISBLANK(I302),H302,I302),J302),L302)," ","_"))</f>
        <v>Transect_Site3_Troglodytes_troglodytes</v>
      </c>
      <c r="C302" s="8" t="s">
        <v>42</v>
      </c>
      <c r="D302" s="12">
        <v>45547</v>
      </c>
      <c r="E302" s="14">
        <v>0.42777777777777776</v>
      </c>
      <c r="F302" s="8" t="s">
        <v>46</v>
      </c>
      <c r="G302" s="8" t="s">
        <v>367</v>
      </c>
      <c r="H302" s="8" t="s">
        <v>368</v>
      </c>
      <c r="I302" s="8" t="s">
        <v>372</v>
      </c>
      <c r="J302" s="8" t="s">
        <v>373</v>
      </c>
      <c r="K302" s="4" t="s">
        <v>852</v>
      </c>
      <c r="L302" s="4" t="s">
        <v>371</v>
      </c>
      <c r="M302" s="8" t="s">
        <v>61</v>
      </c>
      <c r="N302" s="8">
        <v>55.697833330000002</v>
      </c>
      <c r="O302" s="8">
        <v>-5.2878611099999997</v>
      </c>
      <c r="P302" s="16" t="s">
        <v>41</v>
      </c>
      <c r="Q302" s="8" t="s">
        <v>38</v>
      </c>
      <c r="R302" s="8" t="s">
        <v>365</v>
      </c>
      <c r="S302" s="8" t="s">
        <v>43</v>
      </c>
    </row>
    <row r="303" spans="1:19" x14ac:dyDescent="0.3">
      <c r="A303" s="8" t="s">
        <v>409</v>
      </c>
      <c r="B303" s="8" t="str">
        <f>CONCATENATE(A303,"_",SUBSTITUTE(IF(ISBLANK(L303),IF(ISBLANK(J303),IF(ISBLANK(I303),H303,I303),J303),L303)," ","_"))</f>
        <v>Transect_Site4_Accipiter_nisus</v>
      </c>
      <c r="C303" s="8" t="s">
        <v>42</v>
      </c>
      <c r="D303" s="12">
        <v>45547</v>
      </c>
      <c r="E303" s="14">
        <v>0.60555555555555551</v>
      </c>
      <c r="F303" s="8" t="s">
        <v>46</v>
      </c>
      <c r="G303" s="8" t="s">
        <v>367</v>
      </c>
      <c r="H303" s="8" t="s">
        <v>368</v>
      </c>
      <c r="I303" s="8" t="s">
        <v>386</v>
      </c>
      <c r="J303" s="8" t="s">
        <v>387</v>
      </c>
      <c r="K303" s="4" t="s">
        <v>858</v>
      </c>
      <c r="L303" s="4" t="s">
        <v>411</v>
      </c>
      <c r="M303" s="8" t="s">
        <v>61</v>
      </c>
      <c r="N303" s="8">
        <v>55.701222219999998</v>
      </c>
      <c r="O303" s="8">
        <v>-5.2701111100000002</v>
      </c>
      <c r="P303" s="16" t="s">
        <v>41</v>
      </c>
      <c r="Q303" s="8" t="s">
        <v>38</v>
      </c>
      <c r="R303" s="8" t="s">
        <v>365</v>
      </c>
      <c r="S303" s="8" t="s">
        <v>43</v>
      </c>
    </row>
    <row r="304" spans="1:19" x14ac:dyDescent="0.3">
      <c r="A304" s="8" t="s">
        <v>409</v>
      </c>
      <c r="B304" s="8" t="str">
        <f>CONCATENATE(A304,"_",SUBSTITUTE(IF(ISBLANK(L304),IF(ISBLANK(J304),IF(ISBLANK(I304),H304,I304),J304),L304)," ","_"))</f>
        <v>Transect_Site4_Ardea_cinerea</v>
      </c>
      <c r="C304" s="8" t="s">
        <v>42</v>
      </c>
      <c r="D304" s="12">
        <v>45547</v>
      </c>
      <c r="E304" s="14">
        <v>0.60555555555555551</v>
      </c>
      <c r="F304" s="8" t="s">
        <v>46</v>
      </c>
      <c r="G304" s="8" t="s">
        <v>367</v>
      </c>
      <c r="H304" s="8" t="s">
        <v>368</v>
      </c>
      <c r="I304" s="8" t="s">
        <v>369</v>
      </c>
      <c r="J304" s="8" t="s">
        <v>370</v>
      </c>
      <c r="K304" s="4" t="s">
        <v>848</v>
      </c>
      <c r="L304" s="4" t="s">
        <v>366</v>
      </c>
      <c r="M304" s="8" t="s">
        <v>61</v>
      </c>
      <c r="N304" s="8">
        <v>55.701222219999998</v>
      </c>
      <c r="O304" s="8">
        <v>-5.2701111100000002</v>
      </c>
      <c r="P304" s="16" t="s">
        <v>41</v>
      </c>
      <c r="Q304" s="8" t="s">
        <v>38</v>
      </c>
      <c r="R304" s="8" t="s">
        <v>365</v>
      </c>
      <c r="S304" s="8" t="s">
        <v>43</v>
      </c>
    </row>
    <row r="305" spans="1:19" x14ac:dyDescent="0.3">
      <c r="A305" s="8" t="s">
        <v>409</v>
      </c>
      <c r="B305" s="8" t="str">
        <f>CONCATENATE(A305,"_",SUBSTITUTE(IF(ISBLANK(L305),IF(ISBLANK(J305),IF(ISBLANK(I305),H305,I305),J305),L305)," ","_"))</f>
        <v>Transect_Site4_Carduelis_carduelis</v>
      </c>
      <c r="C305" s="8" t="s">
        <v>42</v>
      </c>
      <c r="D305" s="12">
        <v>45547</v>
      </c>
      <c r="E305" s="14">
        <v>0.60555555555555551</v>
      </c>
      <c r="F305" s="8" t="s">
        <v>46</v>
      </c>
      <c r="G305" s="8" t="s">
        <v>367</v>
      </c>
      <c r="H305" s="8" t="s">
        <v>368</v>
      </c>
      <c r="I305" s="8" t="s">
        <v>372</v>
      </c>
      <c r="J305" s="8" t="s">
        <v>378</v>
      </c>
      <c r="K305" s="4" t="s">
        <v>859</v>
      </c>
      <c r="L305" s="4" t="s">
        <v>410</v>
      </c>
      <c r="M305" s="8" t="s">
        <v>61</v>
      </c>
      <c r="N305" s="8">
        <v>55.701222219999998</v>
      </c>
      <c r="O305" s="8">
        <v>-5.2701111100000002</v>
      </c>
      <c r="P305" s="16" t="s">
        <v>41</v>
      </c>
      <c r="Q305" s="8" t="s">
        <v>38</v>
      </c>
      <c r="R305" s="8" t="s">
        <v>365</v>
      </c>
      <c r="S305" s="8" t="s">
        <v>43</v>
      </c>
    </row>
    <row r="306" spans="1:19" x14ac:dyDescent="0.3">
      <c r="A306" s="8" t="s">
        <v>409</v>
      </c>
      <c r="B306" s="8" t="str">
        <f>CONCATENATE(A306,"_",SUBSTITUTE(IF(ISBLANK(L306),IF(ISBLANK(J306),IF(ISBLANK(I306),H306,I306),J306),L306)," ","_"))</f>
        <v>Transect_Site4_Coloeus_monedula</v>
      </c>
      <c r="C306" s="8" t="s">
        <v>42</v>
      </c>
      <c r="D306" s="12">
        <v>45547</v>
      </c>
      <c r="E306" s="14">
        <v>0.60555555555555551</v>
      </c>
      <c r="F306" s="8" t="s">
        <v>46</v>
      </c>
      <c r="G306" s="8" t="s">
        <v>367</v>
      </c>
      <c r="H306" s="8" t="s">
        <v>368</v>
      </c>
      <c r="I306" s="8" t="s">
        <v>372</v>
      </c>
      <c r="J306" s="8" t="s">
        <v>380</v>
      </c>
      <c r="K306" s="4" t="s">
        <v>854</v>
      </c>
      <c r="L306" s="4" t="s">
        <v>400</v>
      </c>
      <c r="M306" s="8" t="s">
        <v>61</v>
      </c>
      <c r="N306" s="8">
        <v>55.701222219999998</v>
      </c>
      <c r="O306" s="8">
        <v>-5.2701111100000002</v>
      </c>
      <c r="P306" s="16" t="s">
        <v>41</v>
      </c>
      <c r="Q306" s="8" t="s">
        <v>38</v>
      </c>
      <c r="R306" s="8" t="s">
        <v>365</v>
      </c>
      <c r="S306" s="8" t="s">
        <v>43</v>
      </c>
    </row>
    <row r="307" spans="1:19" x14ac:dyDescent="0.3">
      <c r="A307" s="8" t="s">
        <v>409</v>
      </c>
      <c r="B307" s="8" t="str">
        <f>CONCATENATE(A307,"_",SUBSTITUTE(IF(ISBLANK(L307),IF(ISBLANK(J307),IF(ISBLANK(I307),H307,I307),J307),L307)," ","_"))</f>
        <v>Transect_Site4_Corvus_cornix</v>
      </c>
      <c r="C307" s="8" t="s">
        <v>42</v>
      </c>
      <c r="D307" s="12">
        <v>45547</v>
      </c>
      <c r="E307" s="14">
        <v>0.60555555555555551</v>
      </c>
      <c r="F307" s="8" t="s">
        <v>46</v>
      </c>
      <c r="G307" s="8" t="s">
        <v>367</v>
      </c>
      <c r="H307" s="8" t="s">
        <v>368</v>
      </c>
      <c r="I307" s="8" t="s">
        <v>372</v>
      </c>
      <c r="J307" s="8" t="s">
        <v>380</v>
      </c>
      <c r="K307" s="4" t="s">
        <v>776</v>
      </c>
      <c r="L307" s="4" t="s">
        <v>379</v>
      </c>
      <c r="M307" s="8" t="s">
        <v>61</v>
      </c>
      <c r="N307" s="8">
        <v>55.701222219999998</v>
      </c>
      <c r="O307" s="8">
        <v>-5.2701111100000002</v>
      </c>
      <c r="P307" s="16" t="s">
        <v>41</v>
      </c>
      <c r="Q307" s="8" t="s">
        <v>38</v>
      </c>
      <c r="R307" s="8" t="s">
        <v>365</v>
      </c>
      <c r="S307" s="8" t="s">
        <v>43</v>
      </c>
    </row>
    <row r="308" spans="1:19" x14ac:dyDescent="0.3">
      <c r="A308" s="8" t="s">
        <v>409</v>
      </c>
      <c r="B308" s="8" t="str">
        <f>CONCATENATE(A308,"_",SUBSTITUTE(IF(ISBLANK(L308),IF(ISBLANK(J308),IF(ISBLANK(I308),H308,I308),J308),L308)," ","_"))</f>
        <v>Transect_Site4_Erithacus_rubecula</v>
      </c>
      <c r="C308" s="8" t="s">
        <v>42</v>
      </c>
      <c r="D308" s="12">
        <v>45547</v>
      </c>
      <c r="E308" s="14">
        <v>0.60555555555555551</v>
      </c>
      <c r="F308" s="8" t="s">
        <v>46</v>
      </c>
      <c r="G308" s="8" t="s">
        <v>367</v>
      </c>
      <c r="H308" s="8" t="s">
        <v>368</v>
      </c>
      <c r="I308" s="8" t="s">
        <v>372</v>
      </c>
      <c r="J308" s="8" t="s">
        <v>376</v>
      </c>
      <c r="K308" s="4" t="s">
        <v>733</v>
      </c>
      <c r="L308" s="4" t="s">
        <v>375</v>
      </c>
      <c r="M308" s="8" t="s">
        <v>61</v>
      </c>
      <c r="N308" s="8">
        <v>55.701222219999998</v>
      </c>
      <c r="O308" s="8">
        <v>-5.2701111100000002</v>
      </c>
      <c r="P308" s="16" t="s">
        <v>41</v>
      </c>
      <c r="Q308" s="8" t="s">
        <v>38</v>
      </c>
      <c r="R308" s="8" t="s">
        <v>365</v>
      </c>
      <c r="S308" s="8" t="s">
        <v>43</v>
      </c>
    </row>
    <row r="309" spans="1:19" x14ac:dyDescent="0.3">
      <c r="A309" s="8" t="s">
        <v>409</v>
      </c>
      <c r="B309" s="8" t="str">
        <f>CONCATENATE(A309,"_",SUBSTITUTE(IF(ISBLANK(L309),IF(ISBLANK(J309),IF(ISBLANK(I309),H309,I309),J309),L309)," ","_"))</f>
        <v>Transect_Site4_Fringilla_coelebs</v>
      </c>
      <c r="C309" s="8" t="s">
        <v>42</v>
      </c>
      <c r="D309" s="12">
        <v>45547</v>
      </c>
      <c r="E309" s="14">
        <v>0.60555555555555551</v>
      </c>
      <c r="F309" s="8" t="s">
        <v>46</v>
      </c>
      <c r="G309" s="8" t="s">
        <v>367</v>
      </c>
      <c r="H309" s="8" t="s">
        <v>368</v>
      </c>
      <c r="I309" s="8" t="s">
        <v>372</v>
      </c>
      <c r="J309" s="8" t="s">
        <v>378</v>
      </c>
      <c r="K309" s="4" t="s">
        <v>849</v>
      </c>
      <c r="L309" s="4" t="s">
        <v>377</v>
      </c>
      <c r="M309" s="8" t="s">
        <v>61</v>
      </c>
      <c r="N309" s="8">
        <v>55.701222219999998</v>
      </c>
      <c r="O309" s="8">
        <v>-5.2701111100000002</v>
      </c>
      <c r="P309" s="16" t="s">
        <v>41</v>
      </c>
      <c r="Q309" s="8" t="s">
        <v>38</v>
      </c>
      <c r="R309" s="8" t="s">
        <v>365</v>
      </c>
      <c r="S309" s="8" t="s">
        <v>43</v>
      </c>
    </row>
    <row r="310" spans="1:19" x14ac:dyDescent="0.3">
      <c r="A310" s="8" t="s">
        <v>409</v>
      </c>
      <c r="B310" s="8" t="str">
        <f>CONCATENATE(A310,"_",SUBSTITUTE(IF(ISBLANK(L310),IF(ISBLANK(J310),IF(ISBLANK(I310),H310,I310),J310),L310)," ","_"))</f>
        <v>Transect_Site4_Motacilla_alba</v>
      </c>
      <c r="C310" s="8" t="s">
        <v>42</v>
      </c>
      <c r="D310" s="12">
        <v>45547</v>
      </c>
      <c r="E310" s="14">
        <v>0.60555555555555551</v>
      </c>
      <c r="F310" s="8" t="s">
        <v>46</v>
      </c>
      <c r="G310" s="8" t="s">
        <v>367</v>
      </c>
      <c r="H310" s="8" t="s">
        <v>368</v>
      </c>
      <c r="I310" s="8" t="s">
        <v>372</v>
      </c>
      <c r="J310" s="8" t="s">
        <v>383</v>
      </c>
      <c r="K310" s="4" t="s">
        <v>860</v>
      </c>
      <c r="L310" s="4" t="s">
        <v>414</v>
      </c>
      <c r="M310" s="8" t="s">
        <v>61</v>
      </c>
      <c r="N310" s="8">
        <v>55.701222219999998</v>
      </c>
      <c r="O310" s="8">
        <v>-5.2701111100000002</v>
      </c>
      <c r="P310" s="16" t="s">
        <v>41</v>
      </c>
      <c r="Q310" s="8" t="s">
        <v>38</v>
      </c>
      <c r="R310" s="8" t="s">
        <v>365</v>
      </c>
      <c r="S310" s="8" t="s">
        <v>43</v>
      </c>
    </row>
    <row r="311" spans="1:19" x14ac:dyDescent="0.3">
      <c r="A311" s="8" t="s">
        <v>409</v>
      </c>
      <c r="B311" s="8" t="str">
        <f>CONCATENATE(A311,"_",SUBSTITUTE(IF(ISBLANK(L311),IF(ISBLANK(J311),IF(ISBLANK(I311),H311,I311),J311),L311)," ","_"))</f>
        <v>Transect_Site4_Parus_major</v>
      </c>
      <c r="C311" s="8" t="s">
        <v>42</v>
      </c>
      <c r="D311" s="12">
        <v>45547</v>
      </c>
      <c r="E311" s="14">
        <v>0.60555555555555551</v>
      </c>
      <c r="F311" s="8" t="s">
        <v>46</v>
      </c>
      <c r="G311" s="8" t="s">
        <v>367</v>
      </c>
      <c r="H311" s="8" t="s">
        <v>368</v>
      </c>
      <c r="I311" s="8" t="s">
        <v>372</v>
      </c>
      <c r="J311" s="8" t="s">
        <v>402</v>
      </c>
      <c r="K311" s="4" t="s">
        <v>856</v>
      </c>
      <c r="L311" s="4" t="s">
        <v>401</v>
      </c>
      <c r="M311" s="8" t="s">
        <v>61</v>
      </c>
      <c r="N311" s="8">
        <v>55.701222219999998</v>
      </c>
      <c r="O311" s="8">
        <v>-5.2701111100000002</v>
      </c>
      <c r="P311" s="16" t="s">
        <v>41</v>
      </c>
      <c r="Q311" s="8" t="s">
        <v>38</v>
      </c>
      <c r="R311" s="8" t="s">
        <v>365</v>
      </c>
      <c r="S311" s="8" t="s">
        <v>43</v>
      </c>
    </row>
    <row r="312" spans="1:19" x14ac:dyDescent="0.3">
      <c r="A312" s="8" t="s">
        <v>409</v>
      </c>
      <c r="B312" s="8" t="str">
        <f>CONCATENATE(A312,"_",SUBSTITUTE(IF(ISBLANK(L312),IF(ISBLANK(J312),IF(ISBLANK(I312),H312,I312),J312),L312)," ","_"))</f>
        <v>Transect_Site4_Spinus_spinus</v>
      </c>
      <c r="C312" s="8" t="s">
        <v>42</v>
      </c>
      <c r="D312" s="12">
        <v>45547</v>
      </c>
      <c r="E312" s="14">
        <v>0.60555555555555551</v>
      </c>
      <c r="F312" s="8" t="s">
        <v>46</v>
      </c>
      <c r="G312" s="8" t="s">
        <v>367</v>
      </c>
      <c r="H312" s="8" t="s">
        <v>368</v>
      </c>
      <c r="I312" s="8" t="s">
        <v>372</v>
      </c>
      <c r="J312" s="8" t="s">
        <v>378</v>
      </c>
      <c r="K312" s="4" t="s">
        <v>861</v>
      </c>
      <c r="L312" s="4" t="s">
        <v>415</v>
      </c>
      <c r="M312" s="8" t="s">
        <v>61</v>
      </c>
      <c r="N312" s="8">
        <v>55.701222219999998</v>
      </c>
      <c r="O312" s="8">
        <v>-5.2701111100000002</v>
      </c>
      <c r="P312" s="16" t="s">
        <v>41</v>
      </c>
      <c r="Q312" s="8" t="s">
        <v>38</v>
      </c>
      <c r="R312" s="8" t="s">
        <v>365</v>
      </c>
      <c r="S312" s="8" t="s">
        <v>43</v>
      </c>
    </row>
    <row r="313" spans="1:19" x14ac:dyDescent="0.3">
      <c r="A313" s="8" t="s">
        <v>409</v>
      </c>
      <c r="B313" s="8" t="str">
        <f>CONCATENATE(A313,"_",SUBSTITUTE(IF(ISBLANK(L313),IF(ISBLANK(J313),IF(ISBLANK(I313),H313,I313),J313),L313)," ","_"))</f>
        <v>Transect_Site4_Troglodytes_troglodytes</v>
      </c>
      <c r="C313" s="8" t="s">
        <v>42</v>
      </c>
      <c r="D313" s="12">
        <v>45547</v>
      </c>
      <c r="E313" s="14">
        <v>0.60555555555555551</v>
      </c>
      <c r="F313" s="8" t="s">
        <v>46</v>
      </c>
      <c r="G313" s="8" t="s">
        <v>367</v>
      </c>
      <c r="H313" s="8" t="s">
        <v>368</v>
      </c>
      <c r="I313" s="8" t="s">
        <v>372</v>
      </c>
      <c r="J313" s="8" t="s">
        <v>373</v>
      </c>
      <c r="K313" s="4" t="s">
        <v>852</v>
      </c>
      <c r="L313" s="4" t="s">
        <v>371</v>
      </c>
      <c r="M313" s="8" t="s">
        <v>61</v>
      </c>
      <c r="N313" s="8">
        <v>55.701222219999998</v>
      </c>
      <c r="O313" s="8">
        <v>-5.2701111100000002</v>
      </c>
      <c r="P313" s="16" t="s">
        <v>41</v>
      </c>
      <c r="Q313" s="8" t="s">
        <v>38</v>
      </c>
      <c r="R313" s="8" t="s">
        <v>365</v>
      </c>
      <c r="S313" s="8" t="s">
        <v>43</v>
      </c>
    </row>
    <row r="314" spans="1:19" x14ac:dyDescent="0.3">
      <c r="A314" s="8" t="s">
        <v>409</v>
      </c>
      <c r="B314" s="8" t="str">
        <f>CONCATENATE(A314,"_",SUBSTITUTE(IF(ISBLANK(L314),IF(ISBLANK(J314),IF(ISBLANK(I314),H314,I314),J314),L314)," ","_"))</f>
        <v>Transect_Site4_Turdus_viscivorus</v>
      </c>
      <c r="C314" s="8" t="s">
        <v>42</v>
      </c>
      <c r="D314" s="12">
        <v>45547</v>
      </c>
      <c r="E314" s="14">
        <v>0.60555555555555551</v>
      </c>
      <c r="F314" s="8" t="s">
        <v>46</v>
      </c>
      <c r="G314" s="8" t="s">
        <v>367</v>
      </c>
      <c r="H314" s="8" t="s">
        <v>368</v>
      </c>
      <c r="I314" s="8" t="s">
        <v>372</v>
      </c>
      <c r="J314" s="8" t="s">
        <v>413</v>
      </c>
      <c r="K314" s="4" t="s">
        <v>862</v>
      </c>
      <c r="L314" s="4" t="s">
        <v>412</v>
      </c>
      <c r="M314" s="8" t="s">
        <v>61</v>
      </c>
      <c r="N314" s="8">
        <v>55.701222219999998</v>
      </c>
      <c r="O314" s="8">
        <v>-5.2701111100000002</v>
      </c>
      <c r="P314" s="16" t="s">
        <v>41</v>
      </c>
      <c r="Q314" s="8" t="s">
        <v>38</v>
      </c>
      <c r="R314" s="8" t="s">
        <v>365</v>
      </c>
      <c r="S314" s="8" t="s">
        <v>43</v>
      </c>
    </row>
    <row r="315" spans="1:19" x14ac:dyDescent="0.3">
      <c r="A315" s="8" t="s">
        <v>416</v>
      </c>
      <c r="B315" s="8" t="str">
        <f>CONCATENATE(A315,"_",SUBSTITUTE(IF(ISBLANK(L315),IF(ISBLANK(J315),IF(ISBLANK(I315),H315,I315),J315),L315)," ","_"))</f>
        <v>Transect_Site5_Anthus_pratensis</v>
      </c>
      <c r="C315" s="8" t="s">
        <v>42</v>
      </c>
      <c r="D315" s="12">
        <v>45547</v>
      </c>
      <c r="E315" s="14">
        <v>0.5444444444444444</v>
      </c>
      <c r="F315" s="8" t="s">
        <v>46</v>
      </c>
      <c r="G315" s="8" t="s">
        <v>367</v>
      </c>
      <c r="H315" s="8" t="s">
        <v>368</v>
      </c>
      <c r="I315" s="8" t="s">
        <v>372</v>
      </c>
      <c r="J315" s="8" t="s">
        <v>383</v>
      </c>
      <c r="K315" s="4" t="s">
        <v>791</v>
      </c>
      <c r="L315" s="4" t="s">
        <v>382</v>
      </c>
      <c r="M315" s="8" t="s">
        <v>61</v>
      </c>
      <c r="N315" s="8">
        <v>55.708238000000001</v>
      </c>
      <c r="O315" s="8">
        <v>-5.2800688999999998</v>
      </c>
      <c r="P315" s="16" t="s">
        <v>41</v>
      </c>
      <c r="Q315" s="8" t="s">
        <v>38</v>
      </c>
      <c r="R315" s="8" t="s">
        <v>365</v>
      </c>
      <c r="S315" s="8" t="s">
        <v>43</v>
      </c>
    </row>
    <row r="316" spans="1:19" x14ac:dyDescent="0.3">
      <c r="A316" s="8" t="s">
        <v>416</v>
      </c>
      <c r="B316" s="8" t="str">
        <f>CONCATENATE(A316,"_",SUBSTITUTE(IF(ISBLANK(L316),IF(ISBLANK(J316),IF(ISBLANK(I316),H316,I316),J316),L316)," ","_"))</f>
        <v>Transect_Site5_Apus_apus</v>
      </c>
      <c r="C316" s="8" t="s">
        <v>42</v>
      </c>
      <c r="D316" s="12">
        <v>45547</v>
      </c>
      <c r="E316" s="14">
        <v>0.5444444444444444</v>
      </c>
      <c r="F316" s="8" t="s">
        <v>46</v>
      </c>
      <c r="G316" s="8" t="s">
        <v>367</v>
      </c>
      <c r="H316" s="8" t="s">
        <v>368</v>
      </c>
      <c r="I316" s="8" t="s">
        <v>429</v>
      </c>
      <c r="J316" s="8" t="s">
        <v>430</v>
      </c>
      <c r="K316" s="4" t="s">
        <v>863</v>
      </c>
      <c r="L316" s="4" t="s">
        <v>428</v>
      </c>
      <c r="M316" s="8" t="s">
        <v>61</v>
      </c>
      <c r="N316" s="8">
        <v>55.708238000000001</v>
      </c>
      <c r="O316" s="8">
        <v>-5.2800688999999998</v>
      </c>
      <c r="P316" s="16" t="s">
        <v>41</v>
      </c>
      <c r="Q316" s="8" t="s">
        <v>38</v>
      </c>
      <c r="R316" s="8" t="s">
        <v>365</v>
      </c>
      <c r="S316" s="8" t="s">
        <v>43</v>
      </c>
    </row>
    <row r="317" spans="1:19" x14ac:dyDescent="0.3">
      <c r="A317" s="8" t="s">
        <v>416</v>
      </c>
      <c r="B317" s="8" t="str">
        <f>CONCATENATE(A317,"_",SUBSTITUTE(IF(ISBLANK(L317),IF(ISBLANK(J317),IF(ISBLANK(I317),H317,I317),J317),L317)," ","_"))</f>
        <v>Transect_Site5_Cervus_elaphus</v>
      </c>
      <c r="C317" s="8" t="s">
        <v>42</v>
      </c>
      <c r="D317" s="12">
        <v>45547</v>
      </c>
      <c r="E317" s="14">
        <v>0.5444444444444444</v>
      </c>
      <c r="F317" s="8" t="s">
        <v>46</v>
      </c>
      <c r="G317" s="8" t="s">
        <v>367</v>
      </c>
      <c r="H317" s="8" t="s">
        <v>419</v>
      </c>
      <c r="I317" s="8" t="s">
        <v>420</v>
      </c>
      <c r="J317" s="8" t="s">
        <v>421</v>
      </c>
      <c r="K317" s="4" t="s">
        <v>730</v>
      </c>
      <c r="L317" s="4" t="s">
        <v>418</v>
      </c>
      <c r="M317" s="8" t="s">
        <v>61</v>
      </c>
      <c r="N317" s="8">
        <v>55.708238000000001</v>
      </c>
      <c r="O317" s="8">
        <v>-5.2800688999999998</v>
      </c>
      <c r="P317" s="16" t="s">
        <v>41</v>
      </c>
      <c r="Q317" s="8" t="s">
        <v>38</v>
      </c>
      <c r="R317" s="8" t="s">
        <v>365</v>
      </c>
      <c r="S317" s="8" t="s">
        <v>43</v>
      </c>
    </row>
    <row r="318" spans="1:19" x14ac:dyDescent="0.3">
      <c r="A318" s="8" t="s">
        <v>416</v>
      </c>
      <c r="B318" s="8" t="str">
        <f>CONCATENATE(A318,"_",SUBSTITUTE(IF(ISBLANK(L318),IF(ISBLANK(J318),IF(ISBLANK(I318),H318,I318),J318),L318)," ","_"))</f>
        <v>Transect_Site5_Columba_palumbus</v>
      </c>
      <c r="C318" s="8" t="s">
        <v>42</v>
      </c>
      <c r="D318" s="12">
        <v>45547</v>
      </c>
      <c r="E318" s="14">
        <v>0.5444444444444444</v>
      </c>
      <c r="F318" s="8" t="s">
        <v>46</v>
      </c>
      <c r="G318" s="8" t="s">
        <v>367</v>
      </c>
      <c r="H318" s="8" t="s">
        <v>368</v>
      </c>
      <c r="I318" s="8" t="s">
        <v>426</v>
      </c>
      <c r="J318" s="8" t="s">
        <v>427</v>
      </c>
      <c r="K318" s="4" t="s">
        <v>864</v>
      </c>
      <c r="L318" s="4" t="s">
        <v>425</v>
      </c>
      <c r="M318" s="8" t="s">
        <v>61</v>
      </c>
      <c r="N318" s="8">
        <v>55.708238000000001</v>
      </c>
      <c r="O318" s="8">
        <v>-5.2800688999999998</v>
      </c>
      <c r="P318" s="16" t="s">
        <v>41</v>
      </c>
      <c r="Q318" s="8" t="s">
        <v>38</v>
      </c>
      <c r="R318" s="8" t="s">
        <v>365</v>
      </c>
      <c r="S318" s="8" t="s">
        <v>43</v>
      </c>
    </row>
    <row r="319" spans="1:19" x14ac:dyDescent="0.3">
      <c r="A319" s="8" t="s">
        <v>416</v>
      </c>
      <c r="B319" s="8" t="str">
        <f>CONCATENATE(A319,"_",SUBSTITUTE(IF(ISBLANK(L319),IF(ISBLANK(J319),IF(ISBLANK(I319),H319,I319),J319),L319)," ","_"))</f>
        <v>Transect_Site5_Corvus_corone</v>
      </c>
      <c r="C319" s="8" t="s">
        <v>42</v>
      </c>
      <c r="D319" s="12">
        <v>45547</v>
      </c>
      <c r="E319" s="14">
        <v>0.5444444444444444</v>
      </c>
      <c r="F319" s="8" t="s">
        <v>46</v>
      </c>
      <c r="G319" s="8" t="s">
        <v>367</v>
      </c>
      <c r="H319" s="8" t="s">
        <v>368</v>
      </c>
      <c r="I319" s="8" t="s">
        <v>372</v>
      </c>
      <c r="J319" s="8" t="s">
        <v>380</v>
      </c>
      <c r="K319" s="4" t="s">
        <v>776</v>
      </c>
      <c r="L319" s="4" t="s">
        <v>422</v>
      </c>
      <c r="M319" s="8" t="s">
        <v>61</v>
      </c>
      <c r="N319" s="8">
        <v>55.708238000000001</v>
      </c>
      <c r="O319" s="8">
        <v>-5.2800688999999998</v>
      </c>
      <c r="P319" s="16" t="s">
        <v>41</v>
      </c>
      <c r="Q319" s="8" t="s">
        <v>38</v>
      </c>
      <c r="R319" s="8" t="s">
        <v>365</v>
      </c>
      <c r="S319" s="8" t="s">
        <v>43</v>
      </c>
    </row>
    <row r="320" spans="1:19" x14ac:dyDescent="0.3">
      <c r="A320" s="8" t="s">
        <v>416</v>
      </c>
      <c r="B320" s="8" t="str">
        <f>CONCATENATE(A320,"_",SUBSTITUTE(IF(ISBLANK(L320),IF(ISBLANK(J320),IF(ISBLANK(I320),H320,I320),J320),L320)," ","_"))</f>
        <v>Transect_Site5_Delichon_urbicum</v>
      </c>
      <c r="C320" s="8" t="s">
        <v>42</v>
      </c>
      <c r="D320" s="12">
        <v>45547</v>
      </c>
      <c r="E320" s="14">
        <v>0.5444444444444444</v>
      </c>
      <c r="F320" s="8" t="s">
        <v>46</v>
      </c>
      <c r="G320" s="8" t="s">
        <v>367</v>
      </c>
      <c r="H320" s="8" t="s">
        <v>368</v>
      </c>
      <c r="I320" s="8" t="s">
        <v>372</v>
      </c>
      <c r="J320" s="8" t="s">
        <v>424</v>
      </c>
      <c r="K320" s="4" t="s">
        <v>865</v>
      </c>
      <c r="L320" s="4" t="s">
        <v>423</v>
      </c>
      <c r="M320" s="8" t="s">
        <v>61</v>
      </c>
      <c r="N320" s="8">
        <v>55.708238000000001</v>
      </c>
      <c r="O320" s="8">
        <v>-5.2800688999999998</v>
      </c>
      <c r="P320" s="16" t="s">
        <v>41</v>
      </c>
      <c r="Q320" s="8" t="s">
        <v>38</v>
      </c>
      <c r="R320" s="8" t="s">
        <v>365</v>
      </c>
      <c r="S320" s="8" t="s">
        <v>43</v>
      </c>
    </row>
    <row r="321" spans="1:19" x14ac:dyDescent="0.3">
      <c r="A321" s="8" t="s">
        <v>416</v>
      </c>
      <c r="B321" s="8" t="str">
        <f>CONCATENATE(A321,"_",SUBSTITUTE(IF(ISBLANK(L321),IF(ISBLANK(J321),IF(ISBLANK(I321),H321,I321),J321),L321)," ","_"))</f>
        <v>Transect_Site5_Falco_tinnunculus</v>
      </c>
      <c r="C321" s="8" t="s">
        <v>42</v>
      </c>
      <c r="D321" s="12">
        <v>45547</v>
      </c>
      <c r="E321" s="14">
        <v>0.5444444444444444</v>
      </c>
      <c r="F321" s="8" t="s">
        <v>46</v>
      </c>
      <c r="G321" s="8" t="s">
        <v>367</v>
      </c>
      <c r="H321" s="8" t="s">
        <v>368</v>
      </c>
      <c r="I321" s="8" t="s">
        <v>404</v>
      </c>
      <c r="J321" s="8" t="s">
        <v>405</v>
      </c>
      <c r="K321" s="4" t="s">
        <v>855</v>
      </c>
      <c r="L321" s="4" t="s">
        <v>403</v>
      </c>
      <c r="M321" s="8" t="s">
        <v>61</v>
      </c>
      <c r="N321" s="8">
        <v>55.708238000000001</v>
      </c>
      <c r="O321" s="8">
        <v>-5.2800688999999998</v>
      </c>
      <c r="P321" s="16" t="s">
        <v>41</v>
      </c>
      <c r="Q321" s="8" t="s">
        <v>38</v>
      </c>
      <c r="R321" s="8" t="s">
        <v>365</v>
      </c>
      <c r="S321" s="8" t="s">
        <v>43</v>
      </c>
    </row>
    <row r="322" spans="1:19" x14ac:dyDescent="0.3">
      <c r="A322" s="8" t="s">
        <v>416</v>
      </c>
      <c r="B322" s="8" t="str">
        <f>CONCATENATE(A322,"_",SUBSTITUTE(IF(ISBLANK(L322),IF(ISBLANK(J322),IF(ISBLANK(I322),H322,I322),J322),L322)," ","_"))</f>
        <v>Transect_Site5_Fringilla_coelebs</v>
      </c>
      <c r="C322" s="8" t="s">
        <v>42</v>
      </c>
      <c r="D322" s="12">
        <v>45547</v>
      </c>
      <c r="E322" s="14">
        <v>0.5444444444444444</v>
      </c>
      <c r="F322" s="8" t="s">
        <v>46</v>
      </c>
      <c r="G322" s="8" t="s">
        <v>367</v>
      </c>
      <c r="H322" s="8" t="s">
        <v>368</v>
      </c>
      <c r="I322" s="8" t="s">
        <v>372</v>
      </c>
      <c r="J322" s="8" t="s">
        <v>378</v>
      </c>
      <c r="K322" s="4" t="s">
        <v>849</v>
      </c>
      <c r="L322" s="4" t="s">
        <v>377</v>
      </c>
      <c r="M322" s="8" t="s">
        <v>61</v>
      </c>
      <c r="N322" s="8">
        <v>55.708238000000001</v>
      </c>
      <c r="O322" s="8">
        <v>-5.2800688999999998</v>
      </c>
      <c r="P322" s="16" t="s">
        <v>41</v>
      </c>
      <c r="Q322" s="8" t="s">
        <v>38</v>
      </c>
      <c r="R322" s="8" t="s">
        <v>365</v>
      </c>
      <c r="S322" s="8" t="s">
        <v>43</v>
      </c>
    </row>
    <row r="323" spans="1:19" x14ac:dyDescent="0.3">
      <c r="A323" s="8" t="s">
        <v>431</v>
      </c>
      <c r="B323" s="8" t="str">
        <f>CONCATENATE(A323,"_",SUBSTITUTE(IF(ISBLANK(L323),IF(ISBLANK(J323),IF(ISBLANK(I323),H323,I323),J323),L323)," ","_"))</f>
        <v>Transect_Site6_Anthus_pratensis</v>
      </c>
      <c r="C323" s="8" t="s">
        <v>42</v>
      </c>
      <c r="D323" s="12">
        <v>45547</v>
      </c>
      <c r="E323" s="14">
        <v>0.46875</v>
      </c>
      <c r="F323" s="8" t="s">
        <v>46</v>
      </c>
      <c r="G323" s="8" t="s">
        <v>367</v>
      </c>
      <c r="H323" s="8" t="s">
        <v>368</v>
      </c>
      <c r="I323" s="8" t="s">
        <v>372</v>
      </c>
      <c r="J323" s="8" t="s">
        <v>383</v>
      </c>
      <c r="K323" s="4" t="s">
        <v>791</v>
      </c>
      <c r="L323" s="4" t="s">
        <v>382</v>
      </c>
      <c r="M323" s="8" t="s">
        <v>61</v>
      </c>
      <c r="N323" s="8">
        <v>55.70519444</v>
      </c>
      <c r="O323" s="8">
        <v>-5.2726666699999996</v>
      </c>
      <c r="P323" s="16" t="s">
        <v>41</v>
      </c>
      <c r="Q323" s="8" t="s">
        <v>38</v>
      </c>
      <c r="R323" s="8" t="s">
        <v>365</v>
      </c>
      <c r="S323" s="8" t="s">
        <v>43</v>
      </c>
    </row>
    <row r="324" spans="1:19" x14ac:dyDescent="0.3">
      <c r="A324" s="8" t="s">
        <v>431</v>
      </c>
      <c r="B324" s="8" t="str">
        <f>CONCATENATE(A324,"_",SUBSTITUTE(IF(ISBLANK(L324),IF(ISBLANK(J324),IF(ISBLANK(I324),H324,I324),J324),L324)," ","_"))</f>
        <v>Transect_Site6_Aquila_chrysaetos</v>
      </c>
      <c r="C324" s="8" t="s">
        <v>42</v>
      </c>
      <c r="D324" s="12">
        <v>45547</v>
      </c>
      <c r="E324" s="14">
        <v>0.46875</v>
      </c>
      <c r="F324" s="8" t="s">
        <v>46</v>
      </c>
      <c r="G324" s="8" t="s">
        <v>367</v>
      </c>
      <c r="H324" s="8" t="s">
        <v>368</v>
      </c>
      <c r="I324" s="8" t="s">
        <v>386</v>
      </c>
      <c r="J324" s="8" t="s">
        <v>387</v>
      </c>
      <c r="K324" s="4" t="s">
        <v>786</v>
      </c>
      <c r="L324" s="4" t="s">
        <v>385</v>
      </c>
      <c r="M324" s="8" t="s">
        <v>61</v>
      </c>
      <c r="N324" s="8">
        <v>55.70519444</v>
      </c>
      <c r="O324" s="8">
        <v>-5.2726666699999996</v>
      </c>
      <c r="P324" s="16" t="s">
        <v>41</v>
      </c>
      <c r="Q324" s="8" t="s">
        <v>38</v>
      </c>
      <c r="R324" s="8" t="s">
        <v>365</v>
      </c>
      <c r="S324" s="8" t="s">
        <v>43</v>
      </c>
    </row>
    <row r="325" spans="1:19" x14ac:dyDescent="0.3">
      <c r="A325" s="8" t="s">
        <v>457</v>
      </c>
      <c r="B325" s="8" t="str">
        <f>CONCATENATE(A325,"_",SUBSTITUTE(IF(ISBLANK(L325),IF(ISBLANK(J325),IF(ISBLANK(I325),H325,I325),J325),L325)," ","_"))</f>
        <v>day2_audio1_Pipistrellus_nathusii</v>
      </c>
      <c r="C325" s="8" t="s">
        <v>442</v>
      </c>
      <c r="D325" s="18">
        <v>45548</v>
      </c>
      <c r="E325" s="18" t="s">
        <v>458</v>
      </c>
      <c r="F325" s="8" t="s">
        <v>46</v>
      </c>
      <c r="G325" s="8" t="s">
        <v>367</v>
      </c>
      <c r="H325" s="8" t="s">
        <v>419</v>
      </c>
      <c r="I325" s="8" t="s">
        <v>445</v>
      </c>
      <c r="J325" s="8" t="s">
        <v>446</v>
      </c>
      <c r="K325" s="4" t="s">
        <v>731</v>
      </c>
      <c r="L325" s="4" t="s">
        <v>456</v>
      </c>
      <c r="M325" s="4" t="s">
        <v>61</v>
      </c>
      <c r="N325" s="8">
        <v>55.70091</v>
      </c>
      <c r="O325" s="8">
        <v>-5.2836100000000004</v>
      </c>
      <c r="P325" s="8" t="s">
        <v>41</v>
      </c>
      <c r="Q325" s="8" t="s">
        <v>38</v>
      </c>
      <c r="R325" s="8">
        <v>13</v>
      </c>
      <c r="S325" s="8" t="s">
        <v>43</v>
      </c>
    </row>
    <row r="326" spans="1:19" x14ac:dyDescent="0.3">
      <c r="A326" s="8" t="s">
        <v>457</v>
      </c>
      <c r="B326" s="8" t="str">
        <f>CONCATENATE(A326,"_",SUBSTITUTE(IF(ISBLANK(L326),IF(ISBLANK(J326),IF(ISBLANK(I326),H326,I326),J326),L326)," ","_"))</f>
        <v>day2_audio1_Pipistrellus_pipistrellus</v>
      </c>
      <c r="C326" s="8" t="s">
        <v>442</v>
      </c>
      <c r="D326" s="18">
        <v>45548</v>
      </c>
      <c r="E326" s="18" t="s">
        <v>458</v>
      </c>
      <c r="F326" s="8" t="s">
        <v>46</v>
      </c>
      <c r="G326" s="8" t="s">
        <v>367</v>
      </c>
      <c r="H326" s="8" t="s">
        <v>419</v>
      </c>
      <c r="I326" s="8" t="s">
        <v>445</v>
      </c>
      <c r="J326" s="8" t="s">
        <v>446</v>
      </c>
      <c r="K326" s="4" t="s">
        <v>731</v>
      </c>
      <c r="L326" s="4" t="s">
        <v>444</v>
      </c>
      <c r="M326" s="4" t="s">
        <v>61</v>
      </c>
      <c r="N326" s="8">
        <v>55.70091</v>
      </c>
      <c r="O326" s="8">
        <v>-5.2836100000000004</v>
      </c>
      <c r="P326" s="8" t="s">
        <v>41</v>
      </c>
      <c r="Q326" s="8" t="s">
        <v>38</v>
      </c>
      <c r="R326" s="8">
        <v>284</v>
      </c>
      <c r="S326" s="8" t="s">
        <v>43</v>
      </c>
    </row>
    <row r="327" spans="1:19" x14ac:dyDescent="0.3">
      <c r="A327" s="8" t="s">
        <v>460</v>
      </c>
      <c r="B327" s="8" t="str">
        <f>CONCATENATE(A327,"_",SUBSTITUTE(IF(ISBLANK(L327),IF(ISBLANK(J327),IF(ISBLANK(I327),H327,I327),J327),L327)," ","_"))</f>
        <v>day2_audio2_Pipistrellus_pipistrellus</v>
      </c>
      <c r="C327" s="8" t="s">
        <v>442</v>
      </c>
      <c r="D327" s="18">
        <v>45548</v>
      </c>
      <c r="E327" s="18" t="s">
        <v>458</v>
      </c>
      <c r="F327" s="8" t="s">
        <v>46</v>
      </c>
      <c r="G327" s="8" t="s">
        <v>367</v>
      </c>
      <c r="H327" s="8" t="s">
        <v>419</v>
      </c>
      <c r="I327" s="8" t="s">
        <v>445</v>
      </c>
      <c r="J327" s="8" t="s">
        <v>446</v>
      </c>
      <c r="K327" s="4" t="s">
        <v>731</v>
      </c>
      <c r="L327" s="4" t="s">
        <v>444</v>
      </c>
      <c r="M327" s="4" t="s">
        <v>61</v>
      </c>
      <c r="N327" s="8">
        <v>55.698990000000002</v>
      </c>
      <c r="O327" s="8">
        <v>-5.2823099999999998</v>
      </c>
      <c r="P327" s="8" t="s">
        <v>41</v>
      </c>
      <c r="Q327" s="8" t="s">
        <v>38</v>
      </c>
      <c r="R327" s="8">
        <v>274</v>
      </c>
      <c r="S327" s="8" t="s">
        <v>43</v>
      </c>
    </row>
    <row r="328" spans="1:19" x14ac:dyDescent="0.3">
      <c r="A328" s="8" t="s">
        <v>463</v>
      </c>
      <c r="B328" s="8" t="str">
        <f>CONCATENATE(A328,"_",SUBSTITUTE(IF(ISBLANK(L328),IF(ISBLANK(J328),IF(ISBLANK(I328),H328,I328),J328),L328)," ","_"))</f>
        <v>day2_audio3_Myotis_sp.</v>
      </c>
      <c r="C328" s="8" t="s">
        <v>442</v>
      </c>
      <c r="D328" s="18">
        <v>45548</v>
      </c>
      <c r="E328" s="18" t="s">
        <v>458</v>
      </c>
      <c r="F328" s="8" t="s">
        <v>46</v>
      </c>
      <c r="G328" s="8" t="s">
        <v>367</v>
      </c>
      <c r="H328" s="8" t="s">
        <v>419</v>
      </c>
      <c r="I328" s="8" t="s">
        <v>445</v>
      </c>
      <c r="J328" s="8" t="s">
        <v>446</v>
      </c>
      <c r="K328" s="4" t="s">
        <v>732</v>
      </c>
      <c r="L328" s="4" t="s">
        <v>500</v>
      </c>
      <c r="M328" s="4" t="s">
        <v>51</v>
      </c>
      <c r="N328" s="8">
        <v>55.70552</v>
      </c>
      <c r="O328" s="8">
        <v>-5.2824600000000004</v>
      </c>
      <c r="P328" s="8" t="s">
        <v>41</v>
      </c>
      <c r="Q328" s="8" t="s">
        <v>38</v>
      </c>
      <c r="R328" s="8">
        <v>79</v>
      </c>
      <c r="S328" s="8" t="s">
        <v>43</v>
      </c>
    </row>
    <row r="329" spans="1:19" x14ac:dyDescent="0.3">
      <c r="A329" s="8" t="s">
        <v>463</v>
      </c>
      <c r="B329" s="8" t="str">
        <f>CONCATENATE(A329,"_",SUBSTITUTE(IF(ISBLANK(L329),IF(ISBLANK(J329),IF(ISBLANK(I329),H329,I329),J329),L329)," ","_"))</f>
        <v>day2_audio3_Pipistrellus_nathusii</v>
      </c>
      <c r="C329" s="8" t="s">
        <v>442</v>
      </c>
      <c r="D329" s="18">
        <v>45548</v>
      </c>
      <c r="E329" s="18" t="s">
        <v>458</v>
      </c>
      <c r="F329" s="8" t="s">
        <v>46</v>
      </c>
      <c r="G329" s="8" t="s">
        <v>367</v>
      </c>
      <c r="H329" s="8" t="s">
        <v>419</v>
      </c>
      <c r="I329" s="8" t="s">
        <v>445</v>
      </c>
      <c r="J329" s="8" t="s">
        <v>446</v>
      </c>
      <c r="K329" s="4" t="s">
        <v>731</v>
      </c>
      <c r="L329" s="4" t="s">
        <v>456</v>
      </c>
      <c r="M329" s="4" t="s">
        <v>61</v>
      </c>
      <c r="N329" s="8">
        <v>55.70552</v>
      </c>
      <c r="O329" s="8">
        <v>-5.2824600000000004</v>
      </c>
      <c r="P329" s="8" t="s">
        <v>41</v>
      </c>
      <c r="Q329" s="8" t="s">
        <v>38</v>
      </c>
      <c r="R329" s="8">
        <v>30</v>
      </c>
      <c r="S329" s="8" t="s">
        <v>43</v>
      </c>
    </row>
    <row r="330" spans="1:19" x14ac:dyDescent="0.3">
      <c r="A330" s="8" t="s">
        <v>463</v>
      </c>
      <c r="B330" s="8" t="str">
        <f>CONCATENATE(A330,"_",SUBSTITUTE(IF(ISBLANK(L330),IF(ISBLANK(J330),IF(ISBLANK(I330),H330,I330),J330),L330)," ","_"))</f>
        <v>day2_audio3_Pipistrellus_pipistrellus</v>
      </c>
      <c r="C330" s="8" t="s">
        <v>442</v>
      </c>
      <c r="D330" s="18">
        <v>45548</v>
      </c>
      <c r="E330" s="18" t="s">
        <v>458</v>
      </c>
      <c r="F330" s="8" t="s">
        <v>46</v>
      </c>
      <c r="G330" s="8" t="s">
        <v>367</v>
      </c>
      <c r="H330" s="8" t="s">
        <v>419</v>
      </c>
      <c r="I330" s="8" t="s">
        <v>445</v>
      </c>
      <c r="J330" s="8" t="s">
        <v>446</v>
      </c>
      <c r="K330" s="4" t="s">
        <v>731</v>
      </c>
      <c r="L330" s="4" t="s">
        <v>444</v>
      </c>
      <c r="M330" s="4" t="s">
        <v>61</v>
      </c>
      <c r="N330" s="8">
        <v>55.70552</v>
      </c>
      <c r="O330" s="8">
        <v>-5.2824600000000004</v>
      </c>
      <c r="P330" s="8" t="s">
        <v>41</v>
      </c>
      <c r="Q330" s="8" t="s">
        <v>38</v>
      </c>
      <c r="R330" s="8">
        <v>14992</v>
      </c>
      <c r="S330" s="8" t="s">
        <v>43</v>
      </c>
    </row>
    <row r="331" spans="1:19" x14ac:dyDescent="0.3">
      <c r="A331" s="8" t="s">
        <v>463</v>
      </c>
      <c r="B331" s="8" t="str">
        <f>CONCATENATE(A331,"_",SUBSTITUTE(IF(ISBLANK(L331),IF(ISBLANK(J331),IF(ISBLANK(I331),H331,I331),J331),L331)," ","_"))</f>
        <v>day2_audio3_Pipistrellus_pygmaeus</v>
      </c>
      <c r="C331" s="8" t="s">
        <v>442</v>
      </c>
      <c r="D331" s="18">
        <v>45548</v>
      </c>
      <c r="E331" s="18" t="s">
        <v>458</v>
      </c>
      <c r="F331" s="8" t="s">
        <v>46</v>
      </c>
      <c r="G331" s="8" t="s">
        <v>367</v>
      </c>
      <c r="H331" s="8" t="s">
        <v>419</v>
      </c>
      <c r="I331" s="8" t="s">
        <v>445</v>
      </c>
      <c r="J331" s="8" t="s">
        <v>446</v>
      </c>
      <c r="K331" s="4" t="s">
        <v>731</v>
      </c>
      <c r="L331" s="4" t="s">
        <v>448</v>
      </c>
      <c r="M331" s="4" t="s">
        <v>61</v>
      </c>
      <c r="N331" s="8">
        <v>55.70552</v>
      </c>
      <c r="O331" s="8">
        <v>-5.2824600000000004</v>
      </c>
      <c r="P331" s="8" t="s">
        <v>41</v>
      </c>
      <c r="Q331" s="8" t="s">
        <v>38</v>
      </c>
      <c r="R331" s="8">
        <v>325</v>
      </c>
      <c r="S331" s="8" t="s">
        <v>43</v>
      </c>
    </row>
    <row r="332" spans="1:19" x14ac:dyDescent="0.3">
      <c r="A332" s="8" t="s">
        <v>463</v>
      </c>
      <c r="B332" s="8" t="str">
        <f>CONCATENATE(A332,"_",SUBSTITUTE(IF(ISBLANK(L332),IF(ISBLANK(J332),IF(ISBLANK(I332),H332,I332),J332),L332)," ","_"))</f>
        <v>day2_audio3_Plecotus_auritus</v>
      </c>
      <c r="C332" s="8" t="s">
        <v>442</v>
      </c>
      <c r="D332" s="18">
        <v>45548</v>
      </c>
      <c r="E332" s="18" t="s">
        <v>458</v>
      </c>
      <c r="F332" s="8" t="s">
        <v>46</v>
      </c>
      <c r="G332" s="8" t="s">
        <v>367</v>
      </c>
      <c r="H332" s="8" t="s">
        <v>419</v>
      </c>
      <c r="I332" s="8" t="s">
        <v>445</v>
      </c>
      <c r="J332" s="8" t="s">
        <v>446</v>
      </c>
      <c r="K332" s="4" t="s">
        <v>734</v>
      </c>
      <c r="L332" s="4" t="s">
        <v>466</v>
      </c>
      <c r="M332" s="4" t="s">
        <v>61</v>
      </c>
      <c r="N332" s="8">
        <v>55.70552</v>
      </c>
      <c r="O332" s="8">
        <v>-5.2824600000000004</v>
      </c>
      <c r="P332" s="8" t="s">
        <v>41</v>
      </c>
      <c r="Q332" s="8" t="s">
        <v>38</v>
      </c>
      <c r="R332" s="8">
        <v>19</v>
      </c>
      <c r="S332" s="8" t="s">
        <v>43</v>
      </c>
    </row>
    <row r="333" spans="1:19" x14ac:dyDescent="0.3">
      <c r="A333" s="8" t="s">
        <v>467</v>
      </c>
      <c r="B333" s="8" t="str">
        <f>CONCATENATE(A333,"_",SUBSTITUTE(IF(ISBLANK(L333),IF(ISBLANK(J333),IF(ISBLANK(I333),H333,I333),J333),L333)," ","_"))</f>
        <v>day2_audio4_Myotis_sp.</v>
      </c>
      <c r="C333" s="8" t="s">
        <v>442</v>
      </c>
      <c r="D333" s="18">
        <v>45548</v>
      </c>
      <c r="E333" s="18" t="s">
        <v>458</v>
      </c>
      <c r="F333" s="8" t="s">
        <v>46</v>
      </c>
      <c r="G333" s="8" t="s">
        <v>367</v>
      </c>
      <c r="H333" s="8" t="s">
        <v>419</v>
      </c>
      <c r="I333" s="8" t="s">
        <v>445</v>
      </c>
      <c r="J333" s="8" t="s">
        <v>446</v>
      </c>
      <c r="K333" s="4" t="s">
        <v>732</v>
      </c>
      <c r="L333" s="4" t="s">
        <v>500</v>
      </c>
      <c r="M333" s="4" t="s">
        <v>51</v>
      </c>
      <c r="N333" s="8">
        <v>55.703139999999998</v>
      </c>
      <c r="O333" s="8">
        <v>-5.2790100000000004</v>
      </c>
      <c r="P333" s="8" t="s">
        <v>41</v>
      </c>
      <c r="Q333" s="8" t="s">
        <v>38</v>
      </c>
      <c r="R333" s="8">
        <v>3</v>
      </c>
      <c r="S333" s="8" t="s">
        <v>43</v>
      </c>
    </row>
    <row r="334" spans="1:19" x14ac:dyDescent="0.3">
      <c r="A334" s="8" t="s">
        <v>467</v>
      </c>
      <c r="B334" s="8" t="str">
        <f>CONCATENATE(A334,"_",SUBSTITUTE(IF(ISBLANK(L334),IF(ISBLANK(J334),IF(ISBLANK(I334),H334,I334),J334),L334)," ","_"))</f>
        <v>day2_audio4_Pipistrellus_pipistrellus</v>
      </c>
      <c r="C334" s="8" t="s">
        <v>442</v>
      </c>
      <c r="D334" s="18">
        <v>45548</v>
      </c>
      <c r="E334" s="18" t="s">
        <v>458</v>
      </c>
      <c r="F334" s="8" t="s">
        <v>46</v>
      </c>
      <c r="G334" s="8" t="s">
        <v>367</v>
      </c>
      <c r="H334" s="8" t="s">
        <v>419</v>
      </c>
      <c r="I334" s="8" t="s">
        <v>445</v>
      </c>
      <c r="J334" s="8" t="s">
        <v>446</v>
      </c>
      <c r="K334" s="4" t="s">
        <v>731</v>
      </c>
      <c r="L334" s="4" t="s">
        <v>444</v>
      </c>
      <c r="M334" s="4" t="s">
        <v>61</v>
      </c>
      <c r="N334" s="8">
        <v>55.703139999999998</v>
      </c>
      <c r="O334" s="8">
        <v>-5.2790100000000004</v>
      </c>
      <c r="P334" s="8" t="s">
        <v>41</v>
      </c>
      <c r="Q334" s="8" t="s">
        <v>38</v>
      </c>
      <c r="R334" s="8">
        <v>1604</v>
      </c>
      <c r="S334" s="8" t="s">
        <v>43</v>
      </c>
    </row>
    <row r="335" spans="1:19" x14ac:dyDescent="0.3">
      <c r="A335" s="8" t="s">
        <v>467</v>
      </c>
      <c r="B335" s="8" t="str">
        <f>CONCATENATE(A335,"_",SUBSTITUTE(IF(ISBLANK(L335),IF(ISBLANK(J335),IF(ISBLANK(I335),H335,I335),J335),L335)," ","_"))</f>
        <v>day2_audio4_Pipistrellus_pygmaeus</v>
      </c>
      <c r="C335" s="8" t="s">
        <v>442</v>
      </c>
      <c r="D335" s="18">
        <v>45548</v>
      </c>
      <c r="E335" s="18" t="s">
        <v>458</v>
      </c>
      <c r="F335" s="8" t="s">
        <v>46</v>
      </c>
      <c r="G335" s="8" t="s">
        <v>367</v>
      </c>
      <c r="H335" s="8" t="s">
        <v>419</v>
      </c>
      <c r="I335" s="8" t="s">
        <v>445</v>
      </c>
      <c r="J335" s="8" t="s">
        <v>446</v>
      </c>
      <c r="K335" s="4" t="s">
        <v>731</v>
      </c>
      <c r="L335" s="4" t="s">
        <v>448</v>
      </c>
      <c r="M335" s="4" t="s">
        <v>61</v>
      </c>
      <c r="N335" s="8">
        <v>55.703139999999998</v>
      </c>
      <c r="O335" s="8">
        <v>-5.2790100000000004</v>
      </c>
      <c r="P335" s="8" t="s">
        <v>41</v>
      </c>
      <c r="Q335" s="8" t="s">
        <v>38</v>
      </c>
      <c r="R335" s="8">
        <v>175</v>
      </c>
      <c r="S335" s="8" t="s">
        <v>43</v>
      </c>
    </row>
    <row r="336" spans="1:19" x14ac:dyDescent="0.3">
      <c r="A336" s="8" t="s">
        <v>467</v>
      </c>
      <c r="B336" s="8" t="str">
        <f>CONCATENATE(A336,"_",SUBSTITUTE(IF(ISBLANK(L336),IF(ISBLANK(J336),IF(ISBLANK(I336),H336,I336),J336),L336)," ","_"))</f>
        <v>day2_audio4_Plecotus_auritus</v>
      </c>
      <c r="C336" s="8" t="s">
        <v>442</v>
      </c>
      <c r="D336" s="18">
        <v>45548</v>
      </c>
      <c r="E336" s="18" t="s">
        <v>458</v>
      </c>
      <c r="F336" s="8" t="s">
        <v>46</v>
      </c>
      <c r="G336" s="8" t="s">
        <v>367</v>
      </c>
      <c r="H336" s="8" t="s">
        <v>419</v>
      </c>
      <c r="I336" s="8" t="s">
        <v>445</v>
      </c>
      <c r="J336" s="8" t="s">
        <v>446</v>
      </c>
      <c r="K336" s="4" t="s">
        <v>734</v>
      </c>
      <c r="L336" s="4" t="s">
        <v>466</v>
      </c>
      <c r="M336" s="4" t="s">
        <v>61</v>
      </c>
      <c r="N336" s="8">
        <v>55.703139999999998</v>
      </c>
      <c r="O336" s="8">
        <v>-5.2790100000000004</v>
      </c>
      <c r="P336" s="8" t="s">
        <v>41</v>
      </c>
      <c r="Q336" s="8" t="s">
        <v>38</v>
      </c>
      <c r="R336" s="8">
        <v>2</v>
      </c>
      <c r="S336" s="8" t="s">
        <v>43</v>
      </c>
    </row>
    <row r="337" spans="1:19" x14ac:dyDescent="0.3">
      <c r="A337" s="4" t="s">
        <v>243</v>
      </c>
      <c r="B337" s="8" t="str">
        <f>CONCATENATE(A337,"_",SUBSTITUTE(IF(ISBLANK(L337),IF(ISBLANK(J337),IF(ISBLANK(I337),H337,I337),J337),L337)," ","_"))</f>
        <v>NSTransect_1_subsample_1_Coleoptera_sp.</v>
      </c>
      <c r="C337" s="8" t="s">
        <v>42</v>
      </c>
      <c r="D337" s="22">
        <v>45548</v>
      </c>
      <c r="E337" s="6">
        <v>0.4201388888888889</v>
      </c>
      <c r="F337" s="8" t="s">
        <v>46</v>
      </c>
      <c r="G337" s="8" t="s">
        <v>47</v>
      </c>
      <c r="H337" s="4" t="s">
        <v>48</v>
      </c>
      <c r="I337" s="4" t="s">
        <v>253</v>
      </c>
      <c r="J337" s="16" t="s">
        <v>760</v>
      </c>
      <c r="K337" s="4" t="s">
        <v>760</v>
      </c>
      <c r="L337" s="4" t="s">
        <v>760</v>
      </c>
      <c r="M337" s="4" t="s">
        <v>28</v>
      </c>
      <c r="N337" s="4">
        <v>55.704721999999997</v>
      </c>
      <c r="O337" s="4">
        <v>-5.2675000000000001</v>
      </c>
      <c r="P337" s="16" t="s">
        <v>41</v>
      </c>
      <c r="Q337" s="4" t="s">
        <v>38</v>
      </c>
      <c r="R337" s="4">
        <v>1</v>
      </c>
      <c r="S337" s="8" t="s">
        <v>43</v>
      </c>
    </row>
    <row r="338" spans="1:19" x14ac:dyDescent="0.3">
      <c r="A338" s="4" t="s">
        <v>243</v>
      </c>
      <c r="B338" s="8" t="str">
        <f>CONCATENATE(A338,"_",SUBSTITUTE(IF(ISBLANK(L338),IF(ISBLANK(J338),IF(ISBLANK(I338),H338,I338),J338),L338)," ","_"))</f>
        <v>NSTransect_1_subsample_1_Ephemeroptera_sp.</v>
      </c>
      <c r="C338" s="8" t="s">
        <v>42</v>
      </c>
      <c r="D338" s="22">
        <v>45548</v>
      </c>
      <c r="E338" s="6">
        <v>0.4201388888888889</v>
      </c>
      <c r="F338" s="4" t="s">
        <v>46</v>
      </c>
      <c r="G338" s="4" t="s">
        <v>47</v>
      </c>
      <c r="H338" s="4" t="s">
        <v>48</v>
      </c>
      <c r="I338" s="4" t="s">
        <v>252</v>
      </c>
      <c r="J338" s="16" t="s">
        <v>761</v>
      </c>
      <c r="K338" s="4" t="s">
        <v>761</v>
      </c>
      <c r="L338" s="4" t="s">
        <v>761</v>
      </c>
      <c r="M338" s="4" t="s">
        <v>28</v>
      </c>
      <c r="N338" s="4">
        <v>55.704721999999997</v>
      </c>
      <c r="O338" s="4">
        <v>-5.2675000000000001</v>
      </c>
      <c r="P338" s="16" t="s">
        <v>41</v>
      </c>
      <c r="Q338" s="4" t="s">
        <v>38</v>
      </c>
      <c r="R338" s="4">
        <v>1</v>
      </c>
      <c r="S338" s="8" t="s">
        <v>43</v>
      </c>
    </row>
    <row r="339" spans="1:19" x14ac:dyDescent="0.3">
      <c r="A339" s="4" t="s">
        <v>243</v>
      </c>
      <c r="B339" s="8" t="str">
        <f>CONCATENATE(A339,"_",SUBSTITUTE(IF(ISBLANK(L339),IF(ISBLANK(J339),IF(ISBLANK(I339),H339,I339),J339),L339)," ","_"))</f>
        <v>NSTransect_1_subsample_1_Plecoptera_sp.</v>
      </c>
      <c r="C339" s="8" t="s">
        <v>42</v>
      </c>
      <c r="D339" s="22">
        <v>45548</v>
      </c>
      <c r="E339" s="6">
        <v>0.4201388888888889</v>
      </c>
      <c r="F339" s="4" t="s">
        <v>46</v>
      </c>
      <c r="G339" s="4" t="s">
        <v>47</v>
      </c>
      <c r="H339" s="4" t="s">
        <v>48</v>
      </c>
      <c r="I339" s="4" t="s">
        <v>251</v>
      </c>
      <c r="J339" s="16" t="s">
        <v>762</v>
      </c>
      <c r="K339" s="4" t="s">
        <v>762</v>
      </c>
      <c r="L339" s="4" t="s">
        <v>762</v>
      </c>
      <c r="M339" s="4" t="s">
        <v>28</v>
      </c>
      <c r="N339" s="4">
        <v>55.704721999999997</v>
      </c>
      <c r="O339" s="4">
        <v>-5.2675000000000001</v>
      </c>
      <c r="P339" s="16" t="s">
        <v>41</v>
      </c>
      <c r="Q339" s="4" t="s">
        <v>38</v>
      </c>
      <c r="R339" s="4">
        <v>3</v>
      </c>
      <c r="S339" s="8" t="s">
        <v>43</v>
      </c>
    </row>
    <row r="340" spans="1:19" x14ac:dyDescent="0.3">
      <c r="A340" s="4" t="s">
        <v>243</v>
      </c>
      <c r="B340" s="8" t="str">
        <f>CONCATENATE(A340,"_",SUBSTITUTE(IF(ISBLANK(L340),IF(ISBLANK(J340),IF(ISBLANK(I340),H340,I340),J340),L340)," ","_"))</f>
        <v>NSTransect_1_subsample_1_Trichoptera_sp.</v>
      </c>
      <c r="C340" s="8" t="s">
        <v>42</v>
      </c>
      <c r="D340" s="22">
        <v>45548</v>
      </c>
      <c r="E340" s="6">
        <v>0.4201388888888889</v>
      </c>
      <c r="F340" s="4" t="s">
        <v>46</v>
      </c>
      <c r="G340" s="4" t="s">
        <v>47</v>
      </c>
      <c r="H340" s="4" t="s">
        <v>48</v>
      </c>
      <c r="I340" s="4" t="s">
        <v>84</v>
      </c>
      <c r="J340" s="16" t="s">
        <v>763</v>
      </c>
      <c r="K340" s="4" t="s">
        <v>763</v>
      </c>
      <c r="L340" s="4" t="s">
        <v>763</v>
      </c>
      <c r="M340" s="4" t="s">
        <v>28</v>
      </c>
      <c r="N340" s="4">
        <v>55.704721999999997</v>
      </c>
      <c r="O340" s="4">
        <v>-5.2675000000000001</v>
      </c>
      <c r="P340" s="16" t="s">
        <v>41</v>
      </c>
      <c r="Q340" s="4" t="s">
        <v>38</v>
      </c>
      <c r="R340" s="4">
        <v>1</v>
      </c>
      <c r="S340" s="8" t="s">
        <v>43</v>
      </c>
    </row>
    <row r="341" spans="1:19" x14ac:dyDescent="0.3">
      <c r="A341" s="4" t="s">
        <v>254</v>
      </c>
      <c r="B341" s="8" t="str">
        <f>CONCATENATE(A341,"_",SUBSTITUTE(IF(ISBLANK(L341),IF(ISBLANK(J341),IF(ISBLANK(I341),H341,I341),J341),L341)," ","_"))</f>
        <v>NSTransect_1_subsample_2_Ephemeroptera_sp.</v>
      </c>
      <c r="C341" s="8" t="s">
        <v>42</v>
      </c>
      <c r="D341" s="22">
        <v>45548</v>
      </c>
      <c r="E341" s="6">
        <v>0.4201388888888889</v>
      </c>
      <c r="F341" s="4" t="s">
        <v>46</v>
      </c>
      <c r="G341" s="4" t="s">
        <v>47</v>
      </c>
      <c r="H341" s="4" t="s">
        <v>48</v>
      </c>
      <c r="I341" s="4" t="s">
        <v>252</v>
      </c>
      <c r="J341" s="16" t="s">
        <v>761</v>
      </c>
      <c r="K341" s="4" t="s">
        <v>761</v>
      </c>
      <c r="L341" s="4" t="s">
        <v>761</v>
      </c>
      <c r="M341" s="4" t="s">
        <v>28</v>
      </c>
      <c r="N341" s="4">
        <v>55.704721999999997</v>
      </c>
      <c r="O341" s="4">
        <v>-5.2675000000000001</v>
      </c>
      <c r="P341" s="16" t="s">
        <v>41</v>
      </c>
      <c r="Q341" s="4" t="s">
        <v>38</v>
      </c>
      <c r="R341" s="4">
        <v>1</v>
      </c>
      <c r="S341" s="8" t="s">
        <v>43</v>
      </c>
    </row>
    <row r="342" spans="1:19" x14ac:dyDescent="0.3">
      <c r="A342" s="4" t="s">
        <v>254</v>
      </c>
      <c r="B342" s="8" t="str">
        <f>CONCATENATE(A342,"_",SUBSTITUTE(IF(ISBLANK(L342),IF(ISBLANK(J342),IF(ISBLANK(I342),H342,I342),J342),L342)," ","_"))</f>
        <v>NSTransect_1_subsample_2_Lumbriculidae_sp.</v>
      </c>
      <c r="C342" s="8" t="s">
        <v>42</v>
      </c>
      <c r="D342" s="22">
        <v>45548</v>
      </c>
      <c r="E342" s="6">
        <v>0.4201388888888889</v>
      </c>
      <c r="F342" s="4" t="s">
        <v>46</v>
      </c>
      <c r="G342" s="4" t="s">
        <v>255</v>
      </c>
      <c r="H342" s="4" t="s">
        <v>256</v>
      </c>
      <c r="I342" s="4" t="s">
        <v>257</v>
      </c>
      <c r="J342" s="16" t="s">
        <v>764</v>
      </c>
      <c r="K342" s="4" t="s">
        <v>764</v>
      </c>
      <c r="L342" s="4" t="s">
        <v>764</v>
      </c>
      <c r="M342" s="4" t="s">
        <v>28</v>
      </c>
      <c r="N342" s="4">
        <v>55.704721999999997</v>
      </c>
      <c r="O342" s="4">
        <v>-5.2675000000000001</v>
      </c>
      <c r="P342" s="16" t="s">
        <v>41</v>
      </c>
      <c r="Q342" s="4" t="s">
        <v>38</v>
      </c>
      <c r="R342" s="4">
        <v>2</v>
      </c>
      <c r="S342" s="8" t="s">
        <v>43</v>
      </c>
    </row>
    <row r="343" spans="1:19" x14ac:dyDescent="0.3">
      <c r="A343" s="4" t="s">
        <v>254</v>
      </c>
      <c r="B343" s="8" t="str">
        <f>CONCATENATE(A343,"_",SUBSTITUTE(IF(ISBLANK(L343),IF(ISBLANK(J343),IF(ISBLANK(I343),H343,I343),J343),L343)," ","_"))</f>
        <v>NSTransect_1_subsample_2_Plecoptera_sp.</v>
      </c>
      <c r="C343" s="8" t="s">
        <v>42</v>
      </c>
      <c r="D343" s="22">
        <v>45548</v>
      </c>
      <c r="E343" s="6">
        <v>0.4201388888888889</v>
      </c>
      <c r="F343" s="4" t="s">
        <v>46</v>
      </c>
      <c r="G343" s="4" t="s">
        <v>47</v>
      </c>
      <c r="H343" s="4" t="s">
        <v>48</v>
      </c>
      <c r="I343" s="4" t="s">
        <v>251</v>
      </c>
      <c r="J343" s="16" t="s">
        <v>762</v>
      </c>
      <c r="K343" s="4" t="s">
        <v>762</v>
      </c>
      <c r="L343" s="4" t="s">
        <v>762</v>
      </c>
      <c r="M343" s="4" t="s">
        <v>28</v>
      </c>
      <c r="N343" s="4">
        <v>55.704721999999997</v>
      </c>
      <c r="O343" s="4">
        <v>-5.2675000000000001</v>
      </c>
      <c r="P343" s="16" t="s">
        <v>41</v>
      </c>
      <c r="Q343" s="4" t="s">
        <v>38</v>
      </c>
      <c r="R343" s="4">
        <v>1</v>
      </c>
      <c r="S343" s="8" t="s">
        <v>43</v>
      </c>
    </row>
    <row r="344" spans="1:19" x14ac:dyDescent="0.3">
      <c r="A344" s="4" t="s">
        <v>254</v>
      </c>
      <c r="B344" s="8" t="str">
        <f>CONCATENATE(A344,"_",SUBSTITUTE(IF(ISBLANK(L344),IF(ISBLANK(J344),IF(ISBLANK(I344),H344,I344),J344),L344)," ","_"))</f>
        <v>NSTransect_1_subsample_2_Trichoptera_sp.</v>
      </c>
      <c r="C344" s="8" t="s">
        <v>42</v>
      </c>
      <c r="D344" s="22">
        <v>45548</v>
      </c>
      <c r="E344" s="6">
        <v>0.4201388888888889</v>
      </c>
      <c r="F344" s="4" t="s">
        <v>46</v>
      </c>
      <c r="G344" s="4" t="s">
        <v>47</v>
      </c>
      <c r="H344" s="4" t="s">
        <v>48</v>
      </c>
      <c r="I344" s="4" t="s">
        <v>84</v>
      </c>
      <c r="J344" s="16" t="s">
        <v>763</v>
      </c>
      <c r="K344" s="4" t="s">
        <v>763</v>
      </c>
      <c r="L344" s="4" t="s">
        <v>763</v>
      </c>
      <c r="M344" s="4" t="s">
        <v>28</v>
      </c>
      <c r="N344" s="4">
        <v>55.704721999999997</v>
      </c>
      <c r="O344" s="4">
        <v>-5.2675000000000001</v>
      </c>
      <c r="P344" s="16" t="s">
        <v>41</v>
      </c>
      <c r="Q344" s="4" t="s">
        <v>38</v>
      </c>
      <c r="R344" s="4">
        <v>1</v>
      </c>
      <c r="S344" s="8" t="s">
        <v>43</v>
      </c>
    </row>
    <row r="345" spans="1:19" x14ac:dyDescent="0.3">
      <c r="A345" s="4" t="s">
        <v>254</v>
      </c>
      <c r="B345" s="8" t="str">
        <f>CONCATENATE(A345,"_",SUBSTITUTE(IF(ISBLANK(L345),IF(ISBLANK(J345),IF(ISBLANK(I345),H345,I345),J345),L345)," ","_"))</f>
        <v>NSTransect_1_subsample_2_Trichoptera_sp.</v>
      </c>
      <c r="C345" s="8" t="s">
        <v>42</v>
      </c>
      <c r="D345" s="22">
        <v>45548</v>
      </c>
      <c r="E345" s="6">
        <v>0.4201388888888889</v>
      </c>
      <c r="F345" s="4" t="s">
        <v>46</v>
      </c>
      <c r="G345" s="4" t="s">
        <v>47</v>
      </c>
      <c r="H345" s="4" t="s">
        <v>48</v>
      </c>
      <c r="I345" s="4" t="s">
        <v>84</v>
      </c>
      <c r="J345" s="16" t="s">
        <v>763</v>
      </c>
      <c r="K345" s="4" t="s">
        <v>763</v>
      </c>
      <c r="L345" s="4" t="s">
        <v>763</v>
      </c>
      <c r="M345" s="4" t="s">
        <v>28</v>
      </c>
      <c r="N345" s="4">
        <v>55.704721999999997</v>
      </c>
      <c r="O345" s="4">
        <v>-5.2675000000000001</v>
      </c>
      <c r="P345" s="16" t="s">
        <v>41</v>
      </c>
      <c r="Q345" s="4" t="s">
        <v>38</v>
      </c>
      <c r="R345" s="4">
        <v>1</v>
      </c>
      <c r="S345" s="8" t="s">
        <v>43</v>
      </c>
    </row>
    <row r="346" spans="1:19" x14ac:dyDescent="0.3">
      <c r="A346" s="4" t="s">
        <v>254</v>
      </c>
      <c r="B346" s="8" t="str">
        <f>CONCATENATE(A346,"_",SUBSTITUTE(IF(ISBLANK(L346),IF(ISBLANK(J346),IF(ISBLANK(I346),H346,I346),J346),L346)," ","_"))</f>
        <v>NSTransect_1_subsample_2_Tricladida_sp.</v>
      </c>
      <c r="C346" s="8" t="s">
        <v>42</v>
      </c>
      <c r="D346" s="22">
        <v>45548</v>
      </c>
      <c r="E346" s="6">
        <v>0.4201388888888889</v>
      </c>
      <c r="F346" s="4" t="s">
        <v>46</v>
      </c>
      <c r="G346" s="4" t="s">
        <v>259</v>
      </c>
      <c r="H346" s="4" t="s">
        <v>260</v>
      </c>
      <c r="I346" s="4" t="s">
        <v>261</v>
      </c>
      <c r="J346" s="16" t="s">
        <v>765</v>
      </c>
      <c r="K346" s="4" t="s">
        <v>765</v>
      </c>
      <c r="L346" s="4" t="s">
        <v>765</v>
      </c>
      <c r="M346" s="4" t="s">
        <v>28</v>
      </c>
      <c r="N346" s="4">
        <v>55.704721999999997</v>
      </c>
      <c r="O346" s="4">
        <v>-5.2675000000000001</v>
      </c>
      <c r="P346" s="16" t="s">
        <v>41</v>
      </c>
      <c r="Q346" s="4" t="s">
        <v>38</v>
      </c>
      <c r="R346" s="4">
        <v>1</v>
      </c>
      <c r="S346" s="8" t="s">
        <v>43</v>
      </c>
    </row>
    <row r="347" spans="1:19" x14ac:dyDescent="0.3">
      <c r="A347" s="4" t="s">
        <v>262</v>
      </c>
      <c r="B347" s="8" t="str">
        <f>CONCATENATE(A347,"_",SUBSTITUTE(IF(ISBLANK(L347),IF(ISBLANK(J347),IF(ISBLANK(I347),H347,I347),J347),L347)," ","_"))</f>
        <v>NSTransect_1_subsample_3_Trichoptera_sp.</v>
      </c>
      <c r="C347" s="8" t="s">
        <v>42</v>
      </c>
      <c r="D347" s="22">
        <v>45548</v>
      </c>
      <c r="E347" s="6">
        <v>0.4201388888888889</v>
      </c>
      <c r="F347" s="4" t="s">
        <v>46</v>
      </c>
      <c r="G347" s="4" t="s">
        <v>47</v>
      </c>
      <c r="H347" s="4" t="s">
        <v>48</v>
      </c>
      <c r="I347" s="4" t="s">
        <v>84</v>
      </c>
      <c r="J347" s="16" t="s">
        <v>763</v>
      </c>
      <c r="K347" s="4" t="s">
        <v>763</v>
      </c>
      <c r="L347" s="4" t="s">
        <v>763</v>
      </c>
      <c r="M347" s="4" t="s">
        <v>28</v>
      </c>
      <c r="N347" s="4">
        <v>55.704721999999997</v>
      </c>
      <c r="O347" s="4">
        <v>-5.2675000000000001</v>
      </c>
      <c r="P347" s="16" t="s">
        <v>41</v>
      </c>
      <c r="Q347" s="4" t="s">
        <v>38</v>
      </c>
      <c r="R347" s="4">
        <v>1</v>
      </c>
      <c r="S347" s="8" t="s">
        <v>43</v>
      </c>
    </row>
    <row r="348" spans="1:19" x14ac:dyDescent="0.3">
      <c r="A348" s="4" t="s">
        <v>263</v>
      </c>
      <c r="B348" s="8" t="str">
        <f>CONCATENATE(A348,"_",SUBSTITUTE(IF(ISBLANK(L348),IF(ISBLANK(J348),IF(ISBLANK(I348),H348,I348),J348),L348)," ","_"))</f>
        <v>NSTransect_1_subsample_4_Ephemeroptera_sp.</v>
      </c>
      <c r="C348" s="8" t="s">
        <v>42</v>
      </c>
      <c r="D348" s="22">
        <v>45548</v>
      </c>
      <c r="E348" s="6">
        <v>0.4201388888888889</v>
      </c>
      <c r="F348" s="4" t="s">
        <v>46</v>
      </c>
      <c r="G348" s="4" t="s">
        <v>47</v>
      </c>
      <c r="H348" s="4" t="s">
        <v>48</v>
      </c>
      <c r="I348" s="4" t="s">
        <v>252</v>
      </c>
      <c r="J348" s="16" t="s">
        <v>761</v>
      </c>
      <c r="K348" s="4" t="s">
        <v>761</v>
      </c>
      <c r="L348" s="4" t="s">
        <v>761</v>
      </c>
      <c r="M348" s="4" t="s">
        <v>28</v>
      </c>
      <c r="N348" s="4">
        <v>55.704721999999997</v>
      </c>
      <c r="O348" s="4">
        <v>-5.2675000000000001</v>
      </c>
      <c r="P348" s="16" t="s">
        <v>41</v>
      </c>
      <c r="Q348" s="4" t="s">
        <v>38</v>
      </c>
      <c r="R348" s="4">
        <v>1</v>
      </c>
      <c r="S348" s="8" t="s">
        <v>43</v>
      </c>
    </row>
    <row r="349" spans="1:19" x14ac:dyDescent="0.3">
      <c r="A349" s="4" t="s">
        <v>264</v>
      </c>
      <c r="B349" s="8" t="str">
        <f>CONCATENATE(A349,"_",SUBSTITUTE(IF(ISBLANK(L349),IF(ISBLANK(J349),IF(ISBLANK(I349),H349,I349),J349),L349)," ","_"))</f>
        <v>NSTransect_2_subsample_1_Ephemeroptera_sp.</v>
      </c>
      <c r="C349" s="8" t="s">
        <v>42</v>
      </c>
      <c r="D349" s="22">
        <v>45548</v>
      </c>
      <c r="E349" s="6">
        <v>0.43055555555555558</v>
      </c>
      <c r="F349" s="4" t="s">
        <v>46</v>
      </c>
      <c r="G349" s="4" t="s">
        <v>47</v>
      </c>
      <c r="H349" s="4" t="s">
        <v>48</v>
      </c>
      <c r="I349" s="4" t="s">
        <v>252</v>
      </c>
      <c r="J349" s="16" t="s">
        <v>761</v>
      </c>
      <c r="K349" s="4" t="s">
        <v>761</v>
      </c>
      <c r="L349" s="4" t="s">
        <v>761</v>
      </c>
      <c r="M349" s="4" t="s">
        <v>28</v>
      </c>
      <c r="N349" s="4">
        <v>55.704444000000002</v>
      </c>
      <c r="O349" s="4">
        <v>-5.2672220000000003</v>
      </c>
      <c r="P349" s="16" t="s">
        <v>41</v>
      </c>
      <c r="Q349" s="4" t="s">
        <v>38</v>
      </c>
      <c r="R349" s="4">
        <v>1</v>
      </c>
      <c r="S349" s="8" t="s">
        <v>43</v>
      </c>
    </row>
    <row r="350" spans="1:19" x14ac:dyDescent="0.3">
      <c r="A350" s="4" t="s">
        <v>264</v>
      </c>
      <c r="B350" s="8" t="str">
        <f>CONCATENATE(A350,"_",SUBSTITUTE(IF(ISBLANK(L350),IF(ISBLANK(J350),IF(ISBLANK(I350),H350,I350),J350),L350)," ","_"))</f>
        <v>NSTransect_2_subsample_1_Lumbriculidae_sp.</v>
      </c>
      <c r="C350" s="8" t="s">
        <v>42</v>
      </c>
      <c r="D350" s="22">
        <v>45548</v>
      </c>
      <c r="E350" s="6">
        <v>0.43055555555555558</v>
      </c>
      <c r="F350" s="4" t="s">
        <v>46</v>
      </c>
      <c r="G350" s="4" t="s">
        <v>255</v>
      </c>
      <c r="H350" s="4" t="s">
        <v>256</v>
      </c>
      <c r="I350" s="4" t="s">
        <v>257</v>
      </c>
      <c r="J350" s="16" t="s">
        <v>764</v>
      </c>
      <c r="K350" s="4" t="s">
        <v>764</v>
      </c>
      <c r="L350" s="4" t="s">
        <v>764</v>
      </c>
      <c r="M350" s="4" t="s">
        <v>28</v>
      </c>
      <c r="N350" s="4">
        <v>55.704444000000002</v>
      </c>
      <c r="O350" s="4">
        <v>-5.2672220000000003</v>
      </c>
      <c r="P350" s="16" t="s">
        <v>41</v>
      </c>
      <c r="Q350" s="4" t="s">
        <v>38</v>
      </c>
      <c r="R350" s="4">
        <v>1</v>
      </c>
      <c r="S350" s="8" t="s">
        <v>43</v>
      </c>
    </row>
    <row r="351" spans="1:19" x14ac:dyDescent="0.3">
      <c r="A351" s="4" t="s">
        <v>264</v>
      </c>
      <c r="B351" s="8" t="str">
        <f>CONCATENATE(A351,"_",SUBSTITUTE(IF(ISBLANK(L351),IF(ISBLANK(J351),IF(ISBLANK(I351),H351,I351),J351),L351)," ","_"))</f>
        <v>NSTransect_2_subsample_1_Plecoptera_sp.</v>
      </c>
      <c r="C351" s="8" t="s">
        <v>42</v>
      </c>
      <c r="D351" s="22">
        <v>45548</v>
      </c>
      <c r="E351" s="6">
        <v>0.43055555555555558</v>
      </c>
      <c r="F351" s="4" t="s">
        <v>46</v>
      </c>
      <c r="G351" s="4" t="s">
        <v>47</v>
      </c>
      <c r="H351" s="4" t="s">
        <v>48</v>
      </c>
      <c r="I351" s="4" t="s">
        <v>251</v>
      </c>
      <c r="J351" s="16" t="s">
        <v>762</v>
      </c>
      <c r="K351" s="4" t="s">
        <v>762</v>
      </c>
      <c r="L351" s="4" t="s">
        <v>762</v>
      </c>
      <c r="M351" s="4" t="s">
        <v>28</v>
      </c>
      <c r="N351" s="4">
        <v>55.704444000000002</v>
      </c>
      <c r="O351" s="4">
        <v>-5.2672220000000003</v>
      </c>
      <c r="P351" s="16" t="s">
        <v>41</v>
      </c>
      <c r="Q351" s="4" t="s">
        <v>38</v>
      </c>
      <c r="R351" s="4">
        <v>2</v>
      </c>
      <c r="S351" s="8" t="s">
        <v>43</v>
      </c>
    </row>
    <row r="352" spans="1:19" x14ac:dyDescent="0.3">
      <c r="A352" s="4" t="s">
        <v>264</v>
      </c>
      <c r="B352" s="8" t="str">
        <f>CONCATENATE(A352,"_",SUBSTITUTE(IF(ISBLANK(L352),IF(ISBLANK(J352),IF(ISBLANK(I352),H352,I352),J352),L352)," ","_"))</f>
        <v>NSTransect_2_subsample_1_Trichoptera_sp.</v>
      </c>
      <c r="C352" s="8" t="s">
        <v>42</v>
      </c>
      <c r="D352" s="22">
        <v>45548</v>
      </c>
      <c r="E352" s="6">
        <v>0.43055555555555558</v>
      </c>
      <c r="F352" s="4" t="s">
        <v>46</v>
      </c>
      <c r="G352" s="4" t="s">
        <v>47</v>
      </c>
      <c r="H352" s="4" t="s">
        <v>48</v>
      </c>
      <c r="I352" s="4" t="s">
        <v>84</v>
      </c>
      <c r="J352" s="16" t="s">
        <v>763</v>
      </c>
      <c r="K352" s="4" t="s">
        <v>763</v>
      </c>
      <c r="L352" s="4" t="s">
        <v>763</v>
      </c>
      <c r="M352" s="4" t="s">
        <v>28</v>
      </c>
      <c r="N352" s="4">
        <v>55.704444000000002</v>
      </c>
      <c r="O352" s="4">
        <v>-5.2672220000000003</v>
      </c>
      <c r="P352" s="16" t="s">
        <v>41</v>
      </c>
      <c r="Q352" s="4" t="s">
        <v>38</v>
      </c>
      <c r="R352" s="4">
        <v>3</v>
      </c>
      <c r="S352" s="8" t="s">
        <v>43</v>
      </c>
    </row>
    <row r="353" spans="1:19" x14ac:dyDescent="0.3">
      <c r="A353" s="4" t="s">
        <v>264</v>
      </c>
      <c r="B353" s="8" t="str">
        <f>CONCATENATE(A353,"_",SUBSTITUTE(IF(ISBLANK(L353),IF(ISBLANK(J353),IF(ISBLANK(I353),H353,I353),J353),L353)," ","_"))</f>
        <v>NSTransect_2_subsample_1_Trichoptera_sp.</v>
      </c>
      <c r="C353" s="8" t="s">
        <v>42</v>
      </c>
      <c r="D353" s="22">
        <v>45548</v>
      </c>
      <c r="E353" s="6">
        <v>0.43055555555555558</v>
      </c>
      <c r="F353" s="4" t="s">
        <v>46</v>
      </c>
      <c r="G353" s="4" t="s">
        <v>47</v>
      </c>
      <c r="H353" s="4" t="s">
        <v>48</v>
      </c>
      <c r="I353" s="4" t="s">
        <v>84</v>
      </c>
      <c r="J353" s="16" t="s">
        <v>763</v>
      </c>
      <c r="K353" s="4" t="s">
        <v>763</v>
      </c>
      <c r="L353" s="4" t="s">
        <v>763</v>
      </c>
      <c r="M353" s="4" t="s">
        <v>28</v>
      </c>
      <c r="N353" s="4">
        <v>55.704444000000002</v>
      </c>
      <c r="O353" s="4">
        <v>-5.2672220000000003</v>
      </c>
      <c r="P353" s="16" t="s">
        <v>41</v>
      </c>
      <c r="Q353" s="4" t="s">
        <v>38</v>
      </c>
      <c r="R353" s="4">
        <v>1</v>
      </c>
      <c r="S353" s="8" t="s">
        <v>43</v>
      </c>
    </row>
    <row r="354" spans="1:19" x14ac:dyDescent="0.3">
      <c r="A354" s="4" t="s">
        <v>266</v>
      </c>
      <c r="B354" s="8" t="str">
        <f>CONCATENATE(A354,"_",SUBSTITUTE(IF(ISBLANK(L354),IF(ISBLANK(J354),IF(ISBLANK(I354),H354,I354),J354),L354)," ","_"))</f>
        <v>NSTransect_2_subsample_2_Ephemeroptera_sp.</v>
      </c>
      <c r="C354" s="8" t="s">
        <v>42</v>
      </c>
      <c r="D354" s="22">
        <v>45548</v>
      </c>
      <c r="E354" s="6">
        <v>0.43055555555555558</v>
      </c>
      <c r="F354" s="4" t="s">
        <v>46</v>
      </c>
      <c r="G354" s="4" t="s">
        <v>47</v>
      </c>
      <c r="H354" s="4" t="s">
        <v>48</v>
      </c>
      <c r="I354" s="4" t="s">
        <v>252</v>
      </c>
      <c r="J354" s="16" t="s">
        <v>761</v>
      </c>
      <c r="K354" s="4" t="s">
        <v>761</v>
      </c>
      <c r="L354" s="4" t="s">
        <v>761</v>
      </c>
      <c r="M354" s="4" t="s">
        <v>28</v>
      </c>
      <c r="N354" s="4">
        <v>55.704444000000002</v>
      </c>
      <c r="O354" s="4">
        <v>-5.2672220000000003</v>
      </c>
      <c r="P354" s="16" t="s">
        <v>41</v>
      </c>
      <c r="Q354" s="4" t="s">
        <v>38</v>
      </c>
      <c r="R354" s="4">
        <v>1</v>
      </c>
      <c r="S354" s="8" t="s">
        <v>43</v>
      </c>
    </row>
    <row r="355" spans="1:19" x14ac:dyDescent="0.3">
      <c r="A355" s="4" t="s">
        <v>266</v>
      </c>
      <c r="B355" s="8" t="str">
        <f>CONCATENATE(A355,"_",SUBSTITUTE(IF(ISBLANK(L355),IF(ISBLANK(J355),IF(ISBLANK(I355),H355,I355),J355),L355)," ","_"))</f>
        <v>NSTransect_2_subsample_2_Hemiptera_sp.</v>
      </c>
      <c r="C355" s="8" t="s">
        <v>42</v>
      </c>
      <c r="D355" s="22">
        <v>45548</v>
      </c>
      <c r="E355" s="6">
        <v>0.43055555555555558</v>
      </c>
      <c r="F355" s="4" t="s">
        <v>46</v>
      </c>
      <c r="G355" s="4" t="s">
        <v>47</v>
      </c>
      <c r="H355" s="4" t="s">
        <v>48</v>
      </c>
      <c r="I355" s="4" t="s">
        <v>59</v>
      </c>
      <c r="J355" s="16" t="s">
        <v>758</v>
      </c>
      <c r="K355" s="4" t="s">
        <v>758</v>
      </c>
      <c r="L355" s="4" t="s">
        <v>758</v>
      </c>
      <c r="M355" s="4" t="s">
        <v>28</v>
      </c>
      <c r="N355" s="4">
        <v>55.704444000000002</v>
      </c>
      <c r="O355" s="4">
        <v>-5.2672220000000003</v>
      </c>
      <c r="P355" s="16" t="s">
        <v>41</v>
      </c>
      <c r="Q355" s="4" t="s">
        <v>38</v>
      </c>
      <c r="R355" s="4">
        <v>1</v>
      </c>
      <c r="S355" s="8" t="s">
        <v>43</v>
      </c>
    </row>
    <row r="356" spans="1:19" x14ac:dyDescent="0.3">
      <c r="A356" s="4" t="s">
        <v>266</v>
      </c>
      <c r="B356" s="8" t="str">
        <f>CONCATENATE(A356,"_",SUBSTITUTE(IF(ISBLANK(L356),IF(ISBLANK(J356),IF(ISBLANK(I356),H356,I356),J356),L356)," ","_"))</f>
        <v>NSTransect_2_subsample_2_Trichoptera_sp.</v>
      </c>
      <c r="C356" s="8" t="s">
        <v>42</v>
      </c>
      <c r="D356" s="22">
        <v>45548</v>
      </c>
      <c r="E356" s="6">
        <v>0.43055555555555558</v>
      </c>
      <c r="F356" s="4" t="s">
        <v>46</v>
      </c>
      <c r="G356" s="4" t="s">
        <v>47</v>
      </c>
      <c r="H356" s="4" t="s">
        <v>48</v>
      </c>
      <c r="I356" s="4" t="s">
        <v>84</v>
      </c>
      <c r="J356" s="16" t="s">
        <v>763</v>
      </c>
      <c r="K356" s="4" t="s">
        <v>763</v>
      </c>
      <c r="L356" s="4" t="s">
        <v>763</v>
      </c>
      <c r="M356" s="4" t="s">
        <v>28</v>
      </c>
      <c r="N356" s="4">
        <v>55.704444000000002</v>
      </c>
      <c r="O356" s="4">
        <v>-5.2672220000000003</v>
      </c>
      <c r="P356" s="16" t="s">
        <v>41</v>
      </c>
      <c r="Q356" s="4" t="s">
        <v>38</v>
      </c>
      <c r="R356" s="4">
        <v>1</v>
      </c>
      <c r="S356" s="8" t="s">
        <v>43</v>
      </c>
    </row>
    <row r="357" spans="1:19" x14ac:dyDescent="0.3">
      <c r="A357" s="4" t="s">
        <v>268</v>
      </c>
      <c r="B357" s="8" t="str">
        <f>CONCATENATE(A357,"_",SUBSTITUTE(IF(ISBLANK(L357),IF(ISBLANK(J357),IF(ISBLANK(I357),H357,I357),J357),L357)," ","_"))</f>
        <v>NSTransect_2_subsample_4_Trichoptera_sp.</v>
      </c>
      <c r="C357" s="8" t="s">
        <v>42</v>
      </c>
      <c r="D357" s="22">
        <v>45548</v>
      </c>
      <c r="E357" s="6">
        <v>0.43055555555555558</v>
      </c>
      <c r="F357" s="4" t="s">
        <v>46</v>
      </c>
      <c r="G357" s="4" t="s">
        <v>47</v>
      </c>
      <c r="H357" s="4" t="s">
        <v>48</v>
      </c>
      <c r="I357" s="4" t="s">
        <v>84</v>
      </c>
      <c r="J357" s="16" t="s">
        <v>763</v>
      </c>
      <c r="K357" s="4" t="s">
        <v>763</v>
      </c>
      <c r="L357" s="4" t="s">
        <v>763</v>
      </c>
      <c r="M357" s="4" t="s">
        <v>28</v>
      </c>
      <c r="N357" s="4">
        <v>55.704444000000002</v>
      </c>
      <c r="O357" s="4">
        <v>-5.2672220000000003</v>
      </c>
      <c r="P357" s="16" t="s">
        <v>41</v>
      </c>
      <c r="Q357" s="4" t="s">
        <v>38</v>
      </c>
      <c r="R357" s="4">
        <v>1</v>
      </c>
      <c r="S357" s="8" t="s">
        <v>43</v>
      </c>
    </row>
    <row r="358" spans="1:19" x14ac:dyDescent="0.3">
      <c r="A358" s="4" t="s">
        <v>269</v>
      </c>
      <c r="B358" s="8" t="str">
        <f>CONCATENATE(A358,"_",SUBSTITUTE(IF(ISBLANK(L358),IF(ISBLANK(J358),IF(ISBLANK(I358),H358,I358),J358),L358)," ","_"))</f>
        <v>NSTransect_3_subsample_1_Stylommatophora_sp.</v>
      </c>
      <c r="C358" s="8" t="s">
        <v>42</v>
      </c>
      <c r="D358" s="22">
        <v>45548</v>
      </c>
      <c r="E358" s="6">
        <v>0.43402777777777779</v>
      </c>
      <c r="F358" s="4" t="s">
        <v>46</v>
      </c>
      <c r="G358" s="4" t="s">
        <v>272</v>
      </c>
      <c r="H358" s="4" t="s">
        <v>273</v>
      </c>
      <c r="I358" s="4" t="s">
        <v>274</v>
      </c>
      <c r="J358" s="16" t="s">
        <v>766</v>
      </c>
      <c r="K358" s="4" t="s">
        <v>766</v>
      </c>
      <c r="L358" s="4" t="s">
        <v>766</v>
      </c>
      <c r="M358" s="4" t="s">
        <v>28</v>
      </c>
      <c r="N358" s="4">
        <v>55.705815999999999</v>
      </c>
      <c r="O358" s="4">
        <v>-5.2690669999999997</v>
      </c>
      <c r="P358" s="16" t="s">
        <v>41</v>
      </c>
      <c r="Q358" s="4" t="s">
        <v>38</v>
      </c>
      <c r="R358" s="4">
        <v>1</v>
      </c>
      <c r="S358" s="8" t="s">
        <v>43</v>
      </c>
    </row>
    <row r="359" spans="1:19" x14ac:dyDescent="0.3">
      <c r="A359" s="4" t="s">
        <v>269</v>
      </c>
      <c r="B359" s="8" t="str">
        <f>CONCATENATE(A359,"_",SUBSTITUTE(IF(ISBLANK(L359),IF(ISBLANK(J359),IF(ISBLANK(I359),H359,I359),J359),L359)," ","_"))</f>
        <v>NSTransect_3_subsample_1_Trichoptera_sp.</v>
      </c>
      <c r="C359" s="8" t="s">
        <v>42</v>
      </c>
      <c r="D359" s="22">
        <v>45548</v>
      </c>
      <c r="E359" s="6">
        <v>0.43402777777777779</v>
      </c>
      <c r="F359" s="4" t="s">
        <v>46</v>
      </c>
      <c r="G359" s="4" t="s">
        <v>47</v>
      </c>
      <c r="H359" s="4" t="s">
        <v>48</v>
      </c>
      <c r="I359" s="4" t="s">
        <v>84</v>
      </c>
      <c r="J359" s="16" t="s">
        <v>763</v>
      </c>
      <c r="K359" s="4" t="s">
        <v>763</v>
      </c>
      <c r="L359" s="4" t="s">
        <v>763</v>
      </c>
      <c r="M359" s="4" t="s">
        <v>28</v>
      </c>
      <c r="N359" s="4">
        <v>55.705815999999999</v>
      </c>
      <c r="O359" s="4">
        <v>-5.2690669999999997</v>
      </c>
      <c r="P359" s="16" t="s">
        <v>41</v>
      </c>
      <c r="Q359" s="4" t="s">
        <v>38</v>
      </c>
      <c r="R359" s="4">
        <v>1</v>
      </c>
      <c r="S359" s="8" t="s">
        <v>43</v>
      </c>
    </row>
    <row r="360" spans="1:19" x14ac:dyDescent="0.3">
      <c r="A360" s="4" t="s">
        <v>269</v>
      </c>
      <c r="B360" s="8" t="str">
        <f>CONCATENATE(A360,"_",SUBSTITUTE(IF(ISBLANK(L360),IF(ISBLANK(J360),IF(ISBLANK(I360),H360,I360),J360),L360)," ","_"))</f>
        <v>NSTransect_3_subsample_1_Tricladida_sp.</v>
      </c>
      <c r="C360" s="8" t="s">
        <v>42</v>
      </c>
      <c r="D360" s="22">
        <v>45548</v>
      </c>
      <c r="E360" s="6">
        <v>0.43402777777777779</v>
      </c>
      <c r="F360" s="4" t="s">
        <v>46</v>
      </c>
      <c r="G360" s="4" t="s">
        <v>259</v>
      </c>
      <c r="H360" s="4" t="s">
        <v>260</v>
      </c>
      <c r="I360" s="4" t="s">
        <v>261</v>
      </c>
      <c r="J360" s="16" t="s">
        <v>765</v>
      </c>
      <c r="K360" s="4" t="s">
        <v>765</v>
      </c>
      <c r="L360" s="4" t="s">
        <v>765</v>
      </c>
      <c r="M360" s="4" t="s">
        <v>28</v>
      </c>
      <c r="N360" s="4">
        <v>55.705815999999999</v>
      </c>
      <c r="O360" s="4">
        <v>-5.2690669999999997</v>
      </c>
      <c r="P360" s="16" t="s">
        <v>41</v>
      </c>
      <c r="Q360" s="4" t="s">
        <v>38</v>
      </c>
      <c r="R360" s="4">
        <v>1</v>
      </c>
      <c r="S360" s="8" t="s">
        <v>43</v>
      </c>
    </row>
    <row r="361" spans="1:19" x14ac:dyDescent="0.3">
      <c r="A361" s="4" t="s">
        <v>275</v>
      </c>
      <c r="B361" s="8" t="str">
        <f>CONCATENATE(A361,"_",SUBSTITUTE(IF(ISBLANK(L361),IF(ISBLANK(J361),IF(ISBLANK(I361),H361,I361),J361),L361)," ","_"))</f>
        <v>NSTransect_3_subsample_2_Isopoda_sp.</v>
      </c>
      <c r="C361" s="8" t="s">
        <v>42</v>
      </c>
      <c r="D361" s="22">
        <v>45548</v>
      </c>
      <c r="E361" s="6">
        <v>0.43402777777777779</v>
      </c>
      <c r="F361" s="4" t="s">
        <v>46</v>
      </c>
      <c r="G361" s="4" t="s">
        <v>47</v>
      </c>
      <c r="H361" s="4" t="s">
        <v>276</v>
      </c>
      <c r="I361" s="4" t="s">
        <v>277</v>
      </c>
      <c r="J361" s="16" t="s">
        <v>767</v>
      </c>
      <c r="K361" s="4" t="s">
        <v>767</v>
      </c>
      <c r="L361" s="4" t="s">
        <v>767</v>
      </c>
      <c r="M361" s="4" t="s">
        <v>28</v>
      </c>
      <c r="N361" s="4">
        <v>55.705815999999999</v>
      </c>
      <c r="O361" s="4">
        <v>-5.2690669999999997</v>
      </c>
      <c r="P361" s="16" t="s">
        <v>41</v>
      </c>
      <c r="Q361" s="4" t="s">
        <v>38</v>
      </c>
      <c r="R361" s="4">
        <v>1</v>
      </c>
      <c r="S361" s="8" t="s">
        <v>43</v>
      </c>
    </row>
    <row r="362" spans="1:19" x14ac:dyDescent="0.3">
      <c r="A362" s="4" t="s">
        <v>278</v>
      </c>
      <c r="B362" s="8" t="str">
        <f>CONCATENATE(A362,"_",SUBSTITUTE(IF(ISBLANK(L362),IF(ISBLANK(J362),IF(ISBLANK(I362),H362,I362),J362),L362)," ","_"))</f>
        <v>NSTransect_3_subsample_3_Ephemeroptera_sp.</v>
      </c>
      <c r="C362" s="8" t="s">
        <v>42</v>
      </c>
      <c r="D362" s="22">
        <v>45548</v>
      </c>
      <c r="E362" s="6">
        <v>0.43402777777777779</v>
      </c>
      <c r="F362" s="4" t="s">
        <v>46</v>
      </c>
      <c r="G362" s="4" t="s">
        <v>47</v>
      </c>
      <c r="H362" s="4" t="s">
        <v>48</v>
      </c>
      <c r="I362" s="4" t="s">
        <v>252</v>
      </c>
      <c r="J362" s="16" t="s">
        <v>761</v>
      </c>
      <c r="K362" s="4" t="s">
        <v>761</v>
      </c>
      <c r="L362" s="4" t="s">
        <v>761</v>
      </c>
      <c r="M362" s="4" t="s">
        <v>28</v>
      </c>
      <c r="N362" s="4">
        <v>55.705815999999999</v>
      </c>
      <c r="O362" s="4">
        <v>-5.2690669999999997</v>
      </c>
      <c r="P362" s="16" t="s">
        <v>41</v>
      </c>
      <c r="Q362" s="4" t="s">
        <v>38</v>
      </c>
      <c r="R362" s="4">
        <v>1</v>
      </c>
      <c r="S362" s="8" t="s">
        <v>43</v>
      </c>
    </row>
    <row r="363" spans="1:19" x14ac:dyDescent="0.3">
      <c r="A363" s="4" t="s">
        <v>278</v>
      </c>
      <c r="B363" s="8" t="str">
        <f>CONCATENATE(A363,"_",SUBSTITUTE(IF(ISBLANK(L363),IF(ISBLANK(J363),IF(ISBLANK(I363),H363,I363),J363),L363)," ","_"))</f>
        <v>NSTransect_3_subsample_3_Plecoptera_sp.</v>
      </c>
      <c r="C363" s="8" t="s">
        <v>42</v>
      </c>
      <c r="D363" s="22">
        <v>45548</v>
      </c>
      <c r="E363" s="6">
        <v>0.43402777777777779</v>
      </c>
      <c r="F363" s="4" t="s">
        <v>46</v>
      </c>
      <c r="G363" s="4" t="s">
        <v>47</v>
      </c>
      <c r="H363" s="4" t="s">
        <v>48</v>
      </c>
      <c r="I363" s="4" t="s">
        <v>251</v>
      </c>
      <c r="J363" s="16" t="s">
        <v>762</v>
      </c>
      <c r="K363" s="4" t="s">
        <v>762</v>
      </c>
      <c r="L363" s="4" t="s">
        <v>762</v>
      </c>
      <c r="M363" s="4" t="s">
        <v>28</v>
      </c>
      <c r="N363" s="4">
        <v>55.705815999999999</v>
      </c>
      <c r="O363" s="4">
        <v>-5.2690669999999997</v>
      </c>
      <c r="P363" s="16" t="s">
        <v>41</v>
      </c>
      <c r="Q363" s="4" t="s">
        <v>38</v>
      </c>
      <c r="R363" s="4">
        <v>1</v>
      </c>
      <c r="S363" s="8" t="s">
        <v>43</v>
      </c>
    </row>
    <row r="364" spans="1:19" x14ac:dyDescent="0.3">
      <c r="A364" s="4" t="s">
        <v>279</v>
      </c>
      <c r="B364" s="8" t="str">
        <f>CONCATENATE(A364,"_",SUBSTITUTE(IF(ISBLANK(L364),IF(ISBLANK(J364),IF(ISBLANK(I364),H364,I364),J364),L364)," ","_"))</f>
        <v>NSTransect_3_subsample_4_Diptera_sp.</v>
      </c>
      <c r="C364" s="8" t="s">
        <v>42</v>
      </c>
      <c r="D364" s="22">
        <v>45548</v>
      </c>
      <c r="E364" s="6">
        <v>0.43402777777777779</v>
      </c>
      <c r="F364" s="4" t="s">
        <v>46</v>
      </c>
      <c r="G364" s="4" t="s">
        <v>47</v>
      </c>
      <c r="H364" s="4" t="s">
        <v>48</v>
      </c>
      <c r="I364" s="4" t="s">
        <v>67</v>
      </c>
      <c r="J364" s="16" t="s">
        <v>736</v>
      </c>
      <c r="K364" s="4" t="s">
        <v>736</v>
      </c>
      <c r="L364" s="4" t="s">
        <v>736</v>
      </c>
      <c r="M364" s="4" t="s">
        <v>28</v>
      </c>
      <c r="N364" s="4">
        <v>55.705815999999999</v>
      </c>
      <c r="O364" s="4">
        <v>-5.2690669999999997</v>
      </c>
      <c r="P364" s="16" t="s">
        <v>41</v>
      </c>
      <c r="Q364" s="4" t="s">
        <v>38</v>
      </c>
      <c r="R364" s="4">
        <v>1</v>
      </c>
      <c r="S364" s="8" t="s">
        <v>43</v>
      </c>
    </row>
    <row r="365" spans="1:19" x14ac:dyDescent="0.3">
      <c r="A365" s="4" t="s">
        <v>279</v>
      </c>
      <c r="B365" s="8" t="str">
        <f>CONCATENATE(A365,"_",SUBSTITUTE(IF(ISBLANK(L365),IF(ISBLANK(J365),IF(ISBLANK(I365),H365,I365),J365),L365)," ","_"))</f>
        <v>NSTransect_3_subsample_4_Plecoptera_sp.</v>
      </c>
      <c r="C365" s="8" t="s">
        <v>42</v>
      </c>
      <c r="D365" s="22">
        <v>45548</v>
      </c>
      <c r="E365" s="6">
        <v>0.43402777777777779</v>
      </c>
      <c r="F365" s="4" t="s">
        <v>46</v>
      </c>
      <c r="G365" s="4" t="s">
        <v>47</v>
      </c>
      <c r="H365" s="4" t="s">
        <v>48</v>
      </c>
      <c r="I365" s="4" t="s">
        <v>251</v>
      </c>
      <c r="J365" s="16" t="s">
        <v>762</v>
      </c>
      <c r="K365" s="4" t="s">
        <v>762</v>
      </c>
      <c r="L365" s="4" t="s">
        <v>762</v>
      </c>
      <c r="M365" s="4" t="s">
        <v>28</v>
      </c>
      <c r="N365" s="4">
        <v>55.705815999999999</v>
      </c>
      <c r="O365" s="4">
        <v>-5.2690669999999997</v>
      </c>
      <c r="P365" s="16" t="s">
        <v>41</v>
      </c>
      <c r="Q365" s="4" t="s">
        <v>38</v>
      </c>
      <c r="R365" s="4">
        <v>1</v>
      </c>
      <c r="S365" s="8" t="s">
        <v>43</v>
      </c>
    </row>
    <row r="366" spans="1:19" x14ac:dyDescent="0.3">
      <c r="A366" s="4" t="s">
        <v>279</v>
      </c>
      <c r="B366" s="8" t="str">
        <f>CONCATENATE(A366,"_",SUBSTITUTE(IF(ISBLANK(L366),IF(ISBLANK(J366),IF(ISBLANK(I366),H366,I366),J366),L366)," ","_"))</f>
        <v>NSTransect_3_subsample_4_Trichoptera_sp.</v>
      </c>
      <c r="C366" s="8" t="s">
        <v>42</v>
      </c>
      <c r="D366" s="22">
        <v>45548</v>
      </c>
      <c r="E366" s="6">
        <v>0.43402777777777779</v>
      </c>
      <c r="F366" s="4" t="s">
        <v>46</v>
      </c>
      <c r="G366" s="4" t="s">
        <v>47</v>
      </c>
      <c r="H366" s="4" t="s">
        <v>48</v>
      </c>
      <c r="I366" s="4" t="s">
        <v>84</v>
      </c>
      <c r="J366" s="16" t="s">
        <v>763</v>
      </c>
      <c r="K366" s="4" t="s">
        <v>763</v>
      </c>
      <c r="L366" s="4" t="s">
        <v>763</v>
      </c>
      <c r="M366" s="4" t="s">
        <v>28</v>
      </c>
      <c r="N366" s="4">
        <v>55.705815999999999</v>
      </c>
      <c r="O366" s="4">
        <v>-5.2690669999999997</v>
      </c>
      <c r="P366" s="16" t="s">
        <v>41</v>
      </c>
      <c r="Q366" s="4" t="s">
        <v>38</v>
      </c>
      <c r="R366" s="4">
        <v>1</v>
      </c>
      <c r="S366" s="8" t="s">
        <v>43</v>
      </c>
    </row>
    <row r="367" spans="1:19" x14ac:dyDescent="0.3">
      <c r="A367" s="4" t="s">
        <v>280</v>
      </c>
      <c r="B367" s="8" t="str">
        <f>CONCATENATE(A367,"_",SUBSTITUTE(IF(ISBLANK(L367),IF(ISBLANK(J367),IF(ISBLANK(I367),H367,I367),J367),L367)," ","_"))</f>
        <v>NSTransect_4_subsample_1_Plecoptera_sp.</v>
      </c>
      <c r="C367" s="8" t="s">
        <v>42</v>
      </c>
      <c r="D367" s="22">
        <v>45548</v>
      </c>
      <c r="E367" s="6">
        <v>0.43402777777777779</v>
      </c>
      <c r="F367" s="4" t="s">
        <v>46</v>
      </c>
      <c r="G367" s="4" t="s">
        <v>47</v>
      </c>
      <c r="H367" s="4" t="s">
        <v>48</v>
      </c>
      <c r="I367" s="4" t="s">
        <v>251</v>
      </c>
      <c r="J367" s="16" t="s">
        <v>762</v>
      </c>
      <c r="K367" s="4" t="s">
        <v>762</v>
      </c>
      <c r="L367" s="4" t="s">
        <v>762</v>
      </c>
      <c r="M367" s="4" t="s">
        <v>28</v>
      </c>
      <c r="N367" s="4">
        <v>55.705300999999999</v>
      </c>
      <c r="O367" s="4">
        <v>-5.2684410000000002</v>
      </c>
      <c r="P367" s="16" t="s">
        <v>41</v>
      </c>
      <c r="Q367" s="4" t="s">
        <v>38</v>
      </c>
      <c r="R367" s="4">
        <v>1</v>
      </c>
      <c r="S367" s="8" t="s">
        <v>43</v>
      </c>
    </row>
    <row r="368" spans="1:19" x14ac:dyDescent="0.3">
      <c r="A368" s="4" t="s">
        <v>282</v>
      </c>
      <c r="B368" s="8" t="str">
        <f>CONCATENATE(A368,"_",SUBSTITUTE(IF(ISBLANK(L368),IF(ISBLANK(J368),IF(ISBLANK(I368),H368,I368),J368),L368)," ","_"))</f>
        <v>NSTransect_4_subsample_2_Odonata_sp.</v>
      </c>
      <c r="C368" s="8" t="s">
        <v>42</v>
      </c>
      <c r="D368" s="22">
        <v>45548</v>
      </c>
      <c r="E368" s="6">
        <v>0.43402777777777779</v>
      </c>
      <c r="F368" s="4" t="s">
        <v>46</v>
      </c>
      <c r="G368" s="4" t="s">
        <v>47</v>
      </c>
      <c r="H368" s="4" t="s">
        <v>48</v>
      </c>
      <c r="I368" s="4" t="s">
        <v>283</v>
      </c>
      <c r="J368" s="16" t="s">
        <v>729</v>
      </c>
      <c r="K368" s="4" t="s">
        <v>729</v>
      </c>
      <c r="L368" s="4" t="s">
        <v>729</v>
      </c>
      <c r="M368" s="4" t="s">
        <v>28</v>
      </c>
      <c r="N368" s="4">
        <v>55.705300999999999</v>
      </c>
      <c r="O368" s="4">
        <v>-5.2684410000000002</v>
      </c>
      <c r="P368" s="16" t="s">
        <v>41</v>
      </c>
      <c r="Q368" s="4" t="s">
        <v>38</v>
      </c>
      <c r="R368" s="4">
        <v>1</v>
      </c>
      <c r="S368" s="8" t="s">
        <v>43</v>
      </c>
    </row>
    <row r="369" spans="1:19" x14ac:dyDescent="0.3">
      <c r="A369" s="4" t="s">
        <v>284</v>
      </c>
      <c r="B369" s="8" t="str">
        <f>CONCATENATE(A369,"_",SUBSTITUTE(IF(ISBLANK(L369),IF(ISBLANK(J369),IF(ISBLANK(I369),H369,I369),J369),L369)," ","_"))</f>
        <v>NSTransect_4_subsample_3_Coleoptera_sp.</v>
      </c>
      <c r="C369" s="8" t="s">
        <v>42</v>
      </c>
      <c r="D369" s="22">
        <v>45548</v>
      </c>
      <c r="E369" s="6">
        <v>0.43402777777777779</v>
      </c>
      <c r="F369" s="8" t="s">
        <v>46</v>
      </c>
      <c r="G369" s="8" t="s">
        <v>47</v>
      </c>
      <c r="H369" s="4" t="s">
        <v>48</v>
      </c>
      <c r="I369" s="4" t="s">
        <v>253</v>
      </c>
      <c r="J369" s="16" t="s">
        <v>760</v>
      </c>
      <c r="K369" s="4" t="s">
        <v>760</v>
      </c>
      <c r="L369" s="4" t="s">
        <v>760</v>
      </c>
      <c r="M369" s="4" t="s">
        <v>28</v>
      </c>
      <c r="N369" s="4">
        <v>55.705300999999999</v>
      </c>
      <c r="O369" s="4">
        <v>-5.2684410000000002</v>
      </c>
      <c r="P369" s="16" t="s">
        <v>41</v>
      </c>
      <c r="Q369" s="4" t="s">
        <v>38</v>
      </c>
      <c r="R369" s="4">
        <v>1</v>
      </c>
      <c r="S369" s="8" t="s">
        <v>43</v>
      </c>
    </row>
    <row r="370" spans="1:19" x14ac:dyDescent="0.3">
      <c r="A370" s="4" t="s">
        <v>284</v>
      </c>
      <c r="B370" s="8" t="str">
        <f>CONCATENATE(A370,"_",SUBSTITUTE(IF(ISBLANK(L370),IF(ISBLANK(J370),IF(ISBLANK(I370),H370,I370),J370),L370)," ","_"))</f>
        <v>NSTransect_4_subsample_3_Megaloptera_sp.</v>
      </c>
      <c r="C370" s="8" t="s">
        <v>42</v>
      </c>
      <c r="D370" s="22">
        <v>45548</v>
      </c>
      <c r="E370" s="6">
        <v>0.43402777777777779</v>
      </c>
      <c r="F370" s="4" t="s">
        <v>46</v>
      </c>
      <c r="G370" s="4" t="s">
        <v>47</v>
      </c>
      <c r="H370" s="4" t="s">
        <v>48</v>
      </c>
      <c r="I370" s="4" t="s">
        <v>285</v>
      </c>
      <c r="J370" s="16" t="s">
        <v>768</v>
      </c>
      <c r="K370" s="4" t="s">
        <v>768</v>
      </c>
      <c r="L370" s="4" t="s">
        <v>768</v>
      </c>
      <c r="M370" s="4" t="s">
        <v>28</v>
      </c>
      <c r="N370" s="4">
        <v>55.705300999999999</v>
      </c>
      <c r="O370" s="4">
        <v>-5.2684410000000002</v>
      </c>
      <c r="P370" s="16" t="s">
        <v>41</v>
      </c>
      <c r="Q370" s="4" t="s">
        <v>38</v>
      </c>
      <c r="R370" s="4">
        <v>1</v>
      </c>
      <c r="S370" s="8" t="s">
        <v>43</v>
      </c>
    </row>
    <row r="371" spans="1:19" x14ac:dyDescent="0.3">
      <c r="A371" s="4" t="s">
        <v>287</v>
      </c>
      <c r="B371" s="8" t="str">
        <f>CONCATENATE(A371,"_",SUBSTITUTE(IF(ISBLANK(L371),IF(ISBLANK(J371),IF(ISBLANK(I371),H371,I371),J371),L371)," ","_"))</f>
        <v>NSTransect_5_subsample_1_Diptera_sp.</v>
      </c>
      <c r="C371" s="8" t="s">
        <v>42</v>
      </c>
      <c r="D371" s="22">
        <v>45548</v>
      </c>
      <c r="E371" s="6">
        <v>0.4375</v>
      </c>
      <c r="F371" s="4" t="s">
        <v>46</v>
      </c>
      <c r="G371" s="4" t="s">
        <v>47</v>
      </c>
      <c r="H371" s="4" t="s">
        <v>48</v>
      </c>
      <c r="I371" s="4" t="s">
        <v>67</v>
      </c>
      <c r="J371" s="16" t="s">
        <v>736</v>
      </c>
      <c r="K371" s="4" t="s">
        <v>736</v>
      </c>
      <c r="L371" s="4" t="s">
        <v>736</v>
      </c>
      <c r="M371" s="4" t="s">
        <v>28</v>
      </c>
      <c r="N371" s="4">
        <v>55.704816000000001</v>
      </c>
      <c r="O371" s="4">
        <v>-5.2678200000000004</v>
      </c>
      <c r="P371" s="16" t="s">
        <v>41</v>
      </c>
      <c r="Q371" s="4" t="s">
        <v>38</v>
      </c>
      <c r="R371" s="4">
        <v>1</v>
      </c>
      <c r="S371" s="8" t="s">
        <v>43</v>
      </c>
    </row>
    <row r="372" spans="1:19" x14ac:dyDescent="0.3">
      <c r="A372" s="4" t="s">
        <v>287</v>
      </c>
      <c r="B372" s="8" t="str">
        <f>CONCATENATE(A372,"_",SUBSTITUTE(IF(ISBLANK(L372),IF(ISBLANK(J372),IF(ISBLANK(I372),H372,I372),J372),L372)," ","_"))</f>
        <v>NSTransect_5_subsample_1_Ephemeroptera_sp.</v>
      </c>
      <c r="C372" s="8" t="s">
        <v>42</v>
      </c>
      <c r="D372" s="22">
        <v>45548</v>
      </c>
      <c r="E372" s="6">
        <v>0.4375</v>
      </c>
      <c r="F372" s="4" t="s">
        <v>46</v>
      </c>
      <c r="G372" s="4" t="s">
        <v>47</v>
      </c>
      <c r="H372" s="4" t="s">
        <v>48</v>
      </c>
      <c r="I372" s="4" t="s">
        <v>252</v>
      </c>
      <c r="J372" s="16" t="s">
        <v>761</v>
      </c>
      <c r="K372" s="4" t="s">
        <v>761</v>
      </c>
      <c r="L372" s="4" t="s">
        <v>761</v>
      </c>
      <c r="M372" s="4" t="s">
        <v>28</v>
      </c>
      <c r="N372" s="4">
        <v>55.704816000000001</v>
      </c>
      <c r="O372" s="4">
        <v>-5.2678200000000004</v>
      </c>
      <c r="P372" s="16" t="s">
        <v>41</v>
      </c>
      <c r="Q372" s="4" t="s">
        <v>38</v>
      </c>
      <c r="R372" s="4">
        <v>6</v>
      </c>
      <c r="S372" s="8" t="s">
        <v>43</v>
      </c>
    </row>
    <row r="373" spans="1:19" x14ac:dyDescent="0.3">
      <c r="A373" s="4" t="s">
        <v>287</v>
      </c>
      <c r="B373" s="8" t="str">
        <f>CONCATENATE(A373,"_",SUBSTITUTE(IF(ISBLANK(L373),IF(ISBLANK(J373),IF(ISBLANK(I373),H373,I373),J373),L373)," ","_"))</f>
        <v>NSTransect_5_subsample_1_Ixodida_sp.</v>
      </c>
      <c r="C373" s="8" t="s">
        <v>42</v>
      </c>
      <c r="D373" s="22">
        <v>45548</v>
      </c>
      <c r="E373" s="6">
        <v>0.4375</v>
      </c>
      <c r="F373" s="4" t="s">
        <v>46</v>
      </c>
      <c r="G373" s="4" t="s">
        <v>47</v>
      </c>
      <c r="H373" s="4" t="s">
        <v>87</v>
      </c>
      <c r="I373" s="4" t="s">
        <v>134</v>
      </c>
      <c r="J373" s="16" t="s">
        <v>740</v>
      </c>
      <c r="K373" s="4" t="s">
        <v>740</v>
      </c>
      <c r="L373" s="4" t="s">
        <v>740</v>
      </c>
      <c r="M373" s="4" t="s">
        <v>28</v>
      </c>
      <c r="N373" s="4">
        <v>55.704816000000001</v>
      </c>
      <c r="O373" s="4">
        <v>-5.2678200000000004</v>
      </c>
      <c r="P373" s="16" t="s">
        <v>41</v>
      </c>
      <c r="Q373" s="4" t="s">
        <v>38</v>
      </c>
      <c r="R373" s="4">
        <v>2</v>
      </c>
      <c r="S373" s="8" t="s">
        <v>43</v>
      </c>
    </row>
    <row r="374" spans="1:19" x14ac:dyDescent="0.3">
      <c r="A374" s="4" t="s">
        <v>287</v>
      </c>
      <c r="B374" s="8" t="str">
        <f>CONCATENATE(A374,"_",SUBSTITUTE(IF(ISBLANK(L374),IF(ISBLANK(J374),IF(ISBLANK(I374),H374,I374),J374),L374)," ","_"))</f>
        <v>NSTransect_5_subsample_1_Plecoptera_sp.</v>
      </c>
      <c r="C374" s="8" t="s">
        <v>42</v>
      </c>
      <c r="D374" s="22">
        <v>45548</v>
      </c>
      <c r="E374" s="6">
        <v>0.4375</v>
      </c>
      <c r="F374" s="4" t="s">
        <v>46</v>
      </c>
      <c r="G374" s="4" t="s">
        <v>47</v>
      </c>
      <c r="H374" s="4" t="s">
        <v>48</v>
      </c>
      <c r="I374" s="4" t="s">
        <v>251</v>
      </c>
      <c r="J374" s="16" t="s">
        <v>762</v>
      </c>
      <c r="K374" s="4" t="s">
        <v>762</v>
      </c>
      <c r="L374" s="4" t="s">
        <v>762</v>
      </c>
      <c r="M374" s="4" t="s">
        <v>28</v>
      </c>
      <c r="N374" s="4">
        <v>55.704816000000001</v>
      </c>
      <c r="O374" s="4">
        <v>-5.2678200000000004</v>
      </c>
      <c r="P374" s="16" t="s">
        <v>41</v>
      </c>
      <c r="Q374" s="4" t="s">
        <v>38</v>
      </c>
      <c r="R374" s="4">
        <v>1</v>
      </c>
      <c r="S374" s="8" t="s">
        <v>43</v>
      </c>
    </row>
    <row r="375" spans="1:19" x14ac:dyDescent="0.3">
      <c r="A375" s="4" t="s">
        <v>287</v>
      </c>
      <c r="B375" s="8" t="str">
        <f>CONCATENATE(A375,"_",SUBSTITUTE(IF(ISBLANK(L375),IF(ISBLANK(J375),IF(ISBLANK(I375),H375,I375),J375),L375)," ","_"))</f>
        <v>NSTransect_5_subsample_1_Trichoptera_sp.</v>
      </c>
      <c r="C375" s="8" t="s">
        <v>42</v>
      </c>
      <c r="D375" s="22">
        <v>45548</v>
      </c>
      <c r="E375" s="6">
        <v>0.4375</v>
      </c>
      <c r="F375" s="4" t="s">
        <v>46</v>
      </c>
      <c r="G375" s="4" t="s">
        <v>47</v>
      </c>
      <c r="H375" s="4" t="s">
        <v>48</v>
      </c>
      <c r="I375" s="4" t="s">
        <v>84</v>
      </c>
      <c r="J375" s="16" t="s">
        <v>763</v>
      </c>
      <c r="K375" s="4" t="s">
        <v>763</v>
      </c>
      <c r="L375" s="4" t="s">
        <v>763</v>
      </c>
      <c r="M375" s="4" t="s">
        <v>28</v>
      </c>
      <c r="N375" s="4">
        <v>55.704816000000001</v>
      </c>
      <c r="O375" s="4">
        <v>-5.2678200000000004</v>
      </c>
      <c r="P375" s="16" t="s">
        <v>41</v>
      </c>
      <c r="Q375" s="4" t="s">
        <v>38</v>
      </c>
      <c r="R375" s="4">
        <v>1</v>
      </c>
      <c r="S375" s="8" t="s">
        <v>43</v>
      </c>
    </row>
    <row r="376" spans="1:19" x14ac:dyDescent="0.3">
      <c r="A376" s="4" t="s">
        <v>290</v>
      </c>
      <c r="B376" s="8" t="str">
        <f>CONCATENATE(A376,"_",SUBSTITUTE(IF(ISBLANK(L376),IF(ISBLANK(J376),IF(ISBLANK(I376),H376,I376),J376),L376)," ","_"))</f>
        <v>NSTransect_5_subsample_3_Ephemeroptera_sp.</v>
      </c>
      <c r="C376" s="8" t="s">
        <v>42</v>
      </c>
      <c r="D376" s="22">
        <v>45548</v>
      </c>
      <c r="E376" s="6">
        <v>0.4375</v>
      </c>
      <c r="F376" s="4" t="s">
        <v>46</v>
      </c>
      <c r="G376" s="4" t="s">
        <v>47</v>
      </c>
      <c r="H376" s="4" t="s">
        <v>48</v>
      </c>
      <c r="I376" s="4" t="s">
        <v>252</v>
      </c>
      <c r="J376" s="16" t="s">
        <v>761</v>
      </c>
      <c r="K376" s="4" t="s">
        <v>761</v>
      </c>
      <c r="L376" s="4" t="s">
        <v>761</v>
      </c>
      <c r="M376" s="4" t="s">
        <v>28</v>
      </c>
      <c r="N376" s="4">
        <v>55.704816000000001</v>
      </c>
      <c r="O376" s="4">
        <v>-5.2678200000000004</v>
      </c>
      <c r="P376" s="16" t="s">
        <v>41</v>
      </c>
      <c r="Q376" s="4" t="s">
        <v>38</v>
      </c>
      <c r="R376" s="4">
        <v>1</v>
      </c>
      <c r="S376" s="8" t="s">
        <v>43</v>
      </c>
    </row>
    <row r="377" spans="1:19" x14ac:dyDescent="0.3">
      <c r="A377" s="4" t="s">
        <v>290</v>
      </c>
      <c r="B377" s="8" t="str">
        <f>CONCATENATE(A377,"_",SUBSTITUTE(IF(ISBLANK(L377),IF(ISBLANK(J377),IF(ISBLANK(I377),H377,I377),J377),L377)," ","_"))</f>
        <v>NSTransect_5_subsample_3_Trichoptera_sp.</v>
      </c>
      <c r="C377" s="8" t="s">
        <v>42</v>
      </c>
      <c r="D377" s="22">
        <v>45548</v>
      </c>
      <c r="E377" s="6">
        <v>0.4375</v>
      </c>
      <c r="F377" s="4" t="s">
        <v>46</v>
      </c>
      <c r="G377" s="4" t="s">
        <v>47</v>
      </c>
      <c r="H377" s="4" t="s">
        <v>48</v>
      </c>
      <c r="I377" s="4" t="s">
        <v>84</v>
      </c>
      <c r="J377" s="16" t="s">
        <v>763</v>
      </c>
      <c r="K377" s="4" t="s">
        <v>763</v>
      </c>
      <c r="L377" s="4" t="s">
        <v>763</v>
      </c>
      <c r="M377" s="4" t="s">
        <v>28</v>
      </c>
      <c r="N377" s="4">
        <v>55.704816000000001</v>
      </c>
      <c r="O377" s="4">
        <v>-5.2678200000000004</v>
      </c>
      <c r="P377" s="16" t="s">
        <v>41</v>
      </c>
      <c r="Q377" s="4" t="s">
        <v>38</v>
      </c>
      <c r="R377" s="4">
        <v>2</v>
      </c>
      <c r="S377" s="8" t="s">
        <v>43</v>
      </c>
    </row>
    <row r="378" spans="1:19" x14ac:dyDescent="0.3">
      <c r="A378" s="4" t="s">
        <v>291</v>
      </c>
      <c r="B378" s="8" t="str">
        <f>CONCATENATE(A378,"_",SUBSTITUTE(IF(ISBLANK(L378),IF(ISBLANK(J378),IF(ISBLANK(I378),H378,I378),J378),L378)," ","_"))</f>
        <v>NSTransect_5_subsample_4_Diptera_sp.</v>
      </c>
      <c r="C378" s="8" t="s">
        <v>42</v>
      </c>
      <c r="D378" s="22">
        <v>45548</v>
      </c>
      <c r="E378" s="6">
        <v>0.4375</v>
      </c>
      <c r="F378" s="4" t="s">
        <v>46</v>
      </c>
      <c r="G378" s="4" t="s">
        <v>47</v>
      </c>
      <c r="H378" s="4" t="s">
        <v>48</v>
      </c>
      <c r="I378" s="4" t="s">
        <v>67</v>
      </c>
      <c r="J378" s="16" t="s">
        <v>736</v>
      </c>
      <c r="K378" s="4" t="s">
        <v>736</v>
      </c>
      <c r="L378" s="4" t="s">
        <v>736</v>
      </c>
      <c r="M378" s="4" t="s">
        <v>28</v>
      </c>
      <c r="N378" s="4">
        <v>55.704816000000001</v>
      </c>
      <c r="O378" s="4">
        <v>-5.2678200000000004</v>
      </c>
      <c r="P378" s="16" t="s">
        <v>41</v>
      </c>
      <c r="Q378" s="4" t="s">
        <v>38</v>
      </c>
      <c r="R378" s="4">
        <v>1</v>
      </c>
      <c r="S378" s="8" t="s">
        <v>43</v>
      </c>
    </row>
    <row r="379" spans="1:19" x14ac:dyDescent="0.3">
      <c r="A379" s="4" t="s">
        <v>291</v>
      </c>
      <c r="B379" s="8" t="str">
        <f>CONCATENATE(A379,"_",SUBSTITUTE(IF(ISBLANK(L379),IF(ISBLANK(J379),IF(ISBLANK(I379),H379,I379),J379),L379)," ","_"))</f>
        <v>NSTransect_5_subsample_4_Ephemeroptera_sp.</v>
      </c>
      <c r="C379" s="8" t="s">
        <v>42</v>
      </c>
      <c r="D379" s="22">
        <v>45548</v>
      </c>
      <c r="E379" s="6">
        <v>0.4375</v>
      </c>
      <c r="F379" s="4" t="s">
        <v>46</v>
      </c>
      <c r="G379" s="4" t="s">
        <v>47</v>
      </c>
      <c r="H379" s="4" t="s">
        <v>48</v>
      </c>
      <c r="I379" s="4" t="s">
        <v>252</v>
      </c>
      <c r="J379" s="16" t="s">
        <v>761</v>
      </c>
      <c r="K379" s="4" t="s">
        <v>761</v>
      </c>
      <c r="L379" s="4" t="s">
        <v>761</v>
      </c>
      <c r="M379" s="4" t="s">
        <v>28</v>
      </c>
      <c r="N379" s="4">
        <v>55.704816000000001</v>
      </c>
      <c r="O379" s="4">
        <v>-5.2678200000000004</v>
      </c>
      <c r="P379" s="16" t="s">
        <v>41</v>
      </c>
      <c r="Q379" s="4" t="s">
        <v>38</v>
      </c>
      <c r="R379" s="4">
        <v>1</v>
      </c>
      <c r="S379" s="8" t="s">
        <v>43</v>
      </c>
    </row>
    <row r="380" spans="1:19" x14ac:dyDescent="0.3">
      <c r="A380" s="4" t="s">
        <v>291</v>
      </c>
      <c r="B380" s="8" t="str">
        <f>CONCATENATE(A380,"_",SUBSTITUTE(IF(ISBLANK(L380),IF(ISBLANK(J380),IF(ISBLANK(I380),H380,I380),J380),L380)," ","_"))</f>
        <v>NSTransect_5_subsample_4_Lumbriculidae_sp.</v>
      </c>
      <c r="C380" s="8" t="s">
        <v>42</v>
      </c>
      <c r="D380" s="22">
        <v>45548</v>
      </c>
      <c r="E380" s="6">
        <v>0.4375</v>
      </c>
      <c r="F380" s="4" t="s">
        <v>46</v>
      </c>
      <c r="G380" s="4" t="s">
        <v>47</v>
      </c>
      <c r="H380" s="4" t="s">
        <v>48</v>
      </c>
      <c r="I380" s="4" t="s">
        <v>257</v>
      </c>
      <c r="J380" s="16" t="s">
        <v>764</v>
      </c>
      <c r="K380" s="4" t="s">
        <v>764</v>
      </c>
      <c r="L380" s="4" t="s">
        <v>764</v>
      </c>
      <c r="M380" s="4" t="s">
        <v>28</v>
      </c>
      <c r="N380" s="4">
        <v>55.704816000000001</v>
      </c>
      <c r="O380" s="4">
        <v>-5.2678200000000004</v>
      </c>
      <c r="P380" s="16" t="s">
        <v>41</v>
      </c>
      <c r="Q380" s="4" t="s">
        <v>38</v>
      </c>
      <c r="R380" s="4">
        <v>1</v>
      </c>
      <c r="S380" s="8" t="s">
        <v>43</v>
      </c>
    </row>
    <row r="381" spans="1:19" x14ac:dyDescent="0.3">
      <c r="A381" s="4" t="s">
        <v>291</v>
      </c>
      <c r="B381" s="8" t="str">
        <f>CONCATENATE(A381,"_",SUBSTITUTE(IF(ISBLANK(L381),IF(ISBLANK(J381),IF(ISBLANK(I381),H381,I381),J381),L381)," ","_"))</f>
        <v>NSTransect_5_subsample_4_Plecoptera_sp.</v>
      </c>
      <c r="C381" s="8" t="s">
        <v>42</v>
      </c>
      <c r="D381" s="22">
        <v>45548</v>
      </c>
      <c r="E381" s="6">
        <v>0.4375</v>
      </c>
      <c r="F381" s="4" t="s">
        <v>46</v>
      </c>
      <c r="G381" s="4" t="s">
        <v>47</v>
      </c>
      <c r="H381" s="4" t="s">
        <v>48</v>
      </c>
      <c r="I381" s="4" t="s">
        <v>251</v>
      </c>
      <c r="J381" s="16" t="s">
        <v>762</v>
      </c>
      <c r="K381" s="4" t="s">
        <v>762</v>
      </c>
      <c r="L381" s="4" t="s">
        <v>762</v>
      </c>
      <c r="M381" s="4" t="s">
        <v>28</v>
      </c>
      <c r="N381" s="4">
        <v>55.704816000000001</v>
      </c>
      <c r="O381" s="4">
        <v>-5.2678200000000004</v>
      </c>
      <c r="P381" s="16" t="s">
        <v>41</v>
      </c>
      <c r="Q381" s="4" t="s">
        <v>38</v>
      </c>
      <c r="R381" s="4">
        <v>3</v>
      </c>
      <c r="S381" s="8" t="s">
        <v>43</v>
      </c>
    </row>
  </sheetData>
  <autoFilter ref="A1:S294" xr:uid="{6E5AA297-3CD9-413C-93A9-69D813DE6B62}">
    <sortState xmlns:xlrd2="http://schemas.microsoft.com/office/spreadsheetml/2017/richdata2" ref="A2:S381">
      <sortCondition ref="D1:D294"/>
    </sortState>
  </autoFilter>
  <hyperlinks>
    <hyperlink ref="I66" r:id="rId1" xr:uid="{005AA341-0939-4AB5-9CE6-A4B79C576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</vt:lpstr>
      <vt:lpstr>Sampling Events</vt:lpstr>
      <vt:lpstr>Associated Occurrences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mia</cp:lastModifiedBy>
  <cp:revision/>
  <dcterms:created xsi:type="dcterms:W3CDTF">2024-09-12T15:24:31Z</dcterms:created>
  <dcterms:modified xsi:type="dcterms:W3CDTF">2024-12-10T09:41:29Z</dcterms:modified>
  <cp:category/>
  <cp:contentStatus/>
</cp:coreProperties>
</file>