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ikorn\OneDrive\Рабочий стол\"/>
    </mc:Choice>
  </mc:AlternateContent>
  <xr:revisionPtr revIDLastSave="0" documentId="13_ncr:1_{49F0AE8A-5BBC-44D9-AF64-E873F79C00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a" sheetId="1" r:id="rId1"/>
    <sheet name="1b" sheetId="2" r:id="rId2"/>
  </sheets>
  <calcPr calcId="181029"/>
</workbook>
</file>

<file path=xl/calcChain.xml><?xml version="1.0" encoding="utf-8"?>
<calcChain xmlns="http://schemas.openxmlformats.org/spreadsheetml/2006/main">
  <c r="C45" i="2" l="1"/>
  <c r="C47" i="2" s="1"/>
  <c r="B45" i="2"/>
  <c r="B47" i="2" s="1"/>
  <c r="C36" i="2"/>
  <c r="B36" i="2"/>
  <c r="C31" i="2"/>
  <c r="C37" i="2" s="1"/>
  <c r="C48" i="2" s="1"/>
  <c r="B31" i="2"/>
  <c r="B37" i="2" s="1"/>
  <c r="B48" i="2" s="1"/>
  <c r="C22" i="2"/>
  <c r="B22" i="2"/>
  <c r="C11" i="2"/>
  <c r="B11" i="2"/>
  <c r="B23" i="2" s="1"/>
  <c r="J24" i="1"/>
  <c r="K24" i="1"/>
  <c r="I24" i="1"/>
  <c r="J9" i="1"/>
  <c r="K9" i="1"/>
  <c r="I9" i="1"/>
  <c r="C23" i="2" l="1"/>
  <c r="C26" i="1"/>
  <c r="D26" i="1"/>
  <c r="B26" i="1"/>
  <c r="K4" i="1" l="1"/>
  <c r="K10" i="1" s="1"/>
  <c r="K12" i="1" s="1"/>
  <c r="J4" i="1"/>
  <c r="J10" i="1" s="1"/>
  <c r="I4" i="1"/>
  <c r="I10" i="1" s="1"/>
  <c r="I12" i="1" s="1"/>
  <c r="J26" i="1"/>
  <c r="K26" i="1"/>
  <c r="I26" i="1"/>
  <c r="J12" i="1" l="1"/>
  <c r="K27" i="1"/>
  <c r="K15" i="1" s="1"/>
  <c r="K16" i="1" s="1"/>
  <c r="K17" i="1" s="1"/>
  <c r="K29" i="1" s="1"/>
  <c r="J27" i="1"/>
  <c r="J15" i="1" s="1"/>
  <c r="J16" i="1" s="1"/>
  <c r="J17" i="1" s="1"/>
  <c r="J29" i="1" s="1"/>
  <c r="I27" i="1"/>
  <c r="I15" i="1" s="1"/>
  <c r="I16" i="1" s="1"/>
  <c r="I17" i="1" s="1"/>
  <c r="I29" i="1" s="1"/>
  <c r="B12" i="1"/>
  <c r="D12" i="1"/>
  <c r="C12" i="1"/>
  <c r="D20" i="1"/>
  <c r="C20" i="1"/>
  <c r="B20" i="1"/>
  <c r="D5" i="1"/>
  <c r="C5" i="1"/>
  <c r="B5" i="1"/>
  <c r="B13" i="1" l="1"/>
  <c r="B21" i="1" s="1"/>
  <c r="B23" i="1" s="1"/>
  <c r="B27" i="1" s="1"/>
  <c r="C13" i="1"/>
  <c r="C21" i="1" s="1"/>
  <c r="C23" i="1" s="1"/>
  <c r="C27" i="1" s="1"/>
  <c r="D13" i="1"/>
  <c r="D21" i="1" s="1"/>
  <c r="D23" i="1" s="1"/>
  <c r="D27" i="1" s="1"/>
</calcChain>
</file>

<file path=xl/sharedStrings.xml><?xml version="1.0" encoding="utf-8"?>
<sst xmlns="http://schemas.openxmlformats.org/spreadsheetml/2006/main" count="102" uniqueCount="90">
  <si>
    <t>Category</t>
  </si>
  <si>
    <t>Total revenues and other operating income</t>
  </si>
  <si>
    <t>Depreciation</t>
  </si>
  <si>
    <t>Total operating expenses</t>
  </si>
  <si>
    <t>Net operating income</t>
  </si>
  <si>
    <t>Finance expense</t>
  </si>
  <si>
    <t>Net other income (expenses)</t>
  </si>
  <si>
    <t>Profit (loss) before income taxes</t>
  </si>
  <si>
    <t>Profit (loss) for the period</t>
  </si>
  <si>
    <t>Other comprehensive income (loss)</t>
  </si>
  <si>
    <t>Comprehensive income (loss)</t>
  </si>
  <si>
    <t>Effective tax rate</t>
  </si>
  <si>
    <t xml:space="preserve">Reformulated PNDL </t>
  </si>
  <si>
    <t>Revenues (O)</t>
  </si>
  <si>
    <t>Other operating income (O)</t>
  </si>
  <si>
    <t>Finance expense (F)</t>
  </si>
  <si>
    <t>Administrative expenses (O)</t>
  </si>
  <si>
    <t>Ship operating expenses (O)</t>
  </si>
  <si>
    <t>Voyage expenses and commissions (O)</t>
  </si>
  <si>
    <t>Depreciation (O)</t>
  </si>
  <si>
    <t>Contingent rental income (O)</t>
  </si>
  <si>
    <t>Finance income (F)</t>
  </si>
  <si>
    <t>Gain on marketable securities (F)</t>
  </si>
  <si>
    <t>Dividends received (F)</t>
  </si>
  <si>
    <t>Income tax expense (O)</t>
  </si>
  <si>
    <t>Basic and diluted earnings (loss) per share (O)</t>
  </si>
  <si>
    <t>Foreign currency translation gain (loss) (F)</t>
  </si>
  <si>
    <t>Revenues and Other operating income</t>
  </si>
  <si>
    <t>Operating Expenses</t>
  </si>
  <si>
    <t>Other income (expenses)</t>
  </si>
  <si>
    <t>Net financial expense (NFE)</t>
  </si>
  <si>
    <t>+/- Tax Shield from NFE</t>
  </si>
  <si>
    <t>EBITDA</t>
  </si>
  <si>
    <t xml:space="preserve">EBIT </t>
  </si>
  <si>
    <t>- Income tax expense</t>
  </si>
  <si>
    <t>-/+ Tax shield from NFE</t>
  </si>
  <si>
    <t>Operating tax expense</t>
  </si>
  <si>
    <t>NOPAT</t>
  </si>
  <si>
    <t>Share of results of associated companies (O?)</t>
  </si>
  <si>
    <t>- Total operating expenses</t>
  </si>
  <si>
    <t>Total finance income</t>
  </si>
  <si>
    <t>Share of results of associated companies (F?)</t>
  </si>
  <si>
    <t>Net income</t>
  </si>
  <si>
    <t>Assets</t>
  </si>
  <si>
    <t>Current Assets</t>
  </si>
  <si>
    <t>Cash and cash equivalents</t>
  </si>
  <si>
    <t>Marketable securities</t>
  </si>
  <si>
    <t>Trade and other receivables</t>
  </si>
  <si>
    <t>Related party receivables</t>
  </si>
  <si>
    <t>Inventories</t>
  </si>
  <si>
    <t>Voyages in progress</t>
  </si>
  <si>
    <t>Prepaid expenses and accrued income</t>
  </si>
  <si>
    <t>Other current assets</t>
  </si>
  <si>
    <t>Total current assets</t>
  </si>
  <si>
    <t>Non-current Assets</t>
  </si>
  <si>
    <t>Other non-current assets</t>
  </si>
  <si>
    <t>Newbuildings</t>
  </si>
  <si>
    <t>Vessels and equipment</t>
  </si>
  <si>
    <t>Right-of-use assets</t>
  </si>
  <si>
    <t>Goodwill</t>
  </si>
  <si>
    <t>Derivative instruments receivable</t>
  </si>
  <si>
    <t>Investment in associated companies</t>
  </si>
  <si>
    <t>Loan notes receivable</t>
  </si>
  <si>
    <t>Prepaid consideration</t>
  </si>
  <si>
    <t>Total non-current assets</t>
  </si>
  <si>
    <t>Total Assets</t>
  </si>
  <si>
    <t>Liabilities and Equity</t>
  </si>
  <si>
    <t>Current liabilities</t>
  </si>
  <si>
    <t>Short-term debt and current portion of long-term debt</t>
  </si>
  <si>
    <t>Current portion of obligations under leases</t>
  </si>
  <si>
    <t>Related party payables</t>
  </si>
  <si>
    <t>Trade and other payables</t>
  </si>
  <si>
    <t>Total current liabilities</t>
  </si>
  <si>
    <t>Non-current liabilities</t>
  </si>
  <si>
    <t>Long-term debt</t>
  </si>
  <si>
    <t>Obligations under leases</t>
  </si>
  <si>
    <t>Other non-current payables</t>
  </si>
  <si>
    <t>Total non-current liabilities</t>
  </si>
  <si>
    <t>Total Liabilities</t>
  </si>
  <si>
    <t>Equity</t>
  </si>
  <si>
    <t>Share capital</t>
  </si>
  <si>
    <t>Additional paid in capital</t>
  </si>
  <si>
    <t>Contributed surplus</t>
  </si>
  <si>
    <t>Accumulated other reserves</t>
  </si>
  <si>
    <t>Retained earnings</t>
  </si>
  <si>
    <t>Total equity attributable to the shareholders of the Company</t>
  </si>
  <si>
    <t>Non-controlling interest</t>
  </si>
  <si>
    <t xml:space="preserve">Total Equity </t>
  </si>
  <si>
    <t>Total liabilities and equity</t>
  </si>
  <si>
    <t>Should we include those in finance income?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</si>
</sst>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_₽_-;\-* #,##0.00\ _₽_-;_-* &quot;-&quot;??\ _₽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64" fontId="4" fillId="0" borderId="0" xfId="1" applyNumberFormat="1" applyFont="1"/>
    <xf numFmtId="9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/>
    <xf numFmtId="164" fontId="3" fillId="0" borderId="3" xfId="1" applyNumberFormat="1" applyFont="1" applyBorder="1"/>
    <xf numFmtId="164" fontId="0" fillId="0" borderId="0" xfId="0" applyNumberFormat="1"/>
    <xf numFmtId="164" fontId="0" fillId="0" borderId="2" xfId="0" applyNumberFormat="1" applyBorder="1"/>
    <xf numFmtId="0" fontId="0" fillId="0" borderId="2" xfId="0" quotePrefix="1" applyBorder="1"/>
    <xf numFmtId="164" fontId="0" fillId="0" borderId="0" xfId="1" applyNumberFormat="1" applyFont="1" applyBorder="1"/>
    <xf numFmtId="164" fontId="3" fillId="0" borderId="0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0" fontId="0" fillId="0" borderId="0" xfId="0" quotePrefix="1"/>
    <xf numFmtId="0" fontId="0" fillId="0" borderId="4" xfId="0" quotePrefix="1" applyBorder="1"/>
    <xf numFmtId="164" fontId="3" fillId="0" borderId="4" xfId="1" applyNumberFormat="1" applyFont="1" applyBorder="1"/>
    <xf numFmtId="164" fontId="4" fillId="0" borderId="0" xfId="0" applyNumberFormat="1" applyFont="1"/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4" fillId="0" borderId="4" xfId="0" applyFont="1" applyBorder="1"/>
    <xf numFmtId="164" fontId="4" fillId="0" borderId="4" xfId="1" applyNumberFormat="1" applyFont="1" applyBorder="1"/>
    <xf numFmtId="164" fontId="4" fillId="0" borderId="4" xfId="0" applyNumberFormat="1" applyFont="1" applyBorder="1"/>
    <xf numFmtId="0" fontId="4" fillId="0" borderId="0" xfId="0" applyFont="1" applyBorder="1"/>
    <xf numFmtId="164" fontId="4" fillId="0" borderId="0" xfId="1" applyNumberFormat="1" applyFont="1" applyBorder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85" zoomScaleNormal="85" workbookViewId="0">
      <selection activeCell="F22" sqref="F22"/>
    </sheetView>
  </sheetViews>
  <sheetFormatPr defaultRowHeight="14.4" x14ac:dyDescent="0.3"/>
  <cols>
    <col min="1" max="1" width="41.109375" customWidth="1"/>
    <col min="2" max="2" width="17.109375" customWidth="1"/>
    <col min="3" max="3" width="15.77734375" customWidth="1"/>
    <col min="4" max="4" width="14.6640625" customWidth="1"/>
    <col min="5" max="5" width="13.21875" bestFit="1" customWidth="1"/>
    <col min="6" max="6" width="8.88671875" customWidth="1"/>
    <col min="7" max="7" width="21.88671875" customWidth="1"/>
    <col min="8" max="8" width="38" customWidth="1"/>
    <col min="9" max="9" width="16.77734375" customWidth="1"/>
    <col min="10" max="10" width="17.44140625" customWidth="1"/>
    <col min="11" max="11" width="15.44140625" customWidth="1"/>
    <col min="14" max="14" width="39.6640625" customWidth="1"/>
    <col min="15" max="15" width="24" customWidth="1"/>
    <col min="16" max="16" width="18.5546875" customWidth="1"/>
    <col min="17" max="17" width="26.88671875" customWidth="1"/>
  </cols>
  <sheetData>
    <row r="1" spans="1:11" ht="28.8" customHeight="1" x14ac:dyDescent="0.3">
      <c r="A1" s="1" t="s">
        <v>0</v>
      </c>
      <c r="B1" s="1">
        <v>2023</v>
      </c>
      <c r="C1" s="1">
        <v>2022</v>
      </c>
      <c r="D1" s="1">
        <v>2021</v>
      </c>
      <c r="G1" s="11" t="s">
        <v>12</v>
      </c>
      <c r="H1" s="1" t="s">
        <v>0</v>
      </c>
      <c r="I1" s="1">
        <v>2023</v>
      </c>
      <c r="J1" s="1">
        <v>2022</v>
      </c>
      <c r="K1" s="1">
        <v>2021</v>
      </c>
    </row>
    <row r="2" spans="1:11" x14ac:dyDescent="0.3">
      <c r="A2" s="10" t="s">
        <v>27</v>
      </c>
      <c r="H2" t="s">
        <v>13</v>
      </c>
      <c r="I2" s="2">
        <v>1802184</v>
      </c>
      <c r="J2" s="2">
        <v>1430208</v>
      </c>
      <c r="K2" s="2">
        <v>749381</v>
      </c>
    </row>
    <row r="3" spans="1:11" ht="15" thickBot="1" x14ac:dyDescent="0.35">
      <c r="A3" t="s">
        <v>13</v>
      </c>
      <c r="B3" s="2">
        <v>1802184</v>
      </c>
      <c r="C3" s="2">
        <v>1430208</v>
      </c>
      <c r="D3" s="2">
        <v>749381</v>
      </c>
      <c r="H3" s="19" t="s">
        <v>14</v>
      </c>
      <c r="I3" s="20">
        <v>24080</v>
      </c>
      <c r="J3" s="20">
        <v>8040</v>
      </c>
      <c r="K3" s="20">
        <v>4060</v>
      </c>
    </row>
    <row r="4" spans="1:11" x14ac:dyDescent="0.3">
      <c r="A4" s="3" t="s">
        <v>14</v>
      </c>
      <c r="B4" s="4">
        <v>24080</v>
      </c>
      <c r="C4" s="4">
        <v>8040</v>
      </c>
      <c r="D4" s="4">
        <v>4060</v>
      </c>
      <c r="H4" s="5" t="s">
        <v>1</v>
      </c>
      <c r="I4" s="18">
        <f>I2+I3</f>
        <v>1826264</v>
      </c>
      <c r="J4" s="18">
        <f>J2+J3</f>
        <v>1438248</v>
      </c>
      <c r="K4" s="18">
        <f>K2+K3</f>
        <v>753441</v>
      </c>
    </row>
    <row r="5" spans="1:11" x14ac:dyDescent="0.3">
      <c r="A5" s="12" t="s">
        <v>1</v>
      </c>
      <c r="B5" s="13">
        <f>B3+B4</f>
        <v>1826264</v>
      </c>
      <c r="C5" s="13">
        <f>C3+C4</f>
        <v>1438248</v>
      </c>
      <c r="D5" s="13">
        <f>D3+D4</f>
        <v>753441</v>
      </c>
      <c r="H5" t="s">
        <v>18</v>
      </c>
      <c r="I5" s="2">
        <v>618595</v>
      </c>
      <c r="J5" s="2">
        <v>605544</v>
      </c>
      <c r="K5" s="2">
        <v>392697</v>
      </c>
    </row>
    <row r="6" spans="1:11" x14ac:dyDescent="0.3">
      <c r="A6" s="10" t="s">
        <v>28</v>
      </c>
      <c r="H6" t="s">
        <v>17</v>
      </c>
      <c r="I6" s="2">
        <v>176533</v>
      </c>
      <c r="J6" s="2">
        <v>175164</v>
      </c>
      <c r="K6" s="2">
        <v>164246</v>
      </c>
    </row>
    <row r="7" spans="1:11" x14ac:dyDescent="0.3">
      <c r="A7" t="s">
        <v>18</v>
      </c>
      <c r="B7" s="2">
        <v>618595</v>
      </c>
      <c r="C7" s="2">
        <v>605544</v>
      </c>
      <c r="D7" s="2">
        <v>392697</v>
      </c>
      <c r="G7" s="14"/>
      <c r="H7" t="s">
        <v>16</v>
      </c>
      <c r="I7" s="2">
        <v>53528</v>
      </c>
      <c r="J7" s="2">
        <v>47374</v>
      </c>
      <c r="K7" s="2">
        <v>26424</v>
      </c>
    </row>
    <row r="8" spans="1:11" x14ac:dyDescent="0.3">
      <c r="A8" t="s">
        <v>17</v>
      </c>
      <c r="B8" s="2">
        <v>176533</v>
      </c>
      <c r="C8" s="2">
        <v>175164</v>
      </c>
      <c r="D8" s="2">
        <v>164246</v>
      </c>
      <c r="E8" s="14"/>
      <c r="H8" t="s">
        <v>20</v>
      </c>
      <c r="I8" s="17"/>
      <c r="J8" s="17">
        <v>-623</v>
      </c>
      <c r="K8" s="17">
        <v>-3606</v>
      </c>
    </row>
    <row r="9" spans="1:11" ht="15" thickBot="1" x14ac:dyDescent="0.35">
      <c r="A9" t="s">
        <v>16</v>
      </c>
      <c r="B9" s="2">
        <v>53528</v>
      </c>
      <c r="C9" s="2">
        <v>47374</v>
      </c>
      <c r="D9" s="2">
        <v>26424</v>
      </c>
      <c r="H9" s="22" t="s">
        <v>39</v>
      </c>
      <c r="I9" s="23">
        <f>SUM(I5:I8)</f>
        <v>848656</v>
      </c>
      <c r="J9" s="23">
        <f>SUM(J5:J8)</f>
        <v>827459</v>
      </c>
      <c r="K9" s="23">
        <f>SUM(K5:K8)</f>
        <v>579761</v>
      </c>
    </row>
    <row r="10" spans="1:11" x14ac:dyDescent="0.3">
      <c r="A10" t="s">
        <v>19</v>
      </c>
      <c r="B10" s="2">
        <v>230942</v>
      </c>
      <c r="C10" s="2">
        <v>165170</v>
      </c>
      <c r="D10" s="2">
        <v>165205</v>
      </c>
      <c r="H10" s="7" t="s">
        <v>32</v>
      </c>
      <c r="I10" s="24">
        <f>I4-I9</f>
        <v>977608</v>
      </c>
      <c r="J10" s="24">
        <f>J4-J9</f>
        <v>610789</v>
      </c>
      <c r="K10" s="24">
        <f>K4-K9</f>
        <v>173680</v>
      </c>
    </row>
    <row r="11" spans="1:11" ht="15" thickBot="1" x14ac:dyDescent="0.35">
      <c r="A11" s="3" t="s">
        <v>20</v>
      </c>
      <c r="B11" s="4"/>
      <c r="C11" s="4">
        <v>-623</v>
      </c>
      <c r="D11" s="4">
        <v>-3606</v>
      </c>
      <c r="H11" s="19" t="s">
        <v>2</v>
      </c>
      <c r="I11" s="20">
        <v>230942</v>
      </c>
      <c r="J11" s="20">
        <v>165170</v>
      </c>
      <c r="K11" s="20">
        <v>165205</v>
      </c>
    </row>
    <row r="12" spans="1:11" x14ac:dyDescent="0.3">
      <c r="A12" s="12" t="s">
        <v>3</v>
      </c>
      <c r="B12" s="13">
        <f>B7+B8+B9+B10+B11</f>
        <v>1079598</v>
      </c>
      <c r="C12" s="13">
        <f>C7+C8+C9+C10+C11</f>
        <v>992629</v>
      </c>
      <c r="D12" s="13">
        <f>D7+D8+D9+D10+D11</f>
        <v>744966</v>
      </c>
      <c r="G12" s="14"/>
      <c r="H12" s="7" t="s">
        <v>33</v>
      </c>
      <c r="I12" s="24">
        <f>I10-I11</f>
        <v>746666</v>
      </c>
      <c r="J12" s="24">
        <f>J10-J11</f>
        <v>445619</v>
      </c>
      <c r="K12" s="24">
        <f>K10-K11</f>
        <v>8475</v>
      </c>
    </row>
    <row r="13" spans="1:11" x14ac:dyDescent="0.3">
      <c r="A13" s="7" t="s">
        <v>4</v>
      </c>
      <c r="B13" s="8">
        <f>B5-B12</f>
        <v>746666</v>
      </c>
      <c r="C13" s="8">
        <f>C5-C12</f>
        <v>445619</v>
      </c>
      <c r="D13" s="8">
        <f>D5-D12</f>
        <v>8475</v>
      </c>
    </row>
    <row r="14" spans="1:11" x14ac:dyDescent="0.3">
      <c r="A14" s="10" t="s">
        <v>29</v>
      </c>
      <c r="H14" s="21" t="s">
        <v>34</v>
      </c>
      <c r="I14" s="17">
        <v>-205</v>
      </c>
      <c r="J14" s="17">
        <v>-412</v>
      </c>
      <c r="K14" s="17">
        <v>-4633</v>
      </c>
    </row>
    <row r="15" spans="1:11" x14ac:dyDescent="0.3">
      <c r="A15" t="s">
        <v>21</v>
      </c>
      <c r="B15" s="2">
        <v>18065</v>
      </c>
      <c r="C15" s="2">
        <v>1479</v>
      </c>
      <c r="D15" s="2">
        <v>121</v>
      </c>
      <c r="H15" s="21" t="s">
        <v>35</v>
      </c>
      <c r="I15" s="14">
        <f>-I27</f>
        <v>-19818.920000000002</v>
      </c>
      <c r="J15" s="14">
        <f>-J27</f>
        <v>6722.32</v>
      </c>
      <c r="K15" s="14">
        <f>-K27</f>
        <v>-4130.5</v>
      </c>
    </row>
    <row r="16" spans="1:11" x14ac:dyDescent="0.3">
      <c r="A16" t="s">
        <v>15</v>
      </c>
      <c r="B16" s="2">
        <v>-171336</v>
      </c>
      <c r="C16" s="2">
        <v>-45330</v>
      </c>
      <c r="D16" s="2">
        <v>-44244</v>
      </c>
      <c r="H16" t="s">
        <v>36</v>
      </c>
      <c r="I16" s="14">
        <f>I14+I15</f>
        <v>-20023.920000000002</v>
      </c>
      <c r="J16" s="14">
        <f t="shared" ref="J16:K16" si="0">J14+J15</f>
        <v>6310.32</v>
      </c>
      <c r="K16" s="14">
        <f t="shared" si="0"/>
        <v>-8763.5</v>
      </c>
    </row>
    <row r="17" spans="1:11" x14ac:dyDescent="0.3">
      <c r="A17" t="s">
        <v>22</v>
      </c>
      <c r="B17" s="2">
        <v>22989</v>
      </c>
      <c r="C17" s="2">
        <v>58359</v>
      </c>
      <c r="D17" s="2">
        <v>7677</v>
      </c>
      <c r="G17" s="14"/>
      <c r="H17" s="7" t="s">
        <v>37</v>
      </c>
      <c r="I17" s="24">
        <f>I12+I16</f>
        <v>726642.08</v>
      </c>
      <c r="J17" s="24">
        <f>J12+J16</f>
        <v>451929.32</v>
      </c>
      <c r="K17" s="24">
        <f>K12+K16</f>
        <v>-288.5</v>
      </c>
    </row>
    <row r="18" spans="1:11" x14ac:dyDescent="0.3">
      <c r="A18" t="s">
        <v>38</v>
      </c>
      <c r="B18" s="2">
        <v>3383</v>
      </c>
      <c r="C18" s="2">
        <v>14243</v>
      </c>
      <c r="D18" s="2">
        <v>-724</v>
      </c>
      <c r="G18" s="14"/>
    </row>
    <row r="19" spans="1:11" x14ac:dyDescent="0.3">
      <c r="A19" s="3" t="s">
        <v>23</v>
      </c>
      <c r="B19" s="4">
        <v>36852</v>
      </c>
      <c r="C19" s="4">
        <v>1579</v>
      </c>
      <c r="D19" s="4">
        <v>18367</v>
      </c>
      <c r="H19" t="s">
        <v>21</v>
      </c>
      <c r="I19" s="2">
        <v>18065</v>
      </c>
      <c r="J19" s="2">
        <v>1479</v>
      </c>
      <c r="K19" s="2">
        <v>121</v>
      </c>
    </row>
    <row r="20" spans="1:11" x14ac:dyDescent="0.3">
      <c r="A20" s="5" t="s">
        <v>6</v>
      </c>
      <c r="B20" s="13">
        <f>B15+B16+B17+B18+B19</f>
        <v>-90047</v>
      </c>
      <c r="C20" s="13">
        <f>C15+C16+C17+C18+C19</f>
        <v>30330</v>
      </c>
      <c r="D20" s="13">
        <f>D15+D16+D17+D18+D19</f>
        <v>-18803</v>
      </c>
      <c r="G20" s="14"/>
      <c r="H20" t="s">
        <v>22</v>
      </c>
      <c r="I20" s="2">
        <v>22989</v>
      </c>
      <c r="J20" s="2">
        <v>58359</v>
      </c>
      <c r="K20" s="2">
        <v>7677</v>
      </c>
    </row>
    <row r="21" spans="1:11" x14ac:dyDescent="0.3">
      <c r="A21" s="7" t="s">
        <v>7</v>
      </c>
      <c r="B21" s="8">
        <f>B13+B20</f>
        <v>656619</v>
      </c>
      <c r="C21" s="8">
        <f>C13+C20</f>
        <v>475949</v>
      </c>
      <c r="D21" s="8">
        <f>D13+D20</f>
        <v>-10328</v>
      </c>
      <c r="G21" s="14"/>
      <c r="H21" t="s">
        <v>23</v>
      </c>
      <c r="I21" s="17">
        <v>36852</v>
      </c>
      <c r="J21" s="17">
        <v>1579</v>
      </c>
      <c r="K21" s="17">
        <v>18367</v>
      </c>
    </row>
    <row r="22" spans="1:11" x14ac:dyDescent="0.3">
      <c r="A22" s="3" t="s">
        <v>24</v>
      </c>
      <c r="B22" s="4">
        <v>-205</v>
      </c>
      <c r="C22" s="4">
        <v>-412</v>
      </c>
      <c r="D22" s="4">
        <v>-4633</v>
      </c>
      <c r="H22" s="25" t="s">
        <v>26</v>
      </c>
      <c r="I22" s="17">
        <v>-39</v>
      </c>
      <c r="J22" s="17">
        <v>226</v>
      </c>
      <c r="K22" s="17">
        <v>28</v>
      </c>
    </row>
    <row r="23" spans="1:11" ht="15" thickBot="1" x14ac:dyDescent="0.35">
      <c r="A23" s="5" t="s">
        <v>8</v>
      </c>
      <c r="B23" s="6">
        <f>B21+B22</f>
        <v>656414</v>
      </c>
      <c r="C23" s="6">
        <f>C21+C22</f>
        <v>475537</v>
      </c>
      <c r="D23" s="6">
        <f>D21+D22</f>
        <v>-14961</v>
      </c>
      <c r="H23" s="19" t="s">
        <v>41</v>
      </c>
      <c r="I23" s="20">
        <v>3383</v>
      </c>
      <c r="J23" s="20">
        <v>14243</v>
      </c>
      <c r="K23" s="20">
        <v>-724</v>
      </c>
    </row>
    <row r="24" spans="1:11" x14ac:dyDescent="0.3">
      <c r="A24" t="s">
        <v>25</v>
      </c>
      <c r="B24" s="2">
        <v>2.95</v>
      </c>
      <c r="C24" s="2">
        <v>2.2200000000000002</v>
      </c>
      <c r="D24" s="2">
        <v>-0.08</v>
      </c>
      <c r="G24" s="14"/>
      <c r="H24" s="35" t="s">
        <v>40</v>
      </c>
      <c r="I24" s="2">
        <f>SUM(I19:I23)</f>
        <v>81250</v>
      </c>
      <c r="J24" s="2">
        <f t="shared" ref="J24:K24" si="1">SUM(J19:J23)</f>
        <v>75886</v>
      </c>
      <c r="K24" s="2">
        <f t="shared" si="1"/>
        <v>25469</v>
      </c>
    </row>
    <row r="25" spans="1:11" x14ac:dyDescent="0.3">
      <c r="A25" t="s">
        <v>26</v>
      </c>
      <c r="B25" s="2">
        <v>-39</v>
      </c>
      <c r="C25" s="2">
        <v>226</v>
      </c>
      <c r="D25" s="2">
        <v>28</v>
      </c>
      <c r="G25" s="14"/>
      <c r="H25" s="3" t="s">
        <v>5</v>
      </c>
      <c r="I25" s="4">
        <v>-171336</v>
      </c>
      <c r="J25" s="4">
        <v>-45330</v>
      </c>
      <c r="K25" s="4">
        <v>-44244</v>
      </c>
    </row>
    <row r="26" spans="1:11" x14ac:dyDescent="0.3">
      <c r="A26" s="3" t="s">
        <v>9</v>
      </c>
      <c r="B26" s="4">
        <f>B25</f>
        <v>-39</v>
      </c>
      <c r="C26" s="4">
        <f t="shared" ref="C26:D26" si="2">C25</f>
        <v>226</v>
      </c>
      <c r="D26" s="4">
        <f t="shared" si="2"/>
        <v>28</v>
      </c>
      <c r="G26" s="14"/>
      <c r="H26" t="s">
        <v>30</v>
      </c>
      <c r="I26" s="14">
        <f>-(I25+I24)</f>
        <v>90086</v>
      </c>
      <c r="J26" s="14">
        <f>-(J25+J24)</f>
        <v>-30556</v>
      </c>
      <c r="K26" s="14">
        <f>-(K25+K24)</f>
        <v>18775</v>
      </c>
    </row>
    <row r="27" spans="1:11" x14ac:dyDescent="0.3">
      <c r="A27" s="7" t="s">
        <v>10</v>
      </c>
      <c r="B27" s="8">
        <f>B23+B26</f>
        <v>656375</v>
      </c>
      <c r="C27" s="8">
        <f t="shared" ref="C27:D27" si="3">C23+C26</f>
        <v>475763</v>
      </c>
      <c r="D27" s="8">
        <f t="shared" si="3"/>
        <v>-14933</v>
      </c>
      <c r="H27" s="16" t="s">
        <v>31</v>
      </c>
      <c r="I27" s="15">
        <f>I26*B31</f>
        <v>19818.920000000002</v>
      </c>
      <c r="J27" s="15">
        <f>J26*C31</f>
        <v>-6722.32</v>
      </c>
      <c r="K27" s="15">
        <f>K26*D31</f>
        <v>4130.5</v>
      </c>
    </row>
    <row r="29" spans="1:11" x14ac:dyDescent="0.3">
      <c r="H29" s="7" t="s">
        <v>42</v>
      </c>
      <c r="I29" s="24">
        <f>I17+I24+I25+I27</f>
        <v>656375</v>
      </c>
      <c r="J29" s="24">
        <f>J17+J24+J25+J27</f>
        <v>475763.00000000006</v>
      </c>
      <c r="K29" s="24">
        <f>K17+K24+K25+K27</f>
        <v>-14933</v>
      </c>
    </row>
    <row r="30" spans="1:11" x14ac:dyDescent="0.3">
      <c r="G30" s="14"/>
    </row>
    <row r="31" spans="1:11" x14ac:dyDescent="0.3">
      <c r="A31" t="s">
        <v>11</v>
      </c>
      <c r="B31" s="9">
        <v>0.22</v>
      </c>
      <c r="C31" s="9">
        <v>0.22</v>
      </c>
      <c r="D31" s="9">
        <v>0.22</v>
      </c>
    </row>
    <row r="33" spans="8:8" x14ac:dyDescent="0.3">
      <c r="H33" s="35" t="s">
        <v>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6F1A-FBF1-4BE4-B606-086908F35B7E}">
  <dimension ref="A1:C48"/>
  <sheetViews>
    <sheetView workbookViewId="0">
      <selection activeCell="F25" sqref="F25"/>
    </sheetView>
  </sheetViews>
  <sheetFormatPr defaultRowHeight="14.4" x14ac:dyDescent="0.3"/>
  <cols>
    <col min="1" max="1" width="35.5546875" customWidth="1"/>
    <col min="2" max="2" width="16.44140625" customWidth="1"/>
    <col min="3" max="3" width="15.88671875" customWidth="1"/>
  </cols>
  <sheetData>
    <row r="1" spans="1:3" ht="28.8" customHeight="1" x14ac:dyDescent="0.3">
      <c r="A1" s="11" t="s">
        <v>43</v>
      </c>
      <c r="B1" s="29">
        <v>2023</v>
      </c>
      <c r="C1" s="29">
        <v>2022</v>
      </c>
    </row>
    <row r="2" spans="1:3" x14ac:dyDescent="0.3">
      <c r="A2" s="26" t="s">
        <v>44</v>
      </c>
    </row>
    <row r="3" spans="1:3" x14ac:dyDescent="0.3">
      <c r="A3" t="s">
        <v>45</v>
      </c>
      <c r="B3" s="14">
        <v>308322</v>
      </c>
      <c r="C3" s="2">
        <v>254525</v>
      </c>
    </row>
    <row r="4" spans="1:3" x14ac:dyDescent="0.3">
      <c r="A4" t="s">
        <v>46</v>
      </c>
      <c r="B4" s="14">
        <v>7432</v>
      </c>
      <c r="C4" s="2">
        <v>236281</v>
      </c>
    </row>
    <row r="5" spans="1:3" x14ac:dyDescent="0.3">
      <c r="A5" t="s">
        <v>47</v>
      </c>
      <c r="B5" s="14">
        <v>124647</v>
      </c>
      <c r="C5" s="2">
        <v>139467</v>
      </c>
    </row>
    <row r="6" spans="1:3" x14ac:dyDescent="0.3">
      <c r="A6" t="s">
        <v>48</v>
      </c>
      <c r="B6" s="14">
        <v>19292</v>
      </c>
      <c r="C6" s="2">
        <v>13485</v>
      </c>
    </row>
    <row r="7" spans="1:3" x14ac:dyDescent="0.3">
      <c r="A7" t="s">
        <v>49</v>
      </c>
      <c r="B7" s="14">
        <v>135161</v>
      </c>
      <c r="C7" s="2">
        <v>107114</v>
      </c>
    </row>
    <row r="8" spans="1:3" x14ac:dyDescent="0.3">
      <c r="A8" t="s">
        <v>50</v>
      </c>
      <c r="B8" s="14">
        <v>110061</v>
      </c>
      <c r="C8" s="2">
        <v>110638</v>
      </c>
    </row>
    <row r="9" spans="1:3" x14ac:dyDescent="0.3">
      <c r="A9" t="s">
        <v>51</v>
      </c>
      <c r="B9" s="14">
        <v>15753</v>
      </c>
      <c r="C9" s="2">
        <v>14255</v>
      </c>
    </row>
    <row r="10" spans="1:3" x14ac:dyDescent="0.3">
      <c r="A10" t="s">
        <v>52</v>
      </c>
      <c r="B10" s="14">
        <v>7258</v>
      </c>
      <c r="C10" s="2">
        <v>5285</v>
      </c>
    </row>
    <row r="11" spans="1:3" x14ac:dyDescent="0.3">
      <c r="A11" s="27" t="s">
        <v>53</v>
      </c>
      <c r="B11" s="24">
        <f>SUM(B3:B10)</f>
        <v>727926</v>
      </c>
      <c r="C11" s="8">
        <f>SUM(C3:C10)</f>
        <v>881050</v>
      </c>
    </row>
    <row r="12" spans="1:3" x14ac:dyDescent="0.3">
      <c r="A12" s="26" t="s">
        <v>54</v>
      </c>
    </row>
    <row r="13" spans="1:3" x14ac:dyDescent="0.3">
      <c r="A13" t="s">
        <v>56</v>
      </c>
      <c r="C13" s="28">
        <v>47991</v>
      </c>
    </row>
    <row r="14" spans="1:3" x14ac:dyDescent="0.3">
      <c r="A14" t="s">
        <v>57</v>
      </c>
      <c r="B14" s="14">
        <v>4633169</v>
      </c>
      <c r="C14" s="14">
        <v>3650652</v>
      </c>
    </row>
    <row r="15" spans="1:3" x14ac:dyDescent="0.3">
      <c r="A15" t="s">
        <v>58</v>
      </c>
      <c r="B15" s="14">
        <v>2236</v>
      </c>
      <c r="C15" s="14">
        <v>3108</v>
      </c>
    </row>
    <row r="16" spans="1:3" x14ac:dyDescent="0.3">
      <c r="A16" t="s">
        <v>59</v>
      </c>
      <c r="B16" s="14">
        <v>112452</v>
      </c>
      <c r="C16" s="14">
        <v>112452</v>
      </c>
    </row>
    <row r="17" spans="1:3" x14ac:dyDescent="0.3">
      <c r="A17" t="s">
        <v>60</v>
      </c>
      <c r="B17" s="14">
        <v>39117</v>
      </c>
      <c r="C17" s="14">
        <v>53993</v>
      </c>
    </row>
    <row r="18" spans="1:3" x14ac:dyDescent="0.3">
      <c r="A18" t="s">
        <v>61</v>
      </c>
      <c r="B18" s="14">
        <v>12386</v>
      </c>
      <c r="C18" s="14">
        <v>16302</v>
      </c>
    </row>
    <row r="19" spans="1:3" x14ac:dyDescent="0.3">
      <c r="A19" t="s">
        <v>62</v>
      </c>
      <c r="B19" s="14"/>
      <c r="C19" s="14">
        <v>1388</v>
      </c>
    </row>
    <row r="20" spans="1:3" x14ac:dyDescent="0.3">
      <c r="A20" t="s">
        <v>63</v>
      </c>
      <c r="B20" s="14">
        <v>349151</v>
      </c>
      <c r="C20" s="14"/>
    </row>
    <row r="21" spans="1:3" x14ac:dyDescent="0.3">
      <c r="A21" t="s">
        <v>55</v>
      </c>
      <c r="B21" s="14">
        <v>6329</v>
      </c>
      <c r="C21" s="14">
        <v>1507</v>
      </c>
    </row>
    <row r="22" spans="1:3" ht="15" thickBot="1" x14ac:dyDescent="0.35">
      <c r="A22" s="30" t="s">
        <v>64</v>
      </c>
      <c r="B22" s="32">
        <f>SUM(B13:B21)</f>
        <v>5154840</v>
      </c>
      <c r="C22" s="32">
        <f>SUM(C13:C21)</f>
        <v>3887393</v>
      </c>
    </row>
    <row r="23" spans="1:3" x14ac:dyDescent="0.3">
      <c r="A23" s="7" t="s">
        <v>65</v>
      </c>
      <c r="B23" s="24">
        <f>B11+B22</f>
        <v>5882766</v>
      </c>
      <c r="C23" s="24">
        <f>C11+C22</f>
        <v>4768443</v>
      </c>
    </row>
    <row r="25" spans="1:3" ht="30.6" customHeight="1" x14ac:dyDescent="0.3">
      <c r="A25" s="11" t="s">
        <v>66</v>
      </c>
    </row>
    <row r="26" spans="1:3" x14ac:dyDescent="0.3">
      <c r="A26" s="26" t="s">
        <v>67</v>
      </c>
    </row>
    <row r="27" spans="1:3" x14ac:dyDescent="0.3">
      <c r="A27" t="s">
        <v>68</v>
      </c>
      <c r="B27" s="2">
        <v>261999</v>
      </c>
      <c r="C27" s="2">
        <v>277854</v>
      </c>
    </row>
    <row r="28" spans="1:3" x14ac:dyDescent="0.3">
      <c r="A28" t="s">
        <v>69</v>
      </c>
      <c r="B28" s="2">
        <v>1104</v>
      </c>
      <c r="C28" s="2">
        <v>1024</v>
      </c>
    </row>
    <row r="29" spans="1:3" x14ac:dyDescent="0.3">
      <c r="A29" t="s">
        <v>70</v>
      </c>
      <c r="B29" s="2">
        <v>47719</v>
      </c>
      <c r="C29" s="2">
        <v>31248</v>
      </c>
    </row>
    <row r="30" spans="1:3" x14ac:dyDescent="0.3">
      <c r="A30" t="s">
        <v>71</v>
      </c>
      <c r="B30" s="2">
        <v>98232</v>
      </c>
      <c r="C30" s="2">
        <v>81533</v>
      </c>
    </row>
    <row r="31" spans="1:3" x14ac:dyDescent="0.3">
      <c r="A31" s="7" t="s">
        <v>72</v>
      </c>
      <c r="B31" s="8">
        <f>SUM(B27:B30)</f>
        <v>409054</v>
      </c>
      <c r="C31" s="8">
        <f>SUM(C27:C30)</f>
        <v>391659</v>
      </c>
    </row>
    <row r="32" spans="1:3" x14ac:dyDescent="0.3">
      <c r="A32" s="26" t="s">
        <v>73</v>
      </c>
    </row>
    <row r="33" spans="1:3" x14ac:dyDescent="0.3">
      <c r="A33" t="s">
        <v>74</v>
      </c>
      <c r="B33" s="2">
        <v>3194464</v>
      </c>
      <c r="C33" s="2">
        <v>2112460</v>
      </c>
    </row>
    <row r="34" spans="1:3" x14ac:dyDescent="0.3">
      <c r="A34" t="s">
        <v>75</v>
      </c>
      <c r="B34" s="2">
        <v>1430</v>
      </c>
      <c r="C34" s="2">
        <v>2372</v>
      </c>
    </row>
    <row r="35" spans="1:3" x14ac:dyDescent="0.3">
      <c r="A35" t="s">
        <v>76</v>
      </c>
      <c r="B35" s="2">
        <v>472</v>
      </c>
      <c r="C35" s="2">
        <v>2053</v>
      </c>
    </row>
    <row r="36" spans="1:3" ht="15" thickBot="1" x14ac:dyDescent="0.35">
      <c r="A36" s="30" t="s">
        <v>77</v>
      </c>
      <c r="B36" s="31">
        <f>SUM(B33:B35)</f>
        <v>3196366</v>
      </c>
      <c r="C36" s="31">
        <f>SUM(C33:C35)</f>
        <v>2116885</v>
      </c>
    </row>
    <row r="37" spans="1:3" x14ac:dyDescent="0.3">
      <c r="A37" s="7" t="s">
        <v>78</v>
      </c>
      <c r="B37" s="24">
        <f>B31+B36</f>
        <v>3605420</v>
      </c>
      <c r="C37" s="24">
        <f>C31+C36</f>
        <v>2508544</v>
      </c>
    </row>
    <row r="39" spans="1:3" x14ac:dyDescent="0.3">
      <c r="A39" s="26" t="s">
        <v>79</v>
      </c>
    </row>
    <row r="40" spans="1:3" x14ac:dyDescent="0.3">
      <c r="A40" t="s">
        <v>80</v>
      </c>
      <c r="B40" s="2">
        <v>222623</v>
      </c>
      <c r="C40" s="2">
        <v>222623</v>
      </c>
    </row>
    <row r="41" spans="1:3" x14ac:dyDescent="0.3">
      <c r="A41" t="s">
        <v>81</v>
      </c>
      <c r="B41" s="2">
        <v>604687</v>
      </c>
      <c r="C41" s="2">
        <v>604687</v>
      </c>
    </row>
    <row r="42" spans="1:3" x14ac:dyDescent="0.3">
      <c r="A42" t="s">
        <v>82</v>
      </c>
      <c r="B42" s="2">
        <v>1004094</v>
      </c>
      <c r="C42" s="2">
        <v>1004094</v>
      </c>
    </row>
    <row r="43" spans="1:3" x14ac:dyDescent="0.3">
      <c r="A43" t="s">
        <v>83</v>
      </c>
      <c r="B43" s="2">
        <v>415</v>
      </c>
      <c r="C43" s="2">
        <v>454</v>
      </c>
    </row>
    <row r="44" spans="1:3" x14ac:dyDescent="0.3">
      <c r="A44" t="s">
        <v>84</v>
      </c>
      <c r="B44" s="2">
        <v>445999</v>
      </c>
      <c r="C44" s="2">
        <v>428513</v>
      </c>
    </row>
    <row r="45" spans="1:3" x14ac:dyDescent="0.3">
      <c r="A45" s="33" t="s">
        <v>85</v>
      </c>
      <c r="B45" s="34">
        <f>SUM(B40:B44)</f>
        <v>2277818</v>
      </c>
      <c r="C45" s="34">
        <f>SUM(C40:C44)</f>
        <v>2260371</v>
      </c>
    </row>
    <row r="46" spans="1:3" ht="15" thickBot="1" x14ac:dyDescent="0.35">
      <c r="A46" s="19" t="s">
        <v>86</v>
      </c>
      <c r="B46" s="20">
        <v>-472</v>
      </c>
      <c r="C46" s="20">
        <v>-472</v>
      </c>
    </row>
    <row r="47" spans="1:3" ht="15" thickBot="1" x14ac:dyDescent="0.35">
      <c r="A47" s="30" t="s">
        <v>87</v>
      </c>
      <c r="B47" s="32">
        <f>B45+B46</f>
        <v>2277346</v>
      </c>
      <c r="C47" s="32">
        <f>C45+C46</f>
        <v>2259899</v>
      </c>
    </row>
    <row r="48" spans="1:3" x14ac:dyDescent="0.3">
      <c r="A48" s="7" t="s">
        <v>88</v>
      </c>
      <c r="B48" s="24">
        <f>B37+B47</f>
        <v>5882766</v>
      </c>
      <c r="C48" s="24">
        <f>C37+C47</f>
        <v>4768443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</vt:lpstr>
      <vt:lpstr>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Ilia Kornietskii</cp:lastModifiedBy>
  <dcterms:created xsi:type="dcterms:W3CDTF">2024-10-08T11:55:14Z</dcterms:created>
  <dcterms:modified xsi:type="dcterms:W3CDTF">2024-10-14T13:37:13Z</dcterms:modified>
</cp:coreProperties>
</file>