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4" documentId="11_496DB23F424BCE0E6235547658FB36FC84B582E3" xr6:coauthVersionLast="47" xr6:coauthVersionMax="47" xr10:uidLastSave="{70E21DF4-8351-42B1-9D52-23D10AA486D7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4" i="1" l="1"/>
  <c r="K24" i="1"/>
  <c r="I24" i="1"/>
  <c r="J10" i="1"/>
  <c r="K10" i="1"/>
  <c r="I10" i="1"/>
  <c r="C27" i="1" l="1"/>
  <c r="D27" i="1"/>
  <c r="B27" i="1"/>
  <c r="C26" i="1"/>
  <c r="D26" i="1"/>
  <c r="B26" i="1"/>
  <c r="J11" i="1"/>
  <c r="K11" i="1"/>
  <c r="I11" i="1"/>
  <c r="J13" i="1" l="1"/>
  <c r="K13" i="1"/>
  <c r="I13" i="1"/>
  <c r="K4" i="1"/>
  <c r="J4" i="1"/>
  <c r="I4" i="1"/>
  <c r="J26" i="1"/>
  <c r="K26" i="1"/>
  <c r="I26" i="1"/>
  <c r="K27" i="1" l="1"/>
  <c r="K16" i="1" s="1"/>
  <c r="K17" i="1" s="1"/>
  <c r="K18" i="1" s="1"/>
  <c r="K30" i="1" s="1"/>
  <c r="J27" i="1"/>
  <c r="J16" i="1" s="1"/>
  <c r="J17" i="1" s="1"/>
  <c r="J18" i="1" s="1"/>
  <c r="J30" i="1" s="1"/>
  <c r="I27" i="1"/>
  <c r="I16" i="1" s="1"/>
  <c r="I17" i="1" s="1"/>
  <c r="I18" i="1" s="1"/>
  <c r="I30" i="1" s="1"/>
  <c r="B12" i="1"/>
  <c r="D12" i="1"/>
  <c r="C12" i="1"/>
  <c r="D20" i="1"/>
  <c r="C20" i="1"/>
  <c r="B20" i="1"/>
  <c r="D5" i="1"/>
  <c r="C5" i="1"/>
  <c r="B5" i="1"/>
  <c r="B13" i="1" l="1"/>
  <c r="B21" i="1" s="1"/>
  <c r="B23" i="1" s="1"/>
  <c r="C13" i="1"/>
  <c r="C21" i="1" s="1"/>
  <c r="C23" i="1" s="1"/>
  <c r="D13" i="1"/>
  <c r="D21" i="1" s="1"/>
  <c r="D23" i="1" s="1"/>
</calcChain>
</file>

<file path=xl/sharedStrings.xml><?xml version="1.0" encoding="utf-8"?>
<sst xmlns="http://schemas.openxmlformats.org/spreadsheetml/2006/main" count="55" uniqueCount="42">
  <si>
    <t>Category</t>
  </si>
  <si>
    <t>Total revenues and other operating income</t>
  </si>
  <si>
    <t>Depreciation</t>
  </si>
  <si>
    <t>Total operating expenses</t>
  </si>
  <si>
    <t>Net operating income</t>
  </si>
  <si>
    <t>Finance expense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</si>
  <si>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</si>
  <si>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</si>
  <si>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</si>
  <si>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</si>
  <si>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</si>
  <si>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</si>
  <si>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 xml:space="preserve">Reformulated PNDL 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</si>
  <si>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</si>
  <si>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</si>
  <si>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</si>
  <si>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</si>
  <si>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</si>
  <si>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</si>
  <si>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</si>
  <si>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</si>
  <si>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</si>
  <si>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</si>
  <si>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</si>
  <si>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</si>
  <si>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</si>
  <si>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</si>
  <si>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</si>
  <si>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</si>
  <si>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</si>
  <si>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Net financial expense (NFE)</t>
  </si>
  <si>
    <t>+/- Tax Shield from NFE</t>
  </si>
  <si>
    <t>EBITDA</t>
  </si>
  <si>
    <t xml:space="preserve">EBIT </t>
  </si>
  <si>
    <t>- Income tax expense</t>
  </si>
  <si>
    <t>-/+ Tax shield from NFE</t>
  </si>
  <si>
    <t>Operating tax expense</t>
  </si>
  <si>
    <t>NOPAT</t>
  </si>
  <si>
    <t>Net income from continious operations</t>
  </si>
  <si>
    <t>Share of results of associated companies (O?)</t>
  </si>
  <si>
    <t>- Total operating expenses</t>
  </si>
  <si>
    <t>Total finance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</si>
</sst>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4" fillId="0" borderId="0" xfId="1" applyNumberFormat="1" applyFont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quotePrefix="1" applyBorder="1"/>
    <xf numFmtId="164" fontId="0" fillId="0" borderId="0" xfId="1" applyNumberFormat="1" applyFont="1" applyBorder="1"/>
    <xf numFmtId="164" fontId="3" fillId="0" borderId="0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0" xfId="0" quotePrefix="1"/>
    <xf numFmtId="0" fontId="0" fillId="0" borderId="4" xfId="0" quotePrefix="1" applyBorder="1"/>
    <xf numFmtId="164" fontId="3" fillId="0" borderId="4" xfId="1" applyNumberFormat="1" applyFont="1" applyBorder="1"/>
    <xf numFmtId="164" fontId="4" fillId="0" borderId="0" xfId="0" applyNumberFormat="1" applyFont="1"/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Normal="100" workbookViewId="0">
      <selection activeCell="I30" sqref="I30"/>
    </sheetView>
  </sheetViews>
  <sheetFormatPr defaultRowHeight="14.4" x14ac:dyDescent="0.3"/>
  <cols>
    <col min="1" max="1" width="41.109375" customWidth="1"/>
    <col min="2" max="2" width="17.109375" customWidth="1"/>
    <col min="3" max="3" width="15.77734375" customWidth="1"/>
    <col min="4" max="4" width="14.6640625" customWidth="1"/>
    <col min="6" max="6" width="8.88671875" customWidth="1"/>
    <col min="7" max="7" width="21.88671875" customWidth="1"/>
    <col min="8" max="8" width="38" customWidth="1"/>
    <col min="9" max="9" width="16.77734375" customWidth="1"/>
    <col min="10" max="10" width="17.44140625" customWidth="1"/>
    <col min="11" max="11" width="15.44140625" customWidth="1"/>
  </cols>
  <sheetData>
    <row r="1" spans="1:11" ht="28.8" customHeight="1" x14ac:dyDescent="0.3">
      <c r="A1" s="1" t="s">
        <v>0</v>
      </c>
      <c r="B1" s="1">
        <v>2023</v>
      </c>
      <c r="C1" s="1">
        <v>2022</v>
      </c>
      <c r="D1" s="1">
        <v>2021</v>
      </c>
      <c r="G1" s="11" t="s">
        <v>12</v>
      </c>
      <c r="H1" s="1" t="s">
        <v>0</v>
      </c>
      <c r="I1" s="1">
        <v>2023</v>
      </c>
      <c r="J1" s="1">
        <v>2022</v>
      </c>
      <c r="K1" s="1">
        <v>2021</v>
      </c>
    </row>
    <row r="2" spans="1:11" x14ac:dyDescent="0.3">
      <c r="A2" s="10" t="s">
        <v>27</v>
      </c>
      <c r="H2" t="s">
        <v>13</v>
      </c>
      <c r="I2" s="2">
        <v>1802184</v>
      </c>
      <c r="J2" s="2">
        <v>1430208</v>
      </c>
      <c r="K2" s="2">
        <v>749381</v>
      </c>
    </row>
    <row r="3" spans="1:11" ht="15" thickBot="1" x14ac:dyDescent="0.35">
      <c r="A3" t="s">
        <v>13</v>
      </c>
      <c r="B3" s="2">
        <v>1802184</v>
      </c>
      <c r="C3" s="2">
        <v>1430208</v>
      </c>
      <c r="D3" s="2">
        <v>749381</v>
      </c>
      <c r="H3" s="19" t="s">
        <v>14</v>
      </c>
      <c r="I3" s="20">
        <v>24080</v>
      </c>
      <c r="J3" s="20">
        <v>8040</v>
      </c>
      <c r="K3" s="20">
        <v>4060</v>
      </c>
    </row>
    <row r="4" spans="1:11" x14ac:dyDescent="0.3">
      <c r="A4" s="3" t="s">
        <v>14</v>
      </c>
      <c r="B4" s="4">
        <v>24080</v>
      </c>
      <c r="C4" s="4">
        <v>8040</v>
      </c>
      <c r="D4" s="4">
        <v>4060</v>
      </c>
      <c r="H4" s="5" t="s">
        <v>1</v>
      </c>
      <c r="I4" s="18">
        <f>I2+I3</f>
        <v>1826264</v>
      </c>
      <c r="J4" s="18">
        <f>J2+J3</f>
        <v>1438248</v>
      </c>
      <c r="K4" s="18">
        <f>K2+K3</f>
        <v>753441</v>
      </c>
    </row>
    <row r="5" spans="1:11" x14ac:dyDescent="0.3">
      <c r="A5" s="12" t="s">
        <v>1</v>
      </c>
      <c r="B5" s="13">
        <f>B3+B4</f>
        <v>1826264</v>
      </c>
      <c r="C5" s="13">
        <f>C3+C4</f>
        <v>1438248</v>
      </c>
      <c r="D5" s="13">
        <f>D3+D4</f>
        <v>753441</v>
      </c>
      <c r="H5" t="s">
        <v>18</v>
      </c>
      <c r="I5" s="2">
        <v>618595</v>
      </c>
      <c r="J5" s="2">
        <v>605544</v>
      </c>
      <c r="K5" s="2">
        <v>392697</v>
      </c>
    </row>
    <row r="6" spans="1:11" x14ac:dyDescent="0.3">
      <c r="A6" s="10" t="s">
        <v>28</v>
      </c>
      <c r="H6" t="s">
        <v>17</v>
      </c>
      <c r="I6" s="2">
        <v>176533</v>
      </c>
      <c r="J6" s="2">
        <v>175164</v>
      </c>
      <c r="K6" s="2">
        <v>164246</v>
      </c>
    </row>
    <row r="7" spans="1:11" x14ac:dyDescent="0.3">
      <c r="A7" t="s">
        <v>18</v>
      </c>
      <c r="B7" s="2">
        <v>618595</v>
      </c>
      <c r="C7" s="2">
        <v>605544</v>
      </c>
      <c r="D7" s="2">
        <v>392697</v>
      </c>
      <c r="H7" t="s">
        <v>16</v>
      </c>
      <c r="I7" s="2">
        <v>53528</v>
      </c>
      <c r="J7" s="2">
        <v>47374</v>
      </c>
      <c r="K7" s="2">
        <v>26424</v>
      </c>
    </row>
    <row r="8" spans="1:11" x14ac:dyDescent="0.3">
      <c r="A8" t="s">
        <v>17</v>
      </c>
      <c r="B8" s="2">
        <v>176533</v>
      </c>
      <c r="C8" s="2">
        <v>175164</v>
      </c>
      <c r="D8" s="2">
        <v>164246</v>
      </c>
      <c r="H8" s="25" t="s">
        <v>20</v>
      </c>
      <c r="I8" s="17"/>
      <c r="J8" s="17">
        <v>-623</v>
      </c>
      <c r="K8" s="17">
        <v>-3606</v>
      </c>
    </row>
    <row r="9" spans="1:11" ht="15" thickBot="1" x14ac:dyDescent="0.35">
      <c r="A9" t="s">
        <v>16</v>
      </c>
      <c r="B9" s="2">
        <v>53528</v>
      </c>
      <c r="C9" s="2">
        <v>47374</v>
      </c>
      <c r="D9" s="2">
        <v>26424</v>
      </c>
      <c r="H9" s="19" t="s">
        <v>39</v>
      </c>
      <c r="I9" s="20">
        <v>3383</v>
      </c>
      <c r="J9" s="20">
        <v>14243</v>
      </c>
      <c r="K9" s="20">
        <v>-724</v>
      </c>
    </row>
    <row r="10" spans="1:11" ht="15" thickBot="1" x14ac:dyDescent="0.35">
      <c r="A10" t="s">
        <v>19</v>
      </c>
      <c r="B10" s="2">
        <v>230942</v>
      </c>
      <c r="C10" s="2">
        <v>165170</v>
      </c>
      <c r="D10" s="2">
        <v>165205</v>
      </c>
      <c r="H10" s="22" t="s">
        <v>40</v>
      </c>
      <c r="I10" s="23">
        <f>SUM(I5:I9)</f>
        <v>852039</v>
      </c>
      <c r="J10" s="23">
        <f t="shared" ref="J10:K10" si="0">SUM(J5:J9)</f>
        <v>841702</v>
      </c>
      <c r="K10" s="23">
        <f t="shared" si="0"/>
        <v>579037</v>
      </c>
    </row>
    <row r="11" spans="1:11" x14ac:dyDescent="0.3">
      <c r="A11" s="3" t="s">
        <v>20</v>
      </c>
      <c r="B11" s="4"/>
      <c r="C11" s="4">
        <v>-623</v>
      </c>
      <c r="D11" s="4">
        <v>-3606</v>
      </c>
      <c r="H11" t="s">
        <v>32</v>
      </c>
      <c r="I11" s="14">
        <f>I4-I10</f>
        <v>974225</v>
      </c>
      <c r="J11" s="14">
        <f>J4-J10</f>
        <v>596546</v>
      </c>
      <c r="K11" s="14">
        <f>K4-K10</f>
        <v>174404</v>
      </c>
    </row>
    <row r="12" spans="1:11" ht="15" thickBot="1" x14ac:dyDescent="0.35">
      <c r="A12" s="12" t="s">
        <v>3</v>
      </c>
      <c r="B12" s="13">
        <f>B7+B8+B9+B10+B11</f>
        <v>1079598</v>
      </c>
      <c r="C12" s="13">
        <f>C7+C8+C9+C10+C11</f>
        <v>992629</v>
      </c>
      <c r="D12" s="13">
        <f>D7+D8+D9+D10+D11</f>
        <v>744966</v>
      </c>
      <c r="H12" s="19" t="s">
        <v>2</v>
      </c>
      <c r="I12" s="20">
        <v>230942</v>
      </c>
      <c r="J12" s="20">
        <v>165170</v>
      </c>
      <c r="K12" s="20">
        <v>165205</v>
      </c>
    </row>
    <row r="13" spans="1:11" x14ac:dyDescent="0.3">
      <c r="A13" s="7" t="s">
        <v>4</v>
      </c>
      <c r="B13" s="8">
        <f>B5-B12</f>
        <v>746666</v>
      </c>
      <c r="C13" s="8">
        <f>C5-C12</f>
        <v>445619</v>
      </c>
      <c r="D13" s="8">
        <f>D5-D12</f>
        <v>8475</v>
      </c>
      <c r="H13" s="7" t="s">
        <v>33</v>
      </c>
      <c r="I13" s="24">
        <f>I11-I12</f>
        <v>743283</v>
      </c>
      <c r="J13" s="24">
        <f>J11-J12</f>
        <v>431376</v>
      </c>
      <c r="K13" s="24">
        <f>K11-K12</f>
        <v>9199</v>
      </c>
    </row>
    <row r="14" spans="1:11" x14ac:dyDescent="0.3">
      <c r="A14" s="10" t="s">
        <v>29</v>
      </c>
    </row>
    <row r="15" spans="1:11" x14ac:dyDescent="0.3">
      <c r="A15" t="s">
        <v>21</v>
      </c>
      <c r="B15" s="2">
        <v>18065</v>
      </c>
      <c r="C15" s="2">
        <v>1479</v>
      </c>
      <c r="D15" s="2">
        <v>121</v>
      </c>
      <c r="H15" s="21" t="s">
        <v>34</v>
      </c>
      <c r="I15" s="17">
        <v>-205</v>
      </c>
      <c r="J15" s="17">
        <v>-412</v>
      </c>
      <c r="K15" s="17">
        <v>-4633</v>
      </c>
    </row>
    <row r="16" spans="1:11" x14ac:dyDescent="0.3">
      <c r="A16" t="s">
        <v>15</v>
      </c>
      <c r="B16" s="2">
        <v>-171336</v>
      </c>
      <c r="C16" s="2">
        <v>-45330</v>
      </c>
      <c r="D16" s="2">
        <v>-44244</v>
      </c>
      <c r="H16" s="21" t="s">
        <v>35</v>
      </c>
      <c r="I16" s="14">
        <f>-I27</f>
        <v>-20563.18</v>
      </c>
      <c r="J16" s="14">
        <f>-J27</f>
        <v>3588.86</v>
      </c>
      <c r="K16" s="14">
        <f>-K27</f>
        <v>-3971.22</v>
      </c>
    </row>
    <row r="17" spans="1:11" x14ac:dyDescent="0.3">
      <c r="A17" t="s">
        <v>22</v>
      </c>
      <c r="B17" s="2">
        <v>22989</v>
      </c>
      <c r="C17" s="2">
        <v>58359</v>
      </c>
      <c r="D17" s="2">
        <v>7677</v>
      </c>
      <c r="H17" t="s">
        <v>36</v>
      </c>
      <c r="I17" s="14">
        <f>I15+I16</f>
        <v>-20768.18</v>
      </c>
      <c r="J17" s="14">
        <f t="shared" ref="J17:K17" si="1">J15+J16</f>
        <v>3176.86</v>
      </c>
      <c r="K17" s="14">
        <f t="shared" si="1"/>
        <v>-8604.2199999999993</v>
      </c>
    </row>
    <row r="18" spans="1:11" x14ac:dyDescent="0.3">
      <c r="A18" t="s">
        <v>39</v>
      </c>
      <c r="B18" s="2">
        <v>3383</v>
      </c>
      <c r="C18" s="2">
        <v>14243</v>
      </c>
      <c r="D18" s="2">
        <v>-724</v>
      </c>
      <c r="H18" t="s">
        <v>37</v>
      </c>
      <c r="I18" s="14">
        <f>I13+I17</f>
        <v>722514.82</v>
      </c>
      <c r="J18" s="14">
        <f>J13+J17</f>
        <v>434552.86</v>
      </c>
      <c r="K18" s="14">
        <f>K13+K17</f>
        <v>594.78000000000065</v>
      </c>
    </row>
    <row r="19" spans="1:11" x14ac:dyDescent="0.3">
      <c r="A19" s="3" t="s">
        <v>23</v>
      </c>
      <c r="B19" s="4">
        <v>36852</v>
      </c>
      <c r="C19" s="4">
        <v>1579</v>
      </c>
      <c r="D19" s="4">
        <v>18367</v>
      </c>
    </row>
    <row r="20" spans="1:11" x14ac:dyDescent="0.3">
      <c r="A20" s="5" t="s">
        <v>6</v>
      </c>
      <c r="B20" s="13">
        <f>B15+B16+B17+B18+B19</f>
        <v>-90047</v>
      </c>
      <c r="C20" s="13">
        <f>C15+C16+C17+C18+C19</f>
        <v>30330</v>
      </c>
      <c r="D20" s="13">
        <f>D15+D16+D17+D18+D19</f>
        <v>-18803</v>
      </c>
      <c r="H20" t="s">
        <v>21</v>
      </c>
      <c r="I20" s="2">
        <v>18065</v>
      </c>
      <c r="J20" s="2">
        <v>1479</v>
      </c>
      <c r="K20" s="2">
        <v>121</v>
      </c>
    </row>
    <row r="21" spans="1:11" x14ac:dyDescent="0.3">
      <c r="A21" s="7" t="s">
        <v>7</v>
      </c>
      <c r="B21" s="8">
        <f>B13+B20</f>
        <v>656619</v>
      </c>
      <c r="C21" s="8">
        <f>C13+C20</f>
        <v>475949</v>
      </c>
      <c r="D21" s="8">
        <f>D13+D20</f>
        <v>-10328</v>
      </c>
      <c r="H21" t="s">
        <v>22</v>
      </c>
      <c r="I21" s="2">
        <v>22989</v>
      </c>
      <c r="J21" s="2">
        <v>58359</v>
      </c>
      <c r="K21" s="2">
        <v>7677</v>
      </c>
    </row>
    <row r="22" spans="1:11" x14ac:dyDescent="0.3">
      <c r="A22" s="3" t="s">
        <v>24</v>
      </c>
      <c r="B22" s="4">
        <v>-205</v>
      </c>
      <c r="C22" s="4">
        <v>-412</v>
      </c>
      <c r="D22" s="4">
        <v>-4633</v>
      </c>
      <c r="H22" s="25" t="s">
        <v>23</v>
      </c>
      <c r="I22" s="17">
        <v>36852</v>
      </c>
      <c r="J22" s="17">
        <v>1579</v>
      </c>
      <c r="K22" s="17">
        <v>18367</v>
      </c>
    </row>
    <row r="23" spans="1:11" ht="15" thickBot="1" x14ac:dyDescent="0.35">
      <c r="A23" s="5" t="s">
        <v>8</v>
      </c>
      <c r="B23" s="6">
        <f>B21+B22</f>
        <v>656414</v>
      </c>
      <c r="C23" s="6">
        <f>C21+C22</f>
        <v>475537</v>
      </c>
      <c r="D23" s="6">
        <f>D21+D22</f>
        <v>-14961</v>
      </c>
      <c r="H23" s="19" t="s">
        <v>26</v>
      </c>
      <c r="I23" s="20">
        <v>-39</v>
      </c>
      <c r="J23" s="20">
        <v>226</v>
      </c>
      <c r="K23" s="20">
        <v>28</v>
      </c>
    </row>
    <row r="24" spans="1:11" x14ac:dyDescent="0.3">
      <c r="A24" t="s">
        <v>25</v>
      </c>
      <c r="B24" s="2">
        <v>2.95</v>
      </c>
      <c r="C24" s="2">
        <v>2.2200000000000002</v>
      </c>
      <c r="D24" s="2">
        <v>-0.08</v>
      </c>
      <c r="H24" t="s">
        <v>41</v>
      </c>
      <c r="I24" s="2">
        <f>SUM(I20:I23)</f>
        <v>77867</v>
      </c>
      <c r="J24" s="2">
        <f t="shared" ref="J24:K24" si="2">SUM(J20:J23)</f>
        <v>61643</v>
      </c>
      <c r="K24" s="2">
        <f t="shared" si="2"/>
        <v>26193</v>
      </c>
    </row>
    <row r="25" spans="1:11" x14ac:dyDescent="0.3">
      <c r="A25" t="s">
        <v>26</v>
      </c>
      <c r="B25" s="2">
        <v>-39</v>
      </c>
      <c r="C25" s="2">
        <v>226</v>
      </c>
      <c r="D25" s="2">
        <v>28</v>
      </c>
      <c r="H25" s="3" t="s">
        <v>5</v>
      </c>
      <c r="I25" s="4">
        <v>-171336</v>
      </c>
      <c r="J25" s="4">
        <v>-45330</v>
      </c>
      <c r="K25" s="4">
        <v>-44244</v>
      </c>
    </row>
    <row r="26" spans="1:11" x14ac:dyDescent="0.3">
      <c r="A26" s="3" t="s">
        <v>9</v>
      </c>
      <c r="B26" s="4">
        <f>B25</f>
        <v>-39</v>
      </c>
      <c r="C26" s="4">
        <f t="shared" ref="C26:D26" si="3">C25</f>
        <v>226</v>
      </c>
      <c r="D26" s="4">
        <f t="shared" si="3"/>
        <v>28</v>
      </c>
      <c r="H26" t="s">
        <v>30</v>
      </c>
      <c r="I26" s="14">
        <f>-(I25+I24)</f>
        <v>93469</v>
      </c>
      <c r="J26" s="14">
        <f>-(J25+J24)</f>
        <v>-16313</v>
      </c>
      <c r="K26" s="14">
        <f>-(K25+K24)</f>
        <v>18051</v>
      </c>
    </row>
    <row r="27" spans="1:11" x14ac:dyDescent="0.3">
      <c r="A27" s="7" t="s">
        <v>10</v>
      </c>
      <c r="B27" s="8">
        <f>B23+B26</f>
        <v>656375</v>
      </c>
      <c r="C27" s="8">
        <f t="shared" ref="C27:D27" si="4">C23+C26</f>
        <v>475763</v>
      </c>
      <c r="D27" s="8">
        <f t="shared" si="4"/>
        <v>-14933</v>
      </c>
      <c r="H27" s="16" t="s">
        <v>31</v>
      </c>
      <c r="I27" s="15">
        <f>I26*B31</f>
        <v>20563.18</v>
      </c>
      <c r="J27" s="15">
        <f>J26*C31</f>
        <v>-3588.86</v>
      </c>
      <c r="K27" s="15">
        <f>K26*D31</f>
        <v>3971.22</v>
      </c>
    </row>
    <row r="30" spans="1:11" x14ac:dyDescent="0.3">
      <c r="G30" s="14"/>
      <c r="H30" t="s">
        <v>38</v>
      </c>
      <c r="I30" s="14">
        <f>I18+I24+I25+I27</f>
        <v>649609</v>
      </c>
      <c r="J30" s="14">
        <f>J18+J24+J25+J27</f>
        <v>447277</v>
      </c>
      <c r="K30" s="14">
        <f>K18+K24+K25+K27</f>
        <v>-13485.000000000002</v>
      </c>
    </row>
    <row r="31" spans="1:11" x14ac:dyDescent="0.3">
      <c r="A31" t="s">
        <v>11</v>
      </c>
      <c r="B31" s="9">
        <v>0.22</v>
      </c>
      <c r="C31" s="9">
        <v>0.22</v>
      </c>
      <c r="D31" s="9">
        <v>0.22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Ilia Kornietskii</cp:lastModifiedBy>
  <dcterms:created xsi:type="dcterms:W3CDTF">2024-10-08T11:55:14Z</dcterms:created>
  <dcterms:modified xsi:type="dcterms:W3CDTF">2024-10-08T17:44:33Z</dcterms:modified>
</cp:coreProperties>
</file>