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n/OneDrive - Imperial College London/Documents/Topshot/"/>
    </mc:Choice>
  </mc:AlternateContent>
  <xr:revisionPtr revIDLastSave="0" documentId="13_ncr:1_{4C9A2EF8-34D2-5F4F-BEE5-7536A736D3B9}" xr6:coauthVersionLast="46" xr6:coauthVersionMax="46" xr10:uidLastSave="{00000000-0000-0000-0000-000000000000}"/>
  <bookViews>
    <workbookView xWindow="46660" yWindow="460" windowWidth="22140" windowHeight="16740" xr2:uid="{B51E7E9F-3B3A-4CBE-BE6F-081EDC0EBB8B}"/>
  </bookViews>
  <sheets>
    <sheet name="LeBron SS" sheetId="1" r:id="rId1"/>
    <sheet name="KD SS" sheetId="2" r:id="rId2"/>
    <sheet name="The Gift Challe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H16" i="1"/>
  <c r="K4" i="1"/>
  <c r="K11" i="1" s="1"/>
  <c r="K3" i="1"/>
  <c r="K6" i="1" s="1"/>
  <c r="K8" i="1" s="1"/>
  <c r="F16" i="1"/>
  <c r="N6" i="3"/>
  <c r="N5" i="3"/>
  <c r="N4" i="3"/>
  <c r="N3" i="3"/>
  <c r="N7" i="3"/>
  <c r="I17" i="2"/>
  <c r="H17" i="2"/>
  <c r="G17" i="2"/>
  <c r="F17" i="2"/>
  <c r="E16" i="1"/>
  <c r="D16" i="1"/>
  <c r="K12" i="1" l="1"/>
  <c r="K13" i="1" s="1"/>
  <c r="K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tc={EE53E971-2C25-4C31-8D54-CF5D389A7D85}</author>
    <author>tc={E99BEB14-8A71-4100-A9DB-B71DF8228B24}</author>
  </authors>
  <commentList>
    <comment ref="C23" authorId="0" shapeId="0" xr:uid="{EE53E971-2C25-4C31-8D54-CF5D389A7D8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Predicted to reach 5000</t>
      </text>
    </comment>
    <comment ref="D23" authorId="1" shapeId="0" xr:uid="{E99BEB14-8A71-4100-A9DB-B71DF8228B2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Predicted sale price based on 5000 serials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tc={2231173E-AA5C-48EE-93DF-A29488DD1EA3}</author>
    <author>tc={D653BCA8-D93C-4F1F-AEDB-064CCDDF3498}</author>
  </authors>
  <commentList>
    <comment ref="F3" authorId="0" shapeId="0" xr:uid="{2231173E-AA5C-48EE-93DF-A29488DD1EA3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March 7th, announcement day but prices were higher before this close to drop on March 5th</t>
      </text>
    </comment>
    <comment ref="E19" authorId="1" shapeId="0" xr:uid="{D653BCA8-D93C-4F1F-AEDB-064CCDDF3498}">
      <text>
        <t>[Threaded comment]
Your version of Excel allows you to read this threaded comment; however, any edits to it will get removed if the file is opened in a newer version of Excel. Learn more: https://go.microsoft.com/fwlink/?linkid=870924
Comment:
    Daily Updates from https://twitter.com/_GregMurray?ref_src=twsrc%5Etfw%7Ctwcamp%5Etweetembed%7Ctwterm%5E1371440123368202249%7Ctwgr%5E%7Ctwcon%5Es1_&amp;ref_url=https%3A%2F%2Fwww.one37pm.com%2Fnft%2Fsports%2Fnba-top-shot-seeing-stars-rising-stars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tc={F716A4D6-2EFF-41F6-84A0-1380C6626270}</author>
  </authors>
  <commentList>
    <comment ref="E13" authorId="0" shapeId="0" xr:uid="{F716A4D6-2EFF-41F6-84A0-1380C662627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Challenge end date</t>
      </text>
    </comment>
  </commentList>
</comments>
</file>

<file path=xl/sharedStrings.xml><?xml version="1.0" encoding="utf-8"?>
<sst xmlns="http://schemas.openxmlformats.org/spreadsheetml/2006/main" count="137" uniqueCount="127">
  <si>
    <t>Chris Paul</t>
  </si>
  <si>
    <t>Paul George</t>
  </si>
  <si>
    <t>Jaylen Brown</t>
  </si>
  <si>
    <t>Luka Doncic</t>
  </si>
  <si>
    <t>Rudy Gobert</t>
  </si>
  <si>
    <t>Nikola Jokic</t>
  </si>
  <si>
    <t>Ben Simmons</t>
  </si>
  <si>
    <t>Damontas Sabonis</t>
  </si>
  <si>
    <t>Steph Curry</t>
  </si>
  <si>
    <t>Damian Lilliard</t>
  </si>
  <si>
    <t>Giannis Antetokounmpo</t>
  </si>
  <si>
    <t>Anthony Davis</t>
  </si>
  <si>
    <t>Link</t>
  </si>
  <si>
    <t>Price @5am 18/3</t>
  </si>
  <si>
    <t>Price @4pm 18/3</t>
  </si>
  <si>
    <t>Price @8pm 17/3</t>
  </si>
  <si>
    <t>https://www.nbatopshot.com/listings/p2p/122b048d-585e-4c63-8275-c23949576fd6+61d570c4-c7e3-44c4-9af6-df3b984d84a5</t>
  </si>
  <si>
    <t>https://www.nbatopshot.com/listings/p2p/122b048d-585e-4c63-8275-c23949576fd6+7c7ee108-fbc6-4c45-9eed-243dfe6e7a85</t>
  </si>
  <si>
    <t>https://www.nbatopshot.com/listings/p2p/122b048d-585e-4c63-8275-c23949576fd6+89b75463-00ed-4264-afc0-66d22f025c88</t>
  </si>
  <si>
    <t>https://www.nbatopshot.com/listings/p2p/122b048d-585e-4c63-8275-c23949576fd6+b130007b-7b44-4ffc-ac38-2d164c8375be</t>
  </si>
  <si>
    <t>https://www.nbatopshot.com/listings/p2p/122b048d-585e-4c63-8275-c23949576fd6+1d8726cd-08f1-4725-a85f-ac56470bad3b</t>
  </si>
  <si>
    <t>https://www.nbatopshot.com/listings/p2p/122b048d-585e-4c63-8275-c23949576fd6+8ac4171e-4fea-4474-ae66-33761a2d662b</t>
  </si>
  <si>
    <t>https://www.nbatopshot.com/listings/p2p/122b048d-585e-4c63-8275-c23949576fd6+372a5af0-d643-48fc-8844-e36bb08df489</t>
  </si>
  <si>
    <t>https://www.nbatopshot.com/listings/p2p/122b048d-585e-4c63-8275-c23949576fd6+b46632ff-2de0-4a4e-bb7b-c0a76a20352f</t>
  </si>
  <si>
    <t>https://www.nbatopshot.com/listings/p2p/122b048d-585e-4c63-8275-c23949576fd6+e0d5ef06-6b7b-4c70-874e-d478e46ac57b</t>
  </si>
  <si>
    <t>https://www.nbatopshot.com/listings/p2p/122b048d-585e-4c63-8275-c23949576fd6+d7a764a7-a397-4c5e-98a3-0a69c9406011</t>
  </si>
  <si>
    <t>https://www.nbatopshot.com/listings/p2p/122b048d-585e-4c63-8275-c23949576fd6+dbeffa71-0f71-4b35-a0e5-40ce056c7860</t>
  </si>
  <si>
    <t>https://www.nbatopshot.com/listings/p2p/122b048d-585e-4c63-8275-c23949576fd6+ecbe456e-47c4-401c-9ddd-d8ebfeea163b</t>
  </si>
  <si>
    <t>https://evaluate.market/editions?editionGuid=1e2ebcba-5cf5-4fc9-8bd6-2f8da129f173</t>
  </si>
  <si>
    <t>https://evaluate.market/editions?editionGuid=2f048933-f02f-414b-b1e9-17a96178befa</t>
  </si>
  <si>
    <t>https://evaluate.market/editions?editionGuid=ad0e57e0-ca83-4fa7-b8e1-1e44a52bcad4</t>
  </si>
  <si>
    <t>https://evaluate.market/editions?editionGuid=8b4d53eb-52d2-43a2-a996-68870d345065</t>
  </si>
  <si>
    <t>https://evaluate.market/editions?editionGuid=fc320e7b-925b-491e-bc16-e77e5f8246bf</t>
  </si>
  <si>
    <t>https://evaluate.market/editions?editionGuid=28e38efb-6d97-44fb-9f5a-5036dbd9afda</t>
  </si>
  <si>
    <t>https://evaluate.market/editions?editionGuid=96d3ce30-04f6-4a2d-8a52-8c377a149e56</t>
  </si>
  <si>
    <t>https://evaluate.market/editions?editionGuid=a3b3ed9a-d809-4857-a4e3-c3dc030f19d1</t>
  </si>
  <si>
    <t>https://evaluate.market/editions?editionGuid=f5a0f415-de43-47a2-ac67-6ade8e1cef89</t>
  </si>
  <si>
    <t>https://evaluate.market/editions?editionGuid=b413c0d7-8655-4260-9441-6e52f468ee1f</t>
  </si>
  <si>
    <t>https://evaluate.market/editions?editionGuid=bca6f4b3-b3dc-4505-92f0-497e9adc6f81</t>
  </si>
  <si>
    <t>https://evaluate.market/editions?editionGuid=ee6bbb45-76c0-4a6b-a2df-6ab136e08116</t>
  </si>
  <si>
    <t>Total</t>
  </si>
  <si>
    <t>Topshot</t>
  </si>
  <si>
    <t>Evaluate</t>
  </si>
  <si>
    <t>LeBron Moments</t>
  </si>
  <si>
    <t>Circulation</t>
  </si>
  <si>
    <t>Lowest Ask</t>
  </si>
  <si>
    <t>Dunk Base Set Series 1</t>
  </si>
  <si>
    <t>Dunk Base Set Series 2</t>
  </si>
  <si>
    <t>Block Base Set Series 1</t>
  </si>
  <si>
    <t>https://evaluate.market/editions?editionGuid=152001fd-3dc8-4034-a408-973dd21a4735</t>
  </si>
  <si>
    <t>https://evaluate.market/editions?editionGuid=ff53b471-a25e-4394-a332-f62576c592bf</t>
  </si>
  <si>
    <t>https://evaluate.market/editions?editionGuid=c0c4724c-3ebc-44a6-87f8-41165bf21fad</t>
  </si>
  <si>
    <t>KD Moments</t>
  </si>
  <si>
    <t>Predicted Challenge Value</t>
  </si>
  <si>
    <t>Price</t>
  </si>
  <si>
    <t>James Harden</t>
  </si>
  <si>
    <t>Kyrie Irving</t>
  </si>
  <si>
    <t>Jayson Tatum</t>
  </si>
  <si>
    <t>Zach Lavine</t>
  </si>
  <si>
    <t>Kawhi Leonard</t>
  </si>
  <si>
    <t>Zion Williamson</t>
  </si>
  <si>
    <t>Julius Randle</t>
  </si>
  <si>
    <t>Nikola Vucevic</t>
  </si>
  <si>
    <t>Joel Embiid</t>
  </si>
  <si>
    <t>Devin Booker</t>
  </si>
  <si>
    <t>Donovan Mitchell</t>
  </si>
  <si>
    <t>Bradley Beal</t>
  </si>
  <si>
    <t>Price Pre challenge</t>
  </si>
  <si>
    <t>https://www.nbatopshot.com/listings/p2p/122b048d-585e-4c63-8275-c23949576fd6+368a8b40-f87c-4af4-8814-65012b1bd504</t>
  </si>
  <si>
    <t>https://www.nbatopshot.com/listings/p2p/122b048d-585e-4c63-8275-c23949576fd6+ec2200a8-c6a9-4d67-9c26-987c558dc50e</t>
  </si>
  <si>
    <t>https://www.nbatopshot.com/listings/p2p/122b048d-585e-4c63-8275-c23949576fd6+dfff6981-37e2-43c3-ada5-ab6e3b007b99</t>
  </si>
  <si>
    <t>https://www.nbatopshot.com/listings/p2p/122b048d-585e-4c63-8275-c23949576fd6+c244ab9b-18d9-463e-9840-25346c5db33d</t>
  </si>
  <si>
    <t>https://www.nbatopshot.com/listings/p2p/122b048d-585e-4c63-8275-c23949576fd6+d9d6c4b7-545d-445d-8f23-d549c4c80f18</t>
  </si>
  <si>
    <t>https://www.nbatopshot.com/listings/p2p/122b048d-585e-4c63-8275-c23949576fd6+a8b1a2bf-4142-4e12-a7f8-5854287c84b1</t>
  </si>
  <si>
    <t>https://www.nbatopshot.com/listings/p2p/122b048d-585e-4c63-8275-c23949576fd6+506fbbe2-7110-46a2-bda5-198914be4740</t>
  </si>
  <si>
    <t>https://www.nbatopshot.com/listings/p2p/122b048d-585e-4c63-8275-c23949576fd6+fb374ad0-f5ba-4295-98ae-e80b77586db3</t>
  </si>
  <si>
    <t>https://www.nbatopshot.com/listings/p2p/122b048d-585e-4c63-8275-c23949576fd6+d54193d1-e0ed-4217-b2d1-884406d78acf</t>
  </si>
  <si>
    <t>https://www.nbatopshot.com/listings/p2p/122b048d-585e-4c63-8275-c23949576fd6+665aaac2-f124-4303-a945-e002a4a3f298</t>
  </si>
  <si>
    <t>https://www.nbatopshot.com/listings/p2p/122b048d-585e-4c63-8275-c23949576fd6+f3266ac2-958a-48c6-901d-6bb07a0f6201</t>
  </si>
  <si>
    <t>https://www.nbatopshot.com/listings/p2p/122b048d-585e-4c63-8275-c23949576fd6+0445c38e-c13c-44b4-b3aa-e2c21eca7407</t>
  </si>
  <si>
    <t>Price 9/3</t>
  </si>
  <si>
    <t>Price 11/3</t>
  </si>
  <si>
    <t>https://evaluate.market/editions?editionGuid=86cd8d36-6455-4bec-949e-e68f61256b8b</t>
  </si>
  <si>
    <t>https://evaluate.market/editions?editionGuid=a0010c90-6529-4a1f-857e-8d41d100e534</t>
  </si>
  <si>
    <t>https://evaluate.market/editions?editionGuid=5813fcc7-bab8-4041-aa1d-080af46a168e</t>
  </si>
  <si>
    <t>https://evaluate.market/editions?editionGuid=495e357e-735e-489a-8b55-8d5ee50f6782</t>
  </si>
  <si>
    <t>https://evaluate.market/editions?editionGuid=275bfed3-ff75-424a-899d-d9627bcc269b</t>
  </si>
  <si>
    <t>https://evaluate.market/editions?editionGuid=4aa68577-c144-4ffc-bdaf-4bc34f8995ef</t>
  </si>
  <si>
    <t>https://evaluate.market/editions?editionGuid=83f46865-14cf-45ef-a437-598162deb8a1</t>
  </si>
  <si>
    <t>https://evaluate.market/editions?editionGuid=2f190cd4-dc6f-42db-b6fa-2e46b07f76be</t>
  </si>
  <si>
    <t>https://evaluate.market/editions?editionGuid=87eb624c-2491-400c-a31b-7162492125c3</t>
  </si>
  <si>
    <t>https://evaluate.market/editions?editionGuid=4210aad5-ba7d-4559-9de6-f079ea09645b</t>
  </si>
  <si>
    <t>https://evaluate.market/editions?editionGuid=c3e26dff-c258-4339-89d4-1283f8307709</t>
  </si>
  <si>
    <t>SS Challenge 2</t>
  </si>
  <si>
    <t>D'Angelo Russel</t>
  </si>
  <si>
    <t>CJ mcCollum</t>
  </si>
  <si>
    <t>Jimmy Butler</t>
  </si>
  <si>
    <t>Rui Hachimura</t>
  </si>
  <si>
    <t>Reward</t>
  </si>
  <si>
    <t>Derrick Rose</t>
  </si>
  <si>
    <t>https://evaluate.market/editions?editionGuid=5a63d9f7-8e56-45e3-8664-c518e6fd2b25</t>
  </si>
  <si>
    <t>https://evaluate.market/editions?editionGuid=78156af3-defa-4c1a-bf7f-a72ded7f6ab0</t>
  </si>
  <si>
    <t>https://evaluate.market/editions?editionGuid=33cb85e5-44d4-48e7-b8cb-fda1bc53f6fe</t>
  </si>
  <si>
    <t>https://evaluate.market/editions?editionGuid=b4793960-0918-481a-bbb5-c00d1268cb2f</t>
  </si>
  <si>
    <t>https://evaluate.market/editions?editionGuid=259a30d2-bffe-4871-8f45-f6f1bed6b4be</t>
  </si>
  <si>
    <t>Price rises also due to February boom of topshot, not just challenge</t>
  </si>
  <si>
    <t>https://evaluate.market/editions?editionGuid=93303812-66ab-4ee2-9c9d-61f98a4cce65</t>
  </si>
  <si>
    <t>Cost (Pre)</t>
  </si>
  <si>
    <t>Sale(Post)</t>
  </si>
  <si>
    <t>Sale(Peak)</t>
  </si>
  <si>
    <t>Total(Post)</t>
  </si>
  <si>
    <t>Total(now)</t>
  </si>
  <si>
    <t xml:space="preserve">implied post </t>
  </si>
  <si>
    <t>lebron assumption</t>
  </si>
  <si>
    <t>cost w fees</t>
  </si>
  <si>
    <t xml:space="preserve">profit </t>
  </si>
  <si>
    <t>investment pp</t>
  </si>
  <si>
    <t>total returns pp</t>
  </si>
  <si>
    <t>% return</t>
  </si>
  <si>
    <t>selling incl fees</t>
  </si>
  <si>
    <t>Cost basis</t>
  </si>
  <si>
    <t>Price (USD)</t>
  </si>
  <si>
    <t>assumed sensitivity of player value</t>
  </si>
  <si>
    <t>Purchase  price</t>
  </si>
  <si>
    <t>Total cost w fees</t>
  </si>
  <si>
    <t xml:space="preserve">         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</si>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</sst>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9" fontId="2" fillId="0" borderId="0" xfId="1" applyFont="1"/>
    <xf numFmtId="0" fontId="0" fillId="3" borderId="0" xfId="0" applyFill="1"/>
    <xf numFmtId="0" fontId="4" fillId="0" borderId="0" xfId="2"/>
    <xf numFmtId="0" fontId="3" fillId="0" borderId="0" xfId="0" applyFont="1"/>
    <xf numFmtId="0" fontId="0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 Kelly" id="{1C4972CE-57BD-4316-8DD5-D9ED59C73F15}" userId="d0691d0c79249dd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3" dT="2021-03-18T14:58:53.43" personId="{1C4972CE-57BD-4316-8DD5-D9ED59C73F15}" id="{EE53E971-2C25-4C31-8D54-CF5D389A7D85}">
    <text>Predicted to reach 5000</text>
  </threadedComment>
  <threadedComment ref="D23" dT="2021-03-18T15:46:07.65" personId="{1C4972CE-57BD-4316-8DD5-D9ED59C73F15}" id="{E99BEB14-8A71-4100-A9DB-B71DF8228B24}">
    <text>Predicted sale price based on 5000 serials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" dT="2021-03-18T14:42:33.86" personId="{1C4972CE-57BD-4316-8DD5-D9ED59C73F15}" id="{2231173E-AA5C-48EE-93DF-A29488DD1EA3}">
    <text>March 7th, announcement day but prices were higher before this close to drop on March 5th</text>
  </threadedComment>
  <threadedComment ref="E19" dT="2021-03-18T14:58:08.69" personId="{1C4972CE-57BD-4316-8DD5-D9ED59C73F15}" id="{D653BCA8-D93C-4F1F-AEDB-064CCDDF3498}">
    <text>Daily Updates from https://twitter.com/_GregMurray?ref_src=twsrc%5Etfw%7Ctwcamp%5Etweetembed%7Ctwterm%5E1371440123368202249%7Ctwgr%5E%7Ctwcon%5Es1_&amp;ref_url=https%3A%2F%2Fwww.one37pm.com%2Fnft%2Fsports%2Fnba-top-shot-seeing-stars-rising-stars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3" dT="2021-03-18T15:37:51.45" personId="{1C4972CE-57BD-4316-8DD5-D9ED59C73F15}" id="{F716A4D6-2EFF-41F6-84A0-1380C6626270}">
    <text>Challenge end date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evaluate.market/editions?editionGuid=c0c4724c-3ebc-44a6-87f8-41165bf21fad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B2829-25F6-48D9-B354-A00BD92F7232}">
  <dimension ref="A2:K23"/>
  <sheetViews>
    <sheetView tabSelected="1" zoomScale="113" workbookViewId="0">
      <selection activeCell="E31" sqref="E31"/>
    </sheetView>
  </sheetViews>
  <sheetFormatPr baseColWidth="10" defaultColWidth="8.83203125" defaultRowHeight="15" x14ac:dyDescent="0.2"/>
  <cols>
    <col min="1" max="1" width="19.83203125" bestFit="1" customWidth="1"/>
    <col min="2" max="2" width="23.6640625" customWidth="1"/>
    <col min="3" max="3" width="19.6640625" customWidth="1"/>
    <col min="4" max="6" width="14.5" bestFit="1" customWidth="1"/>
    <col min="7" max="7" width="14" bestFit="1" customWidth="1"/>
    <col min="8" max="8" width="13.6640625" bestFit="1" customWidth="1"/>
    <col min="9" max="9" width="12.83203125" customWidth="1"/>
    <col min="10" max="10" width="18.1640625" customWidth="1"/>
    <col min="11" max="11" width="9.5" bestFit="1" customWidth="1"/>
  </cols>
  <sheetData>
    <row r="2" spans="1:11" x14ac:dyDescent="0.2">
      <c r="A2" t="s">
        <v>126</v>
      </c>
      <c r="B2" s="10" t="s">
        <v>41</v>
      </c>
      <c r="C2" s="10" t="s">
        <v>42</v>
      </c>
      <c r="D2" s="10" t="s">
        <v>15</v>
      </c>
      <c r="E2" s="10" t="s">
        <v>13</v>
      </c>
      <c r="F2" s="10" t="s">
        <v>14</v>
      </c>
      <c r="G2" t="s">
        <v>123</v>
      </c>
      <c r="H2" t="s">
        <v>124</v>
      </c>
      <c r="K2" t="s">
        <v>121</v>
      </c>
    </row>
    <row r="3" spans="1:11" x14ac:dyDescent="0.2">
      <c r="A3" s="8" t="s">
        <v>0</v>
      </c>
      <c r="B3" t="s">
        <v>16</v>
      </c>
      <c r="C3" t="s">
        <v>28</v>
      </c>
      <c r="D3">
        <v>223</v>
      </c>
      <c r="E3">
        <v>193</v>
      </c>
      <c r="F3">
        <v>197</v>
      </c>
      <c r="G3">
        <v>175</v>
      </c>
      <c r="H3">
        <v>184.52</v>
      </c>
      <c r="J3" t="s">
        <v>120</v>
      </c>
      <c r="K3">
        <f>SUM(E3,E5,E7,E9:E12)</f>
        <v>1824</v>
      </c>
    </row>
    <row r="4" spans="1:11" x14ac:dyDescent="0.2">
      <c r="A4" s="1" t="s">
        <v>1</v>
      </c>
      <c r="B4" t="s">
        <v>17</v>
      </c>
      <c r="C4" t="s">
        <v>29</v>
      </c>
      <c r="D4">
        <v>224</v>
      </c>
      <c r="E4">
        <v>186</v>
      </c>
      <c r="F4">
        <v>182</v>
      </c>
      <c r="G4">
        <v>0</v>
      </c>
      <c r="H4">
        <v>0</v>
      </c>
      <c r="J4" t="s">
        <v>114</v>
      </c>
      <c r="K4">
        <f>1824*1.05</f>
        <v>1915.2</v>
      </c>
    </row>
    <row r="5" spans="1:11" ht="32" x14ac:dyDescent="0.2">
      <c r="A5" s="8" t="s">
        <v>2</v>
      </c>
      <c r="B5" t="s">
        <v>18</v>
      </c>
      <c r="C5" t="s">
        <v>30</v>
      </c>
      <c r="D5">
        <v>211</v>
      </c>
      <c r="E5">
        <v>188</v>
      </c>
      <c r="F5">
        <v>180</v>
      </c>
      <c r="G5">
        <v>178</v>
      </c>
      <c r="H5">
        <v>187.68</v>
      </c>
      <c r="J5" s="5" t="s">
        <v>122</v>
      </c>
      <c r="K5" s="4">
        <v>0.5</v>
      </c>
    </row>
    <row r="6" spans="1:11" x14ac:dyDescent="0.2">
      <c r="A6" s="1" t="s">
        <v>3</v>
      </c>
      <c r="B6" t="s">
        <v>19</v>
      </c>
      <c r="C6" t="s">
        <v>31</v>
      </c>
      <c r="D6">
        <v>790</v>
      </c>
      <c r="E6">
        <v>710</v>
      </c>
      <c r="F6">
        <v>690</v>
      </c>
      <c r="G6">
        <v>0</v>
      </c>
      <c r="H6">
        <v>0</v>
      </c>
      <c r="J6" t="s">
        <v>112</v>
      </c>
      <c r="K6">
        <f>(1-K5)*K3</f>
        <v>912</v>
      </c>
    </row>
    <row r="7" spans="1:11" x14ac:dyDescent="0.2">
      <c r="A7" s="8" t="s">
        <v>4</v>
      </c>
      <c r="B7" t="s">
        <v>20</v>
      </c>
      <c r="C7" t="s">
        <v>32</v>
      </c>
      <c r="D7">
        <v>209</v>
      </c>
      <c r="E7">
        <v>170</v>
      </c>
      <c r="F7">
        <v>175</v>
      </c>
      <c r="G7">
        <v>180</v>
      </c>
      <c r="H7">
        <v>189.78</v>
      </c>
      <c r="J7" t="s">
        <v>113</v>
      </c>
      <c r="K7">
        <v>2000</v>
      </c>
    </row>
    <row r="8" spans="1:11" x14ac:dyDescent="0.2">
      <c r="A8" s="1" t="s">
        <v>5</v>
      </c>
      <c r="B8" t="s">
        <v>21</v>
      </c>
      <c r="C8" t="s">
        <v>33</v>
      </c>
      <c r="D8">
        <v>274</v>
      </c>
      <c r="E8">
        <v>240</v>
      </c>
      <c r="F8">
        <v>230</v>
      </c>
      <c r="G8">
        <v>0</v>
      </c>
      <c r="H8">
        <v>0</v>
      </c>
      <c r="J8" t="s">
        <v>119</v>
      </c>
      <c r="K8" s="11">
        <f>(K7+K6)*0.95</f>
        <v>2766.4</v>
      </c>
    </row>
    <row r="9" spans="1:11" x14ac:dyDescent="0.2">
      <c r="A9" s="8" t="s">
        <v>6</v>
      </c>
      <c r="B9" t="s">
        <v>22</v>
      </c>
      <c r="C9" t="s">
        <v>34</v>
      </c>
      <c r="D9">
        <v>214</v>
      </c>
      <c r="E9">
        <v>190</v>
      </c>
      <c r="F9">
        <v>190</v>
      </c>
      <c r="G9">
        <v>179</v>
      </c>
      <c r="H9">
        <v>188.73</v>
      </c>
      <c r="J9" t="s">
        <v>115</v>
      </c>
      <c r="K9">
        <f>K8-K4</f>
        <v>851.2</v>
      </c>
    </row>
    <row r="10" spans="1:11" x14ac:dyDescent="0.2">
      <c r="A10" s="8" t="s">
        <v>7</v>
      </c>
      <c r="B10" t="s">
        <v>23</v>
      </c>
      <c r="C10" t="s">
        <v>35</v>
      </c>
      <c r="D10">
        <v>205</v>
      </c>
      <c r="E10">
        <v>274</v>
      </c>
      <c r="F10">
        <v>174</v>
      </c>
      <c r="G10">
        <v>166</v>
      </c>
      <c r="H10">
        <v>175.04</v>
      </c>
    </row>
    <row r="11" spans="1:11" x14ac:dyDescent="0.2">
      <c r="A11" s="8" t="s">
        <v>8</v>
      </c>
      <c r="B11" t="s">
        <v>24</v>
      </c>
      <c r="C11" t="s">
        <v>36</v>
      </c>
      <c r="D11">
        <v>610</v>
      </c>
      <c r="E11">
        <v>570</v>
      </c>
      <c r="F11">
        <v>545</v>
      </c>
      <c r="G11">
        <v>538</v>
      </c>
      <c r="H11">
        <v>566.62</v>
      </c>
      <c r="J11" s="6" t="s">
        <v>116</v>
      </c>
      <c r="K11" s="6">
        <f>K4/5</f>
        <v>383.04</v>
      </c>
    </row>
    <row r="12" spans="1:11" x14ac:dyDescent="0.2">
      <c r="A12" s="8" t="s">
        <v>9</v>
      </c>
      <c r="B12" t="s">
        <v>25</v>
      </c>
      <c r="C12" t="s">
        <v>37</v>
      </c>
      <c r="D12">
        <v>290</v>
      </c>
      <c r="E12">
        <v>239</v>
      </c>
      <c r="F12">
        <v>245</v>
      </c>
      <c r="G12">
        <v>237</v>
      </c>
      <c r="H12">
        <v>249.78</v>
      </c>
      <c r="J12" s="6" t="s">
        <v>117</v>
      </c>
      <c r="K12" s="6">
        <f>K8/5</f>
        <v>553.28</v>
      </c>
    </row>
    <row r="13" spans="1:11" x14ac:dyDescent="0.2">
      <c r="A13" s="1" t="s">
        <v>10</v>
      </c>
      <c r="B13" t="s">
        <v>26</v>
      </c>
      <c r="C13" t="s">
        <v>38</v>
      </c>
      <c r="D13">
        <v>415</v>
      </c>
      <c r="E13">
        <v>365</v>
      </c>
      <c r="F13">
        <v>375</v>
      </c>
      <c r="G13">
        <v>0</v>
      </c>
      <c r="H13">
        <v>0</v>
      </c>
      <c r="J13" s="6" t="s">
        <v>118</v>
      </c>
      <c r="K13" s="7">
        <f>(K12-K11)/K11</f>
        <v>0.44444444444444431</v>
      </c>
    </row>
    <row r="14" spans="1:11" x14ac:dyDescent="0.2">
      <c r="A14" s="1" t="s">
        <v>11</v>
      </c>
      <c r="B14" t="s">
        <v>27</v>
      </c>
      <c r="C14" t="s">
        <v>39</v>
      </c>
      <c r="D14">
        <v>332</v>
      </c>
      <c r="E14">
        <v>295</v>
      </c>
      <c r="F14">
        <v>278</v>
      </c>
      <c r="G14">
        <v>0</v>
      </c>
      <c r="H14">
        <v>0</v>
      </c>
    </row>
    <row r="15" spans="1:11" x14ac:dyDescent="0.2">
      <c r="I15" t="s">
        <v>125</v>
      </c>
    </row>
    <row r="16" spans="1:11" x14ac:dyDescent="0.2">
      <c r="C16" t="s">
        <v>40</v>
      </c>
      <c r="D16">
        <f>SUM(D3:D14)</f>
        <v>3997</v>
      </c>
      <c r="E16">
        <f>SUM(E3:E14)</f>
        <v>3620</v>
      </c>
      <c r="F16">
        <f>SUM(F3:F14)</f>
        <v>3461</v>
      </c>
      <c r="G16">
        <f t="shared" ref="G16:H16" si="0">SUM(G3:G14)</f>
        <v>1653</v>
      </c>
      <c r="H16">
        <f t="shared" si="0"/>
        <v>1742.1499999999999</v>
      </c>
    </row>
    <row r="18" spans="1:4" x14ac:dyDescent="0.2">
      <c r="A18" t="s">
        <v>43</v>
      </c>
      <c r="B18" t="s">
        <v>42</v>
      </c>
      <c r="C18" t="s">
        <v>44</v>
      </c>
      <c r="D18" t="s">
        <v>45</v>
      </c>
    </row>
    <row r="19" spans="1:4" x14ac:dyDescent="0.2">
      <c r="A19" t="s">
        <v>47</v>
      </c>
      <c r="B19" s="9" t="s">
        <v>51</v>
      </c>
      <c r="C19">
        <v>7500</v>
      </c>
      <c r="D19">
        <v>1420</v>
      </c>
    </row>
    <row r="20" spans="1:4" x14ac:dyDescent="0.2">
      <c r="A20" t="s">
        <v>46</v>
      </c>
      <c r="B20" t="s">
        <v>50</v>
      </c>
      <c r="C20">
        <v>3113</v>
      </c>
      <c r="D20">
        <v>5000</v>
      </c>
    </row>
    <row r="21" spans="1:4" x14ac:dyDescent="0.2">
      <c r="A21" t="s">
        <v>48</v>
      </c>
      <c r="B21" t="s">
        <v>49</v>
      </c>
      <c r="C21">
        <v>1000</v>
      </c>
      <c r="D21">
        <v>14000</v>
      </c>
    </row>
    <row r="23" spans="1:4" x14ac:dyDescent="0.2">
      <c r="A23" t="s">
        <v>93</v>
      </c>
      <c r="C23">
        <v>1583</v>
      </c>
      <c r="D23">
        <v>2500</v>
      </c>
    </row>
  </sheetData>
  <hyperlinks>
    <hyperlink ref="B19" r:id="rId1" xr:uid="{CBC9B6D5-865F-614A-A895-5DBC082E55CA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A531-DD92-4E14-BF23-7667E960273A}">
  <dimension ref="C3:I20"/>
  <sheetViews>
    <sheetView topLeftCell="B1" zoomScale="115" workbookViewId="0">
      <selection activeCell="E25" sqref="E25"/>
    </sheetView>
  </sheetViews>
  <sheetFormatPr baseColWidth="10" defaultColWidth="8.83203125" defaultRowHeight="15" x14ac:dyDescent="0.2"/>
  <cols>
    <col min="3" max="3" width="19.83203125" bestFit="1" customWidth="1"/>
    <col min="4" max="4" width="11.1640625" customWidth="1"/>
    <col min="5" max="5" width="11.33203125" customWidth="1"/>
    <col min="6" max="6" width="15.5" bestFit="1" customWidth="1"/>
    <col min="7" max="7" width="19.33203125" bestFit="1" customWidth="1"/>
    <col min="8" max="8" width="19.33203125" customWidth="1"/>
    <col min="9" max="9" width="14.5" bestFit="1" customWidth="1"/>
  </cols>
  <sheetData>
    <row r="3" spans="3:9" x14ac:dyDescent="0.2">
      <c r="D3" t="s">
        <v>41</v>
      </c>
      <c r="E3" t="s">
        <v>42</v>
      </c>
      <c r="F3" t="s">
        <v>67</v>
      </c>
      <c r="G3" t="s">
        <v>80</v>
      </c>
      <c r="H3" t="s">
        <v>81</v>
      </c>
      <c r="I3" t="s">
        <v>14</v>
      </c>
    </row>
    <row r="4" spans="3:9" x14ac:dyDescent="0.2">
      <c r="C4" s="2" t="s">
        <v>55</v>
      </c>
      <c r="D4" t="s">
        <v>68</v>
      </c>
      <c r="E4" t="s">
        <v>83</v>
      </c>
      <c r="F4">
        <v>246</v>
      </c>
      <c r="G4">
        <v>277</v>
      </c>
      <c r="H4">
        <v>353</v>
      </c>
      <c r="I4">
        <v>238</v>
      </c>
    </row>
    <row r="5" spans="3:9" x14ac:dyDescent="0.2">
      <c r="C5" s="2" t="s">
        <v>56</v>
      </c>
      <c r="D5" t="s">
        <v>69</v>
      </c>
      <c r="E5" t="s">
        <v>29</v>
      </c>
      <c r="F5">
        <v>205</v>
      </c>
      <c r="G5">
        <v>217</v>
      </c>
      <c r="H5">
        <v>309</v>
      </c>
      <c r="I5">
        <v>199</v>
      </c>
    </row>
    <row r="6" spans="3:9" x14ac:dyDescent="0.2">
      <c r="C6" s="2" t="s">
        <v>57</v>
      </c>
      <c r="D6" t="s">
        <v>70</v>
      </c>
      <c r="E6" t="s">
        <v>82</v>
      </c>
      <c r="F6">
        <v>176</v>
      </c>
      <c r="G6">
        <v>173</v>
      </c>
      <c r="H6">
        <v>253</v>
      </c>
      <c r="I6">
        <v>152</v>
      </c>
    </row>
    <row r="7" spans="3:9" x14ac:dyDescent="0.2">
      <c r="C7" s="2" t="s">
        <v>58</v>
      </c>
      <c r="D7" t="s">
        <v>71</v>
      </c>
      <c r="E7" t="s">
        <v>84</v>
      </c>
      <c r="F7">
        <v>161</v>
      </c>
      <c r="G7">
        <v>155</v>
      </c>
      <c r="H7">
        <v>206</v>
      </c>
      <c r="I7">
        <v>133</v>
      </c>
    </row>
    <row r="8" spans="3:9" x14ac:dyDescent="0.2">
      <c r="C8" s="2" t="s">
        <v>59</v>
      </c>
      <c r="D8" t="s">
        <v>72</v>
      </c>
      <c r="E8" t="s">
        <v>85</v>
      </c>
      <c r="F8">
        <v>190</v>
      </c>
      <c r="G8">
        <v>215</v>
      </c>
      <c r="H8">
        <v>278</v>
      </c>
      <c r="I8">
        <v>185</v>
      </c>
    </row>
    <row r="9" spans="3:9" x14ac:dyDescent="0.2">
      <c r="C9" s="2" t="s">
        <v>60</v>
      </c>
      <c r="D9" t="s">
        <v>73</v>
      </c>
      <c r="E9" t="s">
        <v>86</v>
      </c>
      <c r="F9">
        <v>605</v>
      </c>
      <c r="G9">
        <v>448</v>
      </c>
      <c r="H9">
        <v>586</v>
      </c>
      <c r="I9">
        <v>393</v>
      </c>
    </row>
    <row r="10" spans="3:9" x14ac:dyDescent="0.2">
      <c r="C10" s="2" t="s">
        <v>61</v>
      </c>
      <c r="D10" t="s">
        <v>74</v>
      </c>
      <c r="E10" t="s">
        <v>87</v>
      </c>
      <c r="F10">
        <v>145</v>
      </c>
      <c r="G10">
        <v>143</v>
      </c>
      <c r="H10">
        <v>191</v>
      </c>
      <c r="I10">
        <v>126</v>
      </c>
    </row>
    <row r="11" spans="3:9" x14ac:dyDescent="0.2">
      <c r="C11" s="2" t="s">
        <v>62</v>
      </c>
      <c r="D11" t="s">
        <v>75</v>
      </c>
      <c r="E11" t="s">
        <v>88</v>
      </c>
      <c r="F11">
        <v>134</v>
      </c>
      <c r="G11">
        <v>129</v>
      </c>
      <c r="H11">
        <v>185</v>
      </c>
      <c r="I11">
        <v>120</v>
      </c>
    </row>
    <row r="12" spans="3:9" x14ac:dyDescent="0.2">
      <c r="C12" s="2" t="s">
        <v>63</v>
      </c>
      <c r="D12" t="s">
        <v>76</v>
      </c>
      <c r="E12" t="s">
        <v>89</v>
      </c>
      <c r="F12">
        <v>208</v>
      </c>
      <c r="G12">
        <v>227</v>
      </c>
      <c r="H12">
        <v>348</v>
      </c>
      <c r="I12">
        <v>190</v>
      </c>
    </row>
    <row r="13" spans="3:9" x14ac:dyDescent="0.2">
      <c r="C13" s="2" t="s">
        <v>64</v>
      </c>
      <c r="D13" t="s">
        <v>77</v>
      </c>
      <c r="E13" t="s">
        <v>90</v>
      </c>
      <c r="F13">
        <v>175</v>
      </c>
      <c r="G13">
        <v>159</v>
      </c>
      <c r="H13">
        <v>232</v>
      </c>
      <c r="I13">
        <v>148</v>
      </c>
    </row>
    <row r="14" spans="3:9" x14ac:dyDescent="0.2">
      <c r="C14" s="2" t="s">
        <v>65</v>
      </c>
      <c r="D14" t="s">
        <v>78</v>
      </c>
      <c r="E14" t="s">
        <v>91</v>
      </c>
      <c r="F14">
        <v>165</v>
      </c>
      <c r="G14">
        <v>163</v>
      </c>
      <c r="H14">
        <v>214</v>
      </c>
      <c r="I14">
        <v>138</v>
      </c>
    </row>
    <row r="15" spans="3:9" x14ac:dyDescent="0.2">
      <c r="C15" s="2" t="s">
        <v>66</v>
      </c>
      <c r="D15" t="s">
        <v>79</v>
      </c>
      <c r="E15" t="s">
        <v>92</v>
      </c>
      <c r="F15">
        <v>191</v>
      </c>
      <c r="G15">
        <v>153</v>
      </c>
      <c r="H15">
        <v>224</v>
      </c>
      <c r="I15">
        <v>138</v>
      </c>
    </row>
    <row r="17" spans="3:9" x14ac:dyDescent="0.2">
      <c r="E17" t="s">
        <v>40</v>
      </c>
      <c r="F17">
        <f>SUM(F4:F15)</f>
        <v>2601</v>
      </c>
      <c r="G17">
        <f>SUM(G4:G15)</f>
        <v>2459</v>
      </c>
      <c r="H17">
        <f>SUM(H4:H15)</f>
        <v>3379</v>
      </c>
      <c r="I17">
        <f>SUM(I4:I15)</f>
        <v>2160</v>
      </c>
    </row>
    <row r="19" spans="3:9" x14ac:dyDescent="0.2">
      <c r="C19" t="s">
        <v>52</v>
      </c>
      <c r="D19" t="s">
        <v>12</v>
      </c>
      <c r="E19" t="s">
        <v>44</v>
      </c>
      <c r="F19" t="s">
        <v>54</v>
      </c>
    </row>
    <row r="20" spans="3:9" x14ac:dyDescent="0.2">
      <c r="C20" t="s">
        <v>53</v>
      </c>
      <c r="E20">
        <v>2133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3F07-33B1-407A-823B-2DDAF5EC2DD4}">
  <dimension ref="A1:N14"/>
  <sheetViews>
    <sheetView topLeftCell="B1" zoomScale="125" workbookViewId="0">
      <selection activeCell="O6" sqref="O6"/>
    </sheetView>
  </sheetViews>
  <sheetFormatPr baseColWidth="10" defaultColWidth="8.83203125" defaultRowHeight="15" x14ac:dyDescent="0.2"/>
  <cols>
    <col min="3" max="3" width="14.6640625" bestFit="1" customWidth="1"/>
    <col min="4" max="4" width="12.33203125" customWidth="1"/>
    <col min="5" max="5" width="12.6640625" customWidth="1"/>
    <col min="6" max="6" width="12.1640625" customWidth="1"/>
  </cols>
  <sheetData>
    <row r="1" spans="1:14" x14ac:dyDescent="0.2">
      <c r="A1" t="s">
        <v>105</v>
      </c>
    </row>
    <row r="3" spans="1:14" x14ac:dyDescent="0.2">
      <c r="D3" t="s">
        <v>42</v>
      </c>
      <c r="E3" s="3">
        <v>44243</v>
      </c>
      <c r="F3" s="3">
        <v>44245</v>
      </c>
      <c r="G3" s="3">
        <v>44252</v>
      </c>
      <c r="H3" s="3">
        <v>44257</v>
      </c>
      <c r="I3" s="3">
        <v>44260</v>
      </c>
      <c r="J3" s="3">
        <v>44262</v>
      </c>
      <c r="K3" s="3">
        <v>44273</v>
      </c>
      <c r="M3" t="s">
        <v>107</v>
      </c>
      <c r="N3">
        <f>SUM(E4:E8)</f>
        <v>477</v>
      </c>
    </row>
    <row r="4" spans="1:14" x14ac:dyDescent="0.2">
      <c r="C4" t="s">
        <v>94</v>
      </c>
      <c r="D4" t="s">
        <v>101</v>
      </c>
      <c r="E4">
        <v>90</v>
      </c>
      <c r="F4">
        <v>109</v>
      </c>
      <c r="G4">
        <v>530</v>
      </c>
      <c r="H4">
        <v>398</v>
      </c>
      <c r="I4">
        <v>127</v>
      </c>
      <c r="J4">
        <v>96</v>
      </c>
      <c r="K4">
        <v>72</v>
      </c>
      <c r="M4" t="s">
        <v>109</v>
      </c>
      <c r="N4">
        <f>SUM(G4:G8)</f>
        <v>2861</v>
      </c>
    </row>
    <row r="5" spans="1:14" x14ac:dyDescent="0.2">
      <c r="C5" t="s">
        <v>65</v>
      </c>
      <c r="D5" t="s">
        <v>102</v>
      </c>
      <c r="E5">
        <v>104</v>
      </c>
      <c r="F5">
        <v>118</v>
      </c>
      <c r="G5">
        <v>686</v>
      </c>
      <c r="H5">
        <v>469</v>
      </c>
      <c r="I5">
        <v>222</v>
      </c>
      <c r="J5">
        <v>113</v>
      </c>
      <c r="K5">
        <v>109</v>
      </c>
      <c r="M5" t="s">
        <v>108</v>
      </c>
      <c r="N5">
        <f>SUM(I4:I8)</f>
        <v>864</v>
      </c>
    </row>
    <row r="6" spans="1:14" x14ac:dyDescent="0.2">
      <c r="C6" t="s">
        <v>95</v>
      </c>
      <c r="D6" t="s">
        <v>103</v>
      </c>
      <c r="E6">
        <v>95</v>
      </c>
      <c r="F6">
        <v>123</v>
      </c>
      <c r="G6">
        <v>526</v>
      </c>
      <c r="H6">
        <v>426</v>
      </c>
      <c r="I6">
        <v>154</v>
      </c>
      <c r="J6">
        <v>98</v>
      </c>
      <c r="K6">
        <v>92</v>
      </c>
      <c r="M6" t="s">
        <v>110</v>
      </c>
      <c r="N6">
        <f>N5+F14</f>
        <v>1414</v>
      </c>
    </row>
    <row r="7" spans="1:14" x14ac:dyDescent="0.2">
      <c r="C7" t="s">
        <v>96</v>
      </c>
      <c r="D7" t="s">
        <v>100</v>
      </c>
      <c r="E7">
        <v>99</v>
      </c>
      <c r="F7">
        <v>137</v>
      </c>
      <c r="G7">
        <v>588</v>
      </c>
      <c r="H7">
        <v>476</v>
      </c>
      <c r="I7">
        <v>176</v>
      </c>
      <c r="J7">
        <v>90</v>
      </c>
      <c r="K7">
        <v>100</v>
      </c>
      <c r="M7" t="s">
        <v>111</v>
      </c>
      <c r="N7">
        <f>SUM(K4:K8,G14)</f>
        <v>747</v>
      </c>
    </row>
    <row r="8" spans="1:14" x14ac:dyDescent="0.2">
      <c r="C8" t="s">
        <v>97</v>
      </c>
      <c r="D8" t="s">
        <v>106</v>
      </c>
      <c r="E8">
        <v>89</v>
      </c>
      <c r="F8">
        <v>107</v>
      </c>
      <c r="G8">
        <v>531</v>
      </c>
      <c r="H8">
        <v>416</v>
      </c>
      <c r="I8">
        <v>185</v>
      </c>
      <c r="J8">
        <v>88</v>
      </c>
      <c r="K8">
        <v>99</v>
      </c>
    </row>
    <row r="13" spans="1:14" x14ac:dyDescent="0.2">
      <c r="C13" t="s">
        <v>98</v>
      </c>
      <c r="D13" t="s">
        <v>42</v>
      </c>
      <c r="E13" s="3">
        <v>44258</v>
      </c>
      <c r="F13" s="3">
        <v>44260</v>
      </c>
      <c r="G13" s="3">
        <v>44273</v>
      </c>
    </row>
    <row r="14" spans="1:14" x14ac:dyDescent="0.2">
      <c r="C14" t="s">
        <v>99</v>
      </c>
      <c r="D14" t="s">
        <v>104</v>
      </c>
      <c r="E14">
        <v>800</v>
      </c>
      <c r="F14">
        <v>550</v>
      </c>
      <c r="G14">
        <v>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LeBron SS</vt:lpstr>
      <vt:lpstr>KD SS</vt:lpstr>
      <vt:lpstr>The Gift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Kelly</dc:creator>
  <cp:lastModifiedBy>Hussain, Salman</cp:lastModifiedBy>
  <dcterms:created xsi:type="dcterms:W3CDTF">2021-03-18T13:15:41Z</dcterms:created>
  <dcterms:modified xsi:type="dcterms:W3CDTF">2021-03-21T18:51:37Z</dcterms:modified>
</cp:coreProperties>
</file>