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s\documentsLessons\softeng2\project1\sprintRetrospective\excel_files\"/>
    </mc:Choice>
  </mc:AlternateContent>
  <xr:revisionPtr revIDLastSave="0" documentId="13_ncr:1_{458585DF-FFEC-4AF2-B5A0-0426B8CE03C9}" xr6:coauthVersionLast="45" xr6:coauthVersionMax="45" xr10:uidLastSave="{00000000-0000-0000-0000-000000000000}"/>
  <bookViews>
    <workbookView xWindow="-108" yWindow="-108" windowWidth="23256" windowHeight="12576" activeTab="2" xr2:uid="{37C5AB7B-AEA1-4D1B-9947-DA35975828B0}"/>
  </bookViews>
  <sheets>
    <sheet name="table time with conversion" sheetId="1" r:id="rId1"/>
    <sheet name="useful data" sheetId="2" r:id="rId2"/>
    <sheet name="total time" sheetId="3" r:id="rId3"/>
    <sheet name="useful data table" sheetId="4" r:id="rId4"/>
    <sheet name="Foglio1" sheetId="7" r:id="rId5"/>
    <sheet name="time per day" sheetId="5" r:id="rId6"/>
    <sheet name="char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J18" i="3"/>
  <c r="E3" i="6"/>
  <c r="E4" i="6"/>
  <c r="E5" i="6"/>
  <c r="E6" i="6"/>
  <c r="E7" i="6"/>
  <c r="E8" i="6"/>
  <c r="E9" i="6"/>
  <c r="E10" i="6"/>
  <c r="E11" i="6"/>
  <c r="E12" i="6"/>
  <c r="E13" i="6"/>
  <c r="E14" i="6"/>
  <c r="E2" i="6"/>
  <c r="D12" i="6"/>
  <c r="D13" i="6"/>
  <c r="D14" i="6"/>
  <c r="D3" i="6"/>
  <c r="D4" i="6"/>
  <c r="D5" i="6"/>
  <c r="D6" i="6"/>
  <c r="D7" i="6"/>
  <c r="D8" i="6"/>
  <c r="D9" i="6"/>
  <c r="D10" i="6"/>
  <c r="D11" i="6"/>
  <c r="D2" i="6"/>
  <c r="I3" i="1"/>
  <c r="C12" i="2"/>
  <c r="A14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D13" i="3"/>
  <c r="C13" i="3"/>
  <c r="D12" i="3"/>
  <c r="C12" i="3"/>
  <c r="D11" i="3"/>
  <c r="C11" i="3"/>
  <c r="D10" i="3"/>
  <c r="C10" i="3"/>
  <c r="D9" i="3"/>
  <c r="C9" i="3"/>
  <c r="D13" i="2"/>
  <c r="D14" i="2"/>
  <c r="D15" i="2"/>
  <c r="D16" i="2"/>
  <c r="C13" i="2"/>
  <c r="C14" i="2"/>
  <c r="C15" i="2"/>
  <c r="C16" i="2"/>
  <c r="D12" i="2"/>
  <c r="B13" i="3"/>
  <c r="F13" i="3" s="1"/>
  <c r="B9" i="3" l="1"/>
  <c r="F9" i="3" s="1"/>
  <c r="B10" i="3"/>
  <c r="F10" i="3" s="1"/>
  <c r="B11" i="3"/>
  <c r="F11" i="3" s="1"/>
  <c r="B12" i="3"/>
  <c r="F12" i="3" s="1"/>
  <c r="G4" i="4"/>
  <c r="G5" i="4"/>
  <c r="G6" i="4"/>
  <c r="G7" i="4"/>
  <c r="G9" i="4"/>
  <c r="G10" i="4"/>
  <c r="G11" i="4"/>
  <c r="G13" i="4"/>
  <c r="G14" i="4"/>
  <c r="G16" i="4"/>
  <c r="G18" i="4"/>
  <c r="G20" i="4"/>
  <c r="G3" i="4"/>
  <c r="F4" i="4"/>
  <c r="F5" i="4"/>
  <c r="F6" i="4"/>
  <c r="F7" i="4"/>
  <c r="F9" i="4"/>
  <c r="F10" i="4"/>
  <c r="F11" i="4"/>
  <c r="F13" i="4"/>
  <c r="F14" i="4"/>
  <c r="F16" i="4"/>
  <c r="F18" i="4"/>
  <c r="F20" i="4"/>
  <c r="F3" i="4"/>
  <c r="C3" i="3"/>
  <c r="K3" i="3" s="1"/>
  <c r="A3" i="3"/>
  <c r="K7" i="2"/>
  <c r="G7" i="2"/>
  <c r="K6" i="2"/>
  <c r="G6" i="2"/>
  <c r="K5" i="2"/>
  <c r="G5" i="2"/>
  <c r="K4" i="2"/>
  <c r="G4" i="2"/>
  <c r="K3" i="2"/>
  <c r="G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I6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3" i="3" l="1"/>
  <c r="G3" i="3" l="1"/>
  <c r="J3" i="3"/>
</calcChain>
</file>

<file path=xl/sharedStrings.xml><?xml version="1.0" encoding="utf-8"?>
<sst xmlns="http://schemas.openxmlformats.org/spreadsheetml/2006/main" count="183" uniqueCount="94">
  <si>
    <t>Stories</t>
  </si>
  <si>
    <t>Tasks</t>
  </si>
  <si>
    <t>OQ-10  As a customer, I want to receive a ticket, so that i can satisfy my request</t>
  </si>
  <si>
    <t>OQ-16 Create UI for customer requesting a ticket</t>
  </si>
  <si>
    <t xml:space="preserve">OQ-17 Function to add the customer to the database after he requested a ticket </t>
  </si>
  <si>
    <t>OQ-18 Show the ticket to the customer</t>
  </si>
  <si>
    <t>Hours</t>
  </si>
  <si>
    <t>OQ-5 As an officer, i want to tell the system when i am ready, so that i can serve the next customer</t>
  </si>
  <si>
    <t>OQ-20 UI for the officer to signal that he is free</t>
  </si>
  <si>
    <t>OQ-21 Function to update the database to signal that an officer is free</t>
  </si>
  <si>
    <t>OQ-8 As an officer, i want to see the queue reset every morning, so that i can start working</t>
  </si>
  <si>
    <t>OQ-22 Function to reset the queue every morning</t>
  </si>
  <si>
    <t>OQ-3 As a customer, i want to know how many other customers are ahead of me, so that i can decide whether to take the ticket or not</t>
  </si>
  <si>
    <t>OQ-23 Function to count how many other customers have requested a ticket of the same type</t>
  </si>
  <si>
    <t>OQ-24 On the home page, show which counter is serving which customer</t>
  </si>
  <si>
    <t>OQ-6 As a customer, i want to see on the display board when it is my time to be served, so that i can go to the counter</t>
  </si>
  <si>
    <t>OQ-13 Create sql database</t>
  </si>
  <si>
    <t xml:space="preserve">OQ-25 Learning used technologies </t>
  </si>
  <si>
    <t>OQ-19 Add login/logout functionality</t>
  </si>
  <si>
    <t>OQ-14 Create and connect BitBucket repository</t>
  </si>
  <si>
    <t>Estimated Hours</t>
  </si>
  <si>
    <t>Story points</t>
  </si>
  <si>
    <t>2h 15m</t>
  </si>
  <si>
    <t>11h 30m</t>
  </si>
  <si>
    <t>4h 30m</t>
  </si>
  <si>
    <t>10m</t>
  </si>
  <si>
    <t>OQ-15 Populate Database</t>
  </si>
  <si>
    <t>30m</t>
  </si>
  <si>
    <t>3h 30m</t>
  </si>
  <si>
    <t>6h 30m</t>
  </si>
  <si>
    <t>1h 50m</t>
  </si>
  <si>
    <t>5h 45m</t>
  </si>
  <si>
    <t xml:space="preserve">1h </t>
  </si>
  <si>
    <t>20m</t>
  </si>
  <si>
    <t>1h 15m</t>
  </si>
  <si>
    <t>2h 10m</t>
  </si>
  <si>
    <t>2h</t>
  </si>
  <si>
    <t>4h</t>
  </si>
  <si>
    <t>6h</t>
  </si>
  <si>
    <t>1h</t>
  </si>
  <si>
    <t>minutes</t>
  </si>
  <si>
    <t>15m</t>
  </si>
  <si>
    <t>2h 30m</t>
  </si>
  <si>
    <t>1h 30m</t>
  </si>
  <si>
    <t>conversion hours</t>
  </si>
  <si>
    <t>All Stories</t>
  </si>
  <si>
    <t>hours</t>
  </si>
  <si>
    <t>E hours</t>
  </si>
  <si>
    <t>E minutes</t>
  </si>
  <si>
    <t>E conversion hours</t>
  </si>
  <si>
    <t>Tasks for all stories</t>
  </si>
  <si>
    <t>E hours for each story</t>
  </si>
  <si>
    <t>hours for each story</t>
  </si>
  <si>
    <t>Hours to be added to each story</t>
  </si>
  <si>
    <t>Total</t>
  </si>
  <si>
    <t>Estimated Time</t>
  </si>
  <si>
    <t>Actual Time</t>
  </si>
  <si>
    <t>Estimated Time in hours</t>
  </si>
  <si>
    <t>Actual Time in hours</t>
  </si>
  <si>
    <t>8h</t>
  </si>
  <si>
    <t>3h</t>
  </si>
  <si>
    <t>5h 30m</t>
  </si>
  <si>
    <t>Estimated time converted in hours</t>
  </si>
  <si>
    <t>Actual time converted in hours</t>
  </si>
  <si>
    <t>Total per story</t>
  </si>
  <si>
    <t>Id</t>
  </si>
  <si>
    <t>E Time</t>
  </si>
  <si>
    <t>Time Spent</t>
  </si>
  <si>
    <t>number of tasks</t>
  </si>
  <si>
    <t>points</t>
  </si>
  <si>
    <t>ore</t>
  </si>
  <si>
    <t>task</t>
  </si>
  <si>
    <t>task code</t>
  </si>
  <si>
    <t>OQ-13</t>
  </si>
  <si>
    <t>OQ-25</t>
  </si>
  <si>
    <t>OQ-19</t>
  </si>
  <si>
    <t>OQ-14</t>
  </si>
  <si>
    <t>OQ-15</t>
  </si>
  <si>
    <t>OQ-16</t>
  </si>
  <si>
    <t>OQ-17</t>
  </si>
  <si>
    <t>OQ-18</t>
  </si>
  <si>
    <t>OQ-20</t>
  </si>
  <si>
    <t>OQ-21</t>
  </si>
  <si>
    <t>OQ-22</t>
  </si>
  <si>
    <t>OQ-23</t>
  </si>
  <si>
    <t>OQ-24</t>
  </si>
  <si>
    <t>E time</t>
  </si>
  <si>
    <t>Time</t>
  </si>
  <si>
    <t>total estimation error ratio</t>
  </si>
  <si>
    <t>error ratio</t>
  </si>
  <si>
    <t>avarage hours per task</t>
  </si>
  <si>
    <t>avarage hours per estimated task</t>
  </si>
  <si>
    <t>standard deviation estimation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</si>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</sst>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966C-C5E6-4F7A-89DD-8BF4C23C9ACE}">
  <dimension ref="A1:M20"/>
  <sheetViews>
    <sheetView topLeftCell="D1" workbookViewId="0">
      <selection activeCell="I3" sqref="I3"/>
    </sheetView>
  </sheetViews>
  <sheetFormatPr defaultRowHeight="14.4" x14ac:dyDescent="0.3"/>
  <cols>
    <col min="1" max="1" width="20.21875" customWidth="1"/>
    <col min="2" max="2" width="86.44140625" customWidth="1"/>
    <col min="3" max="3" width="71" customWidth="1"/>
    <col min="4" max="4" width="22.44140625" customWidth="1"/>
    <col min="5" max="5" width="14.33203125" customWidth="1"/>
    <col min="6" max="6" width="19.44140625" customWidth="1"/>
    <col min="7" max="7" width="16.109375" customWidth="1"/>
    <col min="8" max="8" width="12.109375" customWidth="1"/>
    <col min="9" max="9" width="18.33203125" customWidth="1"/>
    <col min="13" max="13" width="23.109375" customWidth="1"/>
    <col min="14" max="14" width="20.44140625" customWidth="1"/>
    <col min="15" max="15" width="19.6640625" customWidth="1"/>
    <col min="16" max="16" width="21" customWidth="1"/>
  </cols>
  <sheetData>
    <row r="1" spans="1:13" x14ac:dyDescent="0.3">
      <c r="A1" t="s">
        <v>21</v>
      </c>
      <c r="B1" t="s">
        <v>0</v>
      </c>
      <c r="C1" t="s">
        <v>1</v>
      </c>
      <c r="D1" t="s">
        <v>55</v>
      </c>
      <c r="E1" t="s">
        <v>56</v>
      </c>
      <c r="G1" t="s">
        <v>47</v>
      </c>
      <c r="H1" t="s">
        <v>48</v>
      </c>
      <c r="I1" t="s">
        <v>49</v>
      </c>
      <c r="K1" t="s">
        <v>46</v>
      </c>
      <c r="L1" t="s">
        <v>40</v>
      </c>
      <c r="M1" t="s">
        <v>44</v>
      </c>
    </row>
    <row r="2" spans="1:13" x14ac:dyDescent="0.3">
      <c r="B2" t="s">
        <v>45</v>
      </c>
    </row>
    <row r="3" spans="1:13" x14ac:dyDescent="0.3">
      <c r="C3" t="s">
        <v>16</v>
      </c>
      <c r="D3" t="s">
        <v>36</v>
      </c>
      <c r="E3" t="s">
        <v>22</v>
      </c>
      <c r="G3">
        <v>2</v>
      </c>
      <c r="H3">
        <v>0</v>
      </c>
      <c r="I3">
        <f t="shared" ref="I3:I20" si="0">G3+CONVERT(H3,"mn","hr")</f>
        <v>2</v>
      </c>
      <c r="K3">
        <v>2</v>
      </c>
      <c r="L3">
        <v>15</v>
      </c>
      <c r="M3">
        <f>K3+CONVERT(L3,"mn","hr")</f>
        <v>2.25</v>
      </c>
    </row>
    <row r="4" spans="1:13" x14ac:dyDescent="0.3">
      <c r="C4" t="s">
        <v>17</v>
      </c>
      <c r="D4" t="s">
        <v>59</v>
      </c>
      <c r="E4" t="s">
        <v>23</v>
      </c>
      <c r="G4">
        <v>8</v>
      </c>
      <c r="H4">
        <v>0</v>
      </c>
      <c r="I4">
        <f t="shared" si="0"/>
        <v>8</v>
      </c>
      <c r="K4">
        <v>11</v>
      </c>
      <c r="L4">
        <v>30</v>
      </c>
      <c r="M4">
        <f t="shared" ref="M4:M20" si="1">K4+CONVERT(L4,"mn","hr")</f>
        <v>11.5</v>
      </c>
    </row>
    <row r="5" spans="1:13" x14ac:dyDescent="0.3">
      <c r="C5" t="s">
        <v>18</v>
      </c>
      <c r="D5" t="s">
        <v>37</v>
      </c>
      <c r="E5" t="s">
        <v>24</v>
      </c>
      <c r="G5">
        <v>4</v>
      </c>
      <c r="H5">
        <v>0</v>
      </c>
      <c r="I5">
        <f t="shared" si="0"/>
        <v>4</v>
      </c>
      <c r="K5">
        <v>4</v>
      </c>
      <c r="L5">
        <v>30</v>
      </c>
      <c r="M5">
        <f t="shared" si="1"/>
        <v>4.5</v>
      </c>
    </row>
    <row r="6" spans="1:13" x14ac:dyDescent="0.3">
      <c r="C6" t="s">
        <v>19</v>
      </c>
      <c r="D6" t="s">
        <v>41</v>
      </c>
      <c r="E6" t="s">
        <v>25</v>
      </c>
      <c r="G6">
        <v>0</v>
      </c>
      <c r="H6">
        <v>15</v>
      </c>
      <c r="I6">
        <f t="shared" si="0"/>
        <v>0.25</v>
      </c>
      <c r="K6">
        <v>0</v>
      </c>
      <c r="L6">
        <v>10</v>
      </c>
      <c r="M6" s="5">
        <f t="shared" si="1"/>
        <v>0.16666666666666666</v>
      </c>
    </row>
    <row r="7" spans="1:13" x14ac:dyDescent="0.3">
      <c r="C7" t="s">
        <v>26</v>
      </c>
      <c r="D7" t="s">
        <v>39</v>
      </c>
      <c r="E7" t="s">
        <v>27</v>
      </c>
      <c r="G7">
        <v>1</v>
      </c>
      <c r="H7">
        <v>0</v>
      </c>
      <c r="I7">
        <f t="shared" si="0"/>
        <v>1</v>
      </c>
      <c r="K7">
        <v>0</v>
      </c>
      <c r="L7">
        <v>30</v>
      </c>
      <c r="M7">
        <f t="shared" si="1"/>
        <v>0.5</v>
      </c>
    </row>
    <row r="8" spans="1:13" x14ac:dyDescent="0.3">
      <c r="A8" s="3">
        <v>3</v>
      </c>
      <c r="B8" t="s">
        <v>2</v>
      </c>
      <c r="I8">
        <f t="shared" si="0"/>
        <v>0</v>
      </c>
      <c r="M8">
        <f t="shared" si="1"/>
        <v>0</v>
      </c>
    </row>
    <row r="9" spans="1:13" x14ac:dyDescent="0.3">
      <c r="C9" t="s">
        <v>3</v>
      </c>
      <c r="D9" t="s">
        <v>60</v>
      </c>
      <c r="E9" t="s">
        <v>28</v>
      </c>
      <c r="G9">
        <v>3</v>
      </c>
      <c r="H9">
        <v>0</v>
      </c>
      <c r="I9">
        <f t="shared" si="0"/>
        <v>3</v>
      </c>
      <c r="K9">
        <v>3</v>
      </c>
      <c r="L9">
        <v>30</v>
      </c>
      <c r="M9">
        <f t="shared" si="1"/>
        <v>3.5</v>
      </c>
    </row>
    <row r="10" spans="1:13" x14ac:dyDescent="0.3">
      <c r="C10" t="s">
        <v>4</v>
      </c>
      <c r="D10" t="s">
        <v>61</v>
      </c>
      <c r="E10" t="s">
        <v>29</v>
      </c>
      <c r="G10">
        <v>5</v>
      </c>
      <c r="H10">
        <v>30</v>
      </c>
      <c r="I10">
        <f t="shared" si="0"/>
        <v>5.5</v>
      </c>
      <c r="K10">
        <v>6</v>
      </c>
      <c r="L10">
        <v>30</v>
      </c>
      <c r="M10">
        <f t="shared" si="1"/>
        <v>6.5</v>
      </c>
    </row>
    <row r="11" spans="1:13" x14ac:dyDescent="0.3">
      <c r="C11" t="s">
        <v>5</v>
      </c>
      <c r="D11" t="s">
        <v>36</v>
      </c>
      <c r="E11" t="s">
        <v>30</v>
      </c>
      <c r="G11">
        <v>2</v>
      </c>
      <c r="H11">
        <v>0</v>
      </c>
      <c r="I11">
        <f t="shared" si="0"/>
        <v>2</v>
      </c>
      <c r="K11">
        <v>1</v>
      </c>
      <c r="L11">
        <v>50</v>
      </c>
      <c r="M11" s="5">
        <f t="shared" si="1"/>
        <v>1.8333333333333335</v>
      </c>
    </row>
    <row r="12" spans="1:13" x14ac:dyDescent="0.3">
      <c r="A12" s="3">
        <v>1</v>
      </c>
      <c r="B12" t="s">
        <v>7</v>
      </c>
      <c r="I12">
        <f t="shared" si="0"/>
        <v>0</v>
      </c>
      <c r="M12">
        <f t="shared" si="1"/>
        <v>0</v>
      </c>
    </row>
    <row r="13" spans="1:13" x14ac:dyDescent="0.3">
      <c r="C13" t="s">
        <v>8</v>
      </c>
      <c r="D13" t="s">
        <v>28</v>
      </c>
      <c r="E13" t="s">
        <v>31</v>
      </c>
      <c r="G13">
        <v>3</v>
      </c>
      <c r="H13">
        <v>30</v>
      </c>
      <c r="I13">
        <f t="shared" si="0"/>
        <v>3.5</v>
      </c>
      <c r="K13">
        <v>5</v>
      </c>
      <c r="L13">
        <v>45</v>
      </c>
      <c r="M13">
        <f t="shared" si="1"/>
        <v>5.75</v>
      </c>
    </row>
    <row r="14" spans="1:13" x14ac:dyDescent="0.3">
      <c r="C14" t="s">
        <v>9</v>
      </c>
      <c r="D14" t="s">
        <v>43</v>
      </c>
      <c r="E14" t="s">
        <v>32</v>
      </c>
      <c r="G14">
        <v>1</v>
      </c>
      <c r="H14">
        <v>30</v>
      </c>
      <c r="I14">
        <f t="shared" si="0"/>
        <v>1.5</v>
      </c>
      <c r="K14">
        <v>1</v>
      </c>
      <c r="L14">
        <v>0</v>
      </c>
      <c r="M14">
        <f t="shared" si="1"/>
        <v>1</v>
      </c>
    </row>
    <row r="15" spans="1:13" x14ac:dyDescent="0.3">
      <c r="A15" s="3">
        <v>1</v>
      </c>
      <c r="B15" t="s">
        <v>10</v>
      </c>
      <c r="I15">
        <f t="shared" si="0"/>
        <v>0</v>
      </c>
      <c r="M15">
        <f t="shared" si="1"/>
        <v>0</v>
      </c>
    </row>
    <row r="16" spans="1:13" x14ac:dyDescent="0.3">
      <c r="C16" t="s">
        <v>11</v>
      </c>
      <c r="D16" t="s">
        <v>27</v>
      </c>
      <c r="E16" t="s">
        <v>33</v>
      </c>
      <c r="G16">
        <v>0</v>
      </c>
      <c r="H16">
        <v>30</v>
      </c>
      <c r="I16">
        <f t="shared" si="0"/>
        <v>0.5</v>
      </c>
      <c r="K16">
        <v>0</v>
      </c>
      <c r="L16">
        <v>20</v>
      </c>
      <c r="M16" s="5">
        <f t="shared" si="1"/>
        <v>0.33333333333333331</v>
      </c>
    </row>
    <row r="17" spans="1:13" ht="28.8" x14ac:dyDescent="0.3">
      <c r="A17" s="2">
        <v>3</v>
      </c>
      <c r="B17" s="1" t="s">
        <v>12</v>
      </c>
      <c r="I17">
        <f t="shared" si="0"/>
        <v>0</v>
      </c>
      <c r="M17">
        <f t="shared" si="1"/>
        <v>0</v>
      </c>
    </row>
    <row r="18" spans="1:13" ht="28.8" x14ac:dyDescent="0.3">
      <c r="C18" s="1" t="s">
        <v>13</v>
      </c>
      <c r="D18" s="4" t="s">
        <v>36</v>
      </c>
      <c r="E18" s="4" t="s">
        <v>34</v>
      </c>
      <c r="G18">
        <v>2</v>
      </c>
      <c r="H18">
        <v>0</v>
      </c>
      <c r="I18">
        <f t="shared" si="0"/>
        <v>2</v>
      </c>
      <c r="K18">
        <v>1</v>
      </c>
      <c r="L18">
        <v>15</v>
      </c>
      <c r="M18">
        <f t="shared" si="1"/>
        <v>1.25</v>
      </c>
    </row>
    <row r="19" spans="1:13" ht="28.8" x14ac:dyDescent="0.3">
      <c r="A19" s="2">
        <v>2</v>
      </c>
      <c r="B19" s="1" t="s">
        <v>15</v>
      </c>
      <c r="I19">
        <f t="shared" si="0"/>
        <v>0</v>
      </c>
      <c r="M19">
        <f t="shared" si="1"/>
        <v>0</v>
      </c>
    </row>
    <row r="20" spans="1:13" x14ac:dyDescent="0.3">
      <c r="C20" t="s">
        <v>14</v>
      </c>
      <c r="D20" t="s">
        <v>42</v>
      </c>
      <c r="E20" t="s">
        <v>35</v>
      </c>
      <c r="G20">
        <v>2</v>
      </c>
      <c r="H20">
        <v>30</v>
      </c>
      <c r="I20">
        <f t="shared" si="0"/>
        <v>2.5</v>
      </c>
      <c r="K20">
        <v>2</v>
      </c>
      <c r="L20">
        <v>10</v>
      </c>
      <c r="M20" s="5">
        <f t="shared" si="1"/>
        <v>2.1666666666666665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DC6-B31B-4EFB-99AC-0C3F4FAB067C}">
  <dimension ref="A1:K16"/>
  <sheetViews>
    <sheetView workbookViewId="0">
      <selection activeCell="D12" sqref="D12:D16"/>
    </sheetView>
  </sheetViews>
  <sheetFormatPr defaultRowHeight="14.4" x14ac:dyDescent="0.3"/>
  <cols>
    <col min="1" max="1" width="8.88671875" customWidth="1"/>
    <col min="2" max="2" width="41.6640625" customWidth="1"/>
    <col min="3" max="3" width="24" customWidth="1"/>
    <col min="4" max="4" width="25.21875" customWidth="1"/>
  </cols>
  <sheetData>
    <row r="1" spans="1:11" x14ac:dyDescent="0.3">
      <c r="A1" t="s">
        <v>50</v>
      </c>
      <c r="B1" t="s">
        <v>20</v>
      </c>
      <c r="C1" t="s">
        <v>6</v>
      </c>
      <c r="E1" t="s">
        <v>47</v>
      </c>
      <c r="F1" t="s">
        <v>48</v>
      </c>
      <c r="G1" t="s">
        <v>49</v>
      </c>
      <c r="I1" t="s">
        <v>46</v>
      </c>
      <c r="J1" t="s">
        <v>40</v>
      </c>
      <c r="K1" t="s">
        <v>44</v>
      </c>
    </row>
    <row r="3" spans="1:11" x14ac:dyDescent="0.3">
      <c r="B3" t="s">
        <v>36</v>
      </c>
      <c r="C3" t="s">
        <v>22</v>
      </c>
      <c r="E3">
        <v>2</v>
      </c>
      <c r="F3">
        <v>0</v>
      </c>
      <c r="G3">
        <f>E3+CONVERT(F3,"mn","hr")</f>
        <v>2</v>
      </c>
      <c r="I3">
        <v>2</v>
      </c>
      <c r="J3">
        <v>15</v>
      </c>
      <c r="K3">
        <f>I3+CONVERT(J3,"mn","hr")</f>
        <v>2.25</v>
      </c>
    </row>
    <row r="4" spans="1:11" x14ac:dyDescent="0.3">
      <c r="B4" t="s">
        <v>38</v>
      </c>
      <c r="C4" t="s">
        <v>23</v>
      </c>
      <c r="E4">
        <v>6</v>
      </c>
      <c r="F4">
        <v>0</v>
      </c>
      <c r="G4">
        <f>E4+CONVERT(F4,"mn","hr")</f>
        <v>6</v>
      </c>
      <c r="I4">
        <v>11</v>
      </c>
      <c r="J4">
        <v>30</v>
      </c>
      <c r="K4">
        <f>I4+CONVERT(J4,"mn","hr")</f>
        <v>11.5</v>
      </c>
    </row>
    <row r="5" spans="1:11" x14ac:dyDescent="0.3">
      <c r="B5" t="s">
        <v>37</v>
      </c>
      <c r="C5" t="s">
        <v>24</v>
      </c>
      <c r="E5">
        <v>4</v>
      </c>
      <c r="F5">
        <v>0</v>
      </c>
      <c r="G5">
        <f>E5+CONVERT(F5,"mn","hr")</f>
        <v>4</v>
      </c>
      <c r="I5">
        <v>4</v>
      </c>
      <c r="J5">
        <v>30</v>
      </c>
      <c r="K5">
        <f>I5+CONVERT(J5,"mn","hr")</f>
        <v>4.5</v>
      </c>
    </row>
    <row r="6" spans="1:11" x14ac:dyDescent="0.3">
      <c r="B6" t="s">
        <v>41</v>
      </c>
      <c r="C6" t="s">
        <v>25</v>
      </c>
      <c r="E6">
        <v>0</v>
      </c>
      <c r="F6">
        <v>15</v>
      </c>
      <c r="G6">
        <f>E6+CONVERT(F6,"mn","hr")</f>
        <v>0.25</v>
      </c>
      <c r="I6">
        <v>0</v>
      </c>
      <c r="J6">
        <v>10</v>
      </c>
      <c r="K6" s="5">
        <f>I6+CONVERT(J6,"mn","hr")</f>
        <v>0.16666666666666666</v>
      </c>
    </row>
    <row r="7" spans="1:11" x14ac:dyDescent="0.3">
      <c r="B7" t="s">
        <v>39</v>
      </c>
      <c r="C7" t="s">
        <v>27</v>
      </c>
      <c r="E7">
        <v>1</v>
      </c>
      <c r="F7">
        <v>0</v>
      </c>
      <c r="G7">
        <f>E7+CONVERT(F7,"mn","hr")</f>
        <v>1</v>
      </c>
      <c r="I7">
        <v>0</v>
      </c>
      <c r="J7">
        <v>30</v>
      </c>
      <c r="K7">
        <f>I7+CONVERT(J7,"mn","hr")</f>
        <v>0.5</v>
      </c>
    </row>
    <row r="10" spans="1:11" x14ac:dyDescent="0.3">
      <c r="A10" s="6" t="s">
        <v>53</v>
      </c>
    </row>
    <row r="11" spans="1:11" x14ac:dyDescent="0.3">
      <c r="A11" t="s">
        <v>1</v>
      </c>
      <c r="C11" t="s">
        <v>51</v>
      </c>
      <c r="D11" t="s">
        <v>52</v>
      </c>
    </row>
    <row r="12" spans="1:11" x14ac:dyDescent="0.3">
      <c r="A12" t="s">
        <v>16</v>
      </c>
      <c r="C12">
        <f>'table time with conversion'!I3/5</f>
        <v>0.4</v>
      </c>
      <c r="D12">
        <f>'table time with conversion'!M3/5</f>
        <v>0.45</v>
      </c>
    </row>
    <row r="13" spans="1:11" x14ac:dyDescent="0.3">
      <c r="A13" t="s">
        <v>17</v>
      </c>
      <c r="C13">
        <f>'table time with conversion'!I4/5</f>
        <v>1.6</v>
      </c>
      <c r="D13">
        <f>'table time with conversion'!M4/5</f>
        <v>2.2999999999999998</v>
      </c>
    </row>
    <row r="14" spans="1:11" x14ac:dyDescent="0.3">
      <c r="A14" t="s">
        <v>18</v>
      </c>
      <c r="C14">
        <f>'table time with conversion'!I5/5</f>
        <v>0.8</v>
      </c>
      <c r="D14">
        <f>'table time with conversion'!M5/5</f>
        <v>0.9</v>
      </c>
    </row>
    <row r="15" spans="1:11" x14ac:dyDescent="0.3">
      <c r="A15" t="s">
        <v>19</v>
      </c>
      <c r="C15">
        <f>'table time with conversion'!I6/5</f>
        <v>0.05</v>
      </c>
      <c r="D15">
        <f>'table time with conversion'!M6/5</f>
        <v>3.3333333333333333E-2</v>
      </c>
    </row>
    <row r="16" spans="1:11" x14ac:dyDescent="0.3">
      <c r="A16" t="s">
        <v>26</v>
      </c>
      <c r="C16">
        <f>'table time with conversion'!I7/5</f>
        <v>0.2</v>
      </c>
      <c r="D16">
        <f>'table time with conversion'!M7/5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8CDE-D022-4D49-81E2-9A3F7A7F23FD}">
  <dimension ref="A1:K37"/>
  <sheetViews>
    <sheetView tabSelected="1" topLeftCell="A2" workbookViewId="0">
      <selection activeCell="K3" sqref="K3"/>
    </sheetView>
  </sheetViews>
  <sheetFormatPr defaultRowHeight="14.4" x14ac:dyDescent="0.3"/>
  <cols>
    <col min="1" max="1" width="23.109375" customWidth="1"/>
    <col min="2" max="2" width="23.77734375" customWidth="1"/>
    <col min="3" max="3" width="19.6640625" customWidth="1"/>
    <col min="4" max="4" width="15.5546875" customWidth="1"/>
    <col min="5" max="5" width="8.88671875" customWidth="1"/>
    <col min="10" max="10" width="30.6640625" customWidth="1"/>
    <col min="11" max="11" width="27.109375" customWidth="1"/>
  </cols>
  <sheetData>
    <row r="1" spans="1:11" x14ac:dyDescent="0.3">
      <c r="A1" s="6" t="s">
        <v>54</v>
      </c>
    </row>
    <row r="2" spans="1:11" x14ac:dyDescent="0.3">
      <c r="A2" t="s">
        <v>21</v>
      </c>
      <c r="B2" t="s">
        <v>57</v>
      </c>
      <c r="C2" t="s">
        <v>58</v>
      </c>
      <c r="G2" t="s">
        <v>88</v>
      </c>
      <c r="J2" t="s">
        <v>91</v>
      </c>
      <c r="K2" t="s">
        <v>90</v>
      </c>
    </row>
    <row r="3" spans="1:11" x14ac:dyDescent="0.3">
      <c r="A3">
        <f>SUM('table time with conversion'!A2:A19)</f>
        <v>10</v>
      </c>
      <c r="B3">
        <f>SUM('table time with conversion'!I3:I20)</f>
        <v>35.75</v>
      </c>
      <c r="C3" s="5">
        <f>SUM('table time with conversion'!M3:M20)</f>
        <v>41.25</v>
      </c>
      <c r="G3" s="5">
        <f>B3/C3</f>
        <v>0.8666666666666667</v>
      </c>
      <c r="J3">
        <f>B3/13</f>
        <v>2.75</v>
      </c>
      <c r="K3" s="5">
        <f>C3/13</f>
        <v>3.1730769230769229</v>
      </c>
    </row>
    <row r="7" spans="1:11" x14ac:dyDescent="0.3">
      <c r="A7" s="6" t="s">
        <v>64</v>
      </c>
    </row>
    <row r="8" spans="1:11" x14ac:dyDescent="0.3">
      <c r="A8" t="s">
        <v>65</v>
      </c>
      <c r="B8" t="s">
        <v>66</v>
      </c>
      <c r="C8" t="s">
        <v>67</v>
      </c>
      <c r="D8" t="s">
        <v>68</v>
      </c>
      <c r="E8" t="s">
        <v>69</v>
      </c>
      <c r="F8" t="s">
        <v>89</v>
      </c>
    </row>
    <row r="9" spans="1:11" x14ac:dyDescent="0.3">
      <c r="A9">
        <v>10</v>
      </c>
      <c r="B9">
        <f>SUM('table time with conversion'!I9:I11,'table time with conversion'!I3,'table time with conversion'!I6) + 'useful data'!C13</f>
        <v>14.35</v>
      </c>
      <c r="C9" s="5">
        <f>SUM('useful data table'!G9:G11,'useful data table'!G3,'useful data table'!G6) + 'useful data'!D13</f>
        <v>16.55</v>
      </c>
      <c r="D9">
        <f>COUNTA('useful data table'!G9:G11,'useful data table'!G3,'useful data table'!G6)</f>
        <v>5</v>
      </c>
      <c r="E9">
        <v>3</v>
      </c>
      <c r="F9" s="5">
        <f>B9/C9</f>
        <v>0.86706948640483383</v>
      </c>
    </row>
    <row r="10" spans="1:11" x14ac:dyDescent="0.3">
      <c r="A10">
        <v>5</v>
      </c>
      <c r="B10">
        <f>SUM('table time with conversion'!I13:I14,'table time with conversion'!I7,'table time with conversion'!I5)+ 'useful data'!C13</f>
        <v>11.6</v>
      </c>
      <c r="C10">
        <f>SUM('useful data table'!G13:G14,'useful data table'!G5,'useful data table'!G7) + 'useful data'!D13</f>
        <v>14.05</v>
      </c>
      <c r="D10">
        <f>COUNTA('useful data table'!G13:G14,'useful data table'!G5,'useful data table'!G7)</f>
        <v>4</v>
      </c>
      <c r="E10">
        <v>1</v>
      </c>
      <c r="F10" s="5">
        <f t="shared" ref="F10:F13" si="0">B10/C10</f>
        <v>0.82562277580071164</v>
      </c>
    </row>
    <row r="11" spans="1:11" x14ac:dyDescent="0.3">
      <c r="A11">
        <v>8</v>
      </c>
      <c r="B11">
        <f>SUM('table time with conversion'!I16)+ 'useful data'!C13</f>
        <v>2.1</v>
      </c>
      <c r="C11" s="5">
        <f>SUM('useful data table'!G16)+ 'useful data'!D13</f>
        <v>2.6333333333333333</v>
      </c>
      <c r="D11">
        <f>COUNTA('useful data table'!G16)</f>
        <v>1</v>
      </c>
      <c r="E11">
        <v>1</v>
      </c>
      <c r="F11" s="5">
        <f t="shared" si="0"/>
        <v>0.79746835443037978</v>
      </c>
    </row>
    <row r="12" spans="1:11" x14ac:dyDescent="0.3">
      <c r="A12">
        <v>3</v>
      </c>
      <c r="B12">
        <f>SUM('table time with conversion'!I18)+ 'useful data'!C13</f>
        <v>3.6</v>
      </c>
      <c r="C12">
        <f>SUM('useful data table'!G18)+ 'useful data'!D13</f>
        <v>3.55</v>
      </c>
      <c r="D12">
        <f>COUNTA('useful data table'!G18)</f>
        <v>1</v>
      </c>
      <c r="E12">
        <v>3</v>
      </c>
      <c r="F12" s="5">
        <f t="shared" si="0"/>
        <v>1.0140845070422535</v>
      </c>
    </row>
    <row r="13" spans="1:11" x14ac:dyDescent="0.3">
      <c r="A13">
        <v>6</v>
      </c>
      <c r="B13">
        <f>SUM('table time with conversion'!I20)+ 'useful data'!C13</f>
        <v>4.0999999999999996</v>
      </c>
      <c r="C13" s="5">
        <f>SUM('useful data table'!G20)+ 'useful data'!D13</f>
        <v>4.4666666666666668</v>
      </c>
      <c r="D13">
        <f>COUNTA('useful data table'!G20)</f>
        <v>1</v>
      </c>
      <c r="E13">
        <v>2</v>
      </c>
      <c r="F13" s="5">
        <f t="shared" si="0"/>
        <v>0.9179104477611939</v>
      </c>
    </row>
    <row r="17" spans="10:11" x14ac:dyDescent="0.3">
      <c r="J17" t="s">
        <v>92</v>
      </c>
      <c r="K17" t="s">
        <v>93</v>
      </c>
    </row>
    <row r="18" spans="10:11" x14ac:dyDescent="0.3">
      <c r="J18" s="5">
        <f>STDEV('table time with conversion'!I3:I7,'table time with conversion'!I9:I11,'table time with conversion'!I13:I14,'table time with conversion'!I16,'table time with conversion'!I18,'table time with conversion'!I20)</f>
        <v>2.1408720964441881</v>
      </c>
      <c r="K18" s="5">
        <f>STDEV('table time with conversion'!M3:M7,'table time with conversion'!M9:M11,'table time with conversion'!M13:M14,'table time with conversion'!M16,'table time with conversion'!M18,'table time with conversion'!M20)</f>
        <v>3.2306155420642026</v>
      </c>
    </row>
    <row r="37" spans="1:3" x14ac:dyDescent="0.3">
      <c r="A37" s="1"/>
      <c r="B37" s="4"/>
      <c r="C3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E4A9-B734-4437-B265-65EF754DB725}">
  <dimension ref="A1:G20"/>
  <sheetViews>
    <sheetView topLeftCell="C1" workbookViewId="0">
      <selection activeCell="C1" sqref="C1:G20"/>
    </sheetView>
  </sheetViews>
  <sheetFormatPr defaultRowHeight="14.4" x14ac:dyDescent="0.3"/>
  <cols>
    <col min="1" max="1" width="13.77734375" customWidth="1"/>
    <col min="2" max="2" width="82.88671875" customWidth="1"/>
    <col min="3" max="3" width="70.33203125" customWidth="1"/>
    <col min="4" max="4" width="17.33203125" customWidth="1"/>
    <col min="5" max="5" width="14.21875" customWidth="1"/>
    <col min="6" max="6" width="31.5546875" customWidth="1"/>
    <col min="7" max="7" width="28.88671875" customWidth="1"/>
  </cols>
  <sheetData>
    <row r="1" spans="1:7" x14ac:dyDescent="0.3">
      <c r="A1" t="s">
        <v>21</v>
      </c>
      <c r="B1" t="s">
        <v>0</v>
      </c>
      <c r="C1" t="s">
        <v>1</v>
      </c>
      <c r="D1" t="s">
        <v>55</v>
      </c>
      <c r="E1" t="s">
        <v>56</v>
      </c>
      <c r="F1" t="s">
        <v>62</v>
      </c>
      <c r="G1" t="s">
        <v>63</v>
      </c>
    </row>
    <row r="2" spans="1:7" x14ac:dyDescent="0.3">
      <c r="B2" s="1" t="s">
        <v>45</v>
      </c>
      <c r="C2" s="1"/>
      <c r="D2" s="1"/>
      <c r="E2" s="1"/>
    </row>
    <row r="3" spans="1:7" x14ac:dyDescent="0.3">
      <c r="B3" s="1"/>
      <c r="C3" s="1" t="s">
        <v>16</v>
      </c>
      <c r="D3" s="1" t="s">
        <v>36</v>
      </c>
      <c r="E3" s="1" t="s">
        <v>22</v>
      </c>
      <c r="F3">
        <f>'table time with conversion'!I3</f>
        <v>2</v>
      </c>
      <c r="G3">
        <f>'table time with conversion'!M3</f>
        <v>2.25</v>
      </c>
    </row>
    <row r="4" spans="1:7" x14ac:dyDescent="0.3">
      <c r="B4" s="1"/>
      <c r="C4" s="1" t="s">
        <v>17</v>
      </c>
      <c r="D4" s="1" t="s">
        <v>59</v>
      </c>
      <c r="E4" s="1" t="s">
        <v>23</v>
      </c>
      <c r="F4">
        <f>'table time with conversion'!I4</f>
        <v>8</v>
      </c>
      <c r="G4">
        <f>'table time with conversion'!M4</f>
        <v>11.5</v>
      </c>
    </row>
    <row r="5" spans="1:7" x14ac:dyDescent="0.3">
      <c r="B5" s="1"/>
      <c r="C5" s="1" t="s">
        <v>18</v>
      </c>
      <c r="D5" s="1" t="s">
        <v>37</v>
      </c>
      <c r="E5" s="1" t="s">
        <v>24</v>
      </c>
      <c r="F5">
        <f>'table time with conversion'!I5</f>
        <v>4</v>
      </c>
      <c r="G5">
        <f>'table time with conversion'!M5</f>
        <v>4.5</v>
      </c>
    </row>
    <row r="6" spans="1:7" x14ac:dyDescent="0.3">
      <c r="B6" s="1"/>
      <c r="C6" s="1" t="s">
        <v>19</v>
      </c>
      <c r="D6" s="1" t="s">
        <v>41</v>
      </c>
      <c r="E6" s="1" t="s">
        <v>25</v>
      </c>
      <c r="F6">
        <f>'table time with conversion'!I6</f>
        <v>0.25</v>
      </c>
      <c r="G6" s="5">
        <f>'table time with conversion'!M6</f>
        <v>0.16666666666666666</v>
      </c>
    </row>
    <row r="7" spans="1:7" x14ac:dyDescent="0.3">
      <c r="B7" s="1"/>
      <c r="C7" s="1" t="s">
        <v>26</v>
      </c>
      <c r="D7" s="1" t="s">
        <v>39</v>
      </c>
      <c r="E7" s="1" t="s">
        <v>27</v>
      </c>
      <c r="F7">
        <f>'table time with conversion'!I7</f>
        <v>1</v>
      </c>
      <c r="G7">
        <f>'table time with conversion'!M7</f>
        <v>0.5</v>
      </c>
    </row>
    <row r="8" spans="1:7" x14ac:dyDescent="0.3">
      <c r="A8" s="3">
        <v>3</v>
      </c>
      <c r="B8" s="1" t="s">
        <v>2</v>
      </c>
      <c r="C8" s="1"/>
      <c r="D8" s="1"/>
      <c r="E8" s="1"/>
    </row>
    <row r="9" spans="1:7" x14ac:dyDescent="0.3">
      <c r="B9" s="1"/>
      <c r="C9" s="1" t="s">
        <v>3</v>
      </c>
      <c r="D9" s="1" t="s">
        <v>60</v>
      </c>
      <c r="E9" s="1" t="s">
        <v>28</v>
      </c>
      <c r="F9">
        <f>'table time with conversion'!I9</f>
        <v>3</v>
      </c>
      <c r="G9">
        <f>'table time with conversion'!M9</f>
        <v>3.5</v>
      </c>
    </row>
    <row r="10" spans="1:7" x14ac:dyDescent="0.3">
      <c r="B10" s="1"/>
      <c r="C10" s="7" t="s">
        <v>4</v>
      </c>
      <c r="D10" s="11" t="s">
        <v>61</v>
      </c>
      <c r="E10" s="1" t="s">
        <v>29</v>
      </c>
      <c r="F10">
        <f>'table time with conversion'!I10</f>
        <v>5.5</v>
      </c>
      <c r="G10">
        <f>'table time with conversion'!M10</f>
        <v>6.5</v>
      </c>
    </row>
    <row r="11" spans="1:7" x14ac:dyDescent="0.3">
      <c r="B11" s="1"/>
      <c r="C11" s="10" t="s">
        <v>5</v>
      </c>
      <c r="D11" s="1" t="s">
        <v>36</v>
      </c>
      <c r="E11" s="1" t="s">
        <v>30</v>
      </c>
      <c r="F11">
        <f>'table time with conversion'!I11</f>
        <v>2</v>
      </c>
      <c r="G11" s="5">
        <f>'table time with conversion'!M11</f>
        <v>1.8333333333333335</v>
      </c>
    </row>
    <row r="12" spans="1:7" x14ac:dyDescent="0.3">
      <c r="A12" s="3">
        <v>1</v>
      </c>
      <c r="B12" s="1" t="s">
        <v>7</v>
      </c>
      <c r="C12" s="1"/>
      <c r="D12" s="1"/>
      <c r="E12" s="1"/>
    </row>
    <row r="13" spans="1:7" x14ac:dyDescent="0.3">
      <c r="B13" s="1"/>
      <c r="C13" s="1" t="s">
        <v>8</v>
      </c>
      <c r="D13" s="1" t="s">
        <v>28</v>
      </c>
      <c r="E13" s="1" t="s">
        <v>31</v>
      </c>
      <c r="F13">
        <f>'table time with conversion'!I13</f>
        <v>3.5</v>
      </c>
      <c r="G13">
        <f>'table time with conversion'!M13</f>
        <v>5.75</v>
      </c>
    </row>
    <row r="14" spans="1:7" x14ac:dyDescent="0.3">
      <c r="B14" s="1"/>
      <c r="C14" s="1" t="s">
        <v>9</v>
      </c>
      <c r="D14" s="11" t="s">
        <v>43</v>
      </c>
      <c r="E14" s="1" t="s">
        <v>32</v>
      </c>
      <c r="F14">
        <f>'table time with conversion'!I14</f>
        <v>1.5</v>
      </c>
      <c r="G14">
        <f>'table time with conversion'!M14</f>
        <v>1</v>
      </c>
    </row>
    <row r="15" spans="1:7" x14ac:dyDescent="0.3">
      <c r="A15" s="3">
        <v>1</v>
      </c>
      <c r="B15" s="1" t="s">
        <v>10</v>
      </c>
      <c r="C15" s="1"/>
      <c r="D15" s="1"/>
      <c r="E15" s="1"/>
    </row>
    <row r="16" spans="1:7" x14ac:dyDescent="0.3">
      <c r="B16" s="1"/>
      <c r="C16" s="1" t="s">
        <v>11</v>
      </c>
      <c r="D16" s="1" t="s">
        <v>27</v>
      </c>
      <c r="E16" s="1" t="s">
        <v>33</v>
      </c>
      <c r="F16">
        <f>'table time with conversion'!I16</f>
        <v>0.5</v>
      </c>
      <c r="G16" s="5">
        <f>'table time with conversion'!M16</f>
        <v>0.33333333333333331</v>
      </c>
    </row>
    <row r="17" spans="1:7" ht="28.8" x14ac:dyDescent="0.3">
      <c r="A17" s="2">
        <v>3</v>
      </c>
      <c r="B17" s="8" t="s">
        <v>12</v>
      </c>
      <c r="C17" s="1"/>
      <c r="D17" s="1"/>
      <c r="E17" s="1"/>
    </row>
    <row r="18" spans="1:7" ht="28.8" x14ac:dyDescent="0.3">
      <c r="B18" s="1"/>
      <c r="C18" s="7" t="s">
        <v>13</v>
      </c>
      <c r="D18" s="9" t="s">
        <v>36</v>
      </c>
      <c r="E18" s="9" t="s">
        <v>34</v>
      </c>
      <c r="F18">
        <f>'table time with conversion'!I18</f>
        <v>2</v>
      </c>
      <c r="G18">
        <f>'table time with conversion'!M18</f>
        <v>1.25</v>
      </c>
    </row>
    <row r="19" spans="1:7" ht="28.8" x14ac:dyDescent="0.3">
      <c r="A19" s="2">
        <v>2</v>
      </c>
      <c r="B19" s="1" t="s">
        <v>15</v>
      </c>
      <c r="C19" s="1"/>
      <c r="D19" s="1"/>
      <c r="E19" s="1"/>
    </row>
    <row r="20" spans="1:7" x14ac:dyDescent="0.3">
      <c r="B20" s="1"/>
      <c r="C20" s="1" t="s">
        <v>14</v>
      </c>
      <c r="D20" s="1" t="s">
        <v>42</v>
      </c>
      <c r="E20" s="1" t="s">
        <v>35</v>
      </c>
      <c r="F20">
        <f>'table time with conversion'!I20</f>
        <v>2.5</v>
      </c>
      <c r="G20" s="5">
        <f>'table time with conversion'!M20</f>
        <v>2.1666666666666665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6363-1123-4C18-B770-F6851009B863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EB66-1B22-4FC8-93C4-AC1872D3A118}">
  <dimension ref="A1"/>
  <sheetViews>
    <sheetView workbookViewId="0">
      <selection activeCell="L18" sqref="L17:L18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47E-35C9-4DCD-A0D6-0056444BD794}">
  <dimension ref="A1:E14"/>
  <sheetViews>
    <sheetView workbookViewId="0">
      <selection activeCell="C2" sqref="C2:E14"/>
    </sheetView>
  </sheetViews>
  <sheetFormatPr defaultRowHeight="14.4" x14ac:dyDescent="0.3"/>
  <cols>
    <col min="2" max="2" width="71.77734375" customWidth="1"/>
    <col min="3" max="3" width="17.6640625" customWidth="1"/>
    <col min="4" max="4" width="8.88671875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86</v>
      </c>
      <c r="E1" t="s">
        <v>87</v>
      </c>
    </row>
    <row r="2" spans="1:5" x14ac:dyDescent="0.3">
      <c r="A2">
        <f>0+1</f>
        <v>1</v>
      </c>
      <c r="B2" t="s">
        <v>16</v>
      </c>
      <c r="C2" t="s">
        <v>73</v>
      </c>
      <c r="D2">
        <f>'table time with conversion'!I3</f>
        <v>2</v>
      </c>
      <c r="E2">
        <f>'table time with conversion'!M3</f>
        <v>2.25</v>
      </c>
    </row>
    <row r="3" spans="1:5" x14ac:dyDescent="0.3">
      <c r="A3">
        <f>A2+1</f>
        <v>2</v>
      </c>
      <c r="B3" t="s">
        <v>17</v>
      </c>
      <c r="C3" t="s">
        <v>74</v>
      </c>
      <c r="D3">
        <f>'table time with conversion'!I4</f>
        <v>8</v>
      </c>
      <c r="E3">
        <f>'table time with conversion'!M4</f>
        <v>11.5</v>
      </c>
    </row>
    <row r="4" spans="1:5" x14ac:dyDescent="0.3">
      <c r="A4">
        <f t="shared" ref="A4:A14" si="0">A3+1</f>
        <v>3</v>
      </c>
      <c r="B4" t="s">
        <v>18</v>
      </c>
      <c r="C4" t="s">
        <v>75</v>
      </c>
      <c r="D4">
        <f>'table time with conversion'!I5</f>
        <v>4</v>
      </c>
      <c r="E4">
        <f>'table time with conversion'!M5</f>
        <v>4.5</v>
      </c>
    </row>
    <row r="5" spans="1:5" x14ac:dyDescent="0.3">
      <c r="A5">
        <f t="shared" si="0"/>
        <v>4</v>
      </c>
      <c r="B5" t="s">
        <v>19</v>
      </c>
      <c r="C5" t="s">
        <v>76</v>
      </c>
      <c r="D5">
        <f>'table time with conversion'!I6</f>
        <v>0.25</v>
      </c>
      <c r="E5">
        <f>'table time with conversion'!M6</f>
        <v>0.16666666666666666</v>
      </c>
    </row>
    <row r="6" spans="1:5" x14ac:dyDescent="0.3">
      <c r="A6">
        <f t="shared" si="0"/>
        <v>5</v>
      </c>
      <c r="B6" t="s">
        <v>26</v>
      </c>
      <c r="C6" t="s">
        <v>77</v>
      </c>
      <c r="D6">
        <f>'table time with conversion'!I7</f>
        <v>1</v>
      </c>
      <c r="E6">
        <f>'table time with conversion'!M7</f>
        <v>0.5</v>
      </c>
    </row>
    <row r="7" spans="1:5" x14ac:dyDescent="0.3">
      <c r="A7">
        <f t="shared" si="0"/>
        <v>6</v>
      </c>
      <c r="B7" t="s">
        <v>3</v>
      </c>
      <c r="C7" t="s">
        <v>78</v>
      </c>
      <c r="D7">
        <f>'table time with conversion'!I9</f>
        <v>3</v>
      </c>
      <c r="E7">
        <f>'table time with conversion'!M9</f>
        <v>3.5</v>
      </c>
    </row>
    <row r="8" spans="1:5" x14ac:dyDescent="0.3">
      <c r="A8">
        <f t="shared" si="0"/>
        <v>7</v>
      </c>
      <c r="B8" t="s">
        <v>4</v>
      </c>
      <c r="C8" t="s">
        <v>79</v>
      </c>
      <c r="D8">
        <f>'table time with conversion'!I10</f>
        <v>5.5</v>
      </c>
      <c r="E8">
        <f>'table time with conversion'!M10</f>
        <v>6.5</v>
      </c>
    </row>
    <row r="9" spans="1:5" x14ac:dyDescent="0.3">
      <c r="A9">
        <f t="shared" si="0"/>
        <v>8</v>
      </c>
      <c r="B9" t="s">
        <v>5</v>
      </c>
      <c r="C9" t="s">
        <v>80</v>
      </c>
      <c r="D9">
        <f>'table time with conversion'!I11</f>
        <v>2</v>
      </c>
      <c r="E9">
        <f>'table time with conversion'!M11</f>
        <v>1.8333333333333335</v>
      </c>
    </row>
    <row r="10" spans="1:5" x14ac:dyDescent="0.3">
      <c r="A10">
        <f t="shared" si="0"/>
        <v>9</v>
      </c>
      <c r="B10" t="s">
        <v>8</v>
      </c>
      <c r="C10" t="s">
        <v>81</v>
      </c>
      <c r="D10">
        <f>'table time with conversion'!I13</f>
        <v>3.5</v>
      </c>
      <c r="E10">
        <f>'table time with conversion'!M13</f>
        <v>5.75</v>
      </c>
    </row>
    <row r="11" spans="1:5" x14ac:dyDescent="0.3">
      <c r="A11">
        <f t="shared" si="0"/>
        <v>10</v>
      </c>
      <c r="B11" t="s">
        <v>9</v>
      </c>
      <c r="C11" t="s">
        <v>82</v>
      </c>
      <c r="D11">
        <f>'table time with conversion'!I14</f>
        <v>1.5</v>
      </c>
      <c r="E11">
        <f>'table time with conversion'!M14</f>
        <v>1</v>
      </c>
    </row>
    <row r="12" spans="1:5" x14ac:dyDescent="0.3">
      <c r="A12">
        <f>A11+1</f>
        <v>11</v>
      </c>
      <c r="B12" t="s">
        <v>11</v>
      </c>
      <c r="C12" t="s">
        <v>83</v>
      </c>
      <c r="D12">
        <f>'table time with conversion'!I16</f>
        <v>0.5</v>
      </c>
      <c r="E12">
        <f>'table time with conversion'!M16</f>
        <v>0.33333333333333331</v>
      </c>
    </row>
    <row r="13" spans="1:5" ht="28.8" x14ac:dyDescent="0.3">
      <c r="A13">
        <f t="shared" si="0"/>
        <v>12</v>
      </c>
      <c r="B13" s="1" t="s">
        <v>13</v>
      </c>
      <c r="C13" t="s">
        <v>84</v>
      </c>
      <c r="D13">
        <f>'table time with conversion'!I18</f>
        <v>2</v>
      </c>
      <c r="E13">
        <f>'table time with conversion'!M18</f>
        <v>1.25</v>
      </c>
    </row>
    <row r="14" spans="1:5" x14ac:dyDescent="0.3">
      <c r="A14">
        <f t="shared" si="0"/>
        <v>13</v>
      </c>
      <c r="B14" t="s">
        <v>14</v>
      </c>
      <c r="C14" t="s">
        <v>85</v>
      </c>
      <c r="D14">
        <f>'table time with conversion'!I20</f>
        <v>2.5</v>
      </c>
      <c r="E14">
        <f>'table time with conversion'!M20</f>
        <v>2.1666666666666665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table time with conversion</vt:lpstr>
      <vt:lpstr>useful data</vt:lpstr>
      <vt:lpstr>total time</vt:lpstr>
      <vt:lpstr>useful data table</vt:lpstr>
      <vt:lpstr>Foglio1</vt:lpstr>
      <vt:lpstr>time per day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Calogero Pisano</dc:creator>
  <cp:lastModifiedBy>Calogero Pisano</cp:lastModifiedBy>
  <dcterms:created xsi:type="dcterms:W3CDTF">2020-10-26T09:32:42Z</dcterms:created>
  <dcterms:modified xsi:type="dcterms:W3CDTF">2020-10-27T14:08:32Z</dcterms:modified>
</cp:coreProperties>
</file>