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4afNyBDE1BJYyouTryndOWlxQELLbIRRTI/hH2jjnM="/>
    </ext>
  </extLst>
</workbook>
</file>

<file path=xl/sharedStrings.xml><?xml version="1.0" encoding="utf-8"?>
<sst xmlns="http://schemas.openxmlformats.org/spreadsheetml/2006/main" count="202" uniqueCount="16">
  <si>
    <t xml:space="preserve">Membrane </t>
  </si>
  <si>
    <t>Feed Flow</t>
  </si>
  <si>
    <t>Temp</t>
  </si>
  <si>
    <t xml:space="preserve">salinity </t>
  </si>
  <si>
    <t xml:space="preserve">Pressure </t>
  </si>
  <si>
    <t xml:space="preserve">Watt </t>
  </si>
  <si>
    <t xml:space="preserve">Recovery </t>
  </si>
  <si>
    <t xml:space="preserve">Rejection </t>
  </si>
  <si>
    <t xml:space="preserve">SEC </t>
  </si>
  <si>
    <t>Theoritical Recovery</t>
  </si>
  <si>
    <t xml:space="preserve">Theoritical Power </t>
  </si>
  <si>
    <t>Permeate Salinity (µS)</t>
  </si>
  <si>
    <t>Conversion Factor - µS to ppm</t>
  </si>
  <si>
    <t>Permeate Salinity (ppm)</t>
  </si>
  <si>
    <t>Pump efficiency =0.8</t>
  </si>
  <si>
    <t>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</si>
</sst>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9900"/>
        <bgColor rgb="FFFF9900"/>
      </patternFill>
    </fill>
    <fill>
      <patternFill patternType="solid">
        <fgColor rgb="FFBDD6EE"/>
        <bgColor rgb="FFBDD6EE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2" fontId="2" numFmtId="0" xfId="0" applyAlignment="1" applyBorder="1" applyFill="1" applyFont="1">
      <alignment horizontal="center" shrinkToFit="0" vertical="center" wrapText="0"/>
    </xf>
    <xf borderId="5" fillId="2" fontId="2" numFmtId="0" xfId="0" applyAlignment="1" applyBorder="1" applyFont="1">
      <alignment shrinkToFit="0" vertical="center" wrapText="0"/>
    </xf>
    <xf borderId="5" fillId="2" fontId="2" numFmtId="164" xfId="0" applyAlignment="1" applyBorder="1" applyFont="1" applyNumberFormat="1">
      <alignment shrinkToFit="0" vertical="center" wrapText="0"/>
    </xf>
    <xf borderId="5" fillId="2" fontId="2" numFmtId="164" xfId="0" applyAlignment="1" applyBorder="1" applyFont="1" applyNumberFormat="1">
      <alignment horizontal="center" shrinkToFit="0" vertical="center" wrapText="0"/>
    </xf>
    <xf borderId="6" fillId="2" fontId="2" numFmtId="164" xfId="0" applyAlignment="1" applyBorder="1" applyFont="1" applyNumberFormat="1">
      <alignment horizontal="center" shrinkToFit="0" vertical="center" wrapText="0"/>
    </xf>
    <xf borderId="7" fillId="3" fontId="3" numFmtId="2" xfId="0" applyAlignment="1" applyBorder="1" applyFill="1" applyFont="1" applyNumberForma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165" xfId="0" applyAlignment="1" applyBorder="1" applyFont="1" applyNumberFormat="1">
      <alignment horizontal="center" shrinkToFit="0" vertical="center" wrapText="0"/>
    </xf>
    <xf borderId="4" fillId="4" fontId="2" numFmtId="0" xfId="0" applyAlignment="1" applyBorder="1" applyFill="1" applyFont="1">
      <alignment horizontal="center" shrinkToFit="0" vertical="center" wrapText="0"/>
    </xf>
    <xf borderId="5" fillId="4" fontId="2" numFmtId="0" xfId="0" applyAlignment="1" applyBorder="1" applyFont="1">
      <alignment shrinkToFit="0" vertical="center" wrapText="0"/>
    </xf>
    <xf borderId="5" fillId="4" fontId="2" numFmtId="164" xfId="0" applyAlignment="1" applyBorder="1" applyFont="1" applyNumberFormat="1">
      <alignment shrinkToFit="0" vertical="center" wrapText="0"/>
    </xf>
    <xf borderId="5" fillId="4" fontId="2" numFmtId="164" xfId="0" applyAlignment="1" applyBorder="1" applyFont="1" applyNumberFormat="1">
      <alignment horizontal="center" shrinkToFit="0" vertical="center" wrapText="0"/>
    </xf>
    <xf borderId="6" fillId="4" fontId="2" numFmtId="164" xfId="0" applyAlignment="1" applyBorder="1" applyFont="1" applyNumberFormat="1">
      <alignment horizontal="center" shrinkToFit="0" vertical="center" wrapText="0"/>
    </xf>
    <xf borderId="7" fillId="3" fontId="3" numFmtId="2" xfId="0" applyAlignment="1" applyBorder="1" applyFont="1" applyNumberFormat="1">
      <alignment horizontal="center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9" fillId="0" fontId="3" numFmtId="165" xfId="0" applyAlignment="1" applyBorder="1" applyFont="1" applyNumberFormat="1">
      <alignment horizontal="center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10" fillId="3" fontId="3" numFmtId="2" xfId="0" applyAlignment="1" applyBorder="1" applyFont="1" applyNumberFormat="1">
      <alignment horizontal="center"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shrinkToFit="0" vertical="center" wrapText="0"/>
    </xf>
    <xf borderId="11" fillId="0" fontId="3" numFmtId="165" xfId="0" applyAlignment="1" applyBorder="1" applyFont="1" applyNumberFormat="1">
      <alignment horizontal="center" shrinkToFit="0" vertical="center" wrapText="0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88" displayName="Table1" name="Table1" id="1">
  <tableColumns count="15">
    <tableColumn name="Membrane " id="1"/>
    <tableColumn name="Feed Flow" id="2"/>
    <tableColumn name="Temp" id="3"/>
    <tableColumn name="salinity " id="4"/>
    <tableColumn name="Pressure " id="5"/>
    <tableColumn name="Watt " id="6"/>
    <tableColumn name="Recovery " id="7"/>
    <tableColumn name="Rejection " id="8"/>
    <tableColumn name="SEC " id="9"/>
    <tableColumn name="Theoritical Recovery" id="10"/>
    <tableColumn name="Theoritical Power " id="11"/>
    <tableColumn name="Permeate Salinity (µS)" id="12"/>
    <tableColumn name="Conversion Factor - µS to ppm" id="13"/>
    <tableColumn name="Permeate Salinity (ppm)" id="14"/>
    <tableColumn name="Pump efficiency =0.8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43"/>
    <col customWidth="1" min="2" max="2" width="18.86"/>
    <col customWidth="1" min="3" max="3" width="14.71"/>
    <col customWidth="1" min="4" max="4" width="16.71"/>
    <col customWidth="1" min="5" max="5" width="18.0"/>
    <col customWidth="1" min="6" max="6" width="14.71"/>
    <col customWidth="1" min="7" max="7" width="18.43"/>
    <col customWidth="1" min="8" max="8" width="18.57"/>
    <col customWidth="1" min="9" max="9" width="13.57"/>
    <col customWidth="1" min="10" max="10" width="24.0"/>
    <col customWidth="1" min="11" max="11" width="22.0"/>
    <col customWidth="1" min="12" max="12" width="25.0"/>
    <col customWidth="1" min="13" max="13" width="31.86"/>
    <col customWidth="1" min="14" max="14" width="27.29"/>
    <col customWidth="1" min="15" max="15" width="24.0"/>
    <col customWidth="1" min="1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5" t="s">
        <v>14</v>
      </c>
    </row>
    <row r="2" ht="14.25" customHeight="1">
      <c r="A2" s="6" t="s">
        <v>15</v>
      </c>
      <c r="B2" s="7">
        <v>3.0</v>
      </c>
      <c r="C2" s="7">
        <v>30.0</v>
      </c>
      <c r="D2" s="7">
        <v>2000.0</v>
      </c>
      <c r="E2" s="7">
        <v>50.0</v>
      </c>
      <c r="F2" s="8">
        <v>27.813333333333333</v>
      </c>
      <c r="G2" s="9">
        <f>20/100</f>
        <v>0.2</v>
      </c>
      <c r="H2" s="9">
        <v>93.35308198694621</v>
      </c>
      <c r="I2" s="10">
        <v>0.7725925925925926</v>
      </c>
      <c r="J2" s="11">
        <f t="shared" ref="J2:J188" si="1">1-(N2/D2)</f>
        <v>0.9170608974</v>
      </c>
      <c r="K2" s="11">
        <f t="shared" ref="K2:K188" si="2">(B2*E2* 0.1149)/0.8</f>
        <v>21.54375</v>
      </c>
      <c r="L2" s="12">
        <v>258.77</v>
      </c>
      <c r="M2" s="12">
        <v>1.56</v>
      </c>
      <c r="N2" s="13">
        <f t="shared" ref="N2:N48" si="3"> L2/1.56</f>
        <v>165.8782051</v>
      </c>
    </row>
    <row r="3" ht="14.25" customHeight="1">
      <c r="A3" s="14" t="s">
        <v>15</v>
      </c>
      <c r="B3" s="15">
        <v>3.0</v>
      </c>
      <c r="C3" s="15">
        <v>30.0</v>
      </c>
      <c r="D3" s="15">
        <v>2000.0</v>
      </c>
      <c r="E3" s="15">
        <v>75.0</v>
      </c>
      <c r="F3" s="16">
        <v>44.79999999999999</v>
      </c>
      <c r="G3" s="17">
        <f>33/100</f>
        <v>0.33</v>
      </c>
      <c r="H3" s="17">
        <v>94.81052806129502</v>
      </c>
      <c r="I3" s="18">
        <v>0.7542087542087542</v>
      </c>
      <c r="J3" s="19">
        <f t="shared" si="1"/>
        <v>0.9354807692</v>
      </c>
      <c r="K3" s="11">
        <f t="shared" si="2"/>
        <v>32.315625</v>
      </c>
      <c r="L3" s="20">
        <v>201.3</v>
      </c>
      <c r="M3" s="21"/>
      <c r="N3" s="22">
        <f t="shared" si="3"/>
        <v>129.0384615</v>
      </c>
    </row>
    <row r="4" ht="14.25" customHeight="1">
      <c r="A4" s="6" t="s">
        <v>15</v>
      </c>
      <c r="B4" s="7">
        <v>3.0</v>
      </c>
      <c r="C4" s="7">
        <v>30.0</v>
      </c>
      <c r="D4" s="7">
        <v>2000.0</v>
      </c>
      <c r="E4" s="7">
        <v>100.0</v>
      </c>
      <c r="F4" s="8">
        <v>63.27000000000001</v>
      </c>
      <c r="G4" s="9">
        <f>48/100</f>
        <v>0.48</v>
      </c>
      <c r="H4" s="9">
        <v>94.83143890015744</v>
      </c>
      <c r="I4" s="10">
        <v>0.7322916666666669</v>
      </c>
      <c r="J4" s="19">
        <f t="shared" si="1"/>
        <v>0.9357916667</v>
      </c>
      <c r="K4" s="11">
        <f t="shared" si="2"/>
        <v>43.0875</v>
      </c>
      <c r="L4" s="12">
        <v>200.33</v>
      </c>
      <c r="M4" s="23"/>
      <c r="N4" s="13">
        <f t="shared" si="3"/>
        <v>128.4166667</v>
      </c>
    </row>
    <row r="5" ht="14.25" customHeight="1">
      <c r="A5" s="14" t="s">
        <v>15</v>
      </c>
      <c r="B5" s="15">
        <v>3.0</v>
      </c>
      <c r="C5" s="15">
        <v>30.0</v>
      </c>
      <c r="D5" s="15">
        <v>2000.0</v>
      </c>
      <c r="E5" s="15">
        <v>125.0</v>
      </c>
      <c r="F5" s="16">
        <v>84.13</v>
      </c>
      <c r="G5" s="17">
        <f>57.5/100</f>
        <v>0.575</v>
      </c>
      <c r="H5" s="17">
        <v>93.98309018656607</v>
      </c>
      <c r="I5" s="18">
        <v>0.8128502415458936</v>
      </c>
      <c r="J5" s="19">
        <f t="shared" si="1"/>
        <v>0.9255352564</v>
      </c>
      <c r="K5" s="11">
        <f t="shared" si="2"/>
        <v>53.859375</v>
      </c>
      <c r="L5" s="20">
        <v>232.33</v>
      </c>
      <c r="M5" s="21"/>
      <c r="N5" s="22">
        <f t="shared" si="3"/>
        <v>148.9294872</v>
      </c>
    </row>
    <row r="6" ht="14.25" customHeight="1">
      <c r="A6" s="6" t="s">
        <v>15</v>
      </c>
      <c r="B6" s="7">
        <v>3.0</v>
      </c>
      <c r="C6" s="7">
        <v>30.0</v>
      </c>
      <c r="D6" s="7">
        <v>2000.0</v>
      </c>
      <c r="E6" s="7">
        <v>150.0</v>
      </c>
      <c r="F6" s="8">
        <v>106.58999999999999</v>
      </c>
      <c r="G6" s="9">
        <f>66.6666666666667/100</f>
        <v>0.6666666667</v>
      </c>
      <c r="H6" s="9">
        <v>92.21950531653071</v>
      </c>
      <c r="I6" s="10">
        <v>0.8882500000000001</v>
      </c>
      <c r="J6" s="19">
        <f t="shared" si="1"/>
        <v>0.9044871795</v>
      </c>
      <c r="K6" s="11">
        <f t="shared" si="2"/>
        <v>64.63125</v>
      </c>
      <c r="L6" s="12">
        <v>298.0</v>
      </c>
      <c r="M6" s="23"/>
      <c r="N6" s="13">
        <f t="shared" si="3"/>
        <v>191.025641</v>
      </c>
    </row>
    <row r="7" ht="14.25" customHeight="1">
      <c r="A7" s="14" t="s">
        <v>15</v>
      </c>
      <c r="B7" s="15">
        <v>4.0</v>
      </c>
      <c r="C7" s="15">
        <v>30.0</v>
      </c>
      <c r="D7" s="15">
        <v>2000.0</v>
      </c>
      <c r="E7" s="15">
        <v>50.0</v>
      </c>
      <c r="F7" s="16">
        <v>42.435</v>
      </c>
      <c r="G7" s="17">
        <v>0.11585160127470864</v>
      </c>
      <c r="H7" s="17">
        <v>95.39474652000632</v>
      </c>
      <c r="I7" s="18">
        <v>1.5184188741721854</v>
      </c>
      <c r="J7" s="19">
        <f t="shared" si="1"/>
        <v>0.8942307692</v>
      </c>
      <c r="K7" s="11">
        <f t="shared" si="2"/>
        <v>28.725</v>
      </c>
      <c r="L7" s="20">
        <v>330.0</v>
      </c>
      <c r="M7" s="21"/>
      <c r="N7" s="22">
        <f t="shared" si="3"/>
        <v>211.5384615</v>
      </c>
    </row>
    <row r="8" ht="14.25" customHeight="1">
      <c r="A8" s="6" t="s">
        <v>15</v>
      </c>
      <c r="B8" s="7">
        <v>4.0</v>
      </c>
      <c r="C8" s="7">
        <v>30.0</v>
      </c>
      <c r="D8" s="7">
        <v>2000.0</v>
      </c>
      <c r="E8" s="7">
        <v>75.0</v>
      </c>
      <c r="F8" s="8">
        <v>61.599999999999994</v>
      </c>
      <c r="G8" s="9">
        <v>0.22512905761018281</v>
      </c>
      <c r="H8" s="9">
        <v>96.94849680771837</v>
      </c>
      <c r="I8" s="10">
        <v>1.1202040068002266</v>
      </c>
      <c r="J8" s="19">
        <f t="shared" si="1"/>
        <v>0.9254166667</v>
      </c>
      <c r="K8" s="11">
        <f t="shared" si="2"/>
        <v>43.0875</v>
      </c>
      <c r="L8" s="12">
        <v>232.7</v>
      </c>
      <c r="M8" s="23"/>
      <c r="N8" s="13">
        <f t="shared" si="3"/>
        <v>149.1666667</v>
      </c>
    </row>
    <row r="9" ht="14.25" customHeight="1">
      <c r="A9" s="14" t="s">
        <v>15</v>
      </c>
      <c r="B9" s="15">
        <v>4.0</v>
      </c>
      <c r="C9" s="15">
        <v>30.0</v>
      </c>
      <c r="D9" s="15">
        <v>2000.0</v>
      </c>
      <c r="E9" s="15">
        <v>100.0</v>
      </c>
      <c r="F9" s="16">
        <v>81.72</v>
      </c>
      <c r="G9" s="17">
        <v>0.32641981724825736</v>
      </c>
      <c r="H9" s="17">
        <v>97.37590486039296</v>
      </c>
      <c r="I9" s="18">
        <v>1.0240694132571722</v>
      </c>
      <c r="J9" s="19">
        <f t="shared" si="1"/>
        <v>0.9401410256</v>
      </c>
      <c r="K9" s="11">
        <f t="shared" si="2"/>
        <v>57.45</v>
      </c>
      <c r="L9" s="20">
        <v>186.76</v>
      </c>
      <c r="M9" s="21"/>
      <c r="N9" s="22">
        <f t="shared" si="3"/>
        <v>119.7179487</v>
      </c>
    </row>
    <row r="10" ht="14.25" customHeight="1">
      <c r="A10" s="6" t="s">
        <v>15</v>
      </c>
      <c r="B10" s="7">
        <v>4.0</v>
      </c>
      <c r="C10" s="7">
        <v>30.0</v>
      </c>
      <c r="D10" s="7">
        <v>2000.0</v>
      </c>
      <c r="E10" s="7">
        <v>125.0</v>
      </c>
      <c r="F10" s="8">
        <v>106.47</v>
      </c>
      <c r="G10" s="9">
        <v>0.42643097346477643</v>
      </c>
      <c r="H10" s="9">
        <v>97.59151547098344</v>
      </c>
      <c r="I10" s="10">
        <v>1.0239202291648422</v>
      </c>
      <c r="J10" s="19">
        <f t="shared" si="1"/>
        <v>0.9448717949</v>
      </c>
      <c r="K10" s="11">
        <f t="shared" si="2"/>
        <v>71.8125</v>
      </c>
      <c r="L10" s="12">
        <v>172.0</v>
      </c>
      <c r="M10" s="23"/>
      <c r="N10" s="13">
        <f t="shared" si="3"/>
        <v>110.2564103</v>
      </c>
    </row>
    <row r="11" ht="14.25" customHeight="1">
      <c r="A11" s="14" t="s">
        <v>15</v>
      </c>
      <c r="B11" s="15">
        <v>4.0</v>
      </c>
      <c r="C11" s="15">
        <v>30.0</v>
      </c>
      <c r="D11" s="15">
        <v>2000.0</v>
      </c>
      <c r="E11" s="15">
        <v>150.0</v>
      </c>
      <c r="F11" s="16">
        <v>125.55199999999999</v>
      </c>
      <c r="G11" s="17">
        <v>0.5219719051716377</v>
      </c>
      <c r="H11" s="17">
        <v>97.51467007773964</v>
      </c>
      <c r="I11" s="18">
        <v>1.0040893406865963</v>
      </c>
      <c r="J11" s="19">
        <f t="shared" si="1"/>
        <v>0.9404615385</v>
      </c>
      <c r="K11" s="11">
        <f t="shared" si="2"/>
        <v>86.175</v>
      </c>
      <c r="L11" s="20">
        <v>185.76</v>
      </c>
      <c r="M11" s="21"/>
      <c r="N11" s="22">
        <f t="shared" si="3"/>
        <v>119.0769231</v>
      </c>
    </row>
    <row r="12" ht="14.25" customHeight="1">
      <c r="A12" s="6" t="s">
        <v>15</v>
      </c>
      <c r="B12" s="7">
        <v>4.0</v>
      </c>
      <c r="C12" s="7">
        <v>30.0</v>
      </c>
      <c r="D12" s="7">
        <v>2000.0</v>
      </c>
      <c r="E12" s="7">
        <v>175.0</v>
      </c>
      <c r="F12" s="8">
        <v>165.27</v>
      </c>
      <c r="G12" s="9">
        <v>0.6072358442701714</v>
      </c>
      <c r="H12" s="9">
        <v>97.2537280776158</v>
      </c>
      <c r="I12" s="10">
        <v>1.1295141384030536</v>
      </c>
      <c r="J12" s="19">
        <f t="shared" si="1"/>
        <v>0.9366570513</v>
      </c>
      <c r="K12" s="11">
        <f t="shared" si="2"/>
        <v>100.5375</v>
      </c>
      <c r="L12" s="12">
        <v>197.63</v>
      </c>
      <c r="M12" s="23"/>
      <c r="N12" s="13">
        <f t="shared" si="3"/>
        <v>126.6858974</v>
      </c>
    </row>
    <row r="13" ht="14.25" customHeight="1">
      <c r="A13" s="14" t="s">
        <v>15</v>
      </c>
      <c r="B13" s="15">
        <v>5.0</v>
      </c>
      <c r="C13" s="15">
        <v>30.0</v>
      </c>
      <c r="D13" s="15">
        <v>2000.0</v>
      </c>
      <c r="E13" s="15">
        <v>50.0</v>
      </c>
      <c r="F13" s="16">
        <v>52.71000000000001</v>
      </c>
      <c r="G13" s="17">
        <v>0.09285577367915342</v>
      </c>
      <c r="H13" s="17">
        <v>95.55728473892793</v>
      </c>
      <c r="I13" s="18">
        <v>1.9025719947469633</v>
      </c>
      <c r="J13" s="19">
        <f t="shared" si="1"/>
        <v>0.9291666667</v>
      </c>
      <c r="K13" s="11">
        <f t="shared" si="2"/>
        <v>35.90625</v>
      </c>
      <c r="L13" s="20">
        <v>221.0</v>
      </c>
      <c r="M13" s="21"/>
      <c r="N13" s="22">
        <f t="shared" si="3"/>
        <v>141.6666667</v>
      </c>
    </row>
    <row r="14" ht="14.25" customHeight="1">
      <c r="A14" s="6" t="s">
        <v>15</v>
      </c>
      <c r="B14" s="7">
        <v>5.0</v>
      </c>
      <c r="C14" s="7">
        <v>30.0</v>
      </c>
      <c r="D14" s="7">
        <v>2000.0</v>
      </c>
      <c r="E14" s="7">
        <v>75.0</v>
      </c>
      <c r="F14" s="8">
        <v>73.53</v>
      </c>
      <c r="G14" s="9">
        <v>0.18648869100315404</v>
      </c>
      <c r="H14" s="9">
        <v>97.1655781020801</v>
      </c>
      <c r="I14" s="10">
        <v>1.2967909946236558</v>
      </c>
      <c r="J14" s="19">
        <f t="shared" si="1"/>
        <v>0.9478974359</v>
      </c>
      <c r="K14" s="11">
        <f t="shared" si="2"/>
        <v>53.859375</v>
      </c>
      <c r="L14" s="12">
        <v>162.56</v>
      </c>
      <c r="M14" s="23"/>
      <c r="N14" s="13">
        <f t="shared" si="3"/>
        <v>104.2051282</v>
      </c>
    </row>
    <row r="15" ht="14.25" customHeight="1">
      <c r="A15" s="14" t="s">
        <v>15</v>
      </c>
      <c r="B15" s="15">
        <v>5.0</v>
      </c>
      <c r="C15" s="15">
        <v>30.0</v>
      </c>
      <c r="D15" s="15">
        <v>2000.0</v>
      </c>
      <c r="E15" s="15">
        <v>100.0</v>
      </c>
      <c r="F15" s="16">
        <v>97.31</v>
      </c>
      <c r="G15" s="17">
        <v>0.2760033870455588</v>
      </c>
      <c r="H15" s="17">
        <v>97.7120822622108</v>
      </c>
      <c r="I15" s="18">
        <v>1.1799568695535572</v>
      </c>
      <c r="J15" s="19">
        <f t="shared" si="1"/>
        <v>0.9528205128</v>
      </c>
      <c r="K15" s="11">
        <f t="shared" si="2"/>
        <v>71.8125</v>
      </c>
      <c r="L15" s="20">
        <v>147.2</v>
      </c>
      <c r="M15" s="21"/>
      <c r="N15" s="22">
        <f t="shared" si="3"/>
        <v>94.35897436</v>
      </c>
    </row>
    <row r="16" ht="14.25" customHeight="1">
      <c r="A16" s="6" t="s">
        <v>15</v>
      </c>
      <c r="B16" s="7">
        <v>5.0</v>
      </c>
      <c r="C16" s="7">
        <v>30.0</v>
      </c>
      <c r="D16" s="7">
        <v>2000.0</v>
      </c>
      <c r="E16" s="7">
        <v>125.0</v>
      </c>
      <c r="F16" s="8">
        <v>123.3</v>
      </c>
      <c r="G16" s="9">
        <v>0.34651413518615415</v>
      </c>
      <c r="H16" s="9">
        <v>97.91532617832155</v>
      </c>
      <c r="I16" s="10">
        <v>1.1666465236350276</v>
      </c>
      <c r="J16" s="19">
        <f t="shared" si="1"/>
        <v>0.9528525641</v>
      </c>
      <c r="K16" s="11">
        <f t="shared" si="2"/>
        <v>89.765625</v>
      </c>
      <c r="L16" s="12">
        <v>147.1</v>
      </c>
      <c r="M16" s="23"/>
      <c r="N16" s="13">
        <f t="shared" si="3"/>
        <v>94.29487179</v>
      </c>
    </row>
    <row r="17" ht="14.25" customHeight="1">
      <c r="A17" s="14" t="s">
        <v>15</v>
      </c>
      <c r="B17" s="15">
        <v>5.0</v>
      </c>
      <c r="C17" s="15">
        <v>30.0</v>
      </c>
      <c r="D17" s="15">
        <v>2000.0</v>
      </c>
      <c r="E17" s="15">
        <v>150.0</v>
      </c>
      <c r="F17" s="16">
        <v>148.4</v>
      </c>
      <c r="G17" s="17">
        <v>0.4581514171429963</v>
      </c>
      <c r="H17" s="17">
        <v>97.80786152198095</v>
      </c>
      <c r="I17" s="18">
        <v>1.1548759872585757</v>
      </c>
      <c r="J17" s="19">
        <f t="shared" si="1"/>
        <v>0.9430448718</v>
      </c>
      <c r="K17" s="11">
        <f t="shared" si="2"/>
        <v>107.71875</v>
      </c>
      <c r="L17" s="20">
        <v>177.7</v>
      </c>
      <c r="M17" s="21"/>
      <c r="N17" s="22">
        <f t="shared" si="3"/>
        <v>113.9102564</v>
      </c>
    </row>
    <row r="18" ht="14.25" customHeight="1">
      <c r="A18" s="6" t="s">
        <v>15</v>
      </c>
      <c r="B18" s="7">
        <v>5.0</v>
      </c>
      <c r="C18" s="7">
        <v>30.0</v>
      </c>
      <c r="D18" s="7">
        <v>2000.0</v>
      </c>
      <c r="E18" s="7">
        <v>175.0</v>
      </c>
      <c r="F18" s="8">
        <v>184.76000000000002</v>
      </c>
      <c r="G18" s="9">
        <v>0.5149930655763945</v>
      </c>
      <c r="H18" s="9">
        <v>97.75930027124282</v>
      </c>
      <c r="I18" s="10">
        <v>1.2056964583809242</v>
      </c>
      <c r="J18" s="19">
        <f t="shared" si="1"/>
        <v>0.9314102564</v>
      </c>
      <c r="K18" s="11">
        <f t="shared" si="2"/>
        <v>125.671875</v>
      </c>
      <c r="L18" s="12">
        <v>214.0</v>
      </c>
      <c r="M18" s="23"/>
      <c r="N18" s="13">
        <f t="shared" si="3"/>
        <v>137.1794872</v>
      </c>
    </row>
    <row r="19" ht="14.25" customHeight="1">
      <c r="A19" s="14" t="s">
        <v>15</v>
      </c>
      <c r="B19" s="15">
        <v>6.0</v>
      </c>
      <c r="C19" s="15">
        <v>30.0</v>
      </c>
      <c r="D19" s="15">
        <v>2000.0</v>
      </c>
      <c r="E19" s="15">
        <v>50.0</v>
      </c>
      <c r="F19" s="16">
        <v>65.09</v>
      </c>
      <c r="G19" s="17">
        <v>0.08333333333333333</v>
      </c>
      <c r="H19" s="17">
        <v>94.93605842873383</v>
      </c>
      <c r="I19" s="18">
        <v>2.169666666666667</v>
      </c>
      <c r="J19" s="19">
        <f t="shared" si="1"/>
        <v>0.9369134615</v>
      </c>
      <c r="K19" s="11">
        <f t="shared" si="2"/>
        <v>43.0875</v>
      </c>
      <c r="L19" s="20">
        <v>196.83</v>
      </c>
      <c r="M19" s="21"/>
      <c r="N19" s="22">
        <f t="shared" si="3"/>
        <v>126.1730769</v>
      </c>
    </row>
    <row r="20" ht="14.25" customHeight="1">
      <c r="A20" s="6" t="s">
        <v>15</v>
      </c>
      <c r="B20" s="7">
        <v>6.0</v>
      </c>
      <c r="C20" s="7">
        <v>30.0</v>
      </c>
      <c r="D20" s="7">
        <v>2000.0</v>
      </c>
      <c r="E20" s="7">
        <v>75.0</v>
      </c>
      <c r="F20" s="8">
        <v>91.45</v>
      </c>
      <c r="G20" s="9">
        <v>0.16666666666666666</v>
      </c>
      <c r="H20" s="9">
        <v>96.88704963760661</v>
      </c>
      <c r="I20" s="10">
        <v>1.5241666666666667</v>
      </c>
      <c r="J20" s="19">
        <f t="shared" si="1"/>
        <v>0.9612179487</v>
      </c>
      <c r="K20" s="11">
        <f t="shared" si="2"/>
        <v>64.63125</v>
      </c>
      <c r="L20" s="12">
        <v>121.0</v>
      </c>
      <c r="M20" s="23"/>
      <c r="N20" s="13">
        <f t="shared" si="3"/>
        <v>77.56410256</v>
      </c>
    </row>
    <row r="21" ht="14.25" customHeight="1">
      <c r="A21" s="14" t="s">
        <v>15</v>
      </c>
      <c r="B21" s="15">
        <v>6.0</v>
      </c>
      <c r="C21" s="15">
        <v>30.0</v>
      </c>
      <c r="D21" s="15">
        <v>2000.0</v>
      </c>
      <c r="E21" s="15">
        <v>100.0</v>
      </c>
      <c r="F21" s="16">
        <v>118.17</v>
      </c>
      <c r="G21" s="17">
        <v>0.25</v>
      </c>
      <c r="H21" s="17">
        <v>97.4057782513637</v>
      </c>
      <c r="I21" s="18">
        <v>1.313</v>
      </c>
      <c r="J21" s="19">
        <f t="shared" si="1"/>
        <v>0.967724359</v>
      </c>
      <c r="K21" s="11">
        <f t="shared" si="2"/>
        <v>86.175</v>
      </c>
      <c r="L21" s="20">
        <v>100.7</v>
      </c>
      <c r="M21" s="21"/>
      <c r="N21" s="22">
        <f t="shared" si="3"/>
        <v>64.55128205</v>
      </c>
    </row>
    <row r="22" ht="14.25" customHeight="1">
      <c r="A22" s="6" t="s">
        <v>15</v>
      </c>
      <c r="B22" s="7">
        <v>6.0</v>
      </c>
      <c r="C22" s="7">
        <v>30.0</v>
      </c>
      <c r="D22" s="7">
        <v>2000.0</v>
      </c>
      <c r="E22" s="7">
        <v>125.0</v>
      </c>
      <c r="F22" s="8">
        <v>148.32</v>
      </c>
      <c r="G22" s="9">
        <v>0.3333333333333333</v>
      </c>
      <c r="H22" s="9">
        <v>97.53305856087927</v>
      </c>
      <c r="I22" s="10">
        <v>1.236</v>
      </c>
      <c r="J22" s="19">
        <f t="shared" si="1"/>
        <v>0.9692307692</v>
      </c>
      <c r="K22" s="11">
        <f t="shared" si="2"/>
        <v>107.71875</v>
      </c>
      <c r="L22" s="12">
        <v>96.0</v>
      </c>
      <c r="M22" s="23"/>
      <c r="N22" s="13">
        <f t="shared" si="3"/>
        <v>61.53846154</v>
      </c>
    </row>
    <row r="23" ht="14.25" customHeight="1">
      <c r="A23" s="14" t="s">
        <v>15</v>
      </c>
      <c r="B23" s="15">
        <v>6.0</v>
      </c>
      <c r="C23" s="15">
        <v>30.0</v>
      </c>
      <c r="D23" s="15">
        <v>2000.0</v>
      </c>
      <c r="E23" s="15">
        <v>150.0</v>
      </c>
      <c r="F23" s="16">
        <v>176.96</v>
      </c>
      <c r="G23" s="17">
        <v>0.4066666666666667</v>
      </c>
      <c r="H23" s="17">
        <v>97.51943205023974</v>
      </c>
      <c r="I23" s="18">
        <v>1.2087431693989072</v>
      </c>
      <c r="J23" s="19">
        <f t="shared" si="1"/>
        <v>0.9692307692</v>
      </c>
      <c r="K23" s="11">
        <f t="shared" si="2"/>
        <v>129.2625</v>
      </c>
      <c r="L23" s="20">
        <v>96.0</v>
      </c>
      <c r="M23" s="21"/>
      <c r="N23" s="22">
        <f t="shared" si="3"/>
        <v>61.53846154</v>
      </c>
    </row>
    <row r="24" ht="14.25" customHeight="1">
      <c r="A24" s="6" t="s">
        <v>15</v>
      </c>
      <c r="B24" s="7">
        <v>6.0</v>
      </c>
      <c r="C24" s="7">
        <v>30.0</v>
      </c>
      <c r="D24" s="7">
        <v>2000.0</v>
      </c>
      <c r="E24" s="7">
        <v>175.0</v>
      </c>
      <c r="F24" s="8">
        <v>229.02</v>
      </c>
      <c r="G24" s="9">
        <v>0.48</v>
      </c>
      <c r="H24" s="9">
        <v>97.37685822469928</v>
      </c>
      <c r="I24" s="10">
        <v>1.3253472222222225</v>
      </c>
      <c r="J24" s="19">
        <f t="shared" si="1"/>
        <v>0.9674679487</v>
      </c>
      <c r="K24" s="11">
        <f t="shared" si="2"/>
        <v>150.80625</v>
      </c>
      <c r="L24" s="12">
        <v>101.5</v>
      </c>
      <c r="M24" s="23"/>
      <c r="N24" s="13">
        <f t="shared" si="3"/>
        <v>65.06410256</v>
      </c>
    </row>
    <row r="25" ht="14.25" customHeight="1">
      <c r="A25" s="14" t="s">
        <v>15</v>
      </c>
      <c r="B25" s="15">
        <v>3.0</v>
      </c>
      <c r="C25" s="15">
        <v>40.0</v>
      </c>
      <c r="D25" s="15">
        <v>2000.0</v>
      </c>
      <c r="E25" s="15">
        <v>50.0</v>
      </c>
      <c r="F25" s="16">
        <v>31.319999999999997</v>
      </c>
      <c r="G25" s="17">
        <f>16.759852729091/100</f>
        <v>0.1675985273</v>
      </c>
      <c r="H25" s="17">
        <v>93.41225540268518</v>
      </c>
      <c r="I25" s="18">
        <v>1.017</v>
      </c>
      <c r="J25" s="19">
        <f t="shared" si="1"/>
        <v>0.9161858974</v>
      </c>
      <c r="K25" s="11">
        <f t="shared" si="2"/>
        <v>21.54375</v>
      </c>
      <c r="L25" s="20">
        <v>261.5</v>
      </c>
      <c r="M25" s="21"/>
      <c r="N25" s="22">
        <f t="shared" si="3"/>
        <v>167.6282051</v>
      </c>
    </row>
    <row r="26" ht="14.25" customHeight="1">
      <c r="A26" s="6" t="s">
        <v>15</v>
      </c>
      <c r="B26" s="7">
        <v>3.0</v>
      </c>
      <c r="C26" s="7">
        <v>40.0</v>
      </c>
      <c r="D26" s="7">
        <v>2000.0</v>
      </c>
      <c r="E26" s="7">
        <v>75.0</v>
      </c>
      <c r="F26" s="8">
        <v>46.17000000000001</v>
      </c>
      <c r="G26" s="9">
        <f>32.9948403929787/100</f>
        <v>0.3299484039</v>
      </c>
      <c r="H26" s="9">
        <v>95.02524569241452</v>
      </c>
      <c r="I26" s="10">
        <v>0.7639188940633196</v>
      </c>
      <c r="J26" s="19">
        <f t="shared" si="1"/>
        <v>0.9367628205</v>
      </c>
      <c r="K26" s="11">
        <f t="shared" si="2"/>
        <v>32.315625</v>
      </c>
      <c r="L26" s="12">
        <v>197.3</v>
      </c>
      <c r="M26" s="23"/>
      <c r="N26" s="13">
        <f t="shared" si="3"/>
        <v>126.474359</v>
      </c>
    </row>
    <row r="27" ht="14.25" customHeight="1">
      <c r="A27" s="14" t="s">
        <v>15</v>
      </c>
      <c r="B27" s="15">
        <v>3.0</v>
      </c>
      <c r="C27" s="15">
        <v>40.0</v>
      </c>
      <c r="D27" s="15">
        <v>2000.0</v>
      </c>
      <c r="E27" s="15">
        <v>100.0</v>
      </c>
      <c r="F27" s="16">
        <v>66.82666666666667</v>
      </c>
      <c r="G27" s="17">
        <f>50.1665346916492/100</f>
        <v>0.5016653469</v>
      </c>
      <c r="H27" s="17">
        <v>95.33372462617086</v>
      </c>
      <c r="I27" s="18">
        <v>0.7390679493086235</v>
      </c>
      <c r="J27" s="19">
        <f t="shared" si="1"/>
        <v>0.9408333333</v>
      </c>
      <c r="K27" s="11">
        <f t="shared" si="2"/>
        <v>43.0875</v>
      </c>
      <c r="L27" s="20">
        <v>184.6</v>
      </c>
      <c r="M27" s="21"/>
      <c r="N27" s="22">
        <f t="shared" si="3"/>
        <v>118.3333333</v>
      </c>
    </row>
    <row r="28" ht="14.25" customHeight="1">
      <c r="A28" s="6" t="s">
        <v>15</v>
      </c>
      <c r="B28" s="7">
        <v>3.0</v>
      </c>
      <c r="C28" s="7">
        <v>40.0</v>
      </c>
      <c r="D28" s="7">
        <v>2000.0</v>
      </c>
      <c r="E28" s="7">
        <v>125.0</v>
      </c>
      <c r="F28" s="8">
        <v>88.36000000000001</v>
      </c>
      <c r="G28" s="9">
        <f>60.7301528770331/100</f>
        <v>0.6073015288</v>
      </c>
      <c r="H28" s="9">
        <v>94.83551707271384</v>
      </c>
      <c r="I28" s="10">
        <v>0.7902692635825892</v>
      </c>
      <c r="J28" s="19">
        <f t="shared" si="1"/>
        <v>0.9352564103</v>
      </c>
      <c r="K28" s="11">
        <f t="shared" si="2"/>
        <v>53.859375</v>
      </c>
      <c r="L28" s="12">
        <v>202.0</v>
      </c>
      <c r="M28" s="23"/>
      <c r="N28" s="13">
        <f t="shared" si="3"/>
        <v>129.4871795</v>
      </c>
    </row>
    <row r="29" ht="14.25" customHeight="1">
      <c r="A29" s="14" t="s">
        <v>15</v>
      </c>
      <c r="B29" s="15">
        <v>3.0</v>
      </c>
      <c r="C29" s="15">
        <v>40.0</v>
      </c>
      <c r="D29" s="15">
        <v>2000.0</v>
      </c>
      <c r="E29" s="15">
        <v>150.0</v>
      </c>
      <c r="F29" s="16">
        <v>115.41999999999999</v>
      </c>
      <c r="G29" s="17">
        <f>69.9067368054453/100</f>
        <v>0.6990673681</v>
      </c>
      <c r="H29" s="17">
        <v>93.73713991769547</v>
      </c>
      <c r="I29" s="18">
        <v>0.8856662405303732</v>
      </c>
      <c r="J29" s="19">
        <f t="shared" si="1"/>
        <v>0.9217948718</v>
      </c>
      <c r="K29" s="11">
        <f t="shared" si="2"/>
        <v>64.63125</v>
      </c>
      <c r="L29" s="20">
        <v>244.0</v>
      </c>
      <c r="M29" s="21"/>
      <c r="N29" s="22">
        <f t="shared" si="3"/>
        <v>156.4102564</v>
      </c>
    </row>
    <row r="30" ht="14.25" customHeight="1">
      <c r="A30" s="6" t="s">
        <v>15</v>
      </c>
      <c r="B30" s="7">
        <v>3.0</v>
      </c>
      <c r="C30" s="7">
        <v>40.0</v>
      </c>
      <c r="D30" s="7">
        <v>2000.0</v>
      </c>
      <c r="E30" s="7">
        <v>175.0</v>
      </c>
      <c r="F30" s="8">
        <v>146.73</v>
      </c>
      <c r="G30" s="9">
        <f>78.9724396053079/100</f>
        <v>0.7897243961</v>
      </c>
      <c r="H30" s="9">
        <v>91.0919540229885</v>
      </c>
      <c r="I30" s="10">
        <v>1.0536406721240843</v>
      </c>
      <c r="J30" s="19">
        <f t="shared" si="1"/>
        <v>0.8942307692</v>
      </c>
      <c r="K30" s="11">
        <f t="shared" si="2"/>
        <v>75.403125</v>
      </c>
      <c r="L30" s="12">
        <v>330.0</v>
      </c>
      <c r="M30" s="23"/>
      <c r="N30" s="13">
        <f t="shared" si="3"/>
        <v>211.5384615</v>
      </c>
    </row>
    <row r="31" ht="14.25" customHeight="1">
      <c r="A31" s="14" t="s">
        <v>15</v>
      </c>
      <c r="B31" s="15">
        <v>4.0</v>
      </c>
      <c r="C31" s="15">
        <v>40.0</v>
      </c>
      <c r="D31" s="15">
        <v>2000.0</v>
      </c>
      <c r="E31" s="15">
        <v>50.0</v>
      </c>
      <c r="F31" s="16">
        <v>39.2</v>
      </c>
      <c r="G31" s="17">
        <v>0.1615</v>
      </c>
      <c r="H31" s="17">
        <v>93.00437506531375</v>
      </c>
      <c r="I31" s="18">
        <v>1.011429949360984</v>
      </c>
      <c r="J31" s="19">
        <f t="shared" si="1"/>
        <v>0.9111666667</v>
      </c>
      <c r="K31" s="11">
        <f t="shared" si="2"/>
        <v>28.725</v>
      </c>
      <c r="L31" s="20">
        <v>277.16</v>
      </c>
      <c r="M31" s="21"/>
      <c r="N31" s="22">
        <f t="shared" si="3"/>
        <v>177.6666667</v>
      </c>
    </row>
    <row r="32" ht="14.25" customHeight="1">
      <c r="A32" s="6" t="s">
        <v>15</v>
      </c>
      <c r="B32" s="7">
        <v>4.0</v>
      </c>
      <c r="C32" s="7">
        <v>40.0</v>
      </c>
      <c r="D32" s="7">
        <v>2000.0</v>
      </c>
      <c r="E32" s="7">
        <v>75.0</v>
      </c>
      <c r="F32" s="8">
        <v>58.23999999999999</v>
      </c>
      <c r="G32" s="9">
        <v>0.3</v>
      </c>
      <c r="H32" s="9">
        <v>95.00042076884364</v>
      </c>
      <c r="I32" s="10">
        <v>0.8088888888888887</v>
      </c>
      <c r="J32" s="19">
        <f t="shared" si="1"/>
        <v>0.9365833333</v>
      </c>
      <c r="K32" s="11">
        <f t="shared" si="2"/>
        <v>43.0875</v>
      </c>
      <c r="L32" s="12">
        <v>197.86</v>
      </c>
      <c r="M32" s="23"/>
      <c r="N32" s="13">
        <f t="shared" si="3"/>
        <v>126.8333333</v>
      </c>
    </row>
    <row r="33" ht="14.25" customHeight="1">
      <c r="A33" s="14" t="s">
        <v>15</v>
      </c>
      <c r="B33" s="15">
        <v>4.0</v>
      </c>
      <c r="C33" s="15">
        <v>40.0</v>
      </c>
      <c r="D33" s="15">
        <v>2000.0</v>
      </c>
      <c r="E33" s="15">
        <v>100.0</v>
      </c>
      <c r="F33" s="16">
        <v>80.66000000000001</v>
      </c>
      <c r="G33" s="17">
        <v>0.43166666666666664</v>
      </c>
      <c r="H33" s="17">
        <v>95.2345550260852</v>
      </c>
      <c r="I33" s="18">
        <v>0.7786464891772931</v>
      </c>
      <c r="J33" s="19">
        <f t="shared" si="1"/>
        <v>0.9396602564</v>
      </c>
      <c r="K33" s="11">
        <f t="shared" si="2"/>
        <v>57.45</v>
      </c>
      <c r="L33" s="20">
        <v>188.26</v>
      </c>
      <c r="M33" s="21"/>
      <c r="N33" s="22">
        <f t="shared" si="3"/>
        <v>120.6794872</v>
      </c>
    </row>
    <row r="34" ht="14.25" customHeight="1">
      <c r="A34" s="6" t="s">
        <v>15</v>
      </c>
      <c r="B34" s="7">
        <v>4.0</v>
      </c>
      <c r="C34" s="7">
        <v>40.0</v>
      </c>
      <c r="D34" s="7">
        <v>2000.0</v>
      </c>
      <c r="E34" s="7">
        <v>125.0</v>
      </c>
      <c r="F34" s="8">
        <v>104.88</v>
      </c>
      <c r="G34" s="9">
        <v>0.55</v>
      </c>
      <c r="H34" s="9">
        <v>94.87400722009265</v>
      </c>
      <c r="I34" s="10">
        <v>0.7945454545454546</v>
      </c>
      <c r="J34" s="19">
        <f t="shared" si="1"/>
        <v>0.9352371795</v>
      </c>
      <c r="K34" s="11">
        <f t="shared" si="2"/>
        <v>71.8125</v>
      </c>
      <c r="L34" s="12">
        <v>202.06</v>
      </c>
      <c r="M34" s="23"/>
      <c r="N34" s="13">
        <f t="shared" si="3"/>
        <v>129.525641</v>
      </c>
    </row>
    <row r="35" ht="14.25" customHeight="1">
      <c r="A35" s="14" t="s">
        <v>15</v>
      </c>
      <c r="B35" s="15">
        <v>4.0</v>
      </c>
      <c r="C35" s="15">
        <v>40.0</v>
      </c>
      <c r="D35" s="15">
        <v>2000.0</v>
      </c>
      <c r="E35" s="15">
        <v>150.0</v>
      </c>
      <c r="F35" s="16">
        <v>135.09</v>
      </c>
      <c r="G35" s="17">
        <v>0.6375</v>
      </c>
      <c r="H35" s="17">
        <v>93.96838923495424</v>
      </c>
      <c r="I35" s="18">
        <v>0.8829411764705885</v>
      </c>
      <c r="J35" s="19">
        <f t="shared" si="1"/>
        <v>0.9241666667</v>
      </c>
      <c r="K35" s="11">
        <f t="shared" si="2"/>
        <v>86.175</v>
      </c>
      <c r="L35" s="20">
        <v>236.6</v>
      </c>
      <c r="M35" s="21"/>
      <c r="N35" s="22">
        <f t="shared" si="3"/>
        <v>151.6666667</v>
      </c>
    </row>
    <row r="36" ht="14.25" customHeight="1">
      <c r="A36" s="6" t="s">
        <v>15</v>
      </c>
      <c r="B36" s="7">
        <v>4.0</v>
      </c>
      <c r="C36" s="7">
        <v>40.0</v>
      </c>
      <c r="D36" s="7">
        <v>2000.0</v>
      </c>
      <c r="E36" s="7">
        <v>175.0</v>
      </c>
      <c r="F36" s="8">
        <v>180.19999999999996</v>
      </c>
      <c r="G36" s="9">
        <v>0.7108333333333334</v>
      </c>
      <c r="H36" s="9">
        <v>92.37822632965907</v>
      </c>
      <c r="I36" s="10">
        <v>1.0562836222869698</v>
      </c>
      <c r="J36" s="19">
        <f t="shared" si="1"/>
        <v>0.9047115385</v>
      </c>
      <c r="K36" s="11">
        <f t="shared" si="2"/>
        <v>100.5375</v>
      </c>
      <c r="L36" s="12">
        <v>297.3</v>
      </c>
      <c r="M36" s="23"/>
      <c r="N36" s="13">
        <f t="shared" si="3"/>
        <v>190.5769231</v>
      </c>
    </row>
    <row r="37" ht="14.25" customHeight="1">
      <c r="A37" s="14" t="s">
        <v>15</v>
      </c>
      <c r="B37" s="15">
        <v>5.0</v>
      </c>
      <c r="C37" s="15">
        <v>40.0</v>
      </c>
      <c r="D37" s="15">
        <v>2000.0</v>
      </c>
      <c r="E37" s="15">
        <v>50.0</v>
      </c>
      <c r="F37" s="16">
        <v>50.61000000000001</v>
      </c>
      <c r="G37" s="17">
        <v>0.13</v>
      </c>
      <c r="H37" s="17">
        <v>93.45248400562907</v>
      </c>
      <c r="I37" s="18">
        <v>1.297692307692308</v>
      </c>
      <c r="J37" s="19">
        <f t="shared" si="1"/>
        <v>0.9166442308</v>
      </c>
      <c r="K37" s="11">
        <f t="shared" si="2"/>
        <v>35.90625</v>
      </c>
      <c r="L37" s="20">
        <v>260.07</v>
      </c>
      <c r="M37" s="21"/>
      <c r="N37" s="22">
        <f t="shared" si="3"/>
        <v>166.7115385</v>
      </c>
    </row>
    <row r="38" ht="14.25" customHeight="1">
      <c r="A38" s="6" t="s">
        <v>15</v>
      </c>
      <c r="B38" s="7">
        <v>5.0</v>
      </c>
      <c r="C38" s="7">
        <v>40.0</v>
      </c>
      <c r="D38" s="7">
        <v>2000.0</v>
      </c>
      <c r="E38" s="7">
        <v>75.0</v>
      </c>
      <c r="F38" s="8">
        <v>75.6</v>
      </c>
      <c r="G38" s="9">
        <v>0.25</v>
      </c>
      <c r="H38" s="9">
        <v>95.55956825290366</v>
      </c>
      <c r="I38" s="10">
        <v>1.008</v>
      </c>
      <c r="J38" s="19">
        <f t="shared" si="1"/>
        <v>0.9435352564</v>
      </c>
      <c r="K38" s="11">
        <f t="shared" si="2"/>
        <v>53.859375</v>
      </c>
      <c r="L38" s="12">
        <v>176.17</v>
      </c>
      <c r="M38" s="23"/>
      <c r="N38" s="13">
        <f t="shared" si="3"/>
        <v>112.9294872</v>
      </c>
    </row>
    <row r="39" ht="14.25" customHeight="1">
      <c r="A39" s="14" t="s">
        <v>15</v>
      </c>
      <c r="B39" s="15">
        <v>5.0</v>
      </c>
      <c r="C39" s="15">
        <v>40.0</v>
      </c>
      <c r="D39" s="15">
        <v>2000.0</v>
      </c>
      <c r="E39" s="15">
        <v>100.0</v>
      </c>
      <c r="F39" s="16">
        <v>98.8</v>
      </c>
      <c r="G39" s="17">
        <v>0.36000000000000004</v>
      </c>
      <c r="H39" s="17">
        <v>96.01142776291341</v>
      </c>
      <c r="I39" s="18">
        <v>0.9148148148148149</v>
      </c>
      <c r="J39" s="19">
        <f t="shared" si="1"/>
        <v>0.9493814103</v>
      </c>
      <c r="K39" s="11">
        <f t="shared" si="2"/>
        <v>71.8125</v>
      </c>
      <c r="L39" s="20">
        <v>157.93</v>
      </c>
      <c r="M39" s="21"/>
      <c r="N39" s="22">
        <f t="shared" si="3"/>
        <v>101.2371795</v>
      </c>
    </row>
    <row r="40" ht="14.25" customHeight="1">
      <c r="A40" s="6" t="s">
        <v>15</v>
      </c>
      <c r="B40" s="7">
        <v>5.0</v>
      </c>
      <c r="C40" s="7">
        <v>40.0</v>
      </c>
      <c r="D40" s="7">
        <v>2000.0</v>
      </c>
      <c r="E40" s="7">
        <v>125.0</v>
      </c>
      <c r="F40" s="8">
        <v>124.66000000000001</v>
      </c>
      <c r="G40" s="9">
        <v>0.46399999999999997</v>
      </c>
      <c r="H40" s="9">
        <v>95.99645510012552</v>
      </c>
      <c r="I40" s="10">
        <v>0.8955459770114943</v>
      </c>
      <c r="J40" s="19">
        <f t="shared" si="1"/>
        <v>0.9492852564</v>
      </c>
      <c r="K40" s="11">
        <f t="shared" si="2"/>
        <v>89.765625</v>
      </c>
      <c r="L40" s="12">
        <v>158.23</v>
      </c>
      <c r="M40" s="23"/>
      <c r="N40" s="13">
        <f t="shared" si="3"/>
        <v>101.4294872</v>
      </c>
    </row>
    <row r="41" ht="14.25" customHeight="1">
      <c r="A41" s="14" t="s">
        <v>15</v>
      </c>
      <c r="B41" s="15">
        <v>5.0</v>
      </c>
      <c r="C41" s="15">
        <v>40.0</v>
      </c>
      <c r="D41" s="15">
        <v>2000.0</v>
      </c>
      <c r="E41" s="15">
        <v>150.0</v>
      </c>
      <c r="F41" s="16">
        <v>154.0</v>
      </c>
      <c r="G41" s="17">
        <v>0.5599999999999999</v>
      </c>
      <c r="H41" s="17">
        <v>95.63892342376889</v>
      </c>
      <c r="I41" s="18">
        <v>0.9166666666666666</v>
      </c>
      <c r="J41" s="19">
        <f t="shared" si="1"/>
        <v>0.9447660256</v>
      </c>
      <c r="K41" s="11">
        <f t="shared" si="2"/>
        <v>107.71875</v>
      </c>
      <c r="L41" s="20">
        <v>172.33</v>
      </c>
      <c r="M41" s="21"/>
      <c r="N41" s="22">
        <f t="shared" si="3"/>
        <v>110.4679487</v>
      </c>
    </row>
    <row r="42" ht="14.25" customHeight="1">
      <c r="A42" s="6" t="s">
        <v>15</v>
      </c>
      <c r="B42" s="7">
        <v>5.0</v>
      </c>
      <c r="C42" s="7">
        <v>40.0</v>
      </c>
      <c r="D42" s="7">
        <v>2000.0</v>
      </c>
      <c r="E42" s="7">
        <v>175.0</v>
      </c>
      <c r="F42" s="8">
        <v>203.93999999999997</v>
      </c>
      <c r="G42" s="9">
        <v>0.64</v>
      </c>
      <c r="H42" s="9">
        <v>94.90583166963971</v>
      </c>
      <c r="I42" s="10">
        <v>1.0621874999999998</v>
      </c>
      <c r="J42" s="19">
        <f t="shared" si="1"/>
        <v>0.9358878205</v>
      </c>
      <c r="K42" s="11">
        <f t="shared" si="2"/>
        <v>125.671875</v>
      </c>
      <c r="L42" s="12">
        <v>200.03</v>
      </c>
      <c r="M42" s="23"/>
      <c r="N42" s="13">
        <f t="shared" si="3"/>
        <v>128.224359</v>
      </c>
    </row>
    <row r="43" ht="14.25" customHeight="1">
      <c r="A43" s="14" t="s">
        <v>15</v>
      </c>
      <c r="B43" s="15">
        <v>6.0</v>
      </c>
      <c r="C43" s="15">
        <v>40.0</v>
      </c>
      <c r="D43" s="15">
        <v>2000.0</v>
      </c>
      <c r="E43" s="15">
        <v>50.0</v>
      </c>
      <c r="F43" s="16">
        <v>67.16</v>
      </c>
      <c r="G43" s="17">
        <v>0.09999999999999999</v>
      </c>
      <c r="H43" s="17">
        <v>93.54809631476017</v>
      </c>
      <c r="I43" s="18">
        <v>1.8655555555555552</v>
      </c>
      <c r="J43" s="19">
        <f t="shared" si="1"/>
        <v>0.917724359</v>
      </c>
      <c r="K43" s="11">
        <f t="shared" si="2"/>
        <v>43.0875</v>
      </c>
      <c r="L43" s="20">
        <v>256.7</v>
      </c>
      <c r="M43" s="21"/>
      <c r="N43" s="22">
        <f t="shared" si="3"/>
        <v>164.5512821</v>
      </c>
    </row>
    <row r="44" ht="14.25" customHeight="1">
      <c r="A44" s="6" t="s">
        <v>15</v>
      </c>
      <c r="B44" s="7">
        <v>6.0</v>
      </c>
      <c r="C44" s="7">
        <v>40.0</v>
      </c>
      <c r="D44" s="7">
        <v>2000.0</v>
      </c>
      <c r="E44" s="7">
        <v>75.0</v>
      </c>
      <c r="F44" s="8">
        <v>93.93</v>
      </c>
      <c r="G44" s="9">
        <v>0.19999999999999998</v>
      </c>
      <c r="H44" s="9">
        <v>95.93594815151101</v>
      </c>
      <c r="I44" s="10">
        <v>1.3045833333333332</v>
      </c>
      <c r="J44" s="19">
        <f t="shared" si="1"/>
        <v>0.9482051282</v>
      </c>
      <c r="K44" s="11">
        <f t="shared" si="2"/>
        <v>64.63125</v>
      </c>
      <c r="L44" s="12">
        <v>161.6</v>
      </c>
      <c r="M44" s="23"/>
      <c r="N44" s="13">
        <f t="shared" si="3"/>
        <v>103.5897436</v>
      </c>
    </row>
    <row r="45" ht="14.25" customHeight="1">
      <c r="A45" s="14" t="s">
        <v>15</v>
      </c>
      <c r="B45" s="15">
        <v>6.0</v>
      </c>
      <c r="C45" s="15">
        <v>40.0</v>
      </c>
      <c r="D45" s="15">
        <v>2000.0</v>
      </c>
      <c r="E45" s="15">
        <v>100.0</v>
      </c>
      <c r="F45" s="16">
        <v>121.67999999999999</v>
      </c>
      <c r="G45" s="17">
        <v>0.3</v>
      </c>
      <c r="H45" s="17">
        <v>96.54725601406227</v>
      </c>
      <c r="I45" s="18">
        <v>1.1266666666666665</v>
      </c>
      <c r="J45" s="19">
        <f t="shared" si="1"/>
        <v>0.956025641</v>
      </c>
      <c r="K45" s="11">
        <f t="shared" si="2"/>
        <v>86.175</v>
      </c>
      <c r="L45" s="20">
        <v>137.2</v>
      </c>
      <c r="M45" s="21"/>
      <c r="N45" s="22">
        <f t="shared" si="3"/>
        <v>87.94871795</v>
      </c>
    </row>
    <row r="46" ht="14.25" customHeight="1">
      <c r="A46" s="6" t="s">
        <v>15</v>
      </c>
      <c r="B46" s="7">
        <v>6.0</v>
      </c>
      <c r="C46" s="7">
        <v>40.0</v>
      </c>
      <c r="D46" s="7">
        <v>2000.0</v>
      </c>
      <c r="E46" s="7">
        <v>125.0</v>
      </c>
      <c r="F46" s="8">
        <v>151.11666666666665</v>
      </c>
      <c r="G46" s="9">
        <v>0.4055555555555555</v>
      </c>
      <c r="H46" s="9">
        <v>96.38207601415479</v>
      </c>
      <c r="I46" s="10">
        <v>1.0325</v>
      </c>
      <c r="J46" s="19">
        <f t="shared" si="1"/>
        <v>0.9579711538</v>
      </c>
      <c r="K46" s="11">
        <f t="shared" si="2"/>
        <v>107.71875</v>
      </c>
      <c r="L46" s="12">
        <v>131.13</v>
      </c>
      <c r="M46" s="23"/>
      <c r="N46" s="13">
        <f t="shared" si="3"/>
        <v>84.05769231</v>
      </c>
    </row>
    <row r="47" ht="14.25" customHeight="1">
      <c r="A47" s="14" t="s">
        <v>15</v>
      </c>
      <c r="B47" s="15">
        <v>6.0</v>
      </c>
      <c r="C47" s="15">
        <v>40.0</v>
      </c>
      <c r="D47" s="15">
        <v>2000.0</v>
      </c>
      <c r="E47" s="15">
        <v>150.0</v>
      </c>
      <c r="F47" s="16">
        <v>184.23999999999998</v>
      </c>
      <c r="G47" s="17">
        <v>0.48333333333333334</v>
      </c>
      <c r="H47" s="17">
        <v>96.57539926811812</v>
      </c>
      <c r="I47" s="18">
        <v>1.0588505747126435</v>
      </c>
      <c r="J47" s="19">
        <f t="shared" si="1"/>
        <v>0.9565705128</v>
      </c>
      <c r="K47" s="11">
        <f t="shared" si="2"/>
        <v>129.2625</v>
      </c>
      <c r="L47" s="20">
        <v>135.5</v>
      </c>
      <c r="M47" s="21"/>
      <c r="N47" s="22">
        <f t="shared" si="3"/>
        <v>86.85897436</v>
      </c>
    </row>
    <row r="48" ht="14.25" customHeight="1">
      <c r="A48" s="6" t="s">
        <v>15</v>
      </c>
      <c r="B48" s="7">
        <v>6.0</v>
      </c>
      <c r="C48" s="7">
        <v>40.0</v>
      </c>
      <c r="D48" s="7">
        <v>2000.0</v>
      </c>
      <c r="E48" s="7">
        <v>175.0</v>
      </c>
      <c r="F48" s="8">
        <v>234.0</v>
      </c>
      <c r="G48" s="9">
        <v>0.5666666666666667</v>
      </c>
      <c r="H48" s="9">
        <v>96.36929396722759</v>
      </c>
      <c r="I48" s="10">
        <v>1.1470588235294117</v>
      </c>
      <c r="J48" s="19">
        <f t="shared" si="1"/>
        <v>0.9540384615</v>
      </c>
      <c r="K48" s="11">
        <f t="shared" si="2"/>
        <v>150.80625</v>
      </c>
      <c r="L48" s="12">
        <v>143.4</v>
      </c>
      <c r="M48" s="23"/>
      <c r="N48" s="13">
        <f t="shared" si="3"/>
        <v>91.92307692</v>
      </c>
    </row>
    <row r="49" ht="14.25" customHeight="1">
      <c r="A49" s="14" t="s">
        <v>15</v>
      </c>
      <c r="B49" s="15">
        <v>3.0</v>
      </c>
      <c r="C49" s="15">
        <v>30.0</v>
      </c>
      <c r="D49" s="15">
        <v>3000.0</v>
      </c>
      <c r="E49" s="15">
        <v>50.0</v>
      </c>
      <c r="F49" s="16">
        <v>31.116666666666664</v>
      </c>
      <c r="G49" s="17">
        <v>0.08800000000000001</v>
      </c>
      <c r="H49" s="17">
        <v>91.618461159203</v>
      </c>
      <c r="I49" s="18">
        <v>1.9641676134150163</v>
      </c>
      <c r="J49" s="19">
        <f t="shared" si="1"/>
        <v>0.8518589744</v>
      </c>
      <c r="K49" s="11">
        <f t="shared" si="2"/>
        <v>21.54375</v>
      </c>
      <c r="L49" s="20">
        <v>487.66</v>
      </c>
      <c r="M49" s="21"/>
      <c r="N49" s="22">
        <f t="shared" ref="N49:N96" si="4"> L73/1.56</f>
        <v>444.4230769</v>
      </c>
    </row>
    <row r="50" ht="14.25" customHeight="1">
      <c r="A50" s="6" t="s">
        <v>15</v>
      </c>
      <c r="B50" s="7">
        <v>3.0</v>
      </c>
      <c r="C50" s="7">
        <v>30.0</v>
      </c>
      <c r="D50" s="7">
        <v>3000.0</v>
      </c>
      <c r="E50" s="7">
        <v>75.0</v>
      </c>
      <c r="F50" s="8">
        <v>47.75333333333333</v>
      </c>
      <c r="G50" s="9">
        <v>0.21555555555555558</v>
      </c>
      <c r="H50" s="9">
        <v>95.31438312905603</v>
      </c>
      <c r="I50" s="10">
        <v>1.2307959401709403</v>
      </c>
      <c r="J50" s="19">
        <f t="shared" si="1"/>
        <v>0.9131837607</v>
      </c>
      <c r="K50" s="11">
        <f t="shared" si="2"/>
        <v>32.315625</v>
      </c>
      <c r="L50" s="12">
        <v>271.25</v>
      </c>
      <c r="M50" s="23"/>
      <c r="N50" s="13">
        <f t="shared" si="4"/>
        <v>260.4487179</v>
      </c>
    </row>
    <row r="51" ht="14.25" customHeight="1">
      <c r="A51" s="14" t="s">
        <v>15</v>
      </c>
      <c r="B51" s="15">
        <v>3.0</v>
      </c>
      <c r="C51" s="15">
        <v>30.0</v>
      </c>
      <c r="D51" s="15">
        <v>3000.0</v>
      </c>
      <c r="E51" s="15">
        <v>100.0</v>
      </c>
      <c r="F51" s="16">
        <v>68.25</v>
      </c>
      <c r="G51" s="17">
        <v>0.3333333333333333</v>
      </c>
      <c r="H51" s="17">
        <v>95.96358981390956</v>
      </c>
      <c r="I51" s="18">
        <v>1.1375</v>
      </c>
      <c r="J51" s="19">
        <f t="shared" si="1"/>
        <v>0.9212606838</v>
      </c>
      <c r="K51" s="11">
        <f t="shared" si="2"/>
        <v>43.0875</v>
      </c>
      <c r="L51" s="20">
        <v>231.63</v>
      </c>
      <c r="M51" s="21"/>
      <c r="N51" s="22">
        <f t="shared" si="4"/>
        <v>236.2179487</v>
      </c>
    </row>
    <row r="52" ht="14.25" customHeight="1">
      <c r="A52" s="6" t="s">
        <v>15</v>
      </c>
      <c r="B52" s="7">
        <v>3.0</v>
      </c>
      <c r="C52" s="7">
        <v>30.0</v>
      </c>
      <c r="D52" s="7">
        <v>3000.0</v>
      </c>
      <c r="E52" s="7">
        <v>125.0</v>
      </c>
      <c r="F52" s="8">
        <v>90.16000000000001</v>
      </c>
      <c r="G52" s="9">
        <v>0.4477777777777778</v>
      </c>
      <c r="H52" s="9">
        <v>95.9153474989245</v>
      </c>
      <c r="I52" s="10">
        <v>1.118665800303227</v>
      </c>
      <c r="J52" s="19">
        <f t="shared" si="1"/>
        <v>0.9182478632</v>
      </c>
      <c r="K52" s="11">
        <f t="shared" si="2"/>
        <v>53.859375</v>
      </c>
      <c r="L52" s="12">
        <v>236.15</v>
      </c>
      <c r="M52" s="23"/>
      <c r="N52" s="13">
        <f t="shared" si="4"/>
        <v>245.2564103</v>
      </c>
    </row>
    <row r="53" ht="14.25" customHeight="1">
      <c r="A53" s="14" t="s">
        <v>15</v>
      </c>
      <c r="B53" s="15">
        <v>3.0</v>
      </c>
      <c r="C53" s="15">
        <v>30.0</v>
      </c>
      <c r="D53" s="15">
        <v>3000.0</v>
      </c>
      <c r="E53" s="15">
        <v>150.0</v>
      </c>
      <c r="F53" s="16">
        <v>112.69000000000001</v>
      </c>
      <c r="G53" s="17">
        <v>0.5377777777777778</v>
      </c>
      <c r="H53" s="17">
        <v>95.34459992397797</v>
      </c>
      <c r="I53" s="18">
        <v>1.1641422325102881</v>
      </c>
      <c r="J53" s="19">
        <f t="shared" si="1"/>
        <v>0.9060405983</v>
      </c>
      <c r="K53" s="11">
        <f t="shared" si="2"/>
        <v>64.63125</v>
      </c>
      <c r="L53" s="20">
        <v>267.25</v>
      </c>
      <c r="M53" s="21"/>
      <c r="N53" s="22">
        <f t="shared" si="4"/>
        <v>281.8782051</v>
      </c>
    </row>
    <row r="54" ht="14.25" customHeight="1">
      <c r="A54" s="6" t="s">
        <v>15</v>
      </c>
      <c r="B54" s="7">
        <v>3.0</v>
      </c>
      <c r="C54" s="7">
        <v>30.0</v>
      </c>
      <c r="D54" s="7">
        <v>3000.0</v>
      </c>
      <c r="E54" s="7">
        <v>175.0</v>
      </c>
      <c r="F54" s="8">
        <v>148.35</v>
      </c>
      <c r="G54" s="9">
        <v>0.6148888888888889</v>
      </c>
      <c r="H54" s="9">
        <v>94.46351079762924</v>
      </c>
      <c r="I54" s="10">
        <v>1.3403548547193644</v>
      </c>
      <c r="J54" s="19">
        <f t="shared" si="1"/>
        <v>0.905982906</v>
      </c>
      <c r="K54" s="11">
        <f t="shared" si="2"/>
        <v>75.403125</v>
      </c>
      <c r="L54" s="12">
        <v>317.75</v>
      </c>
      <c r="M54" s="23"/>
      <c r="N54" s="13">
        <f t="shared" si="4"/>
        <v>282.0512821</v>
      </c>
    </row>
    <row r="55" ht="14.25" customHeight="1">
      <c r="A55" s="14" t="s">
        <v>15</v>
      </c>
      <c r="B55" s="15">
        <v>4.0</v>
      </c>
      <c r="C55" s="15">
        <v>30.0</v>
      </c>
      <c r="D55" s="15">
        <v>3000.0</v>
      </c>
      <c r="E55" s="15">
        <v>50.0</v>
      </c>
      <c r="F55" s="16">
        <v>41.09</v>
      </c>
      <c r="G55" s="17">
        <v>0.06025</v>
      </c>
      <c r="H55" s="17">
        <v>91.74524009936856</v>
      </c>
      <c r="I55" s="18">
        <v>2.8416900077227205</v>
      </c>
      <c r="J55" s="19">
        <f t="shared" si="1"/>
        <v>0.8658974359</v>
      </c>
      <c r="K55" s="11">
        <f t="shared" si="2"/>
        <v>28.725</v>
      </c>
      <c r="L55" s="20">
        <v>477.9</v>
      </c>
      <c r="M55" s="21"/>
      <c r="N55" s="22">
        <f t="shared" si="4"/>
        <v>402.3076923</v>
      </c>
    </row>
    <row r="56" ht="14.25" customHeight="1">
      <c r="A56" s="6" t="s">
        <v>15</v>
      </c>
      <c r="B56" s="7">
        <v>4.0</v>
      </c>
      <c r="C56" s="7">
        <v>30.0</v>
      </c>
      <c r="D56" s="7">
        <v>3000.0</v>
      </c>
      <c r="E56" s="7">
        <v>75.0</v>
      </c>
      <c r="F56" s="8">
        <v>59.74</v>
      </c>
      <c r="G56" s="9">
        <v>0.16558333333333333</v>
      </c>
      <c r="H56" s="9">
        <v>95.84530866174896</v>
      </c>
      <c r="I56" s="10">
        <v>1.503281176261332</v>
      </c>
      <c r="J56" s="19">
        <f t="shared" si="1"/>
        <v>0.9286324786</v>
      </c>
      <c r="K56" s="11">
        <f t="shared" si="2"/>
        <v>43.0875</v>
      </c>
      <c r="L56" s="12">
        <v>240.5</v>
      </c>
      <c r="M56" s="23"/>
      <c r="N56" s="13">
        <f t="shared" si="4"/>
        <v>214.1025641</v>
      </c>
    </row>
    <row r="57" ht="14.25" customHeight="1">
      <c r="A57" s="14" t="s">
        <v>15</v>
      </c>
      <c r="B57" s="15">
        <v>4.0</v>
      </c>
      <c r="C57" s="15">
        <v>30.0</v>
      </c>
      <c r="D57" s="15">
        <v>3000.0</v>
      </c>
      <c r="E57" s="15">
        <v>100.0</v>
      </c>
      <c r="F57" s="16">
        <v>81.95333333333333</v>
      </c>
      <c r="G57" s="17">
        <v>0.266</v>
      </c>
      <c r="H57" s="17">
        <v>96.67605902634405</v>
      </c>
      <c r="I57" s="18">
        <v>1.2837305614535268</v>
      </c>
      <c r="J57" s="19">
        <f t="shared" si="1"/>
        <v>0.9408205128</v>
      </c>
      <c r="K57" s="11">
        <f t="shared" si="2"/>
        <v>57.45</v>
      </c>
      <c r="L57" s="20">
        <v>192.3</v>
      </c>
      <c r="M57" s="21"/>
      <c r="N57" s="22">
        <f t="shared" si="4"/>
        <v>177.5384615</v>
      </c>
    </row>
    <row r="58" ht="14.25" customHeight="1">
      <c r="A58" s="6" t="s">
        <v>15</v>
      </c>
      <c r="B58" s="7">
        <v>4.0</v>
      </c>
      <c r="C58" s="7">
        <v>30.0</v>
      </c>
      <c r="D58" s="7">
        <v>3000.0</v>
      </c>
      <c r="E58" s="7">
        <v>125.0</v>
      </c>
      <c r="F58" s="8">
        <v>106.22000000000001</v>
      </c>
      <c r="G58" s="9">
        <v>0.36133333333333334</v>
      </c>
      <c r="H58" s="9">
        <v>96.9095313191197</v>
      </c>
      <c r="I58" s="10">
        <v>1.2248699781733856</v>
      </c>
      <c r="J58" s="19">
        <f t="shared" si="1"/>
        <v>0.9433119658</v>
      </c>
      <c r="K58" s="11">
        <f t="shared" si="2"/>
        <v>71.8125</v>
      </c>
      <c r="L58" s="12">
        <v>178.5</v>
      </c>
      <c r="M58" s="23"/>
      <c r="N58" s="13">
        <f t="shared" si="4"/>
        <v>170.0641026</v>
      </c>
    </row>
    <row r="59" ht="14.25" customHeight="1">
      <c r="A59" s="14" t="s">
        <v>15</v>
      </c>
      <c r="B59" s="15">
        <v>4.0</v>
      </c>
      <c r="C59" s="15">
        <v>30.0</v>
      </c>
      <c r="D59" s="15">
        <v>3000.0</v>
      </c>
      <c r="E59" s="15">
        <v>150.0</v>
      </c>
      <c r="F59" s="16">
        <v>131.04</v>
      </c>
      <c r="G59" s="17">
        <v>0.4391666666666667</v>
      </c>
      <c r="H59" s="17">
        <v>96.88724339703599</v>
      </c>
      <c r="I59" s="18">
        <v>1.2433795686426448</v>
      </c>
      <c r="J59" s="19">
        <f t="shared" si="1"/>
        <v>0.9394871795</v>
      </c>
      <c r="K59" s="11">
        <f t="shared" si="2"/>
        <v>86.175</v>
      </c>
      <c r="L59" s="20">
        <v>181.3</v>
      </c>
      <c r="M59" s="21"/>
      <c r="N59" s="22">
        <f t="shared" si="4"/>
        <v>181.5384615</v>
      </c>
    </row>
    <row r="60" ht="14.25" customHeight="1">
      <c r="A60" s="6" t="s">
        <v>15</v>
      </c>
      <c r="B60" s="7">
        <v>4.0</v>
      </c>
      <c r="C60" s="7">
        <v>30.0</v>
      </c>
      <c r="D60" s="7">
        <v>3000.0</v>
      </c>
      <c r="E60" s="7">
        <v>175.0</v>
      </c>
      <c r="F60" s="8">
        <v>167.90666666666664</v>
      </c>
      <c r="G60" s="9">
        <v>0.5</v>
      </c>
      <c r="H60" s="9">
        <v>96.75062354185286</v>
      </c>
      <c r="I60" s="10">
        <v>1.3992222222222221</v>
      </c>
      <c r="J60" s="19">
        <f t="shared" si="1"/>
        <v>0.9294871795</v>
      </c>
      <c r="K60" s="11">
        <f t="shared" si="2"/>
        <v>100.5375</v>
      </c>
      <c r="L60" s="12">
        <v>186.85</v>
      </c>
      <c r="M60" s="23"/>
      <c r="N60" s="13">
        <f t="shared" si="4"/>
        <v>211.5384615</v>
      </c>
    </row>
    <row r="61" ht="14.25" customHeight="1">
      <c r="A61" s="14" t="s">
        <v>15</v>
      </c>
      <c r="B61" s="15">
        <v>5.0</v>
      </c>
      <c r="C61" s="15">
        <v>30.0</v>
      </c>
      <c r="D61" s="15">
        <v>3000.0</v>
      </c>
      <c r="E61" s="15">
        <v>50.0</v>
      </c>
      <c r="F61" s="16">
        <v>52.800000000000004</v>
      </c>
      <c r="G61" s="17">
        <v>0.04773333333333333</v>
      </c>
      <c r="H61" s="17">
        <v>91.56785764782221</v>
      </c>
      <c r="I61" s="18">
        <v>3.6902504379430803</v>
      </c>
      <c r="J61" s="19">
        <f t="shared" si="1"/>
        <v>0.8621794872</v>
      </c>
      <c r="K61" s="11">
        <f t="shared" si="2"/>
        <v>35.90625</v>
      </c>
      <c r="L61" s="20">
        <v>490.3</v>
      </c>
      <c r="M61" s="21"/>
      <c r="N61" s="22">
        <f t="shared" si="4"/>
        <v>413.4615385</v>
      </c>
    </row>
    <row r="62" ht="14.25" customHeight="1">
      <c r="A62" s="6" t="s">
        <v>15</v>
      </c>
      <c r="B62" s="7">
        <v>5.0</v>
      </c>
      <c r="C62" s="7">
        <v>30.0</v>
      </c>
      <c r="D62" s="7">
        <v>3000.0</v>
      </c>
      <c r="E62" s="7">
        <v>75.0</v>
      </c>
      <c r="F62" s="8">
        <v>75.30000000000001</v>
      </c>
      <c r="G62" s="9">
        <v>0.13486666666666666</v>
      </c>
      <c r="H62" s="9">
        <v>96.0705936383149</v>
      </c>
      <c r="I62" s="10">
        <v>1.8611310081713335</v>
      </c>
      <c r="J62" s="19">
        <f t="shared" si="1"/>
        <v>0.9337179487</v>
      </c>
      <c r="K62" s="11">
        <f t="shared" si="2"/>
        <v>53.859375</v>
      </c>
      <c r="L62" s="12">
        <v>229.1</v>
      </c>
      <c r="M62" s="23"/>
      <c r="N62" s="13">
        <f t="shared" si="4"/>
        <v>198.8461538</v>
      </c>
    </row>
    <row r="63" ht="14.25" customHeight="1">
      <c r="A63" s="14" t="s">
        <v>15</v>
      </c>
      <c r="B63" s="15">
        <v>5.0</v>
      </c>
      <c r="C63" s="15">
        <v>30.0</v>
      </c>
      <c r="D63" s="15">
        <v>3000.0</v>
      </c>
      <c r="E63" s="15">
        <v>100.0</v>
      </c>
      <c r="F63" s="16">
        <v>100.81666666666666</v>
      </c>
      <c r="G63" s="17">
        <v>0.2166666666666667</v>
      </c>
      <c r="H63" s="17">
        <v>97.05666790835319</v>
      </c>
      <c r="I63" s="18">
        <v>1.5510603332475916</v>
      </c>
      <c r="J63" s="19">
        <f t="shared" si="1"/>
        <v>0.9485470085</v>
      </c>
      <c r="K63" s="11">
        <f t="shared" si="2"/>
        <v>71.8125</v>
      </c>
      <c r="L63" s="20">
        <v>170.9</v>
      </c>
      <c r="M63" s="21"/>
      <c r="N63" s="22">
        <f t="shared" si="4"/>
        <v>154.3589744</v>
      </c>
    </row>
    <row r="64" ht="14.25" customHeight="1">
      <c r="A64" s="6" t="s">
        <v>15</v>
      </c>
      <c r="B64" s="7">
        <v>5.0</v>
      </c>
      <c r="C64" s="7">
        <v>30.0</v>
      </c>
      <c r="D64" s="7">
        <v>3000.0</v>
      </c>
      <c r="E64" s="7">
        <v>125.0</v>
      </c>
      <c r="F64" s="8">
        <v>126.90000000000002</v>
      </c>
      <c r="G64" s="9">
        <v>0.29813333333333336</v>
      </c>
      <c r="H64" s="9">
        <v>97.40092912207717</v>
      </c>
      <c r="I64" s="10">
        <v>1.4188284066817012</v>
      </c>
      <c r="J64" s="19">
        <f t="shared" si="1"/>
        <v>0.9527350427</v>
      </c>
      <c r="K64" s="11">
        <f t="shared" si="2"/>
        <v>89.765625</v>
      </c>
      <c r="L64" s="12">
        <v>151.0</v>
      </c>
      <c r="M64" s="23"/>
      <c r="N64" s="13">
        <f t="shared" si="4"/>
        <v>141.7948718</v>
      </c>
    </row>
    <row r="65" ht="14.25" customHeight="1">
      <c r="A65" s="14" t="s">
        <v>15</v>
      </c>
      <c r="B65" s="15">
        <v>5.0</v>
      </c>
      <c r="C65" s="15">
        <v>30.0</v>
      </c>
      <c r="D65" s="15">
        <v>3000.0</v>
      </c>
      <c r="E65" s="15">
        <v>150.0</v>
      </c>
      <c r="F65" s="16">
        <v>154.56</v>
      </c>
      <c r="G65" s="17">
        <v>0.37446666666666667</v>
      </c>
      <c r="H65" s="17">
        <v>97.49799142464082</v>
      </c>
      <c r="I65" s="18">
        <v>1.3758237422488733</v>
      </c>
      <c r="J65" s="19">
        <f t="shared" si="1"/>
        <v>0.953241453</v>
      </c>
      <c r="K65" s="11">
        <f t="shared" si="2"/>
        <v>107.71875</v>
      </c>
      <c r="L65" s="20">
        <v>145.3</v>
      </c>
      <c r="M65" s="21"/>
      <c r="N65" s="22">
        <f t="shared" si="4"/>
        <v>140.275641</v>
      </c>
    </row>
    <row r="66" ht="14.25" customHeight="1">
      <c r="A66" s="6" t="s">
        <v>15</v>
      </c>
      <c r="B66" s="7">
        <v>5.0</v>
      </c>
      <c r="C66" s="7">
        <v>30.0</v>
      </c>
      <c r="D66" s="7">
        <v>3000.0</v>
      </c>
      <c r="E66" s="7">
        <v>175.0</v>
      </c>
      <c r="F66" s="8">
        <v>197.6</v>
      </c>
      <c r="G66" s="9">
        <v>0.4454666666666667</v>
      </c>
      <c r="H66" s="9">
        <v>97.44652718814784</v>
      </c>
      <c r="I66" s="10">
        <v>1.4785996853146146</v>
      </c>
      <c r="J66" s="19">
        <f t="shared" si="1"/>
        <v>0.9519230769</v>
      </c>
      <c r="K66" s="11">
        <f t="shared" si="2"/>
        <v>125.671875</v>
      </c>
      <c r="L66" s="12">
        <v>148.05</v>
      </c>
      <c r="M66" s="23"/>
      <c r="N66" s="13">
        <f t="shared" si="4"/>
        <v>144.2307692</v>
      </c>
    </row>
    <row r="67" ht="14.25" customHeight="1">
      <c r="A67" s="14" t="s">
        <v>15</v>
      </c>
      <c r="B67" s="15">
        <v>6.0</v>
      </c>
      <c r="C67" s="15">
        <v>30.0</v>
      </c>
      <c r="D67" s="15">
        <v>3000.0</v>
      </c>
      <c r="E67" s="15">
        <v>50.0</v>
      </c>
      <c r="F67" s="16">
        <v>65.78</v>
      </c>
      <c r="G67" s="17">
        <v>0.03361111111111112</v>
      </c>
      <c r="H67" s="17">
        <v>91.18673845031111</v>
      </c>
      <c r="I67" s="18">
        <v>5.436393390582839</v>
      </c>
      <c r="J67" s="19">
        <f t="shared" si="1"/>
        <v>0.8621153846</v>
      </c>
      <c r="K67" s="11">
        <f t="shared" si="2"/>
        <v>43.0875</v>
      </c>
      <c r="L67" s="20">
        <v>513.7</v>
      </c>
      <c r="M67" s="21"/>
      <c r="N67" s="22">
        <f t="shared" si="4"/>
        <v>413.6538462</v>
      </c>
    </row>
    <row r="68" ht="14.25" customHeight="1">
      <c r="A68" s="6" t="s">
        <v>15</v>
      </c>
      <c r="B68" s="7">
        <v>6.0</v>
      </c>
      <c r="C68" s="7">
        <v>30.0</v>
      </c>
      <c r="D68" s="7">
        <v>3000.0</v>
      </c>
      <c r="E68" s="7">
        <v>75.0</v>
      </c>
      <c r="F68" s="8">
        <v>91.24333333333334</v>
      </c>
      <c r="G68" s="9">
        <v>0.10483333333333333</v>
      </c>
      <c r="H68" s="9">
        <v>96.2778749587439</v>
      </c>
      <c r="I68" s="10">
        <v>2.417731060656799</v>
      </c>
      <c r="J68" s="19">
        <f t="shared" si="1"/>
        <v>0.9366880342</v>
      </c>
      <c r="K68" s="11">
        <f t="shared" si="2"/>
        <v>64.63125</v>
      </c>
      <c r="L68" s="12">
        <v>217.0</v>
      </c>
      <c r="M68" s="23"/>
      <c r="N68" s="13">
        <f t="shared" si="4"/>
        <v>189.9358974</v>
      </c>
    </row>
    <row r="69" ht="14.25" customHeight="1">
      <c r="A69" s="14" t="s">
        <v>15</v>
      </c>
      <c r="B69" s="15">
        <v>6.0</v>
      </c>
      <c r="C69" s="15">
        <v>30.0</v>
      </c>
      <c r="D69" s="15">
        <v>3000.0</v>
      </c>
      <c r="E69" s="15">
        <v>100.0</v>
      </c>
      <c r="F69" s="16">
        <v>118.55999999999999</v>
      </c>
      <c r="G69" s="17">
        <v>0.17577777777777778</v>
      </c>
      <c r="H69" s="17">
        <v>97.32704435817224</v>
      </c>
      <c r="I69" s="18">
        <v>1.8735882209233088</v>
      </c>
      <c r="J69" s="19">
        <f t="shared" si="1"/>
        <v>0.9536324786</v>
      </c>
      <c r="K69" s="11">
        <f t="shared" si="2"/>
        <v>86.175</v>
      </c>
      <c r="L69" s="20">
        <v>155.8</v>
      </c>
      <c r="M69" s="21"/>
      <c r="N69" s="22">
        <f t="shared" si="4"/>
        <v>139.1025641</v>
      </c>
    </row>
    <row r="70" ht="14.25" customHeight="1">
      <c r="A70" s="6" t="s">
        <v>15</v>
      </c>
      <c r="B70" s="7">
        <v>6.0</v>
      </c>
      <c r="C70" s="7">
        <v>30.0</v>
      </c>
      <c r="D70" s="7">
        <v>3000.0</v>
      </c>
      <c r="E70" s="7">
        <v>125.0</v>
      </c>
      <c r="F70" s="8">
        <v>148.15333333333334</v>
      </c>
      <c r="G70" s="9">
        <v>0.2644444444444445</v>
      </c>
      <c r="H70" s="9">
        <v>97.7062971477443</v>
      </c>
      <c r="I70" s="10">
        <v>1.6602324362462755</v>
      </c>
      <c r="J70" s="19">
        <f t="shared" si="1"/>
        <v>0.9580555556</v>
      </c>
      <c r="K70" s="11">
        <f t="shared" si="2"/>
        <v>107.71875</v>
      </c>
      <c r="L70" s="12">
        <v>133.7</v>
      </c>
      <c r="M70" s="23"/>
      <c r="N70" s="13">
        <f t="shared" si="4"/>
        <v>125.8333333</v>
      </c>
    </row>
    <row r="71" ht="14.25" customHeight="1">
      <c r="A71" s="14" t="s">
        <v>15</v>
      </c>
      <c r="B71" s="15">
        <v>6.0</v>
      </c>
      <c r="C71" s="15">
        <v>30.0</v>
      </c>
      <c r="D71" s="15">
        <v>3000.0</v>
      </c>
      <c r="E71" s="15">
        <v>150.0</v>
      </c>
      <c r="F71" s="16">
        <v>172.2933333333333</v>
      </c>
      <c r="G71" s="17">
        <v>0.31377777777777777</v>
      </c>
      <c r="H71" s="17">
        <v>97.85951343636391</v>
      </c>
      <c r="I71" s="18">
        <v>1.525577568142089</v>
      </c>
      <c r="J71" s="19">
        <f t="shared" si="1"/>
        <v>0.9599145299</v>
      </c>
      <c r="K71" s="11">
        <f t="shared" si="2"/>
        <v>129.2625</v>
      </c>
      <c r="L71" s="20">
        <v>124.7</v>
      </c>
      <c r="M71" s="21"/>
      <c r="N71" s="22">
        <f t="shared" si="4"/>
        <v>120.2564103</v>
      </c>
    </row>
    <row r="72" ht="14.25" customHeight="1">
      <c r="A72" s="6" t="s">
        <v>15</v>
      </c>
      <c r="B72" s="7">
        <v>6.0</v>
      </c>
      <c r="C72" s="7">
        <v>30.0</v>
      </c>
      <c r="D72" s="7">
        <v>3000.0</v>
      </c>
      <c r="E72" s="7">
        <v>175.0</v>
      </c>
      <c r="F72" s="8">
        <v>218.98666666666665</v>
      </c>
      <c r="G72" s="9">
        <v>0.3787222222222222</v>
      </c>
      <c r="H72" s="9">
        <v>97.85113195683356</v>
      </c>
      <c r="I72" s="10">
        <v>1.606419264657947</v>
      </c>
      <c r="J72" s="19">
        <f t="shared" si="1"/>
        <v>0.9572649573</v>
      </c>
      <c r="K72" s="11">
        <f t="shared" si="2"/>
        <v>150.80625</v>
      </c>
      <c r="L72" s="12">
        <v>125.1</v>
      </c>
      <c r="M72" s="23"/>
      <c r="N72" s="13">
        <f t="shared" si="4"/>
        <v>128.2051282</v>
      </c>
    </row>
    <row r="73" ht="14.25" customHeight="1">
      <c r="A73" s="14" t="s">
        <v>15</v>
      </c>
      <c r="B73" s="15">
        <v>3.0</v>
      </c>
      <c r="C73" s="15">
        <v>40.0</v>
      </c>
      <c r="D73" s="15">
        <v>3000.0</v>
      </c>
      <c r="E73" s="15">
        <v>50.0</v>
      </c>
      <c r="F73" s="16">
        <v>32.48000000000001</v>
      </c>
      <c r="G73" s="17">
        <v>0.11055555555555556</v>
      </c>
      <c r="H73" s="17">
        <v>88.19522916455992</v>
      </c>
      <c r="I73" s="18">
        <v>1.632185880002332</v>
      </c>
      <c r="J73" s="19">
        <f t="shared" si="1"/>
        <v>0.9647435897</v>
      </c>
      <c r="K73" s="11">
        <f t="shared" si="2"/>
        <v>21.54375</v>
      </c>
      <c r="L73" s="20">
        <v>693.3</v>
      </c>
      <c r="M73" s="21"/>
      <c r="N73" s="22">
        <f t="shared" si="4"/>
        <v>105.7692308</v>
      </c>
    </row>
    <row r="74" ht="14.25" customHeight="1">
      <c r="A74" s="6" t="s">
        <v>15</v>
      </c>
      <c r="B74" s="7">
        <v>3.0</v>
      </c>
      <c r="C74" s="7">
        <v>40.0</v>
      </c>
      <c r="D74" s="7">
        <v>3000.0</v>
      </c>
      <c r="E74" s="7">
        <v>75.0</v>
      </c>
      <c r="F74" s="8">
        <v>48.88666666666666</v>
      </c>
      <c r="G74" s="9">
        <v>0.266</v>
      </c>
      <c r="H74" s="9">
        <v>93.07307648596431</v>
      </c>
      <c r="I74" s="10">
        <v>1.0210202715614993</v>
      </c>
      <c r="J74" s="19">
        <f t="shared" si="1"/>
        <v>0.9576923077</v>
      </c>
      <c r="K74" s="11">
        <f t="shared" si="2"/>
        <v>32.315625</v>
      </c>
      <c r="L74" s="12">
        <v>406.3</v>
      </c>
      <c r="M74" s="23"/>
      <c r="N74" s="13">
        <f t="shared" si="4"/>
        <v>126.9230769</v>
      </c>
    </row>
    <row r="75" ht="14.25" customHeight="1">
      <c r="A75" s="14" t="s">
        <v>15</v>
      </c>
      <c r="B75" s="15">
        <v>3.0</v>
      </c>
      <c r="C75" s="15">
        <v>40.0</v>
      </c>
      <c r="D75" s="15">
        <v>3000.0</v>
      </c>
      <c r="E75" s="15">
        <v>100.0</v>
      </c>
      <c r="F75" s="16">
        <v>69.42</v>
      </c>
      <c r="G75" s="17">
        <v>0.40644444444444444</v>
      </c>
      <c r="H75" s="17">
        <v>93.70070681963313</v>
      </c>
      <c r="I75" s="18">
        <v>0.94887973655639</v>
      </c>
      <c r="J75" s="19">
        <f t="shared" si="1"/>
        <v>0.9373290598</v>
      </c>
      <c r="K75" s="11">
        <f t="shared" si="2"/>
        <v>43.0875</v>
      </c>
      <c r="L75" s="20">
        <v>368.5</v>
      </c>
      <c r="M75" s="21"/>
      <c r="N75" s="22">
        <f t="shared" si="4"/>
        <v>188.0128205</v>
      </c>
    </row>
    <row r="76" ht="14.25" customHeight="1">
      <c r="A76" s="6" t="s">
        <v>15</v>
      </c>
      <c r="B76" s="7">
        <v>3.0</v>
      </c>
      <c r="C76" s="7">
        <v>40.0</v>
      </c>
      <c r="D76" s="7">
        <v>3000.0</v>
      </c>
      <c r="E76" s="7">
        <v>125.0</v>
      </c>
      <c r="F76" s="8">
        <v>89.75999999999999</v>
      </c>
      <c r="G76" s="9">
        <v>0.52</v>
      </c>
      <c r="H76" s="9">
        <v>93.41911972115493</v>
      </c>
      <c r="I76" s="10">
        <v>0.9590006304450518</v>
      </c>
      <c r="J76" s="19">
        <f t="shared" si="1"/>
        <v>0.9654423077</v>
      </c>
      <c r="K76" s="11">
        <f t="shared" si="2"/>
        <v>53.859375</v>
      </c>
      <c r="L76" s="12">
        <v>382.6</v>
      </c>
      <c r="M76" s="23"/>
      <c r="N76" s="13">
        <f t="shared" si="4"/>
        <v>103.6730769</v>
      </c>
    </row>
    <row r="77" ht="14.25" customHeight="1">
      <c r="A77" s="14" t="s">
        <v>15</v>
      </c>
      <c r="B77" s="15">
        <v>3.0</v>
      </c>
      <c r="C77" s="15">
        <v>40.0</v>
      </c>
      <c r="D77" s="15">
        <v>3000.0</v>
      </c>
      <c r="E77" s="15">
        <v>150.0</v>
      </c>
      <c r="F77" s="16">
        <v>114.85333333333334</v>
      </c>
      <c r="G77" s="17">
        <v>0.6133333333333334</v>
      </c>
      <c r="H77" s="17">
        <v>92.4031181220109</v>
      </c>
      <c r="I77" s="18">
        <v>1.0403381642512077</v>
      </c>
      <c r="J77" s="19">
        <f t="shared" si="1"/>
        <v>0.971715812</v>
      </c>
      <c r="K77" s="11">
        <f t="shared" si="2"/>
        <v>64.63125</v>
      </c>
      <c r="L77" s="20">
        <v>439.73</v>
      </c>
      <c r="M77" s="21"/>
      <c r="N77" s="22">
        <f t="shared" si="4"/>
        <v>84.8525641</v>
      </c>
    </row>
    <row r="78" ht="14.25" customHeight="1">
      <c r="A78" s="6" t="s">
        <v>15</v>
      </c>
      <c r="B78" s="7">
        <v>4.0</v>
      </c>
      <c r="C78" s="7">
        <v>40.0</v>
      </c>
      <c r="D78" s="7">
        <v>3000.0</v>
      </c>
      <c r="E78" s="7">
        <v>50.0</v>
      </c>
      <c r="F78" s="8">
        <v>38.8</v>
      </c>
      <c r="G78" s="9">
        <v>0.07766666666666666</v>
      </c>
      <c r="H78" s="9">
        <v>89.32599446852367</v>
      </c>
      <c r="I78" s="10">
        <v>2.08156419446742</v>
      </c>
      <c r="J78" s="19">
        <f t="shared" si="1"/>
        <v>0.9738247863</v>
      </c>
      <c r="K78" s="11">
        <f t="shared" si="2"/>
        <v>28.725</v>
      </c>
      <c r="L78" s="12">
        <v>440.0</v>
      </c>
      <c r="M78" s="23"/>
      <c r="N78" s="13">
        <f t="shared" si="4"/>
        <v>78.52564103</v>
      </c>
    </row>
    <row r="79" ht="14.25" customHeight="1">
      <c r="A79" s="14" t="s">
        <v>15</v>
      </c>
      <c r="B79" s="15">
        <v>4.0</v>
      </c>
      <c r="C79" s="15">
        <v>40.0</v>
      </c>
      <c r="D79" s="15">
        <v>3000.0</v>
      </c>
      <c r="E79" s="15">
        <v>75.0</v>
      </c>
      <c r="F79" s="16">
        <v>59.029999999999994</v>
      </c>
      <c r="G79" s="17">
        <v>0.2014166666666667</v>
      </c>
      <c r="H79" s="17">
        <v>94.32037362151027</v>
      </c>
      <c r="I79" s="18">
        <v>1.221069764818676</v>
      </c>
      <c r="J79" s="19">
        <f t="shared" si="1"/>
        <v>0.9734401709</v>
      </c>
      <c r="K79" s="11">
        <f t="shared" si="2"/>
        <v>43.0875</v>
      </c>
      <c r="L79" s="20">
        <v>627.6</v>
      </c>
      <c r="M79" s="21"/>
      <c r="N79" s="22">
        <f t="shared" si="4"/>
        <v>79.67948718</v>
      </c>
    </row>
    <row r="80" ht="14.25" customHeight="1">
      <c r="A80" s="6" t="s">
        <v>15</v>
      </c>
      <c r="B80" s="7">
        <v>4.0</v>
      </c>
      <c r="C80" s="7">
        <v>40.0</v>
      </c>
      <c r="D80" s="7">
        <v>3000.0</v>
      </c>
      <c r="E80" s="7">
        <v>100.0</v>
      </c>
      <c r="F80" s="8">
        <v>80.66000000000001</v>
      </c>
      <c r="G80" s="9">
        <v>0.3225</v>
      </c>
      <c r="H80" s="9">
        <v>95.28299720026187</v>
      </c>
      <c r="I80" s="10">
        <v>1.0421188630490956</v>
      </c>
      <c r="J80" s="19">
        <f t="shared" si="1"/>
        <v>0.9714316239</v>
      </c>
      <c r="K80" s="11">
        <f t="shared" si="2"/>
        <v>57.45</v>
      </c>
      <c r="L80" s="12">
        <v>334.0</v>
      </c>
      <c r="M80" s="23"/>
      <c r="N80" s="13">
        <f t="shared" si="4"/>
        <v>85.70512821</v>
      </c>
    </row>
    <row r="81" ht="14.25" customHeight="1">
      <c r="A81" s="14" t="s">
        <v>15</v>
      </c>
      <c r="B81" s="15">
        <v>4.0</v>
      </c>
      <c r="C81" s="15">
        <v>40.0</v>
      </c>
      <c r="D81" s="15">
        <v>3000.0</v>
      </c>
      <c r="E81" s="15">
        <v>125.0</v>
      </c>
      <c r="F81" s="16">
        <v>105.33999999999999</v>
      </c>
      <c r="G81" s="17">
        <v>0.43341666666666673</v>
      </c>
      <c r="H81" s="17">
        <v>95.47416035996552</v>
      </c>
      <c r="I81" s="18">
        <v>1.0126903915976464</v>
      </c>
      <c r="J81" s="19">
        <f t="shared" si="1"/>
        <v>0.9404764957</v>
      </c>
      <c r="K81" s="11">
        <f t="shared" si="2"/>
        <v>71.8125</v>
      </c>
      <c r="L81" s="20">
        <v>276.96</v>
      </c>
      <c r="M81" s="21"/>
      <c r="N81" s="22">
        <f t="shared" si="4"/>
        <v>178.5705128</v>
      </c>
    </row>
    <row r="82" ht="14.25" customHeight="1">
      <c r="A82" s="6" t="s">
        <v>15</v>
      </c>
      <c r="B82" s="7">
        <v>4.0</v>
      </c>
      <c r="C82" s="7">
        <v>40.0</v>
      </c>
      <c r="D82" s="7">
        <v>3000.0</v>
      </c>
      <c r="E82" s="7">
        <v>150.0</v>
      </c>
      <c r="F82" s="8">
        <v>132.16</v>
      </c>
      <c r="G82" s="9">
        <v>0.5256666666666666</v>
      </c>
      <c r="H82" s="9">
        <v>95.15345197587696</v>
      </c>
      <c r="I82" s="10">
        <v>1.0475620212242602</v>
      </c>
      <c r="J82" s="19">
        <f t="shared" si="1"/>
        <v>0.967991453</v>
      </c>
      <c r="K82" s="11">
        <f t="shared" si="2"/>
        <v>86.175</v>
      </c>
      <c r="L82" s="12">
        <v>265.3</v>
      </c>
      <c r="M82" s="23"/>
      <c r="N82" s="13">
        <f t="shared" si="4"/>
        <v>96.02564103</v>
      </c>
    </row>
    <row r="83" ht="14.25" customHeight="1">
      <c r="A83" s="14" t="s">
        <v>15</v>
      </c>
      <c r="B83" s="15">
        <v>5.0</v>
      </c>
      <c r="C83" s="15">
        <v>40.0</v>
      </c>
      <c r="D83" s="15">
        <v>3000.0</v>
      </c>
      <c r="E83" s="15">
        <v>50.0</v>
      </c>
      <c r="F83" s="16">
        <v>52.053333333333335</v>
      </c>
      <c r="G83" s="17">
        <v>0.0636</v>
      </c>
      <c r="H83" s="17">
        <v>89.05914233518395</v>
      </c>
      <c r="I83" s="18">
        <v>2.7281621243885392</v>
      </c>
      <c r="J83" s="19">
        <f t="shared" si="1"/>
        <v>0.9750854701</v>
      </c>
      <c r="K83" s="11">
        <f t="shared" si="2"/>
        <v>35.90625</v>
      </c>
      <c r="L83" s="20">
        <v>283.2</v>
      </c>
      <c r="M83" s="21"/>
      <c r="N83" s="22">
        <f t="shared" si="4"/>
        <v>74.74358974</v>
      </c>
    </row>
    <row r="84" ht="14.25" customHeight="1">
      <c r="A84" s="6" t="s">
        <v>15</v>
      </c>
      <c r="B84" s="7">
        <v>5.0</v>
      </c>
      <c r="C84" s="7">
        <v>40.0</v>
      </c>
      <c r="D84" s="7">
        <v>3000.0</v>
      </c>
      <c r="E84" s="7">
        <v>75.0</v>
      </c>
      <c r="F84" s="8">
        <v>74.21333333333334</v>
      </c>
      <c r="G84" s="9">
        <v>0.16593333333333332</v>
      </c>
      <c r="H84" s="9">
        <v>94.7352634004459</v>
      </c>
      <c r="I84" s="10">
        <v>1.490866582081525</v>
      </c>
      <c r="J84" s="19">
        <f t="shared" si="1"/>
        <v>0.9775</v>
      </c>
      <c r="K84" s="11">
        <f t="shared" si="2"/>
        <v>53.859375</v>
      </c>
      <c r="L84" s="12">
        <v>330.0</v>
      </c>
      <c r="M84" s="23"/>
      <c r="N84" s="13">
        <f t="shared" si="4"/>
        <v>67.5</v>
      </c>
    </row>
    <row r="85" ht="14.25" customHeight="1">
      <c r="A85" s="14" t="s">
        <v>15</v>
      </c>
      <c r="B85" s="15">
        <v>5.0</v>
      </c>
      <c r="C85" s="15">
        <v>40.0</v>
      </c>
      <c r="D85" s="15">
        <v>3000.0</v>
      </c>
      <c r="E85" s="15">
        <v>100.0</v>
      </c>
      <c r="F85" s="16">
        <v>100.32</v>
      </c>
      <c r="G85" s="17">
        <v>0.272</v>
      </c>
      <c r="H85" s="17">
        <v>95.9052317716338</v>
      </c>
      <c r="I85" s="18">
        <v>1.2294117647058822</v>
      </c>
      <c r="J85" s="19">
        <f t="shared" si="1"/>
        <v>0.9780555556</v>
      </c>
      <c r="K85" s="11">
        <f t="shared" si="2"/>
        <v>71.8125</v>
      </c>
      <c r="L85" s="20">
        <v>645.0</v>
      </c>
      <c r="M85" s="21"/>
      <c r="N85" s="22">
        <f t="shared" si="4"/>
        <v>65.83333333</v>
      </c>
    </row>
    <row r="86" ht="14.25" customHeight="1">
      <c r="A86" s="6" t="s">
        <v>15</v>
      </c>
      <c r="B86" s="7">
        <v>5.0</v>
      </c>
      <c r="C86" s="7">
        <v>40.0</v>
      </c>
      <c r="D86" s="7">
        <v>3000.0</v>
      </c>
      <c r="E86" s="7">
        <v>125.0</v>
      </c>
      <c r="F86" s="8">
        <v>125.96</v>
      </c>
      <c r="G86" s="9">
        <v>0.3682666666666667</v>
      </c>
      <c r="H86" s="9">
        <v>96.23173005593986</v>
      </c>
      <c r="I86" s="10">
        <v>1.1401304891729718</v>
      </c>
      <c r="J86" s="19">
        <f t="shared" si="1"/>
        <v>0.9775213675</v>
      </c>
      <c r="K86" s="11">
        <f t="shared" si="2"/>
        <v>89.765625</v>
      </c>
      <c r="L86" s="12">
        <v>310.2</v>
      </c>
      <c r="M86" s="23"/>
      <c r="N86" s="13">
        <f t="shared" si="4"/>
        <v>67.43589744</v>
      </c>
    </row>
    <row r="87" ht="14.25" customHeight="1">
      <c r="A87" s="14" t="s">
        <v>15</v>
      </c>
      <c r="B87" s="15">
        <v>5.0</v>
      </c>
      <c r="C87" s="15">
        <v>40.0</v>
      </c>
      <c r="D87" s="15">
        <v>3000.0</v>
      </c>
      <c r="E87" s="15">
        <v>150.0</v>
      </c>
      <c r="F87" s="16">
        <v>157.35999999999999</v>
      </c>
      <c r="G87" s="17">
        <v>0.4606666666666666</v>
      </c>
      <c r="H87" s="17">
        <v>96.26904159012933</v>
      </c>
      <c r="I87" s="18">
        <v>1.1386444151661541</v>
      </c>
      <c r="J87" s="19">
        <f t="shared" si="1"/>
        <v>0.9371153846</v>
      </c>
      <c r="K87" s="11">
        <f t="shared" si="2"/>
        <v>107.71875</v>
      </c>
      <c r="L87" s="20">
        <v>240.8</v>
      </c>
      <c r="M87" s="21"/>
      <c r="N87" s="22">
        <f t="shared" si="4"/>
        <v>188.6538462</v>
      </c>
    </row>
    <row r="88" ht="14.25" customHeight="1">
      <c r="A88" s="6" t="s">
        <v>15</v>
      </c>
      <c r="B88" s="7">
        <v>6.0</v>
      </c>
      <c r="C88" s="7">
        <v>40.0</v>
      </c>
      <c r="D88" s="7">
        <v>3000.0</v>
      </c>
      <c r="E88" s="7">
        <v>50.0</v>
      </c>
      <c r="F88" s="8">
        <v>67.39</v>
      </c>
      <c r="G88" s="9">
        <v>0.0515</v>
      </c>
      <c r="H88" s="9">
        <v>89.07326011735881</v>
      </c>
      <c r="I88" s="10">
        <v>3.6349199677769604</v>
      </c>
      <c r="J88" s="19">
        <f t="shared" si="1"/>
        <v>0.9696153846</v>
      </c>
      <c r="K88" s="11">
        <f t="shared" si="2"/>
        <v>43.0875</v>
      </c>
      <c r="L88" s="12">
        <v>221.2</v>
      </c>
      <c r="M88" s="23"/>
      <c r="N88" s="13">
        <f t="shared" si="4"/>
        <v>91.15384615</v>
      </c>
    </row>
    <row r="89" ht="14.25" customHeight="1">
      <c r="A89" s="14" t="s">
        <v>15</v>
      </c>
      <c r="B89" s="15">
        <v>6.0</v>
      </c>
      <c r="C89" s="15">
        <v>40.0</v>
      </c>
      <c r="D89" s="15">
        <v>3000.0</v>
      </c>
      <c r="E89" s="15">
        <v>75.0</v>
      </c>
      <c r="F89" s="16">
        <v>94.55</v>
      </c>
      <c r="G89" s="17">
        <v>0.13855555555555554</v>
      </c>
      <c r="H89" s="17">
        <v>94.98250127909456</v>
      </c>
      <c r="I89" s="18">
        <v>1.8955535824196341</v>
      </c>
      <c r="J89" s="19">
        <f t="shared" si="1"/>
        <v>0.9769444444</v>
      </c>
      <c r="K89" s="11">
        <f t="shared" si="2"/>
        <v>64.63125</v>
      </c>
      <c r="L89" s="20">
        <v>218.83</v>
      </c>
      <c r="M89" s="21"/>
      <c r="N89" s="22">
        <f t="shared" si="4"/>
        <v>69.16666667</v>
      </c>
    </row>
    <row r="90" ht="14.25" customHeight="1">
      <c r="A90" s="6" t="s">
        <v>15</v>
      </c>
      <c r="B90" s="7">
        <v>6.0</v>
      </c>
      <c r="C90" s="7">
        <v>40.0</v>
      </c>
      <c r="D90" s="7">
        <v>3000.0</v>
      </c>
      <c r="E90" s="7">
        <v>100.0</v>
      </c>
      <c r="F90" s="8">
        <v>123.24000000000001</v>
      </c>
      <c r="G90" s="9">
        <v>0.23305555555555554</v>
      </c>
      <c r="H90" s="9">
        <v>96.31879194309484</v>
      </c>
      <c r="I90" s="10">
        <v>1.4689709789233563</v>
      </c>
      <c r="J90" s="19">
        <f t="shared" si="1"/>
        <v>0.9796623932</v>
      </c>
      <c r="K90" s="11">
        <f t="shared" si="2"/>
        <v>86.175</v>
      </c>
      <c r="L90" s="12">
        <v>225.0</v>
      </c>
      <c r="M90" s="23"/>
      <c r="N90" s="13">
        <f t="shared" si="4"/>
        <v>61.01282051</v>
      </c>
    </row>
    <row r="91" ht="14.25" customHeight="1">
      <c r="A91" s="14" t="s">
        <v>15</v>
      </c>
      <c r="B91" s="15">
        <v>6.0</v>
      </c>
      <c r="C91" s="15">
        <v>40.0</v>
      </c>
      <c r="D91" s="15">
        <v>3000.0</v>
      </c>
      <c r="E91" s="15">
        <v>125.0</v>
      </c>
      <c r="F91" s="16">
        <v>141.78333333333333</v>
      </c>
      <c r="G91" s="17">
        <v>0.31888888888888883</v>
      </c>
      <c r="H91" s="17">
        <v>96.6674207290481</v>
      </c>
      <c r="I91" s="18">
        <v>1.2352580533740547</v>
      </c>
      <c r="J91" s="19">
        <f t="shared" si="1"/>
        <v>0.9807692308</v>
      </c>
      <c r="K91" s="11">
        <f t="shared" si="2"/>
        <v>107.71875</v>
      </c>
      <c r="L91" s="20">
        <v>645.3</v>
      </c>
      <c r="M91" s="21"/>
      <c r="N91" s="22">
        <f t="shared" si="4"/>
        <v>57.69230769</v>
      </c>
    </row>
    <row r="92" ht="14.25" customHeight="1">
      <c r="A92" s="6" t="s">
        <v>15</v>
      </c>
      <c r="B92" s="7">
        <v>6.0</v>
      </c>
      <c r="C92" s="7">
        <v>40.0</v>
      </c>
      <c r="D92" s="7">
        <v>3000.0</v>
      </c>
      <c r="E92" s="7">
        <v>150.0</v>
      </c>
      <c r="F92" s="8">
        <v>101.81666666666666</v>
      </c>
      <c r="G92" s="9">
        <v>0.39999999999999997</v>
      </c>
      <c r="H92" s="9">
        <v>96.81096898310649</v>
      </c>
      <c r="I92" s="10">
        <v>0.7070601851851851</v>
      </c>
      <c r="J92" s="19">
        <f t="shared" si="1"/>
        <v>0.9807692308</v>
      </c>
      <c r="K92" s="11">
        <f t="shared" si="2"/>
        <v>129.2625</v>
      </c>
      <c r="L92" s="12">
        <v>296.3</v>
      </c>
      <c r="M92" s="23"/>
      <c r="N92" s="13">
        <f t="shared" si="4"/>
        <v>57.69230769</v>
      </c>
    </row>
    <row r="93" ht="14.25" customHeight="1">
      <c r="A93" s="14" t="s">
        <v>15</v>
      </c>
      <c r="B93" s="15">
        <v>3.0</v>
      </c>
      <c r="C93" s="15">
        <v>30.0</v>
      </c>
      <c r="D93" s="15">
        <v>2500.0</v>
      </c>
      <c r="E93" s="15">
        <v>50.0</v>
      </c>
      <c r="F93" s="16">
        <v>31.919999999999998</v>
      </c>
      <c r="G93" s="17">
        <v>0.10034825158380715</v>
      </c>
      <c r="H93" s="17">
        <v>94.04918997898308</v>
      </c>
      <c r="I93" s="18">
        <v>1.7772872538089928</v>
      </c>
      <c r="J93" s="19">
        <f t="shared" si="1"/>
        <v>0.894025641</v>
      </c>
      <c r="K93" s="11">
        <f t="shared" si="2"/>
        <v>21.54375</v>
      </c>
      <c r="L93" s="20">
        <v>217.0</v>
      </c>
      <c r="M93" s="21"/>
      <c r="N93" s="22">
        <f t="shared" si="4"/>
        <v>264.9358974</v>
      </c>
    </row>
    <row r="94" ht="14.25" customHeight="1">
      <c r="A94" s="6" t="s">
        <v>15</v>
      </c>
      <c r="B94" s="7">
        <v>3.0</v>
      </c>
      <c r="C94" s="7">
        <v>30.0</v>
      </c>
      <c r="D94" s="7">
        <v>2500.0</v>
      </c>
      <c r="E94" s="7">
        <v>75.0</v>
      </c>
      <c r="F94" s="8">
        <v>50.25</v>
      </c>
      <c r="G94" s="9">
        <v>0.23977777777777776</v>
      </c>
      <c r="H94" s="9">
        <v>96.51143782272004</v>
      </c>
      <c r="I94" s="10">
        <v>1.1642648044980917</v>
      </c>
      <c r="J94" s="19">
        <f t="shared" si="1"/>
        <v>0.9346153846</v>
      </c>
      <c r="K94" s="11">
        <f t="shared" si="2"/>
        <v>32.315625</v>
      </c>
      <c r="L94" s="12">
        <v>196.3</v>
      </c>
      <c r="M94" s="23"/>
      <c r="N94" s="13">
        <f t="shared" si="4"/>
        <v>163.4615385</v>
      </c>
    </row>
    <row r="95" ht="14.25" customHeight="1">
      <c r="A95" s="14" t="s">
        <v>15</v>
      </c>
      <c r="B95" s="15">
        <v>3.0</v>
      </c>
      <c r="C95" s="15">
        <v>30.0</v>
      </c>
      <c r="D95" s="15">
        <v>2500.0</v>
      </c>
      <c r="E95" s="15">
        <v>100.0</v>
      </c>
      <c r="F95" s="16">
        <v>68.25</v>
      </c>
      <c r="G95" s="17">
        <v>0.36188888888888887</v>
      </c>
      <c r="H95" s="17">
        <v>96.95908289662493</v>
      </c>
      <c r="I95" s="18">
        <v>1.0477441117409068</v>
      </c>
      <c r="J95" s="19">
        <f t="shared" si="1"/>
        <v>0.9411974359</v>
      </c>
      <c r="K95" s="11">
        <f t="shared" si="2"/>
        <v>43.0875</v>
      </c>
      <c r="L95" s="20">
        <v>187.6</v>
      </c>
      <c r="M95" s="21"/>
      <c r="N95" s="22">
        <f t="shared" si="4"/>
        <v>147.0064103</v>
      </c>
    </row>
    <row r="96" ht="14.25" customHeight="1">
      <c r="A96" s="6" t="s">
        <v>15</v>
      </c>
      <c r="B96" s="7">
        <v>3.0</v>
      </c>
      <c r="C96" s="7">
        <v>30.0</v>
      </c>
      <c r="D96" s="7">
        <v>2500.0</v>
      </c>
      <c r="E96" s="7">
        <v>125.0</v>
      </c>
      <c r="F96" s="8">
        <v>88.69000000000001</v>
      </c>
      <c r="G96" s="9">
        <v>0.4696666666666666</v>
      </c>
      <c r="H96" s="9">
        <v>96.83788271421513</v>
      </c>
      <c r="I96" s="10">
        <v>1.04909165683223</v>
      </c>
      <c r="J96" s="19">
        <f t="shared" si="1"/>
        <v>0.9380769231</v>
      </c>
      <c r="K96" s="11">
        <f t="shared" si="2"/>
        <v>53.859375</v>
      </c>
      <c r="L96" s="12">
        <v>200.0</v>
      </c>
      <c r="M96" s="23"/>
      <c r="N96" s="13">
        <f t="shared" si="4"/>
        <v>154.8076923</v>
      </c>
    </row>
    <row r="97" ht="14.25" customHeight="1">
      <c r="A97" s="14" t="s">
        <v>15</v>
      </c>
      <c r="B97" s="15">
        <v>3.0</v>
      </c>
      <c r="C97" s="15">
        <v>30.0</v>
      </c>
      <c r="D97" s="15">
        <v>2500.0</v>
      </c>
      <c r="E97" s="15">
        <v>150.0</v>
      </c>
      <c r="F97" s="16">
        <v>112.29666666666668</v>
      </c>
      <c r="G97" s="17">
        <v>0.5716666666666667</v>
      </c>
      <c r="H97" s="17">
        <v>96.58503194938498</v>
      </c>
      <c r="I97" s="18">
        <v>1.091319174652508</v>
      </c>
      <c r="J97" s="19">
        <f t="shared" si="1"/>
        <v>0.9576923077</v>
      </c>
      <c r="K97" s="11">
        <f t="shared" si="2"/>
        <v>64.63125</v>
      </c>
      <c r="L97" s="20">
        <v>165.0</v>
      </c>
      <c r="M97" s="21"/>
      <c r="N97" s="22">
        <f t="shared" ref="N97:N188" si="5"> L97/1.56</f>
        <v>105.7692308</v>
      </c>
    </row>
    <row r="98" ht="14.25" customHeight="1">
      <c r="A98" s="6" t="s">
        <v>15</v>
      </c>
      <c r="B98" s="7">
        <v>3.0</v>
      </c>
      <c r="C98" s="7">
        <v>30.0</v>
      </c>
      <c r="D98" s="7">
        <v>2500.0</v>
      </c>
      <c r="E98" s="7">
        <v>175.0</v>
      </c>
      <c r="F98" s="8">
        <v>144.16</v>
      </c>
      <c r="G98" s="9">
        <v>0.6426666666666666</v>
      </c>
      <c r="H98" s="9">
        <v>95.84600886210126</v>
      </c>
      <c r="I98" s="10">
        <v>1.2462044500182634</v>
      </c>
      <c r="J98" s="19">
        <f t="shared" si="1"/>
        <v>0.9492307692</v>
      </c>
      <c r="K98" s="11">
        <f t="shared" si="2"/>
        <v>75.403125</v>
      </c>
      <c r="L98" s="12">
        <v>198.0</v>
      </c>
      <c r="M98" s="23"/>
      <c r="N98" s="13">
        <f t="shared" si="5"/>
        <v>126.9230769</v>
      </c>
    </row>
    <row r="99" ht="14.25" customHeight="1">
      <c r="A99" s="14" t="s">
        <v>15</v>
      </c>
      <c r="B99" s="15">
        <v>4.0</v>
      </c>
      <c r="C99" s="15">
        <v>30.0</v>
      </c>
      <c r="D99" s="15">
        <v>2500.0</v>
      </c>
      <c r="E99" s="15">
        <v>50.0</v>
      </c>
      <c r="F99" s="16">
        <v>44.51333333333334</v>
      </c>
      <c r="G99" s="17">
        <v>0.08308333333333334</v>
      </c>
      <c r="H99" s="17">
        <v>93.96653355604036</v>
      </c>
      <c r="I99" s="18">
        <v>2.232403860946775</v>
      </c>
      <c r="J99" s="19">
        <f t="shared" si="1"/>
        <v>0.9247948718</v>
      </c>
      <c r="K99" s="11">
        <f t="shared" si="2"/>
        <v>28.725</v>
      </c>
      <c r="L99" s="20">
        <v>293.3</v>
      </c>
      <c r="M99" s="21"/>
      <c r="N99" s="22">
        <f t="shared" si="5"/>
        <v>188.0128205</v>
      </c>
    </row>
    <row r="100" ht="14.25" customHeight="1">
      <c r="A100" s="6" t="s">
        <v>15</v>
      </c>
      <c r="B100" s="7">
        <v>4.0</v>
      </c>
      <c r="C100" s="7">
        <v>30.0</v>
      </c>
      <c r="D100" s="7">
        <v>2500.0</v>
      </c>
      <c r="E100" s="7">
        <v>75.0</v>
      </c>
      <c r="F100" s="8">
        <v>64.70666666666668</v>
      </c>
      <c r="G100" s="9">
        <v>0.19433333333333333</v>
      </c>
      <c r="H100" s="9">
        <v>96.6700969158312</v>
      </c>
      <c r="I100" s="10">
        <v>1.3872848213641051</v>
      </c>
      <c r="J100" s="19">
        <f t="shared" si="1"/>
        <v>0.9585307692</v>
      </c>
      <c r="K100" s="11">
        <f t="shared" si="2"/>
        <v>43.0875</v>
      </c>
      <c r="L100" s="12">
        <v>161.73</v>
      </c>
      <c r="M100" s="23"/>
      <c r="N100" s="13">
        <f t="shared" si="5"/>
        <v>103.6730769</v>
      </c>
    </row>
    <row r="101" ht="14.25" customHeight="1">
      <c r="A101" s="14" t="s">
        <v>15</v>
      </c>
      <c r="B101" s="15">
        <v>4.0</v>
      </c>
      <c r="C101" s="15">
        <v>30.0</v>
      </c>
      <c r="D101" s="15">
        <v>2500.0</v>
      </c>
      <c r="E101" s="15">
        <v>100.0</v>
      </c>
      <c r="F101" s="16">
        <v>85.41000000000001</v>
      </c>
      <c r="G101" s="17">
        <v>0.2933333333333333</v>
      </c>
      <c r="H101" s="17">
        <v>97.27191739464386</v>
      </c>
      <c r="I101" s="18">
        <v>1.213229755178908</v>
      </c>
      <c r="J101" s="19">
        <f t="shared" si="1"/>
        <v>0.9660589744</v>
      </c>
      <c r="K101" s="11">
        <f t="shared" si="2"/>
        <v>57.45</v>
      </c>
      <c r="L101" s="20">
        <v>132.37</v>
      </c>
      <c r="M101" s="21"/>
      <c r="N101" s="22">
        <f t="shared" si="5"/>
        <v>84.8525641</v>
      </c>
    </row>
    <row r="102" ht="14.25" customHeight="1">
      <c r="A102" s="6" t="s">
        <v>15</v>
      </c>
      <c r="B102" s="7">
        <v>4.0</v>
      </c>
      <c r="C102" s="7">
        <v>30.0</v>
      </c>
      <c r="D102" s="7">
        <v>2500.0</v>
      </c>
      <c r="E102" s="7">
        <v>125.0</v>
      </c>
      <c r="F102" s="8">
        <v>111.72000000000001</v>
      </c>
      <c r="G102" s="9">
        <v>0.39666666666666667</v>
      </c>
      <c r="H102" s="9">
        <v>97.47196876737821</v>
      </c>
      <c r="I102" s="10">
        <v>1.1735397924793673</v>
      </c>
      <c r="J102" s="19">
        <f t="shared" si="1"/>
        <v>0.9685897436</v>
      </c>
      <c r="K102" s="11">
        <f t="shared" si="2"/>
        <v>71.8125</v>
      </c>
      <c r="L102" s="12">
        <v>122.5</v>
      </c>
      <c r="M102" s="23"/>
      <c r="N102" s="13">
        <f t="shared" si="5"/>
        <v>78.52564103</v>
      </c>
    </row>
    <row r="103" ht="14.25" customHeight="1">
      <c r="A103" s="14" t="s">
        <v>15</v>
      </c>
      <c r="B103" s="15">
        <v>4.0</v>
      </c>
      <c r="C103" s="15">
        <v>30.0</v>
      </c>
      <c r="D103" s="15">
        <v>2500.0</v>
      </c>
      <c r="E103" s="15">
        <v>150.0</v>
      </c>
      <c r="F103" s="16">
        <v>132.17999999999998</v>
      </c>
      <c r="G103" s="17">
        <v>0.4851666666666667</v>
      </c>
      <c r="H103" s="17">
        <v>97.42813813747686</v>
      </c>
      <c r="I103" s="18">
        <v>1.1351686007623136</v>
      </c>
      <c r="J103" s="19">
        <f t="shared" si="1"/>
        <v>0.9681282051</v>
      </c>
      <c r="K103" s="11">
        <f t="shared" si="2"/>
        <v>86.175</v>
      </c>
      <c r="L103" s="20">
        <v>124.3</v>
      </c>
      <c r="M103" s="21"/>
      <c r="N103" s="22">
        <f t="shared" si="5"/>
        <v>79.67948718</v>
      </c>
    </row>
    <row r="104" ht="14.25" customHeight="1">
      <c r="A104" s="6" t="s">
        <v>15</v>
      </c>
      <c r="B104" s="7">
        <v>4.0</v>
      </c>
      <c r="C104" s="7">
        <v>30.0</v>
      </c>
      <c r="D104" s="7">
        <v>2500.0</v>
      </c>
      <c r="E104" s="7">
        <v>175.0</v>
      </c>
      <c r="F104" s="8">
        <v>166.6933333333333</v>
      </c>
      <c r="G104" s="9">
        <v>0.5608333333333334</v>
      </c>
      <c r="H104" s="9">
        <v>97.23063100421591</v>
      </c>
      <c r="I104" s="10">
        <v>1.2385614654178136</v>
      </c>
      <c r="J104" s="19">
        <f t="shared" si="1"/>
        <v>0.9657179487</v>
      </c>
      <c r="K104" s="11">
        <f t="shared" si="2"/>
        <v>100.5375</v>
      </c>
      <c r="L104" s="12">
        <v>133.7</v>
      </c>
      <c r="M104" s="23"/>
      <c r="N104" s="13">
        <f t="shared" si="5"/>
        <v>85.70512821</v>
      </c>
    </row>
    <row r="105" ht="14.25" customHeight="1">
      <c r="A105" s="14" t="s">
        <v>15</v>
      </c>
      <c r="B105" s="15">
        <v>5.0</v>
      </c>
      <c r="C105" s="15">
        <v>30.0</v>
      </c>
      <c r="D105" s="15">
        <v>2500.0</v>
      </c>
      <c r="E105" s="15">
        <v>50.0</v>
      </c>
      <c r="F105" s="16">
        <v>58.49666666666666</v>
      </c>
      <c r="G105" s="17">
        <v>0.06710700680351739</v>
      </c>
      <c r="H105" s="17">
        <v>94.27288925438597</v>
      </c>
      <c r="I105" s="18">
        <v>2.8817310506292064</v>
      </c>
      <c r="J105" s="19">
        <f t="shared" si="1"/>
        <v>0.9285717949</v>
      </c>
      <c r="K105" s="11">
        <f t="shared" si="2"/>
        <v>35.90625</v>
      </c>
      <c r="L105" s="20">
        <v>278.57</v>
      </c>
      <c r="M105" s="21"/>
      <c r="N105" s="22">
        <f t="shared" si="5"/>
        <v>178.5705128</v>
      </c>
    </row>
    <row r="106" ht="14.25" customHeight="1">
      <c r="A106" s="6" t="s">
        <v>15</v>
      </c>
      <c r="B106" s="7">
        <v>5.0</v>
      </c>
      <c r="C106" s="7">
        <v>30.0</v>
      </c>
      <c r="D106" s="7">
        <v>2500.0</v>
      </c>
      <c r="E106" s="7">
        <v>75.0</v>
      </c>
      <c r="F106" s="8">
        <v>74.21333333333334</v>
      </c>
      <c r="G106" s="9">
        <v>0.1544</v>
      </c>
      <c r="H106" s="9">
        <v>96.91975625326806</v>
      </c>
      <c r="I106" s="10">
        <v>1.6028179437973253</v>
      </c>
      <c r="J106" s="19">
        <f t="shared" si="1"/>
        <v>0.9615897436</v>
      </c>
      <c r="K106" s="11">
        <f t="shared" si="2"/>
        <v>53.859375</v>
      </c>
      <c r="L106" s="12">
        <v>149.8</v>
      </c>
      <c r="M106" s="23"/>
      <c r="N106" s="13">
        <f t="shared" si="5"/>
        <v>96.02564103</v>
      </c>
    </row>
    <row r="107" ht="14.25" customHeight="1">
      <c r="A107" s="14" t="s">
        <v>15</v>
      </c>
      <c r="B107" s="15">
        <v>5.0</v>
      </c>
      <c r="C107" s="15">
        <v>30.0</v>
      </c>
      <c r="D107" s="15">
        <v>2500.0</v>
      </c>
      <c r="E107" s="15">
        <v>100.0</v>
      </c>
      <c r="F107" s="16">
        <v>98.94</v>
      </c>
      <c r="G107" s="17">
        <v>0.25816666666666666</v>
      </c>
      <c r="H107" s="17">
        <v>97.5981892368447</v>
      </c>
      <c r="I107" s="18">
        <v>1.3802112029384757</v>
      </c>
      <c r="J107" s="19">
        <f t="shared" si="1"/>
        <v>0.9701025641</v>
      </c>
      <c r="K107" s="11">
        <f t="shared" si="2"/>
        <v>71.8125</v>
      </c>
      <c r="L107" s="20">
        <v>116.6</v>
      </c>
      <c r="M107" s="21"/>
      <c r="N107" s="22">
        <f t="shared" si="5"/>
        <v>74.74358974</v>
      </c>
    </row>
    <row r="108" ht="14.25" customHeight="1">
      <c r="A108" s="6" t="s">
        <v>15</v>
      </c>
      <c r="B108" s="7">
        <v>5.0</v>
      </c>
      <c r="C108" s="7">
        <v>30.0</v>
      </c>
      <c r="D108" s="7">
        <v>2500.0</v>
      </c>
      <c r="E108" s="7">
        <v>125.0</v>
      </c>
      <c r="F108" s="8">
        <v>134.0</v>
      </c>
      <c r="G108" s="9">
        <v>0.32466666666666666</v>
      </c>
      <c r="H108" s="9">
        <v>97.82802930281441</v>
      </c>
      <c r="I108" s="10">
        <v>1.3757815984582626</v>
      </c>
      <c r="J108" s="19">
        <f t="shared" si="1"/>
        <v>0.973</v>
      </c>
      <c r="K108" s="11">
        <f t="shared" si="2"/>
        <v>89.765625</v>
      </c>
      <c r="L108" s="12">
        <v>105.3</v>
      </c>
      <c r="M108" s="23"/>
      <c r="N108" s="13">
        <f t="shared" si="5"/>
        <v>67.5</v>
      </c>
    </row>
    <row r="109" ht="14.25" customHeight="1">
      <c r="A109" s="14" t="s">
        <v>15</v>
      </c>
      <c r="B109" s="15">
        <v>5.0</v>
      </c>
      <c r="C109" s="15">
        <v>30.0</v>
      </c>
      <c r="D109" s="15">
        <v>2500.0</v>
      </c>
      <c r="E109" s="15">
        <v>150.0</v>
      </c>
      <c r="F109" s="16">
        <v>160.08</v>
      </c>
      <c r="G109" s="17">
        <v>0.4000000000000001</v>
      </c>
      <c r="H109" s="17">
        <v>97.8792678250099</v>
      </c>
      <c r="I109" s="18">
        <v>1.3340000000000003</v>
      </c>
      <c r="J109" s="19">
        <f t="shared" si="1"/>
        <v>0.9736666667</v>
      </c>
      <c r="K109" s="11">
        <f t="shared" si="2"/>
        <v>107.71875</v>
      </c>
      <c r="L109" s="20">
        <v>102.7</v>
      </c>
      <c r="M109" s="21"/>
      <c r="N109" s="22">
        <f t="shared" si="5"/>
        <v>65.83333333</v>
      </c>
    </row>
    <row r="110" ht="14.25" customHeight="1">
      <c r="A110" s="6" t="s">
        <v>15</v>
      </c>
      <c r="B110" s="7">
        <v>5.0</v>
      </c>
      <c r="C110" s="7">
        <v>30.0</v>
      </c>
      <c r="D110" s="7">
        <v>2500.0</v>
      </c>
      <c r="E110" s="7">
        <v>175.0</v>
      </c>
      <c r="F110" s="8">
        <v>204.67999999999998</v>
      </c>
      <c r="G110" s="9">
        <v>0.478</v>
      </c>
      <c r="H110" s="9">
        <v>97.82500668917199</v>
      </c>
      <c r="I110" s="10">
        <v>1.4273329127094818</v>
      </c>
      <c r="J110" s="19">
        <f t="shared" si="1"/>
        <v>0.973025641</v>
      </c>
      <c r="K110" s="11">
        <f t="shared" si="2"/>
        <v>125.671875</v>
      </c>
      <c r="L110" s="12">
        <v>105.2</v>
      </c>
      <c r="M110" s="23"/>
      <c r="N110" s="13">
        <f t="shared" si="5"/>
        <v>67.43589744</v>
      </c>
    </row>
    <row r="111" ht="14.25" customHeight="1">
      <c r="A111" s="14" t="s">
        <v>15</v>
      </c>
      <c r="B111" s="15">
        <v>6.0</v>
      </c>
      <c r="C111" s="15">
        <v>30.0</v>
      </c>
      <c r="D111" s="15">
        <v>2500.0</v>
      </c>
      <c r="E111" s="15">
        <v>50.0</v>
      </c>
      <c r="F111" s="16">
        <v>67.35333333333334</v>
      </c>
      <c r="G111" s="17">
        <v>0.05277777777777778</v>
      </c>
      <c r="H111" s="17">
        <v>93.97226925046061</v>
      </c>
      <c r="I111" s="18">
        <v>3.556565656565656</v>
      </c>
      <c r="J111" s="19">
        <f t="shared" si="1"/>
        <v>0.9245384615</v>
      </c>
      <c r="K111" s="11">
        <f t="shared" si="2"/>
        <v>43.0875</v>
      </c>
      <c r="L111" s="20">
        <v>294.3</v>
      </c>
      <c r="M111" s="21"/>
      <c r="N111" s="22">
        <f t="shared" si="5"/>
        <v>188.6538462</v>
      </c>
    </row>
    <row r="112" ht="14.25" customHeight="1">
      <c r="A112" s="6" t="s">
        <v>15</v>
      </c>
      <c r="B112" s="7">
        <v>6.0</v>
      </c>
      <c r="C112" s="7">
        <v>30.0</v>
      </c>
      <c r="D112" s="7">
        <v>2500.0</v>
      </c>
      <c r="E112" s="7">
        <v>75.0</v>
      </c>
      <c r="F112" s="8">
        <v>96.36</v>
      </c>
      <c r="G112" s="9">
        <v>0.12844444444444444</v>
      </c>
      <c r="H112" s="9">
        <v>97.0875441264767</v>
      </c>
      <c r="I112" s="10">
        <v>2.083948193231955</v>
      </c>
      <c r="J112" s="19">
        <f t="shared" si="1"/>
        <v>0.9635384615</v>
      </c>
      <c r="K112" s="11">
        <f t="shared" si="2"/>
        <v>64.63125</v>
      </c>
      <c r="L112" s="12">
        <v>142.2</v>
      </c>
      <c r="M112" s="23"/>
      <c r="N112" s="13">
        <f t="shared" si="5"/>
        <v>91.15384615</v>
      </c>
    </row>
    <row r="113" ht="14.25" customHeight="1">
      <c r="A113" s="14" t="s">
        <v>15</v>
      </c>
      <c r="B113" s="15">
        <v>6.0</v>
      </c>
      <c r="C113" s="15">
        <v>30.0</v>
      </c>
      <c r="D113" s="15">
        <v>2500.0</v>
      </c>
      <c r="E113" s="15">
        <v>100.0</v>
      </c>
      <c r="F113" s="16">
        <v>124.41333333333334</v>
      </c>
      <c r="G113" s="17">
        <v>0.2027777777777778</v>
      </c>
      <c r="H113" s="17">
        <v>97.78840620698729</v>
      </c>
      <c r="I113" s="18">
        <v>1.704280133676557</v>
      </c>
      <c r="J113" s="19">
        <f t="shared" si="1"/>
        <v>0.9723333333</v>
      </c>
      <c r="K113" s="11">
        <f t="shared" si="2"/>
        <v>86.175</v>
      </c>
      <c r="L113" s="20">
        <v>107.9</v>
      </c>
      <c r="M113" s="21"/>
      <c r="N113" s="22">
        <f t="shared" si="5"/>
        <v>69.16666667</v>
      </c>
    </row>
    <row r="114" ht="14.25" customHeight="1">
      <c r="A114" s="6" t="s">
        <v>15</v>
      </c>
      <c r="B114" s="7">
        <v>6.0</v>
      </c>
      <c r="C114" s="7">
        <v>30.0</v>
      </c>
      <c r="D114" s="7">
        <v>2500.0</v>
      </c>
      <c r="E114" s="7">
        <v>125.0</v>
      </c>
      <c r="F114" s="8">
        <v>156.03333333333333</v>
      </c>
      <c r="G114" s="9">
        <v>0.2677777777777777</v>
      </c>
      <c r="H114" s="9">
        <v>98.04845875196499</v>
      </c>
      <c r="I114" s="10">
        <v>1.6185699588477365</v>
      </c>
      <c r="J114" s="19">
        <f t="shared" si="1"/>
        <v>0.9755948718</v>
      </c>
      <c r="K114" s="11">
        <f t="shared" si="2"/>
        <v>107.71875</v>
      </c>
      <c r="L114" s="12">
        <v>95.18</v>
      </c>
      <c r="M114" s="23"/>
      <c r="N114" s="13">
        <f t="shared" si="5"/>
        <v>61.01282051</v>
      </c>
    </row>
    <row r="115" ht="14.25" customHeight="1">
      <c r="A115" s="14" t="s">
        <v>15</v>
      </c>
      <c r="B115" s="15">
        <v>6.0</v>
      </c>
      <c r="C115" s="15">
        <v>30.0</v>
      </c>
      <c r="D115" s="15">
        <v>2500.0</v>
      </c>
      <c r="E115" s="15">
        <v>150.0</v>
      </c>
      <c r="F115" s="16">
        <v>188.9433333333333</v>
      </c>
      <c r="G115" s="17">
        <v>0.3333333333333333</v>
      </c>
      <c r="H115" s="17">
        <v>98.15182368086433</v>
      </c>
      <c r="I115" s="18">
        <v>1.574527777777778</v>
      </c>
      <c r="J115" s="19">
        <f t="shared" si="1"/>
        <v>0.9769230769</v>
      </c>
      <c r="K115" s="11">
        <f t="shared" si="2"/>
        <v>129.2625</v>
      </c>
      <c r="L115" s="20">
        <v>90.0</v>
      </c>
      <c r="M115" s="21"/>
      <c r="N115" s="22">
        <f t="shared" si="5"/>
        <v>57.69230769</v>
      </c>
    </row>
    <row r="116" ht="14.25" customHeight="1">
      <c r="A116" s="6" t="s">
        <v>15</v>
      </c>
      <c r="B116" s="7">
        <v>6.0</v>
      </c>
      <c r="C116" s="7">
        <v>30.0</v>
      </c>
      <c r="D116" s="7">
        <v>2500.0</v>
      </c>
      <c r="E116" s="7">
        <v>175.0</v>
      </c>
      <c r="F116" s="8">
        <v>231.19999999999996</v>
      </c>
      <c r="G116" s="9">
        <v>0.39999999999999997</v>
      </c>
      <c r="H116" s="9">
        <v>98.14928739763165</v>
      </c>
      <c r="I116" s="10">
        <v>1.6055555555555552</v>
      </c>
      <c r="J116" s="19">
        <f t="shared" si="1"/>
        <v>0.9769230769</v>
      </c>
      <c r="K116" s="11">
        <f t="shared" si="2"/>
        <v>150.80625</v>
      </c>
      <c r="L116" s="12">
        <v>90.0</v>
      </c>
      <c r="M116" s="23"/>
      <c r="N116" s="13">
        <f t="shared" si="5"/>
        <v>57.69230769</v>
      </c>
    </row>
    <row r="117" ht="14.25" customHeight="1">
      <c r="A117" s="14" t="s">
        <v>15</v>
      </c>
      <c r="B117" s="15">
        <v>3.0</v>
      </c>
      <c r="C117" s="15">
        <v>40.0</v>
      </c>
      <c r="D117" s="15">
        <v>2500.0</v>
      </c>
      <c r="E117" s="15">
        <v>50.0</v>
      </c>
      <c r="F117" s="16">
        <v>41.39</v>
      </c>
      <c r="G117" s="17">
        <v>0.124</v>
      </c>
      <c r="H117" s="17">
        <v>91.75094932745716</v>
      </c>
      <c r="I117" s="18">
        <v>1.8552917145410444</v>
      </c>
      <c r="J117" s="19">
        <f t="shared" si="1"/>
        <v>0.894025641</v>
      </c>
      <c r="K117" s="11">
        <f t="shared" si="2"/>
        <v>21.54375</v>
      </c>
      <c r="L117" s="20">
        <v>413.3</v>
      </c>
      <c r="M117" s="21"/>
      <c r="N117" s="22">
        <f t="shared" si="5"/>
        <v>264.9358974</v>
      </c>
    </row>
    <row r="118" ht="14.25" customHeight="1">
      <c r="A118" s="6" t="s">
        <v>15</v>
      </c>
      <c r="B118" s="7">
        <v>3.0</v>
      </c>
      <c r="C118" s="7">
        <v>40.0</v>
      </c>
      <c r="D118" s="7">
        <v>2500.0</v>
      </c>
      <c r="E118" s="7">
        <v>75.0</v>
      </c>
      <c r="F118" s="8">
        <v>54.46666666666667</v>
      </c>
      <c r="G118" s="9">
        <v>0.2866666666666666</v>
      </c>
      <c r="H118" s="9">
        <v>94.87677466607545</v>
      </c>
      <c r="I118" s="10">
        <v>1.0556517166253474</v>
      </c>
      <c r="J118" s="19">
        <f t="shared" si="1"/>
        <v>0.9346153846</v>
      </c>
      <c r="K118" s="11">
        <f t="shared" si="2"/>
        <v>32.315625</v>
      </c>
      <c r="L118" s="12">
        <v>255.0</v>
      </c>
      <c r="M118" s="23"/>
      <c r="N118" s="13">
        <f t="shared" si="5"/>
        <v>163.4615385</v>
      </c>
    </row>
    <row r="119" ht="14.25" customHeight="1">
      <c r="A119" s="14" t="s">
        <v>15</v>
      </c>
      <c r="B119" s="15">
        <v>3.0</v>
      </c>
      <c r="C119" s="15">
        <v>40.0</v>
      </c>
      <c r="D119" s="15">
        <v>2500.0</v>
      </c>
      <c r="E119" s="15">
        <v>100.0</v>
      </c>
      <c r="F119" s="16">
        <v>74.21</v>
      </c>
      <c r="G119" s="17">
        <v>0.43666666666666665</v>
      </c>
      <c r="H119" s="17">
        <v>95.36058396536572</v>
      </c>
      <c r="I119" s="18">
        <v>0.9442026029526028</v>
      </c>
      <c r="J119" s="19">
        <f t="shared" si="1"/>
        <v>0.9411974359</v>
      </c>
      <c r="K119" s="11">
        <f t="shared" si="2"/>
        <v>43.0875</v>
      </c>
      <c r="L119" s="20">
        <v>229.33</v>
      </c>
      <c r="M119" s="21"/>
      <c r="N119" s="22">
        <f t="shared" si="5"/>
        <v>147.0064103</v>
      </c>
    </row>
    <row r="120" ht="14.25" customHeight="1">
      <c r="A120" s="6" t="s">
        <v>15</v>
      </c>
      <c r="B120" s="7">
        <v>3.0</v>
      </c>
      <c r="C120" s="7">
        <v>40.0</v>
      </c>
      <c r="D120" s="7">
        <v>2500.0</v>
      </c>
      <c r="E120" s="7">
        <v>125.0</v>
      </c>
      <c r="F120" s="8">
        <v>96.13499999999999</v>
      </c>
      <c r="G120" s="9">
        <v>0.5533333333333333</v>
      </c>
      <c r="H120" s="9">
        <v>95.09745887025376</v>
      </c>
      <c r="I120" s="10">
        <v>0.9652108433734938</v>
      </c>
      <c r="J120" s="19">
        <f t="shared" si="1"/>
        <v>0.9380769231</v>
      </c>
      <c r="K120" s="11">
        <f t="shared" si="2"/>
        <v>53.859375</v>
      </c>
      <c r="L120" s="12">
        <v>241.5</v>
      </c>
      <c r="M120" s="23"/>
      <c r="N120" s="13">
        <f t="shared" si="5"/>
        <v>154.8076923</v>
      </c>
    </row>
    <row r="121" ht="14.25" customHeight="1">
      <c r="A121" s="14" t="s">
        <v>15</v>
      </c>
      <c r="B121" s="15">
        <v>3.0</v>
      </c>
      <c r="C121" s="15">
        <v>40.0</v>
      </c>
      <c r="D121" s="15">
        <v>2500.0</v>
      </c>
      <c r="E121" s="15">
        <v>150.0</v>
      </c>
      <c r="F121" s="16">
        <v>121.875</v>
      </c>
      <c r="G121" s="17">
        <v>0.6466666666666666</v>
      </c>
      <c r="H121" s="17">
        <v>94.24593914787161</v>
      </c>
      <c r="I121" s="18">
        <v>1.047036082474227</v>
      </c>
      <c r="J121" s="19">
        <f t="shared" si="1"/>
        <v>0.9279487179</v>
      </c>
      <c r="K121" s="11">
        <f t="shared" si="2"/>
        <v>64.63125</v>
      </c>
      <c r="L121" s="20">
        <v>281.0</v>
      </c>
      <c r="M121" s="21"/>
      <c r="N121" s="22">
        <f t="shared" si="5"/>
        <v>180.1282051</v>
      </c>
    </row>
    <row r="122" ht="14.25" customHeight="1">
      <c r="A122" s="6" t="s">
        <v>15</v>
      </c>
      <c r="B122" s="7">
        <v>3.0</v>
      </c>
      <c r="C122" s="7">
        <v>40.0</v>
      </c>
      <c r="D122" s="7">
        <v>2500.0</v>
      </c>
      <c r="E122" s="7">
        <v>175.0</v>
      </c>
      <c r="F122" s="8">
        <v>155.875</v>
      </c>
      <c r="G122" s="9">
        <v>0.7216930423260581</v>
      </c>
      <c r="H122" s="9">
        <v>92.9657597261141</v>
      </c>
      <c r="I122" s="10">
        <v>1.1999487967229903</v>
      </c>
      <c r="J122" s="19">
        <f t="shared" si="1"/>
        <v>0.9128205128</v>
      </c>
      <c r="K122" s="11">
        <f t="shared" si="2"/>
        <v>75.403125</v>
      </c>
      <c r="L122" s="12">
        <v>340.0</v>
      </c>
      <c r="M122" s="23"/>
      <c r="N122" s="13">
        <f t="shared" si="5"/>
        <v>217.9487179</v>
      </c>
    </row>
    <row r="123" ht="14.25" customHeight="1">
      <c r="A123" s="14" t="s">
        <v>15</v>
      </c>
      <c r="B123" s="15">
        <v>4.0</v>
      </c>
      <c r="C123" s="15">
        <v>40.0</v>
      </c>
      <c r="D123" s="15">
        <v>2500.0</v>
      </c>
      <c r="E123" s="15">
        <v>50.0</v>
      </c>
      <c r="F123" s="16">
        <v>48.76</v>
      </c>
      <c r="G123" s="17">
        <v>0.09583333333333333</v>
      </c>
      <c r="H123" s="17">
        <v>92.16035303010092</v>
      </c>
      <c r="I123" s="18">
        <v>2.1222198514303776</v>
      </c>
      <c r="J123" s="19">
        <f t="shared" si="1"/>
        <v>0.9015564103</v>
      </c>
      <c r="K123" s="11">
        <f t="shared" si="2"/>
        <v>28.725</v>
      </c>
      <c r="L123" s="20">
        <v>383.93</v>
      </c>
      <c r="M123" s="21"/>
      <c r="N123" s="22">
        <f t="shared" si="5"/>
        <v>246.1089744</v>
      </c>
    </row>
    <row r="124" ht="14.25" customHeight="1">
      <c r="A124" s="6" t="s">
        <v>15</v>
      </c>
      <c r="B124" s="7">
        <v>4.0</v>
      </c>
      <c r="C124" s="7">
        <v>40.0</v>
      </c>
      <c r="D124" s="7">
        <v>2500.0</v>
      </c>
      <c r="E124" s="7">
        <v>75.0</v>
      </c>
      <c r="F124" s="8">
        <v>73.91999999999999</v>
      </c>
      <c r="G124" s="9">
        <v>0.23416666666666666</v>
      </c>
      <c r="H124" s="9">
        <v>95.58250667768021</v>
      </c>
      <c r="I124" s="10">
        <v>1.3153359261801265</v>
      </c>
      <c r="J124" s="19">
        <f t="shared" si="1"/>
        <v>0.9445820513</v>
      </c>
      <c r="K124" s="11">
        <f t="shared" si="2"/>
        <v>43.0875</v>
      </c>
      <c r="L124" s="12">
        <v>216.13</v>
      </c>
      <c r="M124" s="23"/>
      <c r="N124" s="13">
        <f t="shared" si="5"/>
        <v>138.5448718</v>
      </c>
    </row>
    <row r="125" ht="14.25" customHeight="1">
      <c r="A125" s="14" t="s">
        <v>15</v>
      </c>
      <c r="B125" s="15">
        <v>4.0</v>
      </c>
      <c r="C125" s="15">
        <v>40.0</v>
      </c>
      <c r="D125" s="15">
        <v>2500.0</v>
      </c>
      <c r="E125" s="15">
        <v>100.0</v>
      </c>
      <c r="F125" s="16">
        <v>94.92000000000002</v>
      </c>
      <c r="G125" s="17">
        <v>0.35</v>
      </c>
      <c r="H125" s="17">
        <v>96.1495188541526</v>
      </c>
      <c r="I125" s="18">
        <v>1.1300000000000003</v>
      </c>
      <c r="J125" s="19">
        <f t="shared" si="1"/>
        <v>0.9516666667</v>
      </c>
      <c r="K125" s="11">
        <f t="shared" si="2"/>
        <v>57.45</v>
      </c>
      <c r="L125" s="20">
        <v>188.5</v>
      </c>
      <c r="M125" s="21"/>
      <c r="N125" s="22">
        <f t="shared" si="5"/>
        <v>120.8333333</v>
      </c>
    </row>
    <row r="126" ht="14.25" customHeight="1">
      <c r="A126" s="6" t="s">
        <v>15</v>
      </c>
      <c r="B126" s="7">
        <v>4.0</v>
      </c>
      <c r="C126" s="7">
        <v>40.0</v>
      </c>
      <c r="D126" s="7">
        <v>2500.0</v>
      </c>
      <c r="E126" s="7">
        <v>125.0</v>
      </c>
      <c r="F126" s="8">
        <v>120.255</v>
      </c>
      <c r="G126" s="9">
        <v>0.45625000000000004</v>
      </c>
      <c r="H126" s="9">
        <v>96.27733011701909</v>
      </c>
      <c r="I126" s="10">
        <v>1.0986036036036033</v>
      </c>
      <c r="J126" s="19">
        <f t="shared" si="1"/>
        <v>0.9534615385</v>
      </c>
      <c r="K126" s="11">
        <f t="shared" si="2"/>
        <v>71.8125</v>
      </c>
      <c r="L126" s="12">
        <v>181.5</v>
      </c>
      <c r="M126" s="23"/>
      <c r="N126" s="13">
        <f t="shared" si="5"/>
        <v>116.3461538</v>
      </c>
    </row>
    <row r="127" ht="14.25" customHeight="1">
      <c r="A127" s="14" t="s">
        <v>15</v>
      </c>
      <c r="B127" s="15">
        <v>4.0</v>
      </c>
      <c r="C127" s="15">
        <v>40.0</v>
      </c>
      <c r="D127" s="15">
        <v>2500.0</v>
      </c>
      <c r="E127" s="15">
        <v>150.0</v>
      </c>
      <c r="F127" s="16">
        <v>145.2</v>
      </c>
      <c r="G127" s="17">
        <v>0.5516666666666667</v>
      </c>
      <c r="H127" s="17">
        <v>96.26686802780513</v>
      </c>
      <c r="I127" s="18">
        <v>1.0966966966966964</v>
      </c>
      <c r="J127" s="19">
        <f t="shared" si="1"/>
        <v>0.9530769231</v>
      </c>
      <c r="K127" s="11">
        <f t="shared" si="2"/>
        <v>86.175</v>
      </c>
      <c r="L127" s="20">
        <v>183.0</v>
      </c>
      <c r="M127" s="21"/>
      <c r="N127" s="22">
        <f t="shared" si="5"/>
        <v>117.3076923</v>
      </c>
    </row>
    <row r="128" ht="14.25" customHeight="1">
      <c r="A128" s="6" t="s">
        <v>15</v>
      </c>
      <c r="B128" s="7">
        <v>4.0</v>
      </c>
      <c r="C128" s="7">
        <v>40.0</v>
      </c>
      <c r="D128" s="7">
        <v>2500.0</v>
      </c>
      <c r="E128" s="7">
        <v>175.0</v>
      </c>
      <c r="F128" s="8">
        <v>182.85000000000002</v>
      </c>
      <c r="G128" s="9">
        <v>0.625</v>
      </c>
      <c r="H128" s="9">
        <v>95.87539332726423</v>
      </c>
      <c r="I128" s="10">
        <v>1.2190000000000003</v>
      </c>
      <c r="J128" s="19">
        <f t="shared" si="1"/>
        <v>0.9487179487</v>
      </c>
      <c r="K128" s="11">
        <f t="shared" si="2"/>
        <v>100.5375</v>
      </c>
      <c r="L128" s="12">
        <v>200.0</v>
      </c>
      <c r="M128" s="23"/>
      <c r="N128" s="13">
        <f t="shared" si="5"/>
        <v>128.2051282</v>
      </c>
    </row>
    <row r="129" ht="14.25" customHeight="1">
      <c r="A129" s="14" t="s">
        <v>15</v>
      </c>
      <c r="B129" s="15">
        <v>5.0</v>
      </c>
      <c r="C129" s="15">
        <v>40.0</v>
      </c>
      <c r="D129" s="15">
        <v>2500.0</v>
      </c>
      <c r="E129" s="15">
        <v>50.0</v>
      </c>
      <c r="F129" s="16">
        <v>60.18666666666667</v>
      </c>
      <c r="G129" s="17">
        <v>0.08133333333333333</v>
      </c>
      <c r="H129" s="17">
        <v>92.8867114633825</v>
      </c>
      <c r="I129" s="18">
        <v>2.4676246066489966</v>
      </c>
      <c r="J129" s="19">
        <f t="shared" si="1"/>
        <v>0.9105897436</v>
      </c>
      <c r="K129" s="11">
        <f t="shared" si="2"/>
        <v>35.90625</v>
      </c>
      <c r="L129" s="20">
        <v>348.7</v>
      </c>
      <c r="M129" s="21"/>
      <c r="N129" s="22">
        <f t="shared" si="5"/>
        <v>223.525641</v>
      </c>
    </row>
    <row r="130" ht="14.25" customHeight="1">
      <c r="A130" s="6" t="s">
        <v>15</v>
      </c>
      <c r="B130" s="7">
        <v>5.0</v>
      </c>
      <c r="C130" s="7">
        <v>40.0</v>
      </c>
      <c r="D130" s="7">
        <v>2500.0</v>
      </c>
      <c r="E130" s="7">
        <v>75.0</v>
      </c>
      <c r="F130" s="8">
        <v>86.02</v>
      </c>
      <c r="G130" s="9">
        <v>0.18466666666666667</v>
      </c>
      <c r="H130" s="9">
        <v>96.01062661984871</v>
      </c>
      <c r="I130" s="10">
        <v>1.552747909199522</v>
      </c>
      <c r="J130" s="19">
        <f t="shared" si="1"/>
        <v>0.9499230769</v>
      </c>
      <c r="K130" s="11">
        <f t="shared" si="2"/>
        <v>53.859375</v>
      </c>
      <c r="L130" s="12">
        <v>195.3</v>
      </c>
      <c r="M130" s="23"/>
      <c r="N130" s="13">
        <f t="shared" si="5"/>
        <v>125.1923077</v>
      </c>
    </row>
    <row r="131" ht="14.25" customHeight="1">
      <c r="A131" s="14" t="s">
        <v>15</v>
      </c>
      <c r="B131" s="15">
        <v>5.0</v>
      </c>
      <c r="C131" s="15">
        <v>40.0</v>
      </c>
      <c r="D131" s="15">
        <v>2500.0</v>
      </c>
      <c r="E131" s="15">
        <v>100.0</v>
      </c>
      <c r="F131" s="16">
        <v>112.23</v>
      </c>
      <c r="G131" s="17">
        <v>0.289</v>
      </c>
      <c r="H131" s="17">
        <v>96.69497250174638</v>
      </c>
      <c r="I131" s="18">
        <v>1.2944791666666666</v>
      </c>
      <c r="J131" s="19">
        <f t="shared" si="1"/>
        <v>0.9585897436</v>
      </c>
      <c r="K131" s="11">
        <f t="shared" si="2"/>
        <v>71.8125</v>
      </c>
      <c r="L131" s="20">
        <v>161.5</v>
      </c>
      <c r="M131" s="21"/>
      <c r="N131" s="22">
        <f t="shared" si="5"/>
        <v>103.525641</v>
      </c>
    </row>
    <row r="132" ht="14.25" customHeight="1">
      <c r="A132" s="6" t="s">
        <v>15</v>
      </c>
      <c r="B132" s="7">
        <v>5.0</v>
      </c>
      <c r="C132" s="7">
        <v>40.0</v>
      </c>
      <c r="D132" s="7">
        <v>2500.0</v>
      </c>
      <c r="E132" s="7">
        <v>125.0</v>
      </c>
      <c r="F132" s="8">
        <v>140.4</v>
      </c>
      <c r="G132" s="9">
        <v>0.382</v>
      </c>
      <c r="H132" s="9">
        <v>96.91699507389163</v>
      </c>
      <c r="I132" s="10">
        <v>1.2251644736842104</v>
      </c>
      <c r="J132" s="19">
        <f t="shared" si="1"/>
        <v>0.9614871795</v>
      </c>
      <c r="K132" s="11">
        <f t="shared" si="2"/>
        <v>89.765625</v>
      </c>
      <c r="L132" s="12">
        <v>150.2</v>
      </c>
      <c r="M132" s="23"/>
      <c r="N132" s="13">
        <f t="shared" si="5"/>
        <v>96.28205128</v>
      </c>
    </row>
    <row r="133" ht="14.25" customHeight="1">
      <c r="A133" s="14" t="s">
        <v>15</v>
      </c>
      <c r="B133" s="15">
        <v>5.0</v>
      </c>
      <c r="C133" s="15">
        <v>40.0</v>
      </c>
      <c r="D133" s="15">
        <v>2500.0</v>
      </c>
      <c r="E133" s="15">
        <v>150.0</v>
      </c>
      <c r="F133" s="16">
        <v>170.18999999999997</v>
      </c>
      <c r="G133" s="17">
        <v>0.472</v>
      </c>
      <c r="H133" s="17">
        <v>96.9197496635955</v>
      </c>
      <c r="I133" s="18">
        <v>1.2019067796610168</v>
      </c>
      <c r="J133" s="19">
        <f t="shared" si="1"/>
        <v>0.9616666667</v>
      </c>
      <c r="K133" s="11">
        <f t="shared" si="2"/>
        <v>107.71875</v>
      </c>
      <c r="L133" s="20">
        <v>149.5</v>
      </c>
      <c r="M133" s="21"/>
      <c r="N133" s="22">
        <f t="shared" si="5"/>
        <v>95.83333333</v>
      </c>
    </row>
    <row r="134" ht="14.25" customHeight="1">
      <c r="A134" s="6" t="s">
        <v>15</v>
      </c>
      <c r="B134" s="7">
        <v>5.0</v>
      </c>
      <c r="C134" s="7">
        <v>40.0</v>
      </c>
      <c r="D134" s="7">
        <v>2500.0</v>
      </c>
      <c r="E134" s="7">
        <v>175.0</v>
      </c>
      <c r="F134" s="8">
        <v>215.83999999999997</v>
      </c>
      <c r="G134" s="9">
        <v>0.5559999999999999</v>
      </c>
      <c r="H134" s="9">
        <v>96.7349950805651</v>
      </c>
      <c r="I134" s="10">
        <v>1.2940047961630696</v>
      </c>
      <c r="J134" s="19">
        <f t="shared" si="1"/>
        <v>0.9595641026</v>
      </c>
      <c r="K134" s="11">
        <f t="shared" si="2"/>
        <v>125.671875</v>
      </c>
      <c r="L134" s="12">
        <v>157.7</v>
      </c>
      <c r="M134" s="23"/>
      <c r="N134" s="13">
        <f t="shared" si="5"/>
        <v>101.0897436</v>
      </c>
    </row>
    <row r="135" ht="14.25" customHeight="1">
      <c r="A135" s="14" t="s">
        <v>15</v>
      </c>
      <c r="B135" s="15">
        <v>6.0</v>
      </c>
      <c r="C135" s="15">
        <v>40.0</v>
      </c>
      <c r="D135" s="15">
        <v>2500.0</v>
      </c>
      <c r="E135" s="15">
        <v>50.0</v>
      </c>
      <c r="F135" s="16">
        <v>71.5</v>
      </c>
      <c r="G135" s="17">
        <v>0.06283333333333334</v>
      </c>
      <c r="H135" s="17">
        <v>92.99836282063507</v>
      </c>
      <c r="I135" s="18">
        <v>3.1611197110423115</v>
      </c>
      <c r="J135" s="19">
        <f t="shared" si="1"/>
        <v>0.9119230769</v>
      </c>
      <c r="K135" s="11">
        <f t="shared" si="2"/>
        <v>43.0875</v>
      </c>
      <c r="L135" s="20">
        <v>343.5</v>
      </c>
      <c r="M135" s="21"/>
      <c r="N135" s="22">
        <f t="shared" si="5"/>
        <v>220.1923077</v>
      </c>
    </row>
    <row r="136" ht="14.25" customHeight="1">
      <c r="A136" s="6" t="s">
        <v>15</v>
      </c>
      <c r="B136" s="7">
        <v>6.0</v>
      </c>
      <c r="C136" s="7">
        <v>40.0</v>
      </c>
      <c r="D136" s="7">
        <v>2500.0</v>
      </c>
      <c r="E136" s="7">
        <v>75.0</v>
      </c>
      <c r="F136" s="8">
        <v>101.32</v>
      </c>
      <c r="G136" s="9">
        <v>0.15583333333333332</v>
      </c>
      <c r="H136" s="9">
        <v>96.26299694189603</v>
      </c>
      <c r="I136" s="10">
        <v>1.8061122550141082</v>
      </c>
      <c r="J136" s="19">
        <f t="shared" si="1"/>
        <v>0.953</v>
      </c>
      <c r="K136" s="11">
        <f t="shared" si="2"/>
        <v>64.63125</v>
      </c>
      <c r="L136" s="12">
        <v>183.3</v>
      </c>
      <c r="M136" s="23"/>
      <c r="N136" s="13">
        <f t="shared" si="5"/>
        <v>117.5</v>
      </c>
    </row>
    <row r="137" ht="14.25" customHeight="1">
      <c r="A137" s="14" t="s">
        <v>15</v>
      </c>
      <c r="B137" s="15">
        <v>6.0</v>
      </c>
      <c r="C137" s="15">
        <v>40.0</v>
      </c>
      <c r="D137" s="15">
        <v>2500.0</v>
      </c>
      <c r="E137" s="15">
        <v>100.0</v>
      </c>
      <c r="F137" s="16">
        <v>132.01</v>
      </c>
      <c r="G137" s="17">
        <v>0.24916666666666665</v>
      </c>
      <c r="H137" s="17">
        <v>97.08766278898031</v>
      </c>
      <c r="I137" s="18">
        <v>1.471699850857569</v>
      </c>
      <c r="J137" s="19">
        <f t="shared" si="1"/>
        <v>0.9634615385</v>
      </c>
      <c r="K137" s="11">
        <f t="shared" si="2"/>
        <v>86.175</v>
      </c>
      <c r="L137" s="20">
        <v>142.5</v>
      </c>
      <c r="M137" s="21"/>
      <c r="N137" s="22">
        <f t="shared" si="5"/>
        <v>91.34615385</v>
      </c>
    </row>
    <row r="138" ht="14.25" customHeight="1">
      <c r="A138" s="6" t="s">
        <v>15</v>
      </c>
      <c r="B138" s="7">
        <v>6.0</v>
      </c>
      <c r="C138" s="7">
        <v>40.0</v>
      </c>
      <c r="D138" s="7">
        <v>2500.0</v>
      </c>
      <c r="E138" s="7">
        <v>125.0</v>
      </c>
      <c r="F138" s="8">
        <v>166.95</v>
      </c>
      <c r="G138" s="9">
        <v>0.3333333333333333</v>
      </c>
      <c r="H138" s="9">
        <v>97.35901103391909</v>
      </c>
      <c r="I138" s="10">
        <v>1.39125</v>
      </c>
      <c r="J138" s="19">
        <f t="shared" si="1"/>
        <v>0.9668461538</v>
      </c>
      <c r="K138" s="11">
        <f t="shared" si="2"/>
        <v>107.71875</v>
      </c>
      <c r="L138" s="12">
        <v>129.3</v>
      </c>
      <c r="M138" s="23"/>
      <c r="N138" s="13">
        <f t="shared" si="5"/>
        <v>82.88461538</v>
      </c>
    </row>
    <row r="139" ht="14.25" customHeight="1">
      <c r="A139" s="14" t="s">
        <v>15</v>
      </c>
      <c r="B139" s="15">
        <v>6.0</v>
      </c>
      <c r="C139" s="15">
        <v>40.0</v>
      </c>
      <c r="D139" s="15">
        <v>2500.0</v>
      </c>
      <c r="E139" s="15">
        <v>150.0</v>
      </c>
      <c r="F139" s="16">
        <v>196.42000000000002</v>
      </c>
      <c r="G139" s="17">
        <v>0.41500000000000004</v>
      </c>
      <c r="H139" s="17">
        <v>97.4188282516771</v>
      </c>
      <c r="I139" s="18">
        <v>1.3147255689424364</v>
      </c>
      <c r="J139" s="19">
        <f t="shared" si="1"/>
        <v>0.9676923077</v>
      </c>
      <c r="K139" s="11">
        <f t="shared" si="2"/>
        <v>129.2625</v>
      </c>
      <c r="L139" s="20">
        <v>126.0</v>
      </c>
      <c r="M139" s="21"/>
      <c r="N139" s="22">
        <f t="shared" si="5"/>
        <v>80.76923077</v>
      </c>
    </row>
    <row r="140" ht="14.25" customHeight="1">
      <c r="A140" s="6" t="s">
        <v>15</v>
      </c>
      <c r="B140" s="7">
        <v>6.0</v>
      </c>
      <c r="C140" s="7">
        <v>40.0</v>
      </c>
      <c r="D140" s="7">
        <v>2500.0</v>
      </c>
      <c r="E140" s="7">
        <v>175.0</v>
      </c>
      <c r="F140" s="8">
        <v>243.93</v>
      </c>
      <c r="G140" s="9">
        <v>0.49583333333333335</v>
      </c>
      <c r="H140" s="9">
        <v>98.37090014673926</v>
      </c>
      <c r="I140" s="10">
        <v>1.3665747708253302</v>
      </c>
      <c r="J140" s="19">
        <f t="shared" si="1"/>
        <v>0.9669230769</v>
      </c>
      <c r="K140" s="11">
        <f t="shared" si="2"/>
        <v>150.80625</v>
      </c>
      <c r="L140" s="12">
        <v>129.0</v>
      </c>
      <c r="M140" s="23"/>
      <c r="N140" s="13">
        <f t="shared" si="5"/>
        <v>82.69230769</v>
      </c>
    </row>
    <row r="141" ht="14.25" customHeight="1">
      <c r="A141" s="14" t="s">
        <v>15</v>
      </c>
      <c r="B141" s="15">
        <v>3.0</v>
      </c>
      <c r="C141" s="15">
        <v>30.0</v>
      </c>
      <c r="D141" s="15">
        <v>4000.0</v>
      </c>
      <c r="E141" s="15">
        <v>50.0</v>
      </c>
      <c r="F141" s="16">
        <v>30.2</v>
      </c>
      <c r="G141" s="17">
        <v>0.03677777777777778</v>
      </c>
      <c r="H141" s="17">
        <v>82.93104942071159</v>
      </c>
      <c r="I141" s="18">
        <v>4.564287221635662</v>
      </c>
      <c r="J141" s="19">
        <f t="shared" si="1"/>
        <v>0.7926282051</v>
      </c>
      <c r="K141" s="11">
        <f t="shared" si="2"/>
        <v>21.54375</v>
      </c>
      <c r="L141" s="20">
        <v>1294.0</v>
      </c>
      <c r="M141" s="21"/>
      <c r="N141" s="22">
        <f t="shared" si="5"/>
        <v>829.4871795</v>
      </c>
    </row>
    <row r="142" ht="14.25" customHeight="1">
      <c r="A142" s="6" t="s">
        <v>15</v>
      </c>
      <c r="B142" s="7">
        <v>3.0</v>
      </c>
      <c r="C142" s="7">
        <v>30.0</v>
      </c>
      <c r="D142" s="7">
        <v>4000.0</v>
      </c>
      <c r="E142" s="7">
        <v>75.0</v>
      </c>
      <c r="F142" s="8">
        <v>44.52</v>
      </c>
      <c r="G142" s="9">
        <v>0.14044444444444446</v>
      </c>
      <c r="H142" s="9">
        <v>93.49011860089387</v>
      </c>
      <c r="I142" s="10">
        <v>1.761111111111111</v>
      </c>
      <c r="J142" s="19">
        <f t="shared" si="1"/>
        <v>0.9208862179</v>
      </c>
      <c r="K142" s="11">
        <f t="shared" si="2"/>
        <v>32.315625</v>
      </c>
      <c r="L142" s="12">
        <v>493.67</v>
      </c>
      <c r="M142" s="23"/>
      <c r="N142" s="13">
        <f t="shared" si="5"/>
        <v>316.4551282</v>
      </c>
    </row>
    <row r="143" ht="14.25" customHeight="1">
      <c r="A143" s="14" t="s">
        <v>15</v>
      </c>
      <c r="B143" s="15">
        <v>3.0</v>
      </c>
      <c r="C143" s="15">
        <v>30.0</v>
      </c>
      <c r="D143" s="15">
        <v>4000.0</v>
      </c>
      <c r="E143" s="15">
        <v>100.0</v>
      </c>
      <c r="F143" s="16">
        <v>63.27000000000001</v>
      </c>
      <c r="G143" s="17">
        <v>0.26433333333333336</v>
      </c>
      <c r="H143" s="17">
        <v>95.3095437810988</v>
      </c>
      <c r="I143" s="18">
        <v>1.3297702877464275</v>
      </c>
      <c r="J143" s="19">
        <f t="shared" si="1"/>
        <v>0.9431089744</v>
      </c>
      <c r="K143" s="11">
        <f t="shared" si="2"/>
        <v>43.0875</v>
      </c>
      <c r="L143" s="20">
        <v>355.0</v>
      </c>
      <c r="M143" s="21"/>
      <c r="N143" s="22">
        <f t="shared" si="5"/>
        <v>227.5641026</v>
      </c>
    </row>
    <row r="144" ht="14.25" customHeight="1">
      <c r="A144" s="6" t="s">
        <v>15</v>
      </c>
      <c r="B144" s="7">
        <v>3.0</v>
      </c>
      <c r="C144" s="7">
        <v>30.0</v>
      </c>
      <c r="D144" s="7">
        <v>4000.0</v>
      </c>
      <c r="E144" s="7">
        <v>125.0</v>
      </c>
      <c r="F144" s="8">
        <v>84.60000000000001</v>
      </c>
      <c r="G144" s="9">
        <v>0.3688888888888889</v>
      </c>
      <c r="H144" s="9">
        <v>95.70200571395436</v>
      </c>
      <c r="I144" s="10">
        <v>1.2741000889446972</v>
      </c>
      <c r="J144" s="19">
        <f t="shared" si="1"/>
        <v>0.9479166667</v>
      </c>
      <c r="K144" s="11">
        <f t="shared" si="2"/>
        <v>53.859375</v>
      </c>
      <c r="L144" s="12">
        <v>325.0</v>
      </c>
      <c r="M144" s="23"/>
      <c r="N144" s="13">
        <f t="shared" si="5"/>
        <v>208.3333333</v>
      </c>
    </row>
    <row r="145" ht="14.25" customHeight="1">
      <c r="A145" s="14" t="s">
        <v>15</v>
      </c>
      <c r="B145" s="15">
        <v>3.0</v>
      </c>
      <c r="C145" s="15">
        <v>30.0</v>
      </c>
      <c r="D145" s="15">
        <v>4000.0</v>
      </c>
      <c r="E145" s="15">
        <v>150.0</v>
      </c>
      <c r="F145" s="16">
        <v>108.75</v>
      </c>
      <c r="G145" s="17">
        <v>0.45833333333333337</v>
      </c>
      <c r="H145" s="17">
        <v>95.56542489725574</v>
      </c>
      <c r="I145" s="18">
        <v>1.318186466377517</v>
      </c>
      <c r="J145" s="19">
        <f t="shared" si="1"/>
        <v>0.9463141026</v>
      </c>
      <c r="K145" s="11">
        <f t="shared" si="2"/>
        <v>64.63125</v>
      </c>
      <c r="L145" s="20">
        <v>335.0</v>
      </c>
      <c r="M145" s="21"/>
      <c r="N145" s="22">
        <f t="shared" si="5"/>
        <v>214.7435897</v>
      </c>
    </row>
    <row r="146" ht="14.25" customHeight="1">
      <c r="A146" s="6" t="s">
        <v>15</v>
      </c>
      <c r="B146" s="7">
        <v>3.0</v>
      </c>
      <c r="C146" s="7">
        <v>30.0</v>
      </c>
      <c r="D146" s="7">
        <v>4000.0</v>
      </c>
      <c r="E146" s="7">
        <v>175.0</v>
      </c>
      <c r="F146" s="8">
        <v>144.05</v>
      </c>
      <c r="G146" s="9">
        <v>0.5316666666666667</v>
      </c>
      <c r="H146" s="9">
        <v>95.06822136306292</v>
      </c>
      <c r="I146" s="10">
        <v>1.5053098794549267</v>
      </c>
      <c r="J146" s="19">
        <f t="shared" si="1"/>
        <v>0.9407051282</v>
      </c>
      <c r="K146" s="11">
        <f t="shared" si="2"/>
        <v>75.403125</v>
      </c>
      <c r="L146" s="12">
        <v>370.0</v>
      </c>
      <c r="M146" s="23"/>
      <c r="N146" s="13">
        <f t="shared" si="5"/>
        <v>237.1794872</v>
      </c>
    </row>
    <row r="147" ht="14.25" customHeight="1">
      <c r="A147" s="14" t="s">
        <v>15</v>
      </c>
      <c r="B147" s="15">
        <v>4.0</v>
      </c>
      <c r="C147" s="15">
        <v>30.0</v>
      </c>
      <c r="D147" s="15">
        <v>4000.0</v>
      </c>
      <c r="E147" s="15">
        <v>50.0</v>
      </c>
      <c r="F147" s="16">
        <v>38.6</v>
      </c>
      <c r="G147" s="17">
        <v>0.027083333333333334</v>
      </c>
      <c r="H147" s="17">
        <v>83.57283688738356</v>
      </c>
      <c r="I147" s="18">
        <v>5.939935970401611</v>
      </c>
      <c r="J147" s="19">
        <f t="shared" si="1"/>
        <v>0.8003205128</v>
      </c>
      <c r="K147" s="11">
        <f t="shared" si="2"/>
        <v>28.725</v>
      </c>
      <c r="L147" s="20">
        <v>1246.0</v>
      </c>
      <c r="M147" s="21"/>
      <c r="N147" s="22">
        <f t="shared" si="5"/>
        <v>798.7179487</v>
      </c>
    </row>
    <row r="148" ht="14.25" customHeight="1">
      <c r="A148" s="6" t="s">
        <v>15</v>
      </c>
      <c r="B148" s="7">
        <v>4.0</v>
      </c>
      <c r="C148" s="7">
        <v>30.0</v>
      </c>
      <c r="D148" s="7">
        <v>4000.0</v>
      </c>
      <c r="E148" s="7">
        <v>75.0</v>
      </c>
      <c r="F148" s="8">
        <v>59.449999999999996</v>
      </c>
      <c r="G148" s="9">
        <v>0.12274999999999998</v>
      </c>
      <c r="H148" s="9">
        <v>94.15930899582675</v>
      </c>
      <c r="I148" s="10">
        <v>2.0186492467719805</v>
      </c>
      <c r="J148" s="19">
        <f t="shared" si="1"/>
        <v>0.9289471154</v>
      </c>
      <c r="K148" s="11">
        <f t="shared" si="2"/>
        <v>43.0875</v>
      </c>
      <c r="L148" s="12">
        <v>443.37</v>
      </c>
      <c r="M148" s="23"/>
      <c r="N148" s="13">
        <f t="shared" si="5"/>
        <v>284.2115385</v>
      </c>
    </row>
    <row r="149" ht="14.25" customHeight="1">
      <c r="A149" s="14" t="s">
        <v>15</v>
      </c>
      <c r="B149" s="15">
        <v>4.0</v>
      </c>
      <c r="C149" s="15">
        <v>30.0</v>
      </c>
      <c r="D149" s="15">
        <v>4000.0</v>
      </c>
      <c r="E149" s="15">
        <v>100.0</v>
      </c>
      <c r="F149" s="16">
        <v>79.05666666666667</v>
      </c>
      <c r="G149" s="17">
        <v>0.21124999999999997</v>
      </c>
      <c r="H149" s="17">
        <v>95.91880401833278</v>
      </c>
      <c r="I149" s="18">
        <v>1.5593249528840667</v>
      </c>
      <c r="J149" s="19">
        <f t="shared" si="1"/>
        <v>0.9501602564</v>
      </c>
      <c r="K149" s="11">
        <f t="shared" si="2"/>
        <v>57.45</v>
      </c>
      <c r="L149" s="20">
        <v>311.0</v>
      </c>
      <c r="M149" s="21"/>
      <c r="N149" s="22">
        <f t="shared" si="5"/>
        <v>199.3589744</v>
      </c>
    </row>
    <row r="150" ht="14.25" customHeight="1">
      <c r="A150" s="6" t="s">
        <v>15</v>
      </c>
      <c r="B150" s="7">
        <v>4.0</v>
      </c>
      <c r="C150" s="7">
        <v>30.0</v>
      </c>
      <c r="D150" s="7">
        <v>4000.0</v>
      </c>
      <c r="E150" s="7">
        <v>125.0</v>
      </c>
      <c r="F150" s="8">
        <v>101.66000000000001</v>
      </c>
      <c r="G150" s="9">
        <v>0.30316666666666664</v>
      </c>
      <c r="H150" s="9">
        <v>96.40502690093614</v>
      </c>
      <c r="I150" s="10">
        <v>1.3971964728761967</v>
      </c>
      <c r="J150" s="19">
        <f t="shared" si="1"/>
        <v>0.9561698718</v>
      </c>
      <c r="K150" s="11">
        <f t="shared" si="2"/>
        <v>71.8125</v>
      </c>
      <c r="L150" s="12">
        <v>273.5</v>
      </c>
      <c r="M150" s="23"/>
      <c r="N150" s="13">
        <f t="shared" si="5"/>
        <v>175.3205128</v>
      </c>
    </row>
    <row r="151" ht="14.25" customHeight="1">
      <c r="A151" s="14" t="s">
        <v>15</v>
      </c>
      <c r="B151" s="15">
        <v>4.0</v>
      </c>
      <c r="C151" s="15">
        <v>30.0</v>
      </c>
      <c r="D151" s="15">
        <v>4000.0</v>
      </c>
      <c r="E151" s="15">
        <v>150.0</v>
      </c>
      <c r="F151" s="16">
        <v>125.60666666666664</v>
      </c>
      <c r="G151" s="17">
        <v>0.38116666666666665</v>
      </c>
      <c r="H151" s="17">
        <v>96.51023901956364</v>
      </c>
      <c r="I151" s="18">
        <v>1.3730502641090254</v>
      </c>
      <c r="J151" s="19">
        <f t="shared" si="1"/>
        <v>0.9578525641</v>
      </c>
      <c r="K151" s="11">
        <f t="shared" si="2"/>
        <v>86.175</v>
      </c>
      <c r="L151" s="20">
        <v>263.0</v>
      </c>
      <c r="M151" s="21"/>
      <c r="N151" s="22">
        <f t="shared" si="5"/>
        <v>168.5897436</v>
      </c>
    </row>
    <row r="152" ht="14.25" customHeight="1">
      <c r="A152" s="6" t="s">
        <v>15</v>
      </c>
      <c r="B152" s="7">
        <v>4.0</v>
      </c>
      <c r="C152" s="7">
        <v>30.0</v>
      </c>
      <c r="D152" s="7">
        <v>4000.0</v>
      </c>
      <c r="E152" s="7">
        <v>175.0</v>
      </c>
      <c r="F152" s="8">
        <v>168.99</v>
      </c>
      <c r="G152" s="9">
        <v>0.4979166666666667</v>
      </c>
      <c r="H152" s="9">
        <v>95.80545439884392</v>
      </c>
      <c r="I152" s="10">
        <v>1.64</v>
      </c>
      <c r="J152" s="19">
        <f t="shared" si="1"/>
        <v>0.9581730769</v>
      </c>
      <c r="K152" s="11">
        <f t="shared" si="2"/>
        <v>100.5375</v>
      </c>
      <c r="L152" s="12">
        <v>261.0</v>
      </c>
      <c r="M152" s="23"/>
      <c r="N152" s="13">
        <f t="shared" si="5"/>
        <v>167.3076923</v>
      </c>
    </row>
    <row r="153" ht="14.25" customHeight="1">
      <c r="A153" s="14" t="s">
        <v>15</v>
      </c>
      <c r="B153" s="15">
        <v>5.0</v>
      </c>
      <c r="C153" s="15">
        <v>30.0</v>
      </c>
      <c r="D153" s="15">
        <v>4000.0</v>
      </c>
      <c r="E153" s="15">
        <v>50.0</v>
      </c>
      <c r="F153" s="16">
        <v>52.14</v>
      </c>
      <c r="G153" s="17">
        <v>0.0225</v>
      </c>
      <c r="H153" s="17">
        <v>83.06145197247263</v>
      </c>
      <c r="I153" s="18">
        <v>7.724597029077118</v>
      </c>
      <c r="J153" s="19">
        <f t="shared" si="1"/>
        <v>0.7936698718</v>
      </c>
      <c r="K153" s="11">
        <f t="shared" si="2"/>
        <v>35.90625</v>
      </c>
      <c r="L153" s="20">
        <v>1287.5</v>
      </c>
      <c r="M153" s="21"/>
      <c r="N153" s="22">
        <f t="shared" si="5"/>
        <v>825.3205128</v>
      </c>
    </row>
    <row r="154" ht="14.25" customHeight="1">
      <c r="A154" s="6" t="s">
        <v>15</v>
      </c>
      <c r="B154" s="7">
        <v>5.0</v>
      </c>
      <c r="C154" s="7">
        <v>30.0</v>
      </c>
      <c r="D154" s="7">
        <v>4000.0</v>
      </c>
      <c r="E154" s="7">
        <v>75.0</v>
      </c>
      <c r="F154" s="8">
        <v>74.4</v>
      </c>
      <c r="G154" s="9">
        <v>0.09633333333333334</v>
      </c>
      <c r="H154" s="9">
        <v>94.24101526826028</v>
      </c>
      <c r="I154" s="10">
        <v>2.5744117419654136</v>
      </c>
      <c r="J154" s="19">
        <f t="shared" si="1"/>
        <v>0.9297964744</v>
      </c>
      <c r="K154" s="11">
        <f t="shared" si="2"/>
        <v>53.859375</v>
      </c>
      <c r="L154" s="12">
        <v>438.07</v>
      </c>
      <c r="M154" s="23"/>
      <c r="N154" s="13">
        <f t="shared" si="5"/>
        <v>280.8141026</v>
      </c>
    </row>
    <row r="155" ht="14.25" customHeight="1">
      <c r="A155" s="14" t="s">
        <v>15</v>
      </c>
      <c r="B155" s="15">
        <v>5.0</v>
      </c>
      <c r="C155" s="15">
        <v>30.0</v>
      </c>
      <c r="D155" s="15">
        <v>4000.0</v>
      </c>
      <c r="E155" s="15">
        <v>100.0</v>
      </c>
      <c r="F155" s="16">
        <v>99.71499999999999</v>
      </c>
      <c r="G155" s="17">
        <v>0.17670000000000002</v>
      </c>
      <c r="H155" s="17">
        <v>96.21301768600138</v>
      </c>
      <c r="I155" s="18">
        <v>1.881074605118639</v>
      </c>
      <c r="J155" s="19">
        <f t="shared" si="1"/>
        <v>0.9538461538</v>
      </c>
      <c r="K155" s="11">
        <f t="shared" si="2"/>
        <v>71.8125</v>
      </c>
      <c r="L155" s="20">
        <v>288.0</v>
      </c>
      <c r="M155" s="21"/>
      <c r="N155" s="22">
        <f t="shared" si="5"/>
        <v>184.6153846</v>
      </c>
    </row>
    <row r="156" ht="14.25" customHeight="1">
      <c r="A156" s="6" t="s">
        <v>15</v>
      </c>
      <c r="B156" s="7">
        <v>5.0</v>
      </c>
      <c r="C156" s="7">
        <v>30.0</v>
      </c>
      <c r="D156" s="7">
        <v>4000.0</v>
      </c>
      <c r="E156" s="7">
        <v>125.0</v>
      </c>
      <c r="F156" s="8">
        <v>124.55000000000001</v>
      </c>
      <c r="G156" s="9">
        <v>0.25453333333333333</v>
      </c>
      <c r="H156" s="9">
        <v>96.82045431464466</v>
      </c>
      <c r="I156" s="10">
        <v>1.6311038682762462</v>
      </c>
      <c r="J156" s="19">
        <f t="shared" si="1"/>
        <v>0.9612708333</v>
      </c>
      <c r="K156" s="11">
        <f t="shared" si="2"/>
        <v>89.765625</v>
      </c>
      <c r="L156" s="12">
        <v>241.67</v>
      </c>
      <c r="M156" s="23"/>
      <c r="N156" s="13">
        <f t="shared" si="5"/>
        <v>154.9166667</v>
      </c>
    </row>
    <row r="157" ht="14.25" customHeight="1">
      <c r="A157" s="14" t="s">
        <v>15</v>
      </c>
      <c r="B157" s="15">
        <v>5.0</v>
      </c>
      <c r="C157" s="15">
        <v>30.0</v>
      </c>
      <c r="D157" s="15">
        <v>4000.0</v>
      </c>
      <c r="E157" s="15">
        <v>150.0</v>
      </c>
      <c r="F157" s="16">
        <v>153.43999999999997</v>
      </c>
      <c r="G157" s="17">
        <v>0.327</v>
      </c>
      <c r="H157" s="17">
        <v>97.05384587727808</v>
      </c>
      <c r="I157" s="18">
        <v>1.5641279985340706</v>
      </c>
      <c r="J157" s="19">
        <f t="shared" si="1"/>
        <v>0.9641778846</v>
      </c>
      <c r="K157" s="11">
        <f t="shared" si="2"/>
        <v>107.71875</v>
      </c>
      <c r="L157" s="20">
        <v>223.53</v>
      </c>
      <c r="M157" s="21"/>
      <c r="N157" s="22">
        <f t="shared" si="5"/>
        <v>143.2884615</v>
      </c>
    </row>
    <row r="158" ht="14.25" customHeight="1">
      <c r="A158" s="6" t="s">
        <v>15</v>
      </c>
      <c r="B158" s="7">
        <v>5.0</v>
      </c>
      <c r="C158" s="7">
        <v>30.0</v>
      </c>
      <c r="D158" s="7">
        <v>4000.0</v>
      </c>
      <c r="E158" s="7">
        <v>175.0</v>
      </c>
      <c r="F158" s="8">
        <v>197.6</v>
      </c>
      <c r="G158" s="9">
        <v>0.3956</v>
      </c>
      <c r="H158" s="9">
        <v>97.08514533264048</v>
      </c>
      <c r="I158" s="10">
        <v>1.664983164983165</v>
      </c>
      <c r="J158" s="19">
        <f t="shared" si="1"/>
        <v>0.9645592949</v>
      </c>
      <c r="K158" s="11">
        <f t="shared" si="2"/>
        <v>125.671875</v>
      </c>
      <c r="L158" s="12">
        <v>221.15</v>
      </c>
      <c r="M158" s="23"/>
      <c r="N158" s="13">
        <f t="shared" si="5"/>
        <v>141.7628205</v>
      </c>
    </row>
    <row r="159" ht="14.25" customHeight="1">
      <c r="A159" s="14" t="s">
        <v>15</v>
      </c>
      <c r="B159" s="15">
        <v>6.0</v>
      </c>
      <c r="C159" s="15">
        <v>30.0</v>
      </c>
      <c r="D159" s="15">
        <v>4000.0</v>
      </c>
      <c r="E159" s="15">
        <v>50.0</v>
      </c>
      <c r="F159" s="16">
        <v>65.32</v>
      </c>
      <c r="G159" s="17">
        <v>0.016833333333333332</v>
      </c>
      <c r="H159" s="17">
        <v>81.49097648675873</v>
      </c>
      <c r="I159" s="18">
        <v>10.779934640522875</v>
      </c>
      <c r="J159" s="19">
        <f t="shared" si="1"/>
        <v>0.7741987179</v>
      </c>
      <c r="K159" s="11">
        <f t="shared" si="2"/>
        <v>43.0875</v>
      </c>
      <c r="L159" s="20">
        <v>1409.0</v>
      </c>
      <c r="M159" s="21"/>
      <c r="N159" s="22">
        <f t="shared" si="5"/>
        <v>903.2051282</v>
      </c>
    </row>
    <row r="160" ht="14.25" customHeight="1">
      <c r="A160" s="6" t="s">
        <v>15</v>
      </c>
      <c r="B160" s="7">
        <v>6.0</v>
      </c>
      <c r="C160" s="7">
        <v>30.0</v>
      </c>
      <c r="D160" s="7">
        <v>4000.0</v>
      </c>
      <c r="E160" s="7">
        <v>75.0</v>
      </c>
      <c r="F160" s="8">
        <v>94.185</v>
      </c>
      <c r="G160" s="9">
        <v>0.07933333333333334</v>
      </c>
      <c r="H160" s="9">
        <v>95.51298871687221</v>
      </c>
      <c r="I160" s="10">
        <v>3.2975870998116763</v>
      </c>
      <c r="J160" s="19">
        <f t="shared" si="1"/>
        <v>0.9457532051</v>
      </c>
      <c r="K160" s="11">
        <f t="shared" si="2"/>
        <v>64.63125</v>
      </c>
      <c r="L160" s="12">
        <v>338.5</v>
      </c>
      <c r="M160" s="23"/>
      <c r="N160" s="13">
        <f t="shared" si="5"/>
        <v>216.9871795</v>
      </c>
    </row>
    <row r="161" ht="14.25" customHeight="1">
      <c r="A161" s="14" t="s">
        <v>15</v>
      </c>
      <c r="B161" s="15">
        <v>6.0</v>
      </c>
      <c r="C161" s="15">
        <v>30.0</v>
      </c>
      <c r="D161" s="15">
        <v>4000.0</v>
      </c>
      <c r="E161" s="15">
        <v>100.0</v>
      </c>
      <c r="F161" s="16">
        <v>123.6</v>
      </c>
      <c r="G161" s="17">
        <v>0.14675</v>
      </c>
      <c r="H161" s="17">
        <v>97.09336785598296</v>
      </c>
      <c r="I161" s="18">
        <v>2.33970728989033</v>
      </c>
      <c r="J161" s="19">
        <f t="shared" si="1"/>
        <v>0.9647435897</v>
      </c>
      <c r="K161" s="11">
        <f t="shared" si="2"/>
        <v>86.175</v>
      </c>
      <c r="L161" s="20">
        <v>220.0</v>
      </c>
      <c r="M161" s="21"/>
      <c r="N161" s="22">
        <f t="shared" si="5"/>
        <v>141.025641</v>
      </c>
    </row>
    <row r="162" ht="14.25" customHeight="1">
      <c r="A162" s="6" t="s">
        <v>15</v>
      </c>
      <c r="B162" s="7">
        <v>6.0</v>
      </c>
      <c r="C162" s="7">
        <v>30.0</v>
      </c>
      <c r="D162" s="7">
        <v>4000.0</v>
      </c>
      <c r="E162" s="7">
        <v>125.0</v>
      </c>
      <c r="F162" s="8">
        <v>149.76</v>
      </c>
      <c r="G162" s="9">
        <v>0.2128888888888889</v>
      </c>
      <c r="H162" s="9">
        <v>97.59518631463392</v>
      </c>
      <c r="I162" s="10">
        <v>1.9540784388872918</v>
      </c>
      <c r="J162" s="19">
        <f t="shared" si="1"/>
        <v>0.9706458333</v>
      </c>
      <c r="K162" s="11">
        <f t="shared" si="2"/>
        <v>107.71875</v>
      </c>
      <c r="L162" s="12">
        <v>183.17</v>
      </c>
      <c r="M162" s="23"/>
      <c r="N162" s="13">
        <f t="shared" si="5"/>
        <v>117.4166667</v>
      </c>
    </row>
    <row r="163" ht="14.25" customHeight="1">
      <c r="A163" s="14" t="s">
        <v>15</v>
      </c>
      <c r="B163" s="15">
        <v>6.0</v>
      </c>
      <c r="C163" s="15">
        <v>30.0</v>
      </c>
      <c r="D163" s="15">
        <v>4000.0</v>
      </c>
      <c r="E163" s="15">
        <v>150.0</v>
      </c>
      <c r="F163" s="16">
        <v>183.0333333333333</v>
      </c>
      <c r="G163" s="17">
        <v>0.2947222222222222</v>
      </c>
      <c r="H163" s="17">
        <v>97.31516155466015</v>
      </c>
      <c r="I163" s="18">
        <v>1.8387885809956719</v>
      </c>
      <c r="J163" s="19">
        <f t="shared" si="1"/>
        <v>0.9673237179</v>
      </c>
      <c r="K163" s="11">
        <f t="shared" si="2"/>
        <v>129.2625</v>
      </c>
      <c r="L163" s="20">
        <v>203.9</v>
      </c>
      <c r="M163" s="21"/>
      <c r="N163" s="22">
        <f t="shared" si="5"/>
        <v>130.7051282</v>
      </c>
    </row>
    <row r="164" ht="14.25" customHeight="1">
      <c r="A164" s="6" t="s">
        <v>15</v>
      </c>
      <c r="B164" s="7">
        <v>6.0</v>
      </c>
      <c r="C164" s="7">
        <v>30.0</v>
      </c>
      <c r="D164" s="7">
        <v>4000.0</v>
      </c>
      <c r="E164" s="7">
        <v>175.0</v>
      </c>
      <c r="F164" s="8">
        <v>231.21499999999997</v>
      </c>
      <c r="G164" s="9">
        <v>0.33466666666666667</v>
      </c>
      <c r="H164" s="9">
        <v>97.52500887535261</v>
      </c>
      <c r="I164" s="10">
        <v>1.9198362374639464</v>
      </c>
      <c r="J164" s="19">
        <f t="shared" si="1"/>
        <v>0.9698717949</v>
      </c>
      <c r="K164" s="11">
        <f t="shared" si="2"/>
        <v>150.80625</v>
      </c>
      <c r="L164" s="12">
        <v>188.0</v>
      </c>
      <c r="M164" s="23"/>
      <c r="N164" s="13">
        <f t="shared" si="5"/>
        <v>120.5128205</v>
      </c>
    </row>
    <row r="165" ht="14.25" customHeight="1">
      <c r="A165" s="14" t="s">
        <v>15</v>
      </c>
      <c r="B165" s="15">
        <v>3.0</v>
      </c>
      <c r="C165" s="15">
        <v>40.0</v>
      </c>
      <c r="D165" s="15">
        <v>4000.0</v>
      </c>
      <c r="E165" s="15">
        <v>50.0</v>
      </c>
      <c r="F165" s="16">
        <v>33.18</v>
      </c>
      <c r="G165" s="17">
        <f>5.88405037842231/100</f>
        <v>0.05884050378</v>
      </c>
      <c r="H165" s="17">
        <v>81.2842296711971</v>
      </c>
      <c r="I165" s="18">
        <v>3.190526070763501</v>
      </c>
      <c r="J165" s="19">
        <f t="shared" si="1"/>
        <v>0.7766826923</v>
      </c>
      <c r="K165" s="11">
        <f t="shared" si="2"/>
        <v>21.54375</v>
      </c>
      <c r="L165" s="20">
        <v>1393.5</v>
      </c>
      <c r="M165" s="21"/>
      <c r="N165" s="22">
        <f t="shared" si="5"/>
        <v>893.2692308</v>
      </c>
    </row>
    <row r="166" ht="14.25" customHeight="1">
      <c r="A166" s="6" t="s">
        <v>15</v>
      </c>
      <c r="B166" s="7">
        <v>3.0</v>
      </c>
      <c r="C166" s="7">
        <v>40.0</v>
      </c>
      <c r="D166" s="7">
        <v>4000.0</v>
      </c>
      <c r="E166" s="7">
        <v>75.0</v>
      </c>
      <c r="F166" s="8">
        <v>50.136666666666656</v>
      </c>
      <c r="G166" s="9">
        <f>19.2491472523397/100</f>
        <v>0.1924914725</v>
      </c>
      <c r="H166" s="9">
        <v>91.72639575474084</v>
      </c>
      <c r="I166" s="10">
        <v>1.4905102560935264</v>
      </c>
      <c r="J166" s="19">
        <f t="shared" si="1"/>
        <v>0.9013830128</v>
      </c>
      <c r="K166" s="11">
        <f t="shared" si="2"/>
        <v>32.315625</v>
      </c>
      <c r="L166" s="12">
        <v>615.37</v>
      </c>
      <c r="M166" s="23"/>
      <c r="N166" s="13">
        <f t="shared" si="5"/>
        <v>394.4679487</v>
      </c>
    </row>
    <row r="167" ht="14.25" customHeight="1">
      <c r="A167" s="14" t="s">
        <v>15</v>
      </c>
      <c r="B167" s="15">
        <v>3.0</v>
      </c>
      <c r="C167" s="15">
        <v>40.0</v>
      </c>
      <c r="D167" s="15">
        <v>4000.0</v>
      </c>
      <c r="E167" s="15">
        <v>100.0</v>
      </c>
      <c r="F167" s="16">
        <v>69.16</v>
      </c>
      <c r="G167" s="17">
        <f>32.7194931346178/100</f>
        <v>0.3271949313</v>
      </c>
      <c r="H167" s="17">
        <v>93.68861697071061</v>
      </c>
      <c r="I167" s="18">
        <v>1.1596244131455398</v>
      </c>
      <c r="J167" s="19">
        <f t="shared" si="1"/>
        <v>0.9249358974</v>
      </c>
      <c r="K167" s="11">
        <f t="shared" si="2"/>
        <v>43.0875</v>
      </c>
      <c r="L167" s="20">
        <v>468.4</v>
      </c>
      <c r="M167" s="21"/>
      <c r="N167" s="22">
        <f t="shared" si="5"/>
        <v>300.2564103</v>
      </c>
    </row>
    <row r="168" ht="14.25" customHeight="1">
      <c r="A168" s="6" t="s">
        <v>15</v>
      </c>
      <c r="B168" s="7">
        <v>3.0</v>
      </c>
      <c r="C168" s="7">
        <v>40.0</v>
      </c>
      <c r="D168" s="7">
        <v>4000.0</v>
      </c>
      <c r="E168" s="7">
        <v>125.0</v>
      </c>
      <c r="F168" s="8">
        <v>91.68</v>
      </c>
      <c r="G168" s="9">
        <f>44.9333333333333/100</f>
        <v>0.4493333333</v>
      </c>
      <c r="H168" s="9">
        <v>94.1510623071573</v>
      </c>
      <c r="I168" s="10">
        <v>1.1335311572700295</v>
      </c>
      <c r="J168" s="19">
        <f t="shared" si="1"/>
        <v>0.9310897436</v>
      </c>
      <c r="K168" s="11">
        <f t="shared" si="2"/>
        <v>53.859375</v>
      </c>
      <c r="L168" s="12">
        <v>430.0</v>
      </c>
      <c r="M168" s="23"/>
      <c r="N168" s="13">
        <f t="shared" si="5"/>
        <v>275.6410256</v>
      </c>
    </row>
    <row r="169" ht="14.25" customHeight="1">
      <c r="A169" s="14" t="s">
        <v>15</v>
      </c>
      <c r="B169" s="15">
        <v>3.0</v>
      </c>
      <c r="C169" s="15">
        <v>40.0</v>
      </c>
      <c r="D169" s="15">
        <v>4000.0</v>
      </c>
      <c r="E169" s="15">
        <v>150.0</v>
      </c>
      <c r="F169" s="16">
        <v>112.86000000000001</v>
      </c>
      <c r="G169" s="17">
        <f>54.0666666666667/100</f>
        <v>0.5406666667</v>
      </c>
      <c r="H169" s="17">
        <v>94.01101334560997</v>
      </c>
      <c r="I169" s="18">
        <v>1.1596833753028937</v>
      </c>
      <c r="J169" s="19">
        <f t="shared" si="1"/>
        <v>0.9293269231</v>
      </c>
      <c r="K169" s="11">
        <f t="shared" si="2"/>
        <v>64.63125</v>
      </c>
      <c r="L169" s="20">
        <v>441.0</v>
      </c>
      <c r="M169" s="21"/>
      <c r="N169" s="22">
        <f t="shared" si="5"/>
        <v>282.6923077</v>
      </c>
    </row>
    <row r="170" ht="14.25" customHeight="1">
      <c r="A170" s="6" t="s">
        <v>15</v>
      </c>
      <c r="B170" s="7">
        <v>3.0</v>
      </c>
      <c r="C170" s="7">
        <v>40.0</v>
      </c>
      <c r="D170" s="7">
        <v>4000.0</v>
      </c>
      <c r="E170" s="7">
        <v>175.0</v>
      </c>
      <c r="F170" s="8">
        <v>145.2</v>
      </c>
      <c r="G170" s="9">
        <f>61.1335734418564/100</f>
        <v>0.6113357344</v>
      </c>
      <c r="H170" s="9">
        <v>93.19187003124311</v>
      </c>
      <c r="I170" s="10">
        <v>1.3382576805941353</v>
      </c>
      <c r="J170" s="19">
        <f t="shared" si="1"/>
        <v>0.9201923077</v>
      </c>
      <c r="K170" s="11">
        <f t="shared" si="2"/>
        <v>75.403125</v>
      </c>
      <c r="L170" s="12">
        <v>498.0</v>
      </c>
      <c r="M170" s="23"/>
      <c r="N170" s="13">
        <f t="shared" si="5"/>
        <v>319.2307692</v>
      </c>
    </row>
    <row r="171" ht="14.25" customHeight="1">
      <c r="A171" s="14" t="s">
        <v>15</v>
      </c>
      <c r="B171" s="15">
        <v>4.0</v>
      </c>
      <c r="C171" s="15">
        <v>40.0</v>
      </c>
      <c r="D171" s="15">
        <v>4000.0</v>
      </c>
      <c r="E171" s="15">
        <v>50.0</v>
      </c>
      <c r="F171" s="16">
        <v>42.63</v>
      </c>
      <c r="G171" s="17">
        <f>3.78687071921236/100</f>
        <v>0.03786870719</v>
      </c>
      <c r="H171" s="17">
        <v>82.83637005059299</v>
      </c>
      <c r="I171" s="18">
        <v>4.674342105263158</v>
      </c>
      <c r="J171" s="19">
        <f t="shared" si="1"/>
        <v>0.7954326923</v>
      </c>
      <c r="K171" s="11">
        <f t="shared" si="2"/>
        <v>28.725</v>
      </c>
      <c r="L171" s="20">
        <v>1276.5</v>
      </c>
      <c r="M171" s="21"/>
      <c r="N171" s="22">
        <f t="shared" si="5"/>
        <v>818.2692308</v>
      </c>
    </row>
    <row r="172" ht="14.25" customHeight="1">
      <c r="A172" s="6" t="s">
        <v>15</v>
      </c>
      <c r="B172" s="7">
        <v>4.0</v>
      </c>
      <c r="C172" s="7">
        <v>40.0</v>
      </c>
      <c r="D172" s="7">
        <v>4000.0</v>
      </c>
      <c r="E172" s="7">
        <v>75.0</v>
      </c>
      <c r="F172" s="8">
        <v>62.92999999999999</v>
      </c>
      <c r="G172" s="9">
        <f>16.4930786045233/100</f>
        <v>0.164930786</v>
      </c>
      <c r="H172" s="9">
        <v>92.07084321465013</v>
      </c>
      <c r="I172" s="10">
        <v>1.867926657785672</v>
      </c>
      <c r="J172" s="19">
        <f t="shared" si="1"/>
        <v>0.9052564103</v>
      </c>
      <c r="K172" s="11">
        <f t="shared" si="2"/>
        <v>43.0875</v>
      </c>
      <c r="L172" s="12">
        <v>591.2</v>
      </c>
      <c r="M172" s="23"/>
      <c r="N172" s="13">
        <f t="shared" si="5"/>
        <v>378.974359</v>
      </c>
    </row>
    <row r="173" ht="14.25" customHeight="1">
      <c r="A173" s="14" t="s">
        <v>15</v>
      </c>
      <c r="B173" s="15">
        <v>4.0</v>
      </c>
      <c r="C173" s="15">
        <v>40.0</v>
      </c>
      <c r="D173" s="15">
        <v>4000.0</v>
      </c>
      <c r="E173" s="15">
        <v>100.0</v>
      </c>
      <c r="F173" s="16">
        <v>84.36</v>
      </c>
      <c r="G173" s="17">
        <f>26.6916308447253/100</f>
        <v>0.2669163084</v>
      </c>
      <c r="H173" s="17">
        <v>94.47830197763568</v>
      </c>
      <c r="I173" s="18">
        <v>1.3177236315086782</v>
      </c>
      <c r="J173" s="19">
        <f t="shared" si="1"/>
        <v>0.9338942308</v>
      </c>
      <c r="K173" s="11">
        <f t="shared" si="2"/>
        <v>57.45</v>
      </c>
      <c r="L173" s="20">
        <v>412.5</v>
      </c>
      <c r="M173" s="21"/>
      <c r="N173" s="22">
        <f t="shared" si="5"/>
        <v>264.4230769</v>
      </c>
    </row>
    <row r="174" ht="14.25" customHeight="1">
      <c r="A174" s="6" t="s">
        <v>15</v>
      </c>
      <c r="B174" s="7">
        <v>4.0</v>
      </c>
      <c r="C174" s="7">
        <v>40.0</v>
      </c>
      <c r="D174" s="7">
        <v>4000.0</v>
      </c>
      <c r="E174" s="7">
        <v>125.0</v>
      </c>
      <c r="F174" s="8">
        <v>107.88</v>
      </c>
      <c r="G174" s="9">
        <f>37.0812807881773/100</f>
        <v>0.3708128079</v>
      </c>
      <c r="H174" s="9">
        <v>95.04897356769087</v>
      </c>
      <c r="I174" s="10">
        <v>1.1942642120350835</v>
      </c>
      <c r="J174" s="19">
        <f t="shared" si="1"/>
        <v>0.9408653846</v>
      </c>
      <c r="K174" s="11">
        <f t="shared" si="2"/>
        <v>71.8125</v>
      </c>
      <c r="L174" s="12">
        <v>369.0</v>
      </c>
      <c r="M174" s="23"/>
      <c r="N174" s="13">
        <f t="shared" si="5"/>
        <v>236.5384615</v>
      </c>
    </row>
    <row r="175" ht="14.25" customHeight="1">
      <c r="A175" s="14" t="s">
        <v>15</v>
      </c>
      <c r="B175" s="15">
        <v>4.0</v>
      </c>
      <c r="C175" s="15">
        <v>40.0</v>
      </c>
      <c r="D175" s="15">
        <v>4000.0</v>
      </c>
      <c r="E175" s="15">
        <v>150.0</v>
      </c>
      <c r="F175" s="16">
        <v>132.16</v>
      </c>
      <c r="G175" s="17">
        <f>46.275/100</f>
        <v>0.46275</v>
      </c>
      <c r="H175" s="17">
        <v>95.14328349974936</v>
      </c>
      <c r="I175" s="18">
        <v>1.1900294213795357</v>
      </c>
      <c r="J175" s="19">
        <f t="shared" si="1"/>
        <v>0.9421474359</v>
      </c>
      <c r="K175" s="11">
        <f t="shared" si="2"/>
        <v>86.175</v>
      </c>
      <c r="L175" s="20">
        <v>361.0</v>
      </c>
      <c r="M175" s="21"/>
      <c r="N175" s="22">
        <f t="shared" si="5"/>
        <v>231.4102564</v>
      </c>
    </row>
    <row r="176" ht="14.25" customHeight="1">
      <c r="A176" s="6" t="s">
        <v>15</v>
      </c>
      <c r="B176" s="7">
        <v>4.0</v>
      </c>
      <c r="C176" s="7">
        <v>40.0</v>
      </c>
      <c r="D176" s="7">
        <v>4000.0</v>
      </c>
      <c r="E176" s="7">
        <v>175.0</v>
      </c>
      <c r="F176" s="8">
        <v>168.56666666666666</v>
      </c>
      <c r="G176" s="9">
        <f>53.5968096033725/100</f>
        <v>0.535968096</v>
      </c>
      <c r="H176" s="9">
        <v>94.87682477530677</v>
      </c>
      <c r="I176" s="10">
        <v>1.3246125091894243</v>
      </c>
      <c r="J176" s="19">
        <f t="shared" si="1"/>
        <v>0.9392628205</v>
      </c>
      <c r="K176" s="11">
        <f t="shared" si="2"/>
        <v>100.5375</v>
      </c>
      <c r="L176" s="12">
        <v>379.0</v>
      </c>
      <c r="M176" s="23"/>
      <c r="N176" s="13">
        <f t="shared" si="5"/>
        <v>242.9487179</v>
      </c>
    </row>
    <row r="177" ht="14.25" customHeight="1">
      <c r="A177" s="14" t="s">
        <v>15</v>
      </c>
      <c r="B177" s="15">
        <v>5.0</v>
      </c>
      <c r="C177" s="15">
        <v>40.0</v>
      </c>
      <c r="D177" s="15">
        <v>4000.0</v>
      </c>
      <c r="E177" s="15">
        <v>50.0</v>
      </c>
      <c r="F177" s="16">
        <v>52.5</v>
      </c>
      <c r="G177" s="17">
        <f>2.90652003142184/100</f>
        <v>0.02906520031</v>
      </c>
      <c r="H177" s="17">
        <v>81.93738292748193</v>
      </c>
      <c r="I177" s="18">
        <v>5.912162162162162</v>
      </c>
      <c r="J177" s="19">
        <f t="shared" si="1"/>
        <v>0.7836538462</v>
      </c>
      <c r="K177" s="11">
        <f t="shared" si="2"/>
        <v>35.90625</v>
      </c>
      <c r="L177" s="21">
        <v>1350.0</v>
      </c>
      <c r="M177" s="21"/>
      <c r="N177" s="22">
        <f t="shared" si="5"/>
        <v>865.3846154</v>
      </c>
    </row>
    <row r="178" ht="14.25" customHeight="1">
      <c r="A178" s="6" t="s">
        <v>15</v>
      </c>
      <c r="B178" s="7">
        <v>5.0</v>
      </c>
      <c r="C178" s="7">
        <v>40.0</v>
      </c>
      <c r="D178" s="7">
        <v>4000.0</v>
      </c>
      <c r="E178" s="7">
        <v>75.0</v>
      </c>
      <c r="F178" s="8">
        <v>75.97999999999999</v>
      </c>
      <c r="G178" s="9">
        <f>10.6069534472599/100</f>
        <v>0.1060695345</v>
      </c>
      <c r="H178" s="9">
        <v>93.62043600374483</v>
      </c>
      <c r="I178" s="10">
        <v>2.345061728395061</v>
      </c>
      <c r="J178" s="19">
        <f t="shared" si="1"/>
        <v>0.9246794872</v>
      </c>
      <c r="K178" s="11">
        <f t="shared" si="2"/>
        <v>53.859375</v>
      </c>
      <c r="L178" s="12">
        <v>470.0</v>
      </c>
      <c r="M178" s="23"/>
      <c r="N178" s="13">
        <f t="shared" si="5"/>
        <v>301.2820513</v>
      </c>
    </row>
    <row r="179" ht="14.25" customHeight="1">
      <c r="A179" s="14" t="s">
        <v>15</v>
      </c>
      <c r="B179" s="15">
        <v>5.0</v>
      </c>
      <c r="C179" s="15">
        <v>40.0</v>
      </c>
      <c r="D179" s="15">
        <v>4000.0</v>
      </c>
      <c r="E179" s="15">
        <v>100.0</v>
      </c>
      <c r="F179" s="16">
        <v>99.0</v>
      </c>
      <c r="G179" s="17">
        <f>20.3865405415594/100</f>
        <v>0.2038654054</v>
      </c>
      <c r="H179" s="17">
        <v>95.90443863309294</v>
      </c>
      <c r="I179" s="18">
        <v>1.6207889454994595</v>
      </c>
      <c r="J179" s="19">
        <f t="shared" si="1"/>
        <v>0.9509615385</v>
      </c>
      <c r="K179" s="11">
        <f t="shared" si="2"/>
        <v>71.8125</v>
      </c>
      <c r="L179" s="20">
        <v>306.0</v>
      </c>
      <c r="M179" s="21"/>
      <c r="N179" s="22">
        <f t="shared" si="5"/>
        <v>196.1538462</v>
      </c>
    </row>
    <row r="180" ht="14.25" customHeight="1">
      <c r="A180" s="6" t="s">
        <v>15</v>
      </c>
      <c r="B180" s="7">
        <v>5.0</v>
      </c>
      <c r="C180" s="7">
        <v>40.0</v>
      </c>
      <c r="D180" s="7">
        <v>4000.0</v>
      </c>
      <c r="E180" s="7">
        <v>125.0</v>
      </c>
      <c r="F180" s="8">
        <v>121.95</v>
      </c>
      <c r="G180" s="9">
        <f>28.5974285338383/100</f>
        <v>0.2859742853</v>
      </c>
      <c r="H180" s="9">
        <v>96.37566202159306</v>
      </c>
      <c r="I180" s="10">
        <v>1.4243342349668813</v>
      </c>
      <c r="J180" s="19">
        <f t="shared" si="1"/>
        <v>0.9565705128</v>
      </c>
      <c r="K180" s="11">
        <f t="shared" si="2"/>
        <v>89.765625</v>
      </c>
      <c r="L180" s="12">
        <v>271.0</v>
      </c>
      <c r="M180" s="23"/>
      <c r="N180" s="13">
        <f t="shared" si="5"/>
        <v>173.7179487</v>
      </c>
    </row>
    <row r="181" ht="14.25" customHeight="1">
      <c r="A181" s="14" t="s">
        <v>15</v>
      </c>
      <c r="B181" s="15">
        <v>5.0</v>
      </c>
      <c r="C181" s="15">
        <v>40.0</v>
      </c>
      <c r="D181" s="15">
        <v>4000.0</v>
      </c>
      <c r="E181" s="15">
        <v>150.0</v>
      </c>
      <c r="F181" s="16">
        <v>155.1</v>
      </c>
      <c r="G181" s="17">
        <f>37.6441291265767/100</f>
        <v>0.3764412913</v>
      </c>
      <c r="H181" s="17">
        <v>96.48558936641052</v>
      </c>
      <c r="I181" s="18">
        <v>1.353762076344051</v>
      </c>
      <c r="J181" s="19">
        <f t="shared" si="1"/>
        <v>0.9580128205</v>
      </c>
      <c r="K181" s="11">
        <f t="shared" si="2"/>
        <v>107.71875</v>
      </c>
      <c r="L181" s="20">
        <v>262.0</v>
      </c>
      <c r="M181" s="21"/>
      <c r="N181" s="22">
        <f t="shared" si="5"/>
        <v>167.9487179</v>
      </c>
    </row>
    <row r="182" ht="14.25" customHeight="1">
      <c r="A182" s="6" t="s">
        <v>15</v>
      </c>
      <c r="B182" s="7">
        <v>5.0</v>
      </c>
      <c r="C182" s="7">
        <v>40.0</v>
      </c>
      <c r="D182" s="7">
        <v>4000.0</v>
      </c>
      <c r="E182" s="7">
        <v>175.0</v>
      </c>
      <c r="F182" s="8">
        <v>195.20000000000002</v>
      </c>
      <c r="G182" s="9">
        <f>44.5097441176284/100</f>
        <v>0.4450974412</v>
      </c>
      <c r="H182" s="9">
        <v>96.4862862169428</v>
      </c>
      <c r="I182" s="10">
        <v>1.4566112927507415</v>
      </c>
      <c r="J182" s="19">
        <f t="shared" si="1"/>
        <v>0.9580128205</v>
      </c>
      <c r="K182" s="11">
        <f t="shared" si="2"/>
        <v>125.671875</v>
      </c>
      <c r="L182" s="12">
        <v>262.0</v>
      </c>
      <c r="M182" s="23"/>
      <c r="N182" s="13">
        <f t="shared" si="5"/>
        <v>167.9487179</v>
      </c>
    </row>
    <row r="183" ht="14.25" customHeight="1">
      <c r="A183" s="14" t="s">
        <v>15</v>
      </c>
      <c r="B183" s="15">
        <v>6.0</v>
      </c>
      <c r="C183" s="15">
        <v>40.0</v>
      </c>
      <c r="D183" s="15">
        <v>4000.0</v>
      </c>
      <c r="E183" s="15">
        <v>50.0</v>
      </c>
      <c r="F183" s="16">
        <v>65.56</v>
      </c>
      <c r="G183" s="17">
        <f>2.11764705882353/100</f>
        <v>0.02117647059</v>
      </c>
      <c r="H183" s="17">
        <v>81.36811285600213</v>
      </c>
      <c r="I183" s="18">
        <v>8.67195767195767</v>
      </c>
      <c r="J183" s="11">
        <f t="shared" si="1"/>
        <v>0.7756410256</v>
      </c>
      <c r="K183" s="11">
        <f t="shared" si="2"/>
        <v>43.0875</v>
      </c>
      <c r="L183" s="21">
        <v>1400.0</v>
      </c>
      <c r="M183" s="21"/>
      <c r="N183" s="22">
        <f t="shared" si="5"/>
        <v>897.4358974</v>
      </c>
    </row>
    <row r="184" ht="14.25" customHeight="1">
      <c r="A184" s="6" t="s">
        <v>15</v>
      </c>
      <c r="B184" s="7">
        <v>6.0</v>
      </c>
      <c r="C184" s="7">
        <v>40.0</v>
      </c>
      <c r="D184" s="7">
        <v>4000.0</v>
      </c>
      <c r="E184" s="7">
        <v>75.0</v>
      </c>
      <c r="F184" s="8">
        <v>93.45</v>
      </c>
      <c r="G184" s="9">
        <f>8.4502979097759/100</f>
        <v>0.0845029791</v>
      </c>
      <c r="H184" s="9">
        <v>93.86723593020179</v>
      </c>
      <c r="I184" s="10">
        <v>3.0995544554455448</v>
      </c>
      <c r="J184" s="19">
        <f t="shared" si="1"/>
        <v>0.9260416667</v>
      </c>
      <c r="K184" s="11">
        <f t="shared" si="2"/>
        <v>64.63125</v>
      </c>
      <c r="L184" s="12">
        <v>461.5</v>
      </c>
      <c r="M184" s="23"/>
      <c r="N184" s="13">
        <f t="shared" si="5"/>
        <v>295.8333333</v>
      </c>
    </row>
    <row r="185" ht="14.25" customHeight="1">
      <c r="A185" s="14" t="s">
        <v>15</v>
      </c>
      <c r="B185" s="15">
        <v>6.0</v>
      </c>
      <c r="C185" s="15">
        <v>40.0</v>
      </c>
      <c r="D185" s="15">
        <v>4000.0</v>
      </c>
      <c r="E185" s="15">
        <v>100.0</v>
      </c>
      <c r="F185" s="16">
        <v>119.50999999999999</v>
      </c>
      <c r="G185" s="17">
        <f>16.6888541478432/100</f>
        <v>0.1668885415</v>
      </c>
      <c r="H185" s="17">
        <v>96.19228512878894</v>
      </c>
      <c r="I185" s="18">
        <v>1.9839292328042326</v>
      </c>
      <c r="J185" s="19">
        <f t="shared" si="1"/>
        <v>0.9541666667</v>
      </c>
      <c r="K185" s="11">
        <f t="shared" si="2"/>
        <v>86.175</v>
      </c>
      <c r="L185" s="20">
        <v>286.0</v>
      </c>
      <c r="M185" s="21"/>
      <c r="N185" s="22">
        <f t="shared" si="5"/>
        <v>183.3333333</v>
      </c>
    </row>
    <row r="186" ht="14.25" customHeight="1">
      <c r="A186" s="6" t="s">
        <v>15</v>
      </c>
      <c r="B186" s="7">
        <v>6.0</v>
      </c>
      <c r="C186" s="7">
        <v>40.0</v>
      </c>
      <c r="D186" s="7">
        <v>4000.0</v>
      </c>
      <c r="E186" s="7">
        <v>125.0</v>
      </c>
      <c r="F186" s="8">
        <v>152.72</v>
      </c>
      <c r="G186" s="9">
        <f>25.1238651972721/100</f>
        <v>0.251238652</v>
      </c>
      <c r="H186" s="9">
        <v>96.74754615019174</v>
      </c>
      <c r="I186" s="10">
        <v>1.6929928096594764</v>
      </c>
      <c r="J186" s="19">
        <f t="shared" si="1"/>
        <v>0.9607932692</v>
      </c>
      <c r="K186" s="11">
        <f t="shared" si="2"/>
        <v>107.71875</v>
      </c>
      <c r="L186" s="12">
        <v>244.65</v>
      </c>
      <c r="M186" s="23"/>
      <c r="N186" s="13">
        <f t="shared" si="5"/>
        <v>156.8269231</v>
      </c>
    </row>
    <row r="187" ht="14.25" customHeight="1">
      <c r="A187" s="14" t="s">
        <v>15</v>
      </c>
      <c r="B187" s="15">
        <v>6.0</v>
      </c>
      <c r="C187" s="15">
        <v>40.0</v>
      </c>
      <c r="D187" s="15">
        <v>4000.0</v>
      </c>
      <c r="E187" s="15">
        <v>150.0</v>
      </c>
      <c r="F187" s="16">
        <v>183.60000000000002</v>
      </c>
      <c r="G187" s="17">
        <f>33.5029102558318/100</f>
        <v>0.3350291026</v>
      </c>
      <c r="H187" s="17">
        <v>96.93768546779694</v>
      </c>
      <c r="I187" s="18">
        <v>1.5338442211055279</v>
      </c>
      <c r="J187" s="19">
        <f t="shared" si="1"/>
        <v>0.9631410256</v>
      </c>
      <c r="K187" s="11">
        <f t="shared" si="2"/>
        <v>129.2625</v>
      </c>
      <c r="L187" s="20">
        <v>230.0</v>
      </c>
      <c r="M187" s="21"/>
      <c r="N187" s="22">
        <f t="shared" si="5"/>
        <v>147.4358974</v>
      </c>
    </row>
    <row r="188" ht="14.25" customHeight="1">
      <c r="A188" s="6" t="s">
        <v>15</v>
      </c>
      <c r="B188" s="7">
        <v>6.0</v>
      </c>
      <c r="C188" s="7">
        <v>40.0</v>
      </c>
      <c r="D188" s="7">
        <v>4000.0</v>
      </c>
      <c r="E188" s="7">
        <v>175.0</v>
      </c>
      <c r="F188" s="8">
        <v>233.1</v>
      </c>
      <c r="G188" s="9">
        <f>41.3938864136259/100</f>
        <v>0.4139388641</v>
      </c>
      <c r="H188" s="9">
        <v>96.94967123967784</v>
      </c>
      <c r="I188" s="10">
        <v>1.576071393305026</v>
      </c>
      <c r="J188" s="24">
        <f t="shared" si="1"/>
        <v>0.9633012821</v>
      </c>
      <c r="K188" s="24">
        <f t="shared" si="2"/>
        <v>150.80625</v>
      </c>
      <c r="L188" s="25">
        <v>229.0</v>
      </c>
      <c r="M188" s="26"/>
      <c r="N188" s="27">
        <f t="shared" si="5"/>
        <v>146.7948718</v>
      </c>
    </row>
    <row r="189" ht="14.25" customHeight="1">
      <c r="G189" s="28"/>
      <c r="H189" s="28"/>
      <c r="I189" s="28"/>
      <c r="J189" s="29"/>
      <c r="L189" s="28"/>
      <c r="M189" s="28"/>
      <c r="N189" s="30"/>
    </row>
    <row r="190" ht="14.25" customHeight="1">
      <c r="G190" s="28"/>
      <c r="H190" s="28"/>
      <c r="I190" s="28"/>
      <c r="J190" s="29"/>
      <c r="L190" s="28"/>
      <c r="M190" s="28"/>
      <c r="N190" s="30"/>
    </row>
    <row r="191" ht="14.25" customHeight="1">
      <c r="G191" s="28"/>
      <c r="H191" s="28"/>
      <c r="I191" s="28"/>
      <c r="J191" s="29"/>
      <c r="L191" s="28"/>
      <c r="M191" s="28"/>
      <c r="N191" s="30"/>
    </row>
    <row r="192" ht="14.25" customHeight="1">
      <c r="G192" s="28"/>
      <c r="H192" s="28"/>
      <c r="I192" s="28"/>
      <c r="J192" s="29"/>
      <c r="L192" s="28"/>
      <c r="M192" s="28"/>
      <c r="N192" s="30"/>
    </row>
    <row r="193" ht="14.25" customHeight="1">
      <c r="G193" s="28"/>
      <c r="H193" s="28"/>
      <c r="I193" s="28"/>
      <c r="J193" s="29"/>
      <c r="L193" s="28"/>
      <c r="M193" s="28"/>
      <c r="N193" s="30"/>
    </row>
    <row r="194" ht="14.25" customHeight="1">
      <c r="G194" s="28"/>
      <c r="H194" s="28"/>
      <c r="I194" s="28"/>
      <c r="J194" s="29"/>
      <c r="L194" s="28"/>
      <c r="M194" s="28"/>
      <c r="N194" s="30"/>
    </row>
    <row r="195" ht="14.25" customHeight="1">
      <c r="G195" s="28"/>
      <c r="H195" s="28"/>
      <c r="I195" s="28"/>
      <c r="J195" s="29"/>
      <c r="L195" s="28"/>
      <c r="M195" s="28"/>
      <c r="N195" s="30"/>
    </row>
    <row r="196" ht="14.25" customHeight="1">
      <c r="G196" s="28"/>
      <c r="H196" s="28"/>
      <c r="I196" s="28"/>
      <c r="J196" s="29"/>
      <c r="L196" s="28"/>
      <c r="M196" s="28"/>
      <c r="N196" s="30"/>
    </row>
    <row r="197" ht="14.25" customHeight="1">
      <c r="G197" s="28"/>
      <c r="H197" s="28"/>
      <c r="I197" s="28"/>
      <c r="J197" s="29"/>
      <c r="L197" s="28"/>
      <c r="M197" s="28"/>
      <c r="N197" s="30"/>
    </row>
    <row r="198" ht="14.25" customHeight="1">
      <c r="G198" s="28"/>
      <c r="H198" s="28"/>
      <c r="I198" s="28"/>
      <c r="J198" s="29"/>
      <c r="L198" s="28"/>
      <c r="M198" s="28"/>
      <c r="N198" s="30"/>
    </row>
    <row r="199" ht="14.25" customHeight="1">
      <c r="G199" s="28"/>
      <c r="H199" s="28"/>
      <c r="I199" s="28"/>
      <c r="J199" s="29"/>
      <c r="L199" s="28"/>
      <c r="M199" s="28"/>
      <c r="N199" s="30"/>
    </row>
    <row r="200" ht="14.25" customHeight="1">
      <c r="G200" s="28"/>
      <c r="H200" s="28"/>
      <c r="I200" s="28"/>
      <c r="J200" s="29"/>
      <c r="L200" s="28"/>
      <c r="M200" s="28"/>
      <c r="N200" s="30"/>
    </row>
    <row r="201" ht="14.25" customHeight="1">
      <c r="G201" s="28"/>
      <c r="H201" s="28"/>
      <c r="I201" s="28"/>
      <c r="J201" s="29"/>
      <c r="L201" s="28"/>
      <c r="M201" s="28"/>
      <c r="N201" s="30"/>
    </row>
    <row r="202" ht="14.25" customHeight="1">
      <c r="G202" s="28"/>
      <c r="H202" s="28"/>
      <c r="I202" s="28"/>
      <c r="J202" s="29"/>
      <c r="L202" s="28"/>
      <c r="M202" s="28"/>
      <c r="N202" s="30"/>
    </row>
    <row r="203" ht="14.25" customHeight="1">
      <c r="G203" s="28"/>
      <c r="H203" s="28"/>
      <c r="I203" s="28"/>
      <c r="J203" s="29"/>
      <c r="L203" s="28"/>
      <c r="M203" s="28"/>
      <c r="N203" s="30"/>
    </row>
    <row r="204" ht="14.25" customHeight="1">
      <c r="G204" s="28"/>
      <c r="H204" s="28"/>
      <c r="I204" s="28"/>
      <c r="J204" s="29"/>
      <c r="L204" s="28"/>
      <c r="M204" s="28"/>
      <c r="N204" s="30"/>
    </row>
    <row r="205" ht="14.25" customHeight="1">
      <c r="G205" s="28"/>
      <c r="H205" s="28"/>
      <c r="I205" s="28"/>
      <c r="J205" s="29"/>
      <c r="L205" s="28"/>
      <c r="M205" s="28"/>
      <c r="N205" s="30"/>
    </row>
    <row r="206" ht="14.25" customHeight="1">
      <c r="G206" s="28"/>
      <c r="H206" s="28"/>
      <c r="I206" s="28"/>
      <c r="J206" s="29"/>
      <c r="L206" s="28"/>
      <c r="M206" s="28"/>
      <c r="N206" s="30"/>
    </row>
    <row r="207" ht="14.25" customHeight="1">
      <c r="G207" s="28"/>
      <c r="H207" s="28"/>
      <c r="I207" s="28"/>
      <c r="J207" s="29"/>
      <c r="L207" s="28"/>
      <c r="M207" s="28"/>
      <c r="N207" s="30"/>
    </row>
    <row r="208" ht="14.25" customHeight="1">
      <c r="G208" s="28"/>
      <c r="H208" s="28"/>
      <c r="I208" s="28"/>
      <c r="J208" s="29"/>
      <c r="L208" s="28"/>
      <c r="M208" s="28"/>
      <c r="N208" s="30"/>
    </row>
    <row r="209" ht="14.25" customHeight="1">
      <c r="G209" s="28"/>
      <c r="H209" s="28"/>
      <c r="I209" s="28"/>
      <c r="J209" s="29"/>
      <c r="L209" s="28"/>
      <c r="M209" s="28"/>
      <c r="N209" s="30"/>
    </row>
    <row r="210" ht="14.25" customHeight="1">
      <c r="G210" s="28"/>
      <c r="H210" s="28"/>
      <c r="I210" s="28"/>
      <c r="J210" s="29"/>
      <c r="L210" s="28"/>
      <c r="M210" s="28"/>
      <c r="N210" s="30"/>
    </row>
    <row r="211" ht="14.25" customHeight="1">
      <c r="G211" s="28"/>
      <c r="H211" s="28"/>
      <c r="I211" s="28"/>
      <c r="J211" s="29"/>
      <c r="L211" s="28"/>
      <c r="M211" s="28"/>
      <c r="N211" s="30"/>
    </row>
    <row r="212" ht="14.25" customHeight="1">
      <c r="G212" s="28"/>
      <c r="H212" s="28"/>
      <c r="I212" s="28"/>
      <c r="J212" s="29"/>
      <c r="L212" s="28"/>
      <c r="M212" s="28"/>
      <c r="N212" s="30"/>
    </row>
    <row r="213" ht="14.25" customHeight="1">
      <c r="G213" s="28"/>
      <c r="H213" s="28"/>
      <c r="I213" s="28"/>
      <c r="J213" s="29"/>
      <c r="L213" s="28"/>
      <c r="M213" s="28"/>
      <c r="N213" s="30"/>
    </row>
    <row r="214" ht="14.25" customHeight="1">
      <c r="G214" s="28"/>
      <c r="H214" s="28"/>
      <c r="I214" s="28"/>
      <c r="J214" s="29"/>
      <c r="L214" s="28"/>
      <c r="M214" s="28"/>
      <c r="N214" s="30"/>
    </row>
    <row r="215" ht="14.25" customHeight="1">
      <c r="G215" s="28"/>
      <c r="H215" s="28"/>
      <c r="I215" s="28"/>
      <c r="J215" s="29"/>
      <c r="L215" s="28"/>
      <c r="M215" s="28"/>
      <c r="N215" s="30"/>
    </row>
    <row r="216" ht="14.25" customHeight="1">
      <c r="G216" s="28"/>
      <c r="H216" s="28"/>
      <c r="I216" s="28"/>
      <c r="J216" s="29"/>
      <c r="L216" s="28"/>
      <c r="M216" s="28"/>
      <c r="N216" s="30"/>
    </row>
    <row r="217" ht="14.25" customHeight="1">
      <c r="G217" s="28"/>
      <c r="H217" s="28"/>
      <c r="I217" s="28"/>
      <c r="J217" s="29"/>
      <c r="L217" s="28"/>
      <c r="M217" s="28"/>
      <c r="N217" s="30"/>
    </row>
    <row r="218" ht="14.25" customHeight="1">
      <c r="G218" s="28"/>
      <c r="H218" s="28"/>
      <c r="I218" s="28"/>
      <c r="J218" s="29"/>
      <c r="L218" s="28"/>
      <c r="M218" s="28"/>
      <c r="N218" s="30"/>
    </row>
    <row r="219" ht="14.25" customHeight="1">
      <c r="G219" s="28"/>
      <c r="H219" s="28"/>
      <c r="I219" s="28"/>
      <c r="J219" s="29"/>
      <c r="L219" s="28"/>
      <c r="M219" s="28"/>
      <c r="N219" s="30"/>
    </row>
    <row r="220" ht="14.25" customHeight="1">
      <c r="G220" s="28"/>
      <c r="H220" s="28"/>
      <c r="I220" s="28"/>
      <c r="J220" s="29"/>
      <c r="L220" s="28"/>
      <c r="M220" s="28"/>
      <c r="N220" s="30"/>
    </row>
    <row r="221" ht="14.25" customHeight="1">
      <c r="G221" s="28"/>
      <c r="H221" s="28"/>
      <c r="I221" s="28"/>
      <c r="J221" s="29"/>
      <c r="L221" s="28"/>
      <c r="M221" s="28"/>
      <c r="N221" s="30"/>
    </row>
    <row r="222" ht="14.25" customHeight="1">
      <c r="G222" s="28"/>
      <c r="H222" s="28"/>
      <c r="I222" s="28"/>
      <c r="J222" s="29"/>
      <c r="L222" s="28"/>
      <c r="M222" s="28"/>
      <c r="N222" s="30"/>
    </row>
    <row r="223" ht="14.25" customHeight="1">
      <c r="G223" s="28"/>
      <c r="H223" s="28"/>
      <c r="I223" s="28"/>
      <c r="J223" s="29"/>
      <c r="L223" s="28"/>
      <c r="M223" s="28"/>
      <c r="N223" s="30"/>
    </row>
    <row r="224" ht="14.25" customHeight="1">
      <c r="G224" s="28"/>
      <c r="H224" s="28"/>
      <c r="I224" s="28"/>
      <c r="J224" s="29"/>
      <c r="L224" s="28"/>
      <c r="M224" s="28"/>
      <c r="N224" s="30"/>
    </row>
    <row r="225" ht="14.25" customHeight="1">
      <c r="G225" s="28"/>
      <c r="H225" s="28"/>
      <c r="I225" s="28"/>
      <c r="J225" s="29"/>
      <c r="L225" s="28"/>
      <c r="M225" s="28"/>
      <c r="N225" s="30"/>
    </row>
    <row r="226" ht="14.25" customHeight="1">
      <c r="G226" s="28"/>
      <c r="H226" s="28"/>
      <c r="I226" s="28"/>
      <c r="J226" s="29"/>
      <c r="L226" s="28"/>
      <c r="M226" s="28"/>
      <c r="N226" s="30"/>
    </row>
    <row r="227" ht="14.25" customHeight="1">
      <c r="G227" s="28"/>
      <c r="H227" s="28"/>
      <c r="I227" s="28"/>
      <c r="J227" s="29"/>
      <c r="L227" s="28"/>
      <c r="M227" s="28"/>
      <c r="N227" s="30"/>
    </row>
    <row r="228" ht="14.25" customHeight="1">
      <c r="G228" s="28"/>
      <c r="H228" s="28"/>
      <c r="I228" s="28"/>
      <c r="J228" s="29"/>
      <c r="L228" s="28"/>
      <c r="M228" s="28"/>
      <c r="N228" s="30"/>
    </row>
    <row r="229" ht="14.25" customHeight="1">
      <c r="G229" s="28"/>
      <c r="H229" s="28"/>
      <c r="I229" s="28"/>
      <c r="J229" s="29"/>
      <c r="L229" s="28"/>
      <c r="M229" s="28"/>
      <c r="N229" s="30"/>
    </row>
    <row r="230" ht="14.25" customHeight="1">
      <c r="G230" s="28"/>
      <c r="H230" s="28"/>
      <c r="I230" s="28"/>
      <c r="J230" s="29"/>
      <c r="L230" s="28"/>
      <c r="M230" s="28"/>
      <c r="N230" s="30"/>
    </row>
    <row r="231" ht="14.25" customHeight="1">
      <c r="G231" s="28"/>
      <c r="H231" s="28"/>
      <c r="I231" s="28"/>
      <c r="J231" s="29"/>
      <c r="L231" s="28"/>
      <c r="M231" s="28"/>
      <c r="N231" s="30"/>
    </row>
    <row r="232" ht="14.25" customHeight="1">
      <c r="G232" s="28"/>
      <c r="H232" s="28"/>
      <c r="I232" s="28"/>
      <c r="J232" s="29"/>
      <c r="L232" s="28"/>
      <c r="M232" s="28"/>
      <c r="N232" s="30"/>
    </row>
    <row r="233" ht="14.25" customHeight="1">
      <c r="G233" s="28"/>
      <c r="H233" s="28"/>
      <c r="I233" s="28"/>
      <c r="J233" s="29"/>
      <c r="L233" s="28"/>
      <c r="M233" s="28"/>
      <c r="N233" s="30"/>
    </row>
    <row r="234" ht="14.25" customHeight="1">
      <c r="G234" s="28"/>
      <c r="H234" s="28"/>
      <c r="I234" s="28"/>
      <c r="J234" s="29"/>
      <c r="L234" s="28"/>
      <c r="M234" s="28"/>
      <c r="N234" s="30"/>
    </row>
    <row r="235" ht="14.25" customHeight="1">
      <c r="G235" s="28"/>
      <c r="H235" s="28"/>
      <c r="I235" s="28"/>
      <c r="J235" s="29"/>
      <c r="L235" s="28"/>
      <c r="M235" s="28"/>
      <c r="N235" s="30"/>
    </row>
    <row r="236" ht="14.25" customHeight="1">
      <c r="G236" s="28"/>
      <c r="H236" s="28"/>
      <c r="I236" s="28"/>
      <c r="J236" s="29"/>
      <c r="L236" s="28"/>
      <c r="M236" s="28"/>
      <c r="N236" s="30"/>
    </row>
    <row r="237" ht="14.25" customHeight="1">
      <c r="G237" s="28"/>
      <c r="H237" s="28"/>
      <c r="I237" s="28"/>
      <c r="J237" s="29"/>
      <c r="L237" s="28"/>
      <c r="M237" s="28"/>
      <c r="N237" s="30"/>
    </row>
    <row r="238" ht="14.25" customHeight="1">
      <c r="G238" s="28"/>
      <c r="H238" s="28"/>
      <c r="I238" s="28"/>
      <c r="J238" s="29"/>
      <c r="L238" s="28"/>
      <c r="M238" s="28"/>
      <c r="N238" s="30"/>
    </row>
    <row r="239" ht="14.25" customHeight="1">
      <c r="G239" s="28"/>
      <c r="H239" s="28"/>
      <c r="I239" s="28"/>
      <c r="J239" s="29"/>
      <c r="L239" s="28"/>
      <c r="M239" s="28"/>
      <c r="N239" s="30"/>
    </row>
    <row r="240" ht="14.25" customHeight="1">
      <c r="G240" s="28"/>
      <c r="H240" s="28"/>
      <c r="I240" s="28"/>
      <c r="J240" s="29"/>
      <c r="L240" s="28"/>
      <c r="M240" s="28"/>
      <c r="N240" s="30"/>
    </row>
    <row r="241" ht="14.25" customHeight="1">
      <c r="G241" s="28"/>
      <c r="H241" s="28"/>
      <c r="I241" s="28"/>
      <c r="J241" s="29"/>
      <c r="L241" s="28"/>
      <c r="M241" s="28"/>
      <c r="N241" s="30"/>
    </row>
    <row r="242" ht="14.25" customHeight="1">
      <c r="G242" s="28"/>
      <c r="H242" s="28"/>
      <c r="I242" s="28"/>
      <c r="J242" s="29"/>
      <c r="L242" s="28"/>
      <c r="M242" s="28"/>
      <c r="N242" s="30"/>
    </row>
    <row r="243" ht="14.25" customHeight="1">
      <c r="G243" s="28"/>
      <c r="H243" s="28"/>
      <c r="I243" s="28"/>
      <c r="J243" s="29"/>
      <c r="L243" s="28"/>
      <c r="M243" s="28"/>
      <c r="N243" s="30"/>
    </row>
    <row r="244" ht="14.25" customHeight="1">
      <c r="G244" s="28"/>
      <c r="H244" s="28"/>
      <c r="I244" s="28"/>
      <c r="J244" s="29"/>
      <c r="L244" s="28"/>
      <c r="M244" s="28"/>
      <c r="N244" s="30"/>
    </row>
    <row r="245" ht="14.25" customHeight="1">
      <c r="G245" s="28"/>
      <c r="H245" s="28"/>
      <c r="I245" s="28"/>
      <c r="J245" s="29"/>
      <c r="L245" s="28"/>
      <c r="M245" s="28"/>
      <c r="N245" s="30"/>
    </row>
    <row r="246" ht="14.25" customHeight="1">
      <c r="G246" s="28"/>
      <c r="H246" s="28"/>
      <c r="I246" s="28"/>
      <c r="J246" s="29"/>
      <c r="L246" s="28"/>
      <c r="M246" s="28"/>
      <c r="N246" s="30"/>
    </row>
    <row r="247" ht="14.25" customHeight="1">
      <c r="G247" s="28"/>
      <c r="H247" s="28"/>
      <c r="I247" s="28"/>
      <c r="J247" s="29"/>
      <c r="L247" s="28"/>
      <c r="M247" s="28"/>
      <c r="N247" s="30"/>
    </row>
    <row r="248" ht="14.25" customHeight="1">
      <c r="G248" s="28"/>
      <c r="H248" s="28"/>
      <c r="I248" s="28"/>
      <c r="J248" s="29"/>
      <c r="L248" s="28"/>
      <c r="M248" s="28"/>
      <c r="N248" s="30"/>
    </row>
    <row r="249" ht="14.25" customHeight="1">
      <c r="G249" s="28"/>
      <c r="H249" s="28"/>
      <c r="I249" s="28"/>
      <c r="J249" s="29"/>
      <c r="L249" s="28"/>
      <c r="M249" s="28"/>
      <c r="N249" s="30"/>
    </row>
    <row r="250" ht="14.25" customHeight="1">
      <c r="G250" s="28"/>
      <c r="H250" s="28"/>
      <c r="I250" s="28"/>
      <c r="J250" s="29"/>
      <c r="L250" s="28"/>
      <c r="M250" s="28"/>
      <c r="N250" s="30"/>
    </row>
    <row r="251" ht="14.25" customHeight="1">
      <c r="G251" s="28"/>
      <c r="H251" s="28"/>
      <c r="I251" s="28"/>
      <c r="J251" s="29"/>
      <c r="L251" s="28"/>
      <c r="M251" s="28"/>
      <c r="N251" s="30"/>
    </row>
    <row r="252" ht="14.25" customHeight="1">
      <c r="G252" s="28"/>
      <c r="H252" s="28"/>
      <c r="I252" s="28"/>
      <c r="J252" s="29"/>
      <c r="L252" s="28"/>
      <c r="M252" s="28"/>
      <c r="N252" s="30"/>
    </row>
    <row r="253" ht="14.25" customHeight="1">
      <c r="G253" s="28"/>
      <c r="H253" s="28"/>
      <c r="I253" s="28"/>
      <c r="J253" s="29"/>
      <c r="L253" s="28"/>
      <c r="M253" s="28"/>
      <c r="N253" s="30"/>
    </row>
    <row r="254" ht="14.25" customHeight="1">
      <c r="G254" s="28"/>
      <c r="H254" s="28"/>
      <c r="I254" s="28"/>
      <c r="J254" s="29"/>
      <c r="L254" s="28"/>
      <c r="M254" s="28"/>
      <c r="N254" s="30"/>
    </row>
    <row r="255" ht="14.25" customHeight="1">
      <c r="G255" s="28"/>
      <c r="H255" s="28"/>
      <c r="I255" s="28"/>
      <c r="J255" s="29"/>
      <c r="L255" s="28"/>
      <c r="M255" s="28"/>
      <c r="N255" s="30"/>
    </row>
    <row r="256" ht="14.25" customHeight="1">
      <c r="G256" s="28"/>
      <c r="H256" s="28"/>
      <c r="I256" s="28"/>
      <c r="J256" s="29"/>
      <c r="L256" s="28"/>
      <c r="M256" s="28"/>
      <c r="N256" s="30"/>
    </row>
    <row r="257" ht="14.25" customHeight="1">
      <c r="G257" s="28"/>
      <c r="H257" s="28"/>
      <c r="I257" s="28"/>
      <c r="J257" s="29"/>
      <c r="L257" s="28"/>
      <c r="M257" s="28"/>
      <c r="N257" s="30"/>
    </row>
    <row r="258" ht="14.25" customHeight="1">
      <c r="G258" s="28"/>
      <c r="H258" s="28"/>
      <c r="I258" s="28"/>
      <c r="J258" s="29"/>
      <c r="L258" s="28"/>
      <c r="M258" s="28"/>
      <c r="N258" s="30"/>
    </row>
    <row r="259" ht="14.25" customHeight="1">
      <c r="G259" s="28"/>
      <c r="H259" s="28"/>
      <c r="I259" s="28"/>
      <c r="J259" s="29"/>
      <c r="L259" s="28"/>
      <c r="M259" s="28"/>
      <c r="N259" s="30"/>
    </row>
    <row r="260" ht="14.25" customHeight="1">
      <c r="G260" s="28"/>
      <c r="H260" s="28"/>
      <c r="I260" s="28"/>
      <c r="J260" s="29"/>
      <c r="L260" s="28"/>
      <c r="M260" s="28"/>
      <c r="N260" s="30"/>
    </row>
    <row r="261" ht="14.25" customHeight="1">
      <c r="G261" s="28"/>
      <c r="H261" s="28"/>
      <c r="I261" s="28"/>
      <c r="J261" s="29"/>
      <c r="L261" s="28"/>
      <c r="M261" s="28"/>
      <c r="N261" s="30"/>
    </row>
    <row r="262" ht="14.25" customHeight="1">
      <c r="G262" s="28"/>
      <c r="H262" s="28"/>
      <c r="I262" s="28"/>
      <c r="J262" s="29"/>
      <c r="L262" s="28"/>
      <c r="M262" s="28"/>
      <c r="N262" s="30"/>
    </row>
    <row r="263" ht="14.25" customHeight="1">
      <c r="G263" s="28"/>
      <c r="H263" s="28"/>
      <c r="I263" s="28"/>
      <c r="J263" s="29"/>
      <c r="L263" s="28"/>
      <c r="M263" s="28"/>
      <c r="N263" s="30"/>
    </row>
    <row r="264" ht="14.25" customHeight="1">
      <c r="G264" s="28"/>
      <c r="H264" s="28"/>
      <c r="I264" s="28"/>
      <c r="J264" s="29"/>
      <c r="L264" s="28"/>
      <c r="M264" s="28"/>
      <c r="N264" s="30"/>
    </row>
    <row r="265" ht="14.25" customHeight="1">
      <c r="G265" s="28"/>
      <c r="H265" s="28"/>
      <c r="I265" s="28"/>
      <c r="J265" s="29"/>
      <c r="L265" s="28"/>
      <c r="M265" s="28"/>
      <c r="N265" s="30"/>
    </row>
    <row r="266" ht="14.25" customHeight="1">
      <c r="G266" s="28"/>
      <c r="H266" s="28"/>
      <c r="I266" s="28"/>
      <c r="J266" s="29"/>
      <c r="L266" s="28"/>
      <c r="M266" s="28"/>
      <c r="N266" s="30"/>
    </row>
    <row r="267" ht="14.25" customHeight="1">
      <c r="G267" s="28"/>
      <c r="H267" s="28"/>
      <c r="I267" s="28"/>
      <c r="J267" s="29"/>
      <c r="L267" s="28"/>
      <c r="M267" s="28"/>
      <c r="N267" s="30"/>
    </row>
    <row r="268" ht="14.25" customHeight="1">
      <c r="G268" s="28"/>
      <c r="H268" s="28"/>
      <c r="I268" s="28"/>
      <c r="J268" s="29"/>
      <c r="L268" s="28"/>
      <c r="M268" s="28"/>
      <c r="N268" s="30"/>
    </row>
    <row r="269" ht="14.25" customHeight="1">
      <c r="G269" s="28"/>
      <c r="H269" s="28"/>
      <c r="I269" s="28"/>
      <c r="J269" s="29"/>
      <c r="L269" s="28"/>
      <c r="M269" s="28"/>
      <c r="N269" s="30"/>
    </row>
    <row r="270" ht="14.25" customHeight="1">
      <c r="G270" s="28"/>
      <c r="H270" s="28"/>
      <c r="I270" s="28"/>
      <c r="J270" s="29"/>
      <c r="L270" s="28"/>
      <c r="M270" s="28"/>
      <c r="N270" s="30"/>
    </row>
    <row r="271" ht="14.25" customHeight="1">
      <c r="G271" s="28"/>
      <c r="H271" s="28"/>
      <c r="I271" s="28"/>
      <c r="J271" s="29"/>
      <c r="L271" s="28"/>
      <c r="M271" s="28"/>
      <c r="N271" s="30"/>
    </row>
    <row r="272" ht="14.25" customHeight="1">
      <c r="G272" s="28"/>
      <c r="H272" s="28"/>
      <c r="I272" s="28"/>
      <c r="J272" s="29"/>
      <c r="L272" s="28"/>
      <c r="M272" s="28"/>
      <c r="N272" s="30"/>
    </row>
    <row r="273" ht="14.25" customHeight="1">
      <c r="G273" s="28"/>
      <c r="H273" s="28"/>
      <c r="I273" s="28"/>
      <c r="J273" s="29"/>
      <c r="L273" s="28"/>
      <c r="M273" s="28"/>
      <c r="N273" s="30"/>
    </row>
    <row r="274" ht="14.25" customHeight="1">
      <c r="G274" s="28"/>
      <c r="H274" s="28"/>
      <c r="I274" s="28"/>
      <c r="J274" s="29"/>
      <c r="L274" s="28"/>
      <c r="M274" s="28"/>
      <c r="N274" s="30"/>
    </row>
    <row r="275" ht="14.25" customHeight="1">
      <c r="G275" s="28"/>
      <c r="H275" s="28"/>
      <c r="I275" s="28"/>
      <c r="J275" s="29"/>
      <c r="L275" s="28"/>
      <c r="M275" s="28"/>
      <c r="N275" s="30"/>
    </row>
    <row r="276" ht="14.25" customHeight="1">
      <c r="G276" s="28"/>
      <c r="H276" s="28"/>
      <c r="I276" s="28"/>
      <c r="J276" s="29"/>
      <c r="L276" s="28"/>
      <c r="M276" s="28"/>
      <c r="N276" s="30"/>
    </row>
    <row r="277" ht="14.25" customHeight="1">
      <c r="G277" s="28"/>
      <c r="H277" s="28"/>
      <c r="I277" s="28"/>
      <c r="J277" s="29"/>
      <c r="L277" s="28"/>
      <c r="M277" s="28"/>
      <c r="N277" s="30"/>
    </row>
    <row r="278" ht="14.25" customHeight="1">
      <c r="G278" s="28"/>
      <c r="H278" s="28"/>
      <c r="I278" s="28"/>
      <c r="J278" s="29"/>
      <c r="L278" s="28"/>
      <c r="M278" s="28"/>
      <c r="N278" s="30"/>
    </row>
    <row r="279" ht="14.25" customHeight="1">
      <c r="G279" s="28"/>
      <c r="H279" s="28"/>
      <c r="I279" s="28"/>
      <c r="J279" s="29"/>
      <c r="L279" s="28"/>
      <c r="M279" s="28"/>
      <c r="N279" s="30"/>
    </row>
    <row r="280" ht="14.25" customHeight="1">
      <c r="G280" s="28"/>
      <c r="H280" s="28"/>
      <c r="I280" s="28"/>
      <c r="J280" s="29"/>
      <c r="L280" s="28"/>
      <c r="M280" s="28"/>
      <c r="N280" s="30"/>
    </row>
    <row r="281" ht="14.25" customHeight="1">
      <c r="G281" s="28"/>
      <c r="H281" s="28"/>
      <c r="I281" s="28"/>
      <c r="J281" s="29"/>
      <c r="L281" s="28"/>
      <c r="M281" s="28"/>
      <c r="N281" s="30"/>
    </row>
    <row r="282" ht="14.25" customHeight="1">
      <c r="G282" s="28"/>
      <c r="H282" s="28"/>
      <c r="I282" s="28"/>
      <c r="J282" s="29"/>
      <c r="L282" s="28"/>
      <c r="M282" s="28"/>
      <c r="N282" s="30"/>
    </row>
    <row r="283" ht="14.25" customHeight="1">
      <c r="G283" s="28"/>
      <c r="H283" s="28"/>
      <c r="I283" s="28"/>
      <c r="J283" s="29"/>
      <c r="L283" s="28"/>
      <c r="M283" s="28"/>
      <c r="N283" s="30"/>
    </row>
    <row r="284" ht="14.25" customHeight="1">
      <c r="G284" s="28"/>
      <c r="H284" s="28"/>
      <c r="I284" s="28"/>
      <c r="J284" s="29"/>
      <c r="L284" s="28"/>
      <c r="M284" s="28"/>
      <c r="N284" s="30"/>
    </row>
    <row r="285" ht="14.25" customHeight="1">
      <c r="G285" s="28"/>
      <c r="H285" s="28"/>
      <c r="I285" s="28"/>
      <c r="J285" s="29"/>
      <c r="L285" s="28"/>
      <c r="M285" s="28"/>
      <c r="N285" s="30"/>
    </row>
    <row r="286" ht="14.25" customHeight="1">
      <c r="G286" s="28"/>
      <c r="H286" s="28"/>
      <c r="I286" s="28"/>
      <c r="J286" s="29"/>
      <c r="L286" s="28"/>
      <c r="M286" s="28"/>
      <c r="N286" s="30"/>
    </row>
    <row r="287" ht="14.25" customHeight="1">
      <c r="G287" s="28"/>
      <c r="H287" s="28"/>
      <c r="I287" s="28"/>
      <c r="J287" s="29"/>
      <c r="L287" s="28"/>
      <c r="M287" s="28"/>
      <c r="N287" s="30"/>
    </row>
    <row r="288" ht="14.25" customHeight="1">
      <c r="G288" s="28"/>
      <c r="H288" s="28"/>
      <c r="I288" s="28"/>
      <c r="J288" s="29"/>
      <c r="L288" s="28"/>
      <c r="M288" s="28"/>
      <c r="N288" s="30"/>
    </row>
    <row r="289" ht="14.25" customHeight="1">
      <c r="G289" s="28"/>
      <c r="H289" s="28"/>
      <c r="I289" s="28"/>
      <c r="J289" s="29"/>
      <c r="L289" s="28"/>
      <c r="M289" s="28"/>
      <c r="N289" s="30"/>
    </row>
    <row r="290" ht="14.25" customHeight="1">
      <c r="G290" s="28"/>
      <c r="H290" s="28"/>
      <c r="I290" s="28"/>
      <c r="J290" s="29"/>
      <c r="L290" s="28"/>
      <c r="M290" s="28"/>
      <c r="N290" s="30"/>
    </row>
    <row r="291" ht="14.25" customHeight="1">
      <c r="G291" s="28"/>
      <c r="H291" s="28"/>
      <c r="I291" s="28"/>
      <c r="J291" s="29"/>
      <c r="L291" s="28"/>
      <c r="M291" s="28"/>
      <c r="N291" s="30"/>
    </row>
    <row r="292" ht="14.25" customHeight="1">
      <c r="G292" s="28"/>
      <c r="H292" s="28"/>
      <c r="I292" s="28"/>
      <c r="J292" s="29"/>
      <c r="L292" s="28"/>
      <c r="M292" s="28"/>
      <c r="N292" s="30"/>
    </row>
    <row r="293" ht="14.25" customHeight="1">
      <c r="G293" s="28"/>
      <c r="H293" s="28"/>
      <c r="I293" s="28"/>
      <c r="J293" s="29"/>
      <c r="L293" s="28"/>
      <c r="M293" s="28"/>
      <c r="N293" s="30"/>
    </row>
    <row r="294" ht="14.25" customHeight="1">
      <c r="G294" s="28"/>
      <c r="H294" s="28"/>
      <c r="I294" s="28"/>
      <c r="J294" s="29"/>
      <c r="L294" s="28"/>
      <c r="M294" s="28"/>
      <c r="N294" s="30"/>
    </row>
    <row r="295" ht="14.25" customHeight="1">
      <c r="G295" s="28"/>
      <c r="H295" s="28"/>
      <c r="I295" s="28"/>
      <c r="J295" s="29"/>
      <c r="L295" s="28"/>
      <c r="M295" s="28"/>
      <c r="N295" s="30"/>
    </row>
    <row r="296" ht="14.25" customHeight="1">
      <c r="G296" s="28"/>
      <c r="H296" s="28"/>
      <c r="I296" s="28"/>
      <c r="J296" s="29"/>
      <c r="L296" s="28"/>
      <c r="M296" s="28"/>
      <c r="N296" s="30"/>
    </row>
    <row r="297" ht="14.25" customHeight="1">
      <c r="G297" s="28"/>
      <c r="H297" s="28"/>
      <c r="I297" s="28"/>
      <c r="J297" s="29"/>
      <c r="L297" s="28"/>
      <c r="M297" s="28"/>
      <c r="N297" s="30"/>
    </row>
    <row r="298" ht="14.25" customHeight="1">
      <c r="G298" s="28"/>
      <c r="H298" s="28"/>
      <c r="I298" s="28"/>
      <c r="J298" s="29"/>
      <c r="L298" s="28"/>
      <c r="M298" s="28"/>
      <c r="N298" s="30"/>
    </row>
    <row r="299" ht="14.25" customHeight="1">
      <c r="G299" s="28"/>
      <c r="H299" s="28"/>
      <c r="I299" s="28"/>
      <c r="J299" s="29"/>
      <c r="L299" s="28"/>
      <c r="M299" s="28"/>
      <c r="N299" s="30"/>
    </row>
    <row r="300" ht="14.25" customHeight="1">
      <c r="G300" s="28"/>
      <c r="H300" s="28"/>
      <c r="I300" s="28"/>
      <c r="J300" s="29"/>
      <c r="L300" s="28"/>
      <c r="M300" s="28"/>
      <c r="N300" s="30"/>
    </row>
    <row r="301" ht="14.25" customHeight="1">
      <c r="G301" s="28"/>
      <c r="H301" s="28"/>
      <c r="I301" s="28"/>
      <c r="J301" s="29"/>
      <c r="L301" s="28"/>
      <c r="M301" s="28"/>
      <c r="N301" s="30"/>
    </row>
    <row r="302" ht="14.25" customHeight="1">
      <c r="G302" s="28"/>
      <c r="H302" s="28"/>
      <c r="I302" s="28"/>
      <c r="J302" s="29"/>
      <c r="L302" s="28"/>
      <c r="M302" s="28"/>
      <c r="N302" s="30"/>
    </row>
    <row r="303" ht="14.25" customHeight="1">
      <c r="G303" s="28"/>
      <c r="H303" s="28"/>
      <c r="I303" s="28"/>
      <c r="J303" s="29"/>
      <c r="L303" s="28"/>
      <c r="M303" s="28"/>
      <c r="N303" s="30"/>
    </row>
    <row r="304" ht="14.25" customHeight="1">
      <c r="G304" s="28"/>
      <c r="H304" s="28"/>
      <c r="I304" s="28"/>
      <c r="J304" s="29"/>
      <c r="L304" s="28"/>
      <c r="M304" s="28"/>
      <c r="N304" s="30"/>
    </row>
    <row r="305" ht="14.25" customHeight="1">
      <c r="G305" s="28"/>
      <c r="H305" s="28"/>
      <c r="I305" s="28"/>
      <c r="J305" s="29"/>
      <c r="L305" s="28"/>
      <c r="M305" s="28"/>
      <c r="N305" s="30"/>
    </row>
    <row r="306" ht="14.25" customHeight="1">
      <c r="G306" s="28"/>
      <c r="H306" s="28"/>
      <c r="I306" s="28"/>
      <c r="J306" s="29"/>
      <c r="L306" s="28"/>
      <c r="M306" s="28"/>
      <c r="N306" s="30"/>
    </row>
    <row r="307" ht="14.25" customHeight="1">
      <c r="G307" s="28"/>
      <c r="H307" s="28"/>
      <c r="I307" s="28"/>
      <c r="J307" s="29"/>
      <c r="L307" s="28"/>
      <c r="M307" s="28"/>
      <c r="N307" s="30"/>
    </row>
    <row r="308" ht="14.25" customHeight="1">
      <c r="G308" s="28"/>
      <c r="H308" s="28"/>
      <c r="I308" s="28"/>
      <c r="J308" s="29"/>
      <c r="L308" s="28"/>
      <c r="M308" s="28"/>
      <c r="N308" s="30"/>
    </row>
    <row r="309" ht="14.25" customHeight="1">
      <c r="G309" s="28"/>
      <c r="H309" s="28"/>
      <c r="I309" s="28"/>
      <c r="J309" s="29"/>
      <c r="L309" s="28"/>
      <c r="M309" s="28"/>
      <c r="N309" s="30"/>
    </row>
    <row r="310" ht="14.25" customHeight="1">
      <c r="G310" s="28"/>
      <c r="H310" s="28"/>
      <c r="I310" s="28"/>
      <c r="J310" s="29"/>
      <c r="L310" s="28"/>
      <c r="M310" s="28"/>
      <c r="N310" s="30"/>
    </row>
    <row r="311" ht="14.25" customHeight="1">
      <c r="G311" s="28"/>
      <c r="H311" s="28"/>
      <c r="I311" s="28"/>
      <c r="J311" s="29"/>
      <c r="L311" s="28"/>
      <c r="M311" s="28"/>
      <c r="N311" s="30"/>
    </row>
    <row r="312" ht="14.25" customHeight="1">
      <c r="G312" s="28"/>
      <c r="H312" s="28"/>
      <c r="I312" s="28"/>
      <c r="J312" s="29"/>
      <c r="L312" s="28"/>
      <c r="M312" s="28"/>
      <c r="N312" s="30"/>
    </row>
    <row r="313" ht="14.25" customHeight="1">
      <c r="G313" s="28"/>
      <c r="H313" s="28"/>
      <c r="I313" s="28"/>
      <c r="J313" s="29"/>
      <c r="L313" s="28"/>
      <c r="M313" s="28"/>
      <c r="N313" s="30"/>
    </row>
    <row r="314" ht="14.25" customHeight="1">
      <c r="G314" s="28"/>
      <c r="H314" s="28"/>
      <c r="I314" s="28"/>
      <c r="J314" s="29"/>
      <c r="L314" s="28"/>
      <c r="M314" s="28"/>
      <c r="N314" s="30"/>
    </row>
    <row r="315" ht="14.25" customHeight="1">
      <c r="G315" s="28"/>
      <c r="H315" s="28"/>
      <c r="I315" s="28"/>
      <c r="J315" s="29"/>
      <c r="L315" s="28"/>
      <c r="M315" s="28"/>
      <c r="N315" s="30"/>
    </row>
    <row r="316" ht="14.25" customHeight="1">
      <c r="G316" s="28"/>
      <c r="H316" s="28"/>
      <c r="I316" s="28"/>
      <c r="J316" s="29"/>
      <c r="L316" s="28"/>
      <c r="M316" s="28"/>
      <c r="N316" s="30"/>
    </row>
    <row r="317" ht="14.25" customHeight="1">
      <c r="G317" s="28"/>
      <c r="H317" s="28"/>
      <c r="I317" s="28"/>
      <c r="J317" s="29"/>
      <c r="L317" s="28"/>
      <c r="M317" s="28"/>
      <c r="N317" s="30"/>
    </row>
    <row r="318" ht="14.25" customHeight="1">
      <c r="G318" s="28"/>
      <c r="H318" s="28"/>
      <c r="I318" s="28"/>
      <c r="J318" s="29"/>
      <c r="L318" s="28"/>
      <c r="M318" s="28"/>
      <c r="N318" s="30"/>
    </row>
    <row r="319" ht="14.25" customHeight="1">
      <c r="G319" s="28"/>
      <c r="H319" s="28"/>
      <c r="I319" s="28"/>
      <c r="J319" s="29"/>
      <c r="L319" s="28"/>
      <c r="M319" s="28"/>
      <c r="N319" s="30"/>
    </row>
    <row r="320" ht="14.25" customHeight="1">
      <c r="G320" s="28"/>
      <c r="H320" s="28"/>
      <c r="I320" s="28"/>
      <c r="J320" s="29"/>
      <c r="L320" s="28"/>
      <c r="M320" s="28"/>
      <c r="N320" s="30"/>
    </row>
    <row r="321" ht="14.25" customHeight="1">
      <c r="G321" s="28"/>
      <c r="H321" s="28"/>
      <c r="I321" s="28"/>
      <c r="J321" s="29"/>
      <c r="L321" s="28"/>
      <c r="M321" s="28"/>
      <c r="N321" s="30"/>
    </row>
    <row r="322" ht="14.25" customHeight="1">
      <c r="G322" s="28"/>
      <c r="H322" s="28"/>
      <c r="I322" s="28"/>
      <c r="J322" s="29"/>
      <c r="L322" s="28"/>
      <c r="M322" s="28"/>
      <c r="N322" s="30"/>
    </row>
    <row r="323" ht="14.25" customHeight="1">
      <c r="G323" s="28"/>
      <c r="H323" s="28"/>
      <c r="I323" s="28"/>
      <c r="J323" s="29"/>
      <c r="L323" s="28"/>
      <c r="M323" s="28"/>
      <c r="N323" s="30"/>
    </row>
    <row r="324" ht="14.25" customHeight="1">
      <c r="G324" s="28"/>
      <c r="H324" s="28"/>
      <c r="I324" s="28"/>
      <c r="J324" s="29"/>
      <c r="L324" s="28"/>
      <c r="M324" s="28"/>
      <c r="N324" s="30"/>
    </row>
    <row r="325" ht="14.25" customHeight="1">
      <c r="G325" s="28"/>
      <c r="H325" s="28"/>
      <c r="I325" s="28"/>
      <c r="J325" s="29"/>
      <c r="L325" s="28"/>
      <c r="M325" s="28"/>
      <c r="N325" s="30"/>
    </row>
    <row r="326" ht="14.25" customHeight="1">
      <c r="G326" s="28"/>
      <c r="H326" s="28"/>
      <c r="I326" s="28"/>
      <c r="J326" s="29"/>
      <c r="L326" s="28"/>
      <c r="M326" s="28"/>
      <c r="N326" s="30"/>
    </row>
    <row r="327" ht="14.25" customHeight="1">
      <c r="G327" s="28"/>
      <c r="H327" s="28"/>
      <c r="I327" s="28"/>
      <c r="J327" s="29"/>
      <c r="L327" s="28"/>
      <c r="M327" s="28"/>
      <c r="N327" s="30"/>
    </row>
    <row r="328" ht="14.25" customHeight="1">
      <c r="G328" s="28"/>
      <c r="H328" s="28"/>
      <c r="I328" s="28"/>
      <c r="J328" s="29"/>
      <c r="L328" s="28"/>
      <c r="M328" s="28"/>
      <c r="N328" s="30"/>
    </row>
    <row r="329" ht="14.25" customHeight="1">
      <c r="G329" s="28"/>
      <c r="H329" s="28"/>
      <c r="I329" s="28"/>
      <c r="J329" s="29"/>
      <c r="L329" s="28"/>
      <c r="M329" s="28"/>
      <c r="N329" s="30"/>
    </row>
    <row r="330" ht="14.25" customHeight="1">
      <c r="G330" s="28"/>
      <c r="H330" s="28"/>
      <c r="I330" s="28"/>
      <c r="J330" s="29"/>
      <c r="L330" s="28"/>
      <c r="M330" s="28"/>
      <c r="N330" s="30"/>
    </row>
    <row r="331" ht="14.25" customHeight="1">
      <c r="G331" s="28"/>
      <c r="H331" s="28"/>
      <c r="I331" s="28"/>
      <c r="J331" s="29"/>
      <c r="L331" s="28"/>
      <c r="M331" s="28"/>
      <c r="N331" s="30"/>
    </row>
    <row r="332" ht="14.25" customHeight="1">
      <c r="G332" s="28"/>
      <c r="H332" s="28"/>
      <c r="I332" s="28"/>
      <c r="J332" s="29"/>
      <c r="L332" s="28"/>
      <c r="M332" s="28"/>
      <c r="N332" s="30"/>
    </row>
    <row r="333" ht="14.25" customHeight="1">
      <c r="G333" s="28"/>
      <c r="H333" s="28"/>
      <c r="I333" s="28"/>
      <c r="J333" s="29"/>
      <c r="L333" s="28"/>
      <c r="M333" s="28"/>
      <c r="N333" s="30"/>
    </row>
    <row r="334" ht="14.25" customHeight="1">
      <c r="G334" s="28"/>
      <c r="H334" s="28"/>
      <c r="I334" s="28"/>
      <c r="J334" s="29"/>
      <c r="L334" s="28"/>
      <c r="M334" s="28"/>
      <c r="N334" s="30"/>
    </row>
    <row r="335" ht="14.25" customHeight="1">
      <c r="G335" s="28"/>
      <c r="H335" s="28"/>
      <c r="I335" s="28"/>
      <c r="J335" s="29"/>
      <c r="L335" s="28"/>
      <c r="M335" s="28"/>
      <c r="N335" s="30"/>
    </row>
    <row r="336" ht="14.25" customHeight="1">
      <c r="G336" s="28"/>
      <c r="H336" s="28"/>
      <c r="I336" s="28"/>
      <c r="J336" s="29"/>
      <c r="L336" s="28"/>
      <c r="M336" s="28"/>
      <c r="N336" s="30"/>
    </row>
    <row r="337" ht="14.25" customHeight="1">
      <c r="G337" s="28"/>
      <c r="H337" s="28"/>
      <c r="I337" s="28"/>
      <c r="J337" s="29"/>
      <c r="L337" s="28"/>
      <c r="M337" s="28"/>
      <c r="N337" s="30"/>
    </row>
    <row r="338" ht="14.25" customHeight="1">
      <c r="G338" s="28"/>
      <c r="H338" s="28"/>
      <c r="I338" s="28"/>
      <c r="J338" s="29"/>
      <c r="L338" s="28"/>
      <c r="M338" s="28"/>
      <c r="N338" s="30"/>
    </row>
    <row r="339" ht="14.25" customHeight="1">
      <c r="G339" s="28"/>
      <c r="H339" s="28"/>
      <c r="I339" s="28"/>
      <c r="J339" s="29"/>
      <c r="L339" s="28"/>
      <c r="M339" s="28"/>
      <c r="N339" s="30"/>
    </row>
    <row r="340" ht="14.25" customHeight="1">
      <c r="G340" s="28"/>
      <c r="H340" s="28"/>
      <c r="I340" s="28"/>
      <c r="J340" s="29"/>
      <c r="L340" s="28"/>
      <c r="M340" s="28"/>
      <c r="N340" s="30"/>
    </row>
    <row r="341" ht="14.25" customHeight="1">
      <c r="G341" s="28"/>
      <c r="H341" s="28"/>
      <c r="I341" s="28"/>
      <c r="J341" s="29"/>
      <c r="L341" s="28"/>
      <c r="M341" s="28"/>
      <c r="N341" s="30"/>
    </row>
    <row r="342" ht="14.25" customHeight="1">
      <c r="G342" s="28"/>
      <c r="H342" s="28"/>
      <c r="I342" s="28"/>
      <c r="J342" s="29"/>
      <c r="L342" s="28"/>
      <c r="M342" s="28"/>
      <c r="N342" s="30"/>
    </row>
    <row r="343" ht="14.25" customHeight="1">
      <c r="G343" s="28"/>
      <c r="H343" s="28"/>
      <c r="I343" s="28"/>
      <c r="J343" s="29"/>
      <c r="L343" s="28"/>
      <c r="M343" s="28"/>
      <c r="N343" s="30"/>
    </row>
    <row r="344" ht="14.25" customHeight="1">
      <c r="G344" s="28"/>
      <c r="H344" s="28"/>
      <c r="I344" s="28"/>
      <c r="J344" s="29"/>
      <c r="L344" s="28"/>
      <c r="M344" s="28"/>
      <c r="N344" s="30"/>
    </row>
    <row r="345" ht="14.25" customHeight="1">
      <c r="G345" s="28"/>
      <c r="H345" s="28"/>
      <c r="I345" s="28"/>
      <c r="J345" s="29"/>
      <c r="L345" s="28"/>
      <c r="M345" s="28"/>
      <c r="N345" s="30"/>
    </row>
    <row r="346" ht="14.25" customHeight="1">
      <c r="G346" s="28"/>
      <c r="H346" s="28"/>
      <c r="I346" s="28"/>
      <c r="J346" s="29"/>
      <c r="L346" s="28"/>
      <c r="M346" s="28"/>
      <c r="N346" s="30"/>
    </row>
    <row r="347" ht="14.25" customHeight="1">
      <c r="G347" s="28"/>
      <c r="H347" s="28"/>
      <c r="I347" s="28"/>
      <c r="J347" s="29"/>
      <c r="L347" s="28"/>
      <c r="M347" s="28"/>
      <c r="N347" s="30"/>
    </row>
    <row r="348" ht="14.25" customHeight="1">
      <c r="G348" s="28"/>
      <c r="H348" s="28"/>
      <c r="I348" s="28"/>
      <c r="J348" s="29"/>
      <c r="L348" s="28"/>
      <c r="M348" s="28"/>
      <c r="N348" s="30"/>
    </row>
    <row r="349" ht="14.25" customHeight="1">
      <c r="G349" s="28"/>
      <c r="H349" s="28"/>
      <c r="I349" s="28"/>
      <c r="J349" s="29"/>
      <c r="L349" s="28"/>
      <c r="M349" s="28"/>
      <c r="N349" s="30"/>
    </row>
    <row r="350" ht="14.25" customHeight="1">
      <c r="G350" s="28"/>
      <c r="H350" s="28"/>
      <c r="I350" s="28"/>
      <c r="J350" s="29"/>
      <c r="L350" s="28"/>
      <c r="M350" s="28"/>
      <c r="N350" s="30"/>
    </row>
    <row r="351" ht="14.25" customHeight="1">
      <c r="G351" s="28"/>
      <c r="H351" s="28"/>
      <c r="I351" s="28"/>
      <c r="J351" s="29"/>
      <c r="L351" s="28"/>
      <c r="M351" s="28"/>
      <c r="N351" s="30"/>
    </row>
    <row r="352" ht="14.25" customHeight="1">
      <c r="G352" s="28"/>
      <c r="H352" s="28"/>
      <c r="I352" s="28"/>
      <c r="J352" s="29"/>
      <c r="L352" s="28"/>
      <c r="M352" s="28"/>
      <c r="N352" s="30"/>
    </row>
    <row r="353" ht="14.25" customHeight="1">
      <c r="G353" s="28"/>
      <c r="H353" s="28"/>
      <c r="I353" s="28"/>
      <c r="J353" s="29"/>
      <c r="L353" s="28"/>
      <c r="M353" s="28"/>
      <c r="N353" s="30"/>
    </row>
    <row r="354" ht="14.25" customHeight="1">
      <c r="G354" s="28"/>
      <c r="H354" s="28"/>
      <c r="I354" s="28"/>
      <c r="J354" s="29"/>
      <c r="L354" s="28"/>
      <c r="M354" s="28"/>
      <c r="N354" s="30"/>
    </row>
    <row r="355" ht="14.25" customHeight="1">
      <c r="G355" s="28"/>
      <c r="H355" s="28"/>
      <c r="I355" s="28"/>
      <c r="J355" s="29"/>
      <c r="L355" s="28"/>
      <c r="M355" s="28"/>
      <c r="N355" s="30"/>
    </row>
    <row r="356" ht="14.25" customHeight="1">
      <c r="G356" s="28"/>
      <c r="H356" s="28"/>
      <c r="I356" s="28"/>
      <c r="J356" s="29"/>
      <c r="L356" s="28"/>
      <c r="M356" s="28"/>
      <c r="N356" s="30"/>
    </row>
    <row r="357" ht="14.25" customHeight="1">
      <c r="G357" s="28"/>
      <c r="H357" s="28"/>
      <c r="I357" s="28"/>
      <c r="J357" s="29"/>
      <c r="L357" s="28"/>
      <c r="M357" s="28"/>
      <c r="N357" s="30"/>
    </row>
    <row r="358" ht="14.25" customHeight="1">
      <c r="G358" s="28"/>
      <c r="H358" s="28"/>
      <c r="I358" s="28"/>
      <c r="J358" s="29"/>
      <c r="L358" s="28"/>
      <c r="M358" s="28"/>
      <c r="N358" s="30"/>
    </row>
    <row r="359" ht="14.25" customHeight="1">
      <c r="G359" s="28"/>
      <c r="H359" s="28"/>
      <c r="I359" s="28"/>
      <c r="J359" s="29"/>
      <c r="L359" s="28"/>
      <c r="M359" s="28"/>
      <c r="N359" s="30"/>
    </row>
    <row r="360" ht="14.25" customHeight="1">
      <c r="G360" s="28"/>
      <c r="H360" s="28"/>
      <c r="I360" s="28"/>
      <c r="J360" s="29"/>
      <c r="L360" s="28"/>
      <c r="M360" s="28"/>
      <c r="N360" s="30"/>
    </row>
    <row r="361" ht="14.25" customHeight="1">
      <c r="G361" s="28"/>
      <c r="H361" s="28"/>
      <c r="I361" s="28"/>
      <c r="J361" s="29"/>
      <c r="L361" s="28"/>
      <c r="M361" s="28"/>
      <c r="N361" s="30"/>
    </row>
    <row r="362" ht="14.25" customHeight="1">
      <c r="G362" s="28"/>
      <c r="H362" s="28"/>
      <c r="I362" s="28"/>
      <c r="J362" s="29"/>
      <c r="L362" s="28"/>
      <c r="M362" s="28"/>
      <c r="N362" s="30"/>
    </row>
    <row r="363" ht="14.25" customHeight="1">
      <c r="G363" s="28"/>
      <c r="H363" s="28"/>
      <c r="I363" s="28"/>
      <c r="J363" s="29"/>
      <c r="L363" s="28"/>
      <c r="M363" s="28"/>
      <c r="N363" s="30"/>
    </row>
    <row r="364" ht="14.25" customHeight="1">
      <c r="G364" s="28"/>
      <c r="H364" s="28"/>
      <c r="I364" s="28"/>
      <c r="J364" s="29"/>
      <c r="L364" s="28"/>
      <c r="M364" s="28"/>
      <c r="N364" s="30"/>
    </row>
    <row r="365" ht="14.25" customHeight="1">
      <c r="G365" s="28"/>
      <c r="H365" s="28"/>
      <c r="I365" s="28"/>
      <c r="J365" s="29"/>
      <c r="L365" s="28"/>
      <c r="M365" s="28"/>
      <c r="N365" s="30"/>
    </row>
    <row r="366" ht="14.25" customHeight="1">
      <c r="G366" s="28"/>
      <c r="H366" s="28"/>
      <c r="I366" s="28"/>
      <c r="J366" s="29"/>
      <c r="L366" s="28"/>
      <c r="M366" s="28"/>
      <c r="N366" s="30"/>
    </row>
    <row r="367" ht="14.25" customHeight="1">
      <c r="G367" s="28"/>
      <c r="H367" s="28"/>
      <c r="I367" s="28"/>
      <c r="J367" s="29"/>
      <c r="L367" s="28"/>
      <c r="M367" s="28"/>
      <c r="N367" s="30"/>
    </row>
    <row r="368" ht="14.25" customHeight="1">
      <c r="G368" s="28"/>
      <c r="H368" s="28"/>
      <c r="I368" s="28"/>
      <c r="J368" s="29"/>
      <c r="L368" s="28"/>
      <c r="M368" s="28"/>
      <c r="N368" s="30"/>
    </row>
    <row r="369" ht="14.25" customHeight="1">
      <c r="G369" s="28"/>
      <c r="H369" s="28"/>
      <c r="I369" s="28"/>
      <c r="J369" s="29"/>
      <c r="L369" s="28"/>
      <c r="M369" s="28"/>
      <c r="N369" s="30"/>
    </row>
    <row r="370" ht="14.25" customHeight="1">
      <c r="G370" s="28"/>
      <c r="H370" s="28"/>
      <c r="I370" s="28"/>
      <c r="J370" s="29"/>
      <c r="L370" s="28"/>
      <c r="M370" s="28"/>
      <c r="N370" s="30"/>
    </row>
    <row r="371" ht="14.25" customHeight="1">
      <c r="G371" s="28"/>
      <c r="H371" s="28"/>
      <c r="I371" s="28"/>
      <c r="J371" s="29"/>
      <c r="L371" s="28"/>
      <c r="M371" s="28"/>
      <c r="N371" s="30"/>
    </row>
    <row r="372" ht="14.25" customHeight="1">
      <c r="G372" s="28"/>
      <c r="H372" s="28"/>
      <c r="I372" s="28"/>
      <c r="J372" s="29"/>
      <c r="L372" s="28"/>
      <c r="M372" s="28"/>
      <c r="N372" s="30"/>
    </row>
    <row r="373" ht="14.25" customHeight="1">
      <c r="G373" s="28"/>
      <c r="H373" s="28"/>
      <c r="I373" s="28"/>
      <c r="J373" s="29"/>
      <c r="L373" s="28"/>
      <c r="M373" s="28"/>
      <c r="N373" s="30"/>
    </row>
    <row r="374" ht="14.25" customHeight="1">
      <c r="G374" s="28"/>
      <c r="H374" s="28"/>
      <c r="I374" s="28"/>
      <c r="J374" s="29"/>
      <c r="L374" s="28"/>
      <c r="M374" s="28"/>
      <c r="N374" s="30"/>
    </row>
    <row r="375" ht="14.25" customHeight="1">
      <c r="G375" s="28"/>
      <c r="H375" s="28"/>
      <c r="I375" s="28"/>
      <c r="J375" s="29"/>
      <c r="L375" s="28"/>
      <c r="M375" s="28"/>
      <c r="N375" s="30"/>
    </row>
    <row r="376" ht="14.25" customHeight="1">
      <c r="G376" s="28"/>
      <c r="H376" s="28"/>
      <c r="I376" s="28"/>
      <c r="J376" s="29"/>
      <c r="L376" s="28"/>
      <c r="M376" s="28"/>
      <c r="N376" s="30"/>
    </row>
    <row r="377" ht="14.25" customHeight="1">
      <c r="G377" s="28"/>
      <c r="H377" s="28"/>
      <c r="I377" s="28"/>
      <c r="J377" s="29"/>
      <c r="L377" s="28"/>
      <c r="M377" s="28"/>
      <c r="N377" s="30"/>
    </row>
    <row r="378" ht="14.25" customHeight="1">
      <c r="G378" s="28"/>
      <c r="H378" s="28"/>
      <c r="I378" s="28"/>
      <c r="J378" s="29"/>
      <c r="L378" s="28"/>
      <c r="M378" s="28"/>
      <c r="N378" s="30"/>
    </row>
    <row r="379" ht="14.25" customHeight="1">
      <c r="G379" s="28"/>
      <c r="H379" s="28"/>
      <c r="I379" s="28"/>
      <c r="J379" s="29"/>
      <c r="L379" s="28"/>
      <c r="M379" s="28"/>
      <c r="N379" s="30"/>
    </row>
    <row r="380" ht="14.25" customHeight="1">
      <c r="G380" s="28"/>
      <c r="H380" s="28"/>
      <c r="I380" s="28"/>
      <c r="J380" s="29"/>
      <c r="L380" s="28"/>
      <c r="M380" s="28"/>
      <c r="N380" s="30"/>
    </row>
    <row r="381" ht="14.25" customHeight="1">
      <c r="G381" s="28"/>
      <c r="H381" s="28"/>
      <c r="I381" s="28"/>
      <c r="J381" s="29"/>
      <c r="L381" s="28"/>
      <c r="M381" s="28"/>
      <c r="N381" s="30"/>
    </row>
    <row r="382" ht="14.25" customHeight="1">
      <c r="G382" s="28"/>
      <c r="H382" s="28"/>
      <c r="I382" s="28"/>
      <c r="J382" s="29"/>
      <c r="L382" s="28"/>
      <c r="M382" s="28"/>
      <c r="N382" s="30"/>
    </row>
    <row r="383" ht="14.25" customHeight="1">
      <c r="G383" s="28"/>
      <c r="H383" s="28"/>
      <c r="I383" s="28"/>
      <c r="J383" s="29"/>
      <c r="L383" s="28"/>
      <c r="M383" s="28"/>
      <c r="N383" s="30"/>
    </row>
    <row r="384" ht="14.25" customHeight="1">
      <c r="G384" s="28"/>
      <c r="H384" s="28"/>
      <c r="I384" s="28"/>
      <c r="J384" s="29"/>
      <c r="L384" s="28"/>
      <c r="M384" s="28"/>
      <c r="N384" s="30"/>
    </row>
    <row r="385" ht="14.25" customHeight="1">
      <c r="G385" s="28"/>
      <c r="H385" s="28"/>
      <c r="I385" s="28"/>
      <c r="J385" s="29"/>
      <c r="L385" s="28"/>
      <c r="M385" s="28"/>
      <c r="N385" s="30"/>
    </row>
    <row r="386" ht="14.25" customHeight="1">
      <c r="G386" s="28"/>
      <c r="H386" s="28"/>
      <c r="I386" s="28"/>
      <c r="J386" s="29"/>
      <c r="L386" s="28"/>
      <c r="M386" s="28"/>
      <c r="N386" s="30"/>
    </row>
    <row r="387" ht="14.25" customHeight="1">
      <c r="G387" s="28"/>
      <c r="H387" s="28"/>
      <c r="I387" s="28"/>
      <c r="J387" s="29"/>
      <c r="L387" s="28"/>
      <c r="M387" s="28"/>
      <c r="N387" s="30"/>
    </row>
    <row r="388" ht="14.25" customHeight="1">
      <c r="G388" s="28"/>
      <c r="H388" s="28"/>
      <c r="I388" s="28"/>
      <c r="J388" s="29"/>
      <c r="L388" s="28"/>
      <c r="M388" s="28"/>
      <c r="N388" s="30"/>
    </row>
    <row r="389" ht="14.25" customHeight="1">
      <c r="G389" s="28"/>
      <c r="H389" s="28"/>
      <c r="I389" s="28"/>
      <c r="J389" s="29"/>
      <c r="L389" s="28"/>
      <c r="M389" s="28"/>
      <c r="N389" s="30"/>
    </row>
    <row r="390" ht="14.25" customHeight="1">
      <c r="G390" s="28"/>
      <c r="H390" s="28"/>
      <c r="I390" s="28"/>
      <c r="J390" s="29"/>
      <c r="L390" s="28"/>
      <c r="M390" s="28"/>
      <c r="N390" s="30"/>
    </row>
    <row r="391" ht="14.25" customHeight="1">
      <c r="G391" s="28"/>
      <c r="H391" s="28"/>
      <c r="I391" s="28"/>
      <c r="J391" s="29"/>
      <c r="L391" s="28"/>
      <c r="M391" s="28"/>
      <c r="N391" s="30"/>
    </row>
    <row r="392" ht="14.25" customHeight="1">
      <c r="G392" s="28"/>
      <c r="H392" s="28"/>
      <c r="I392" s="28"/>
      <c r="J392" s="29"/>
      <c r="L392" s="28"/>
      <c r="M392" s="28"/>
      <c r="N392" s="30"/>
    </row>
    <row r="393" ht="14.25" customHeight="1">
      <c r="G393" s="28"/>
      <c r="H393" s="28"/>
      <c r="I393" s="28"/>
      <c r="J393" s="29"/>
      <c r="L393" s="28"/>
      <c r="M393" s="28"/>
      <c r="N393" s="30"/>
    </row>
    <row r="394" ht="14.25" customHeight="1">
      <c r="G394" s="28"/>
      <c r="H394" s="28"/>
      <c r="I394" s="28"/>
      <c r="J394" s="29"/>
      <c r="L394" s="28"/>
      <c r="M394" s="28"/>
      <c r="N394" s="30"/>
    </row>
    <row r="395" ht="14.25" customHeight="1">
      <c r="G395" s="28"/>
      <c r="H395" s="28"/>
      <c r="I395" s="28"/>
      <c r="J395" s="29"/>
      <c r="L395" s="28"/>
      <c r="M395" s="28"/>
      <c r="N395" s="30"/>
    </row>
    <row r="396" ht="14.25" customHeight="1">
      <c r="G396" s="28"/>
      <c r="H396" s="28"/>
      <c r="I396" s="28"/>
      <c r="J396" s="29"/>
      <c r="L396" s="28"/>
      <c r="M396" s="28"/>
      <c r="N396" s="30"/>
    </row>
    <row r="397" ht="14.25" customHeight="1">
      <c r="G397" s="28"/>
      <c r="H397" s="28"/>
      <c r="I397" s="28"/>
      <c r="J397" s="29"/>
      <c r="L397" s="28"/>
      <c r="M397" s="28"/>
      <c r="N397" s="30"/>
    </row>
    <row r="398" ht="14.25" customHeight="1">
      <c r="G398" s="28"/>
      <c r="H398" s="28"/>
      <c r="I398" s="28"/>
      <c r="J398" s="29"/>
      <c r="L398" s="28"/>
      <c r="M398" s="28"/>
      <c r="N398" s="30"/>
    </row>
    <row r="399" ht="14.25" customHeight="1">
      <c r="G399" s="28"/>
      <c r="H399" s="28"/>
      <c r="I399" s="28"/>
      <c r="J399" s="29"/>
      <c r="L399" s="28"/>
      <c r="M399" s="28"/>
      <c r="N399" s="30"/>
    </row>
    <row r="400" ht="14.25" customHeight="1">
      <c r="G400" s="28"/>
      <c r="H400" s="28"/>
      <c r="I400" s="28"/>
      <c r="J400" s="29"/>
      <c r="L400" s="28"/>
      <c r="M400" s="28"/>
      <c r="N400" s="30"/>
    </row>
    <row r="401" ht="14.25" customHeight="1">
      <c r="G401" s="28"/>
      <c r="H401" s="28"/>
      <c r="I401" s="28"/>
      <c r="J401" s="29"/>
      <c r="L401" s="28"/>
      <c r="M401" s="28"/>
      <c r="N401" s="30"/>
    </row>
    <row r="402" ht="14.25" customHeight="1">
      <c r="G402" s="28"/>
      <c r="H402" s="28"/>
      <c r="I402" s="28"/>
      <c r="J402" s="29"/>
      <c r="L402" s="28"/>
      <c r="M402" s="28"/>
      <c r="N402" s="30"/>
    </row>
    <row r="403" ht="14.25" customHeight="1">
      <c r="G403" s="28"/>
      <c r="H403" s="28"/>
      <c r="I403" s="28"/>
      <c r="J403" s="29"/>
      <c r="L403" s="28"/>
      <c r="M403" s="28"/>
      <c r="N403" s="30"/>
    </row>
    <row r="404" ht="14.25" customHeight="1">
      <c r="G404" s="28"/>
      <c r="H404" s="28"/>
      <c r="I404" s="28"/>
      <c r="J404" s="29"/>
      <c r="L404" s="28"/>
      <c r="M404" s="28"/>
      <c r="N404" s="30"/>
    </row>
    <row r="405" ht="14.25" customHeight="1">
      <c r="G405" s="28"/>
      <c r="H405" s="28"/>
      <c r="I405" s="28"/>
      <c r="J405" s="29"/>
      <c r="L405" s="28"/>
      <c r="M405" s="28"/>
      <c r="N405" s="30"/>
    </row>
    <row r="406" ht="14.25" customHeight="1">
      <c r="G406" s="28"/>
      <c r="H406" s="28"/>
      <c r="I406" s="28"/>
      <c r="J406" s="29"/>
      <c r="L406" s="28"/>
      <c r="M406" s="28"/>
      <c r="N406" s="30"/>
    </row>
    <row r="407" ht="14.25" customHeight="1">
      <c r="G407" s="28"/>
      <c r="H407" s="28"/>
      <c r="I407" s="28"/>
      <c r="J407" s="29"/>
      <c r="L407" s="28"/>
      <c r="M407" s="28"/>
      <c r="N407" s="30"/>
    </row>
    <row r="408" ht="14.25" customHeight="1">
      <c r="G408" s="28"/>
      <c r="H408" s="28"/>
      <c r="I408" s="28"/>
      <c r="J408" s="29"/>
      <c r="L408" s="28"/>
      <c r="M408" s="28"/>
      <c r="N408" s="30"/>
    </row>
    <row r="409" ht="14.25" customHeight="1">
      <c r="G409" s="28"/>
      <c r="H409" s="28"/>
      <c r="I409" s="28"/>
      <c r="J409" s="29"/>
      <c r="L409" s="28"/>
      <c r="M409" s="28"/>
      <c r="N409" s="30"/>
    </row>
    <row r="410" ht="14.25" customHeight="1">
      <c r="G410" s="28"/>
      <c r="H410" s="28"/>
      <c r="I410" s="28"/>
      <c r="J410" s="29"/>
      <c r="L410" s="28"/>
      <c r="M410" s="28"/>
      <c r="N410" s="30"/>
    </row>
    <row r="411" ht="14.25" customHeight="1">
      <c r="G411" s="28"/>
      <c r="H411" s="28"/>
      <c r="I411" s="28"/>
      <c r="J411" s="29"/>
      <c r="L411" s="28"/>
      <c r="M411" s="28"/>
      <c r="N411" s="30"/>
    </row>
    <row r="412" ht="14.25" customHeight="1">
      <c r="G412" s="28"/>
      <c r="H412" s="28"/>
      <c r="I412" s="28"/>
      <c r="J412" s="29"/>
      <c r="L412" s="28"/>
      <c r="M412" s="28"/>
      <c r="N412" s="30"/>
    </row>
    <row r="413" ht="14.25" customHeight="1">
      <c r="G413" s="28"/>
      <c r="H413" s="28"/>
      <c r="I413" s="28"/>
      <c r="J413" s="29"/>
      <c r="L413" s="28"/>
      <c r="M413" s="28"/>
      <c r="N413" s="30"/>
    </row>
    <row r="414" ht="14.25" customHeight="1">
      <c r="G414" s="28"/>
      <c r="H414" s="28"/>
      <c r="I414" s="28"/>
      <c r="J414" s="29"/>
      <c r="L414" s="28"/>
      <c r="M414" s="28"/>
      <c r="N414" s="30"/>
    </row>
    <row r="415" ht="14.25" customHeight="1">
      <c r="G415" s="28"/>
      <c r="H415" s="28"/>
      <c r="I415" s="28"/>
      <c r="J415" s="29"/>
      <c r="L415" s="28"/>
      <c r="M415" s="28"/>
      <c r="N415" s="30"/>
    </row>
    <row r="416" ht="14.25" customHeight="1">
      <c r="G416" s="28"/>
      <c r="H416" s="28"/>
      <c r="I416" s="28"/>
      <c r="J416" s="29"/>
      <c r="L416" s="28"/>
      <c r="M416" s="28"/>
      <c r="N416" s="30"/>
    </row>
    <row r="417" ht="14.25" customHeight="1">
      <c r="G417" s="28"/>
      <c r="H417" s="28"/>
      <c r="I417" s="28"/>
      <c r="J417" s="29"/>
      <c r="L417" s="28"/>
      <c r="M417" s="28"/>
      <c r="N417" s="30"/>
    </row>
    <row r="418" ht="14.25" customHeight="1">
      <c r="G418" s="28"/>
      <c r="H418" s="28"/>
      <c r="I418" s="28"/>
      <c r="J418" s="29"/>
      <c r="L418" s="28"/>
      <c r="M418" s="28"/>
      <c r="N418" s="30"/>
    </row>
    <row r="419" ht="14.25" customHeight="1">
      <c r="G419" s="28"/>
      <c r="H419" s="28"/>
      <c r="I419" s="28"/>
      <c r="J419" s="29"/>
      <c r="L419" s="28"/>
      <c r="M419" s="28"/>
      <c r="N419" s="30"/>
    </row>
    <row r="420" ht="14.25" customHeight="1">
      <c r="G420" s="28"/>
      <c r="H420" s="28"/>
      <c r="I420" s="28"/>
      <c r="J420" s="29"/>
      <c r="L420" s="28"/>
      <c r="M420" s="28"/>
      <c r="N420" s="30"/>
    </row>
    <row r="421" ht="14.25" customHeight="1">
      <c r="G421" s="28"/>
      <c r="H421" s="28"/>
      <c r="I421" s="28"/>
      <c r="J421" s="29"/>
      <c r="L421" s="28"/>
      <c r="M421" s="28"/>
      <c r="N421" s="30"/>
    </row>
    <row r="422" ht="14.25" customHeight="1">
      <c r="G422" s="28"/>
      <c r="H422" s="28"/>
      <c r="I422" s="28"/>
      <c r="J422" s="29"/>
      <c r="L422" s="28"/>
      <c r="M422" s="28"/>
      <c r="N422" s="30"/>
    </row>
    <row r="423" ht="14.25" customHeight="1">
      <c r="G423" s="28"/>
      <c r="H423" s="28"/>
      <c r="I423" s="28"/>
      <c r="J423" s="29"/>
      <c r="L423" s="28"/>
      <c r="M423" s="28"/>
      <c r="N423" s="30"/>
    </row>
    <row r="424" ht="14.25" customHeight="1">
      <c r="G424" s="28"/>
      <c r="H424" s="28"/>
      <c r="I424" s="28"/>
      <c r="J424" s="29"/>
      <c r="L424" s="28"/>
      <c r="M424" s="28"/>
      <c r="N424" s="30"/>
    </row>
    <row r="425" ht="14.25" customHeight="1">
      <c r="G425" s="28"/>
      <c r="H425" s="28"/>
      <c r="I425" s="28"/>
      <c r="J425" s="29"/>
      <c r="L425" s="28"/>
      <c r="M425" s="28"/>
      <c r="N425" s="30"/>
    </row>
    <row r="426" ht="14.25" customHeight="1">
      <c r="G426" s="28"/>
      <c r="H426" s="28"/>
      <c r="I426" s="28"/>
      <c r="J426" s="29"/>
      <c r="L426" s="28"/>
      <c r="M426" s="28"/>
      <c r="N426" s="30"/>
    </row>
    <row r="427" ht="14.25" customHeight="1">
      <c r="G427" s="28"/>
      <c r="H427" s="28"/>
      <c r="I427" s="28"/>
      <c r="J427" s="29"/>
      <c r="L427" s="28"/>
      <c r="M427" s="28"/>
      <c r="N427" s="30"/>
    </row>
    <row r="428" ht="14.25" customHeight="1">
      <c r="G428" s="28"/>
      <c r="H428" s="28"/>
      <c r="I428" s="28"/>
      <c r="J428" s="29"/>
      <c r="L428" s="28"/>
      <c r="M428" s="28"/>
      <c r="N428" s="30"/>
    </row>
    <row r="429" ht="14.25" customHeight="1">
      <c r="G429" s="28"/>
      <c r="H429" s="28"/>
      <c r="I429" s="28"/>
      <c r="J429" s="29"/>
      <c r="L429" s="28"/>
      <c r="M429" s="28"/>
      <c r="N429" s="30"/>
    </row>
    <row r="430" ht="14.25" customHeight="1">
      <c r="G430" s="28"/>
      <c r="H430" s="28"/>
      <c r="I430" s="28"/>
      <c r="J430" s="29"/>
      <c r="L430" s="28"/>
      <c r="M430" s="28"/>
      <c r="N430" s="30"/>
    </row>
    <row r="431" ht="14.25" customHeight="1">
      <c r="G431" s="28"/>
      <c r="H431" s="28"/>
      <c r="I431" s="28"/>
      <c r="J431" s="29"/>
      <c r="L431" s="28"/>
      <c r="M431" s="28"/>
      <c r="N431" s="30"/>
    </row>
    <row r="432" ht="14.25" customHeight="1">
      <c r="G432" s="28"/>
      <c r="H432" s="28"/>
      <c r="I432" s="28"/>
      <c r="J432" s="29"/>
      <c r="L432" s="28"/>
      <c r="M432" s="28"/>
      <c r="N432" s="30"/>
    </row>
    <row r="433" ht="14.25" customHeight="1">
      <c r="G433" s="28"/>
      <c r="H433" s="28"/>
      <c r="I433" s="28"/>
      <c r="J433" s="29"/>
      <c r="L433" s="28"/>
      <c r="M433" s="28"/>
      <c r="N433" s="30"/>
    </row>
    <row r="434" ht="14.25" customHeight="1">
      <c r="G434" s="28"/>
      <c r="H434" s="28"/>
      <c r="I434" s="28"/>
      <c r="J434" s="29"/>
      <c r="L434" s="28"/>
      <c r="M434" s="28"/>
      <c r="N434" s="30"/>
    </row>
    <row r="435" ht="14.25" customHeight="1">
      <c r="G435" s="28"/>
      <c r="H435" s="28"/>
      <c r="I435" s="28"/>
      <c r="J435" s="29"/>
      <c r="L435" s="28"/>
      <c r="M435" s="28"/>
      <c r="N435" s="30"/>
    </row>
    <row r="436" ht="14.25" customHeight="1">
      <c r="G436" s="28"/>
      <c r="H436" s="28"/>
      <c r="I436" s="28"/>
      <c r="J436" s="29"/>
      <c r="L436" s="28"/>
      <c r="M436" s="28"/>
      <c r="N436" s="30"/>
    </row>
    <row r="437" ht="14.25" customHeight="1">
      <c r="G437" s="28"/>
      <c r="H437" s="28"/>
      <c r="I437" s="28"/>
      <c r="J437" s="29"/>
      <c r="L437" s="28"/>
      <c r="M437" s="28"/>
      <c r="N437" s="30"/>
    </row>
    <row r="438" ht="14.25" customHeight="1">
      <c r="G438" s="28"/>
      <c r="H438" s="28"/>
      <c r="I438" s="28"/>
      <c r="J438" s="29"/>
      <c r="L438" s="28"/>
      <c r="M438" s="28"/>
      <c r="N438" s="30"/>
    </row>
    <row r="439" ht="14.25" customHeight="1">
      <c r="G439" s="28"/>
      <c r="H439" s="28"/>
      <c r="I439" s="28"/>
      <c r="J439" s="29"/>
      <c r="L439" s="28"/>
      <c r="M439" s="28"/>
      <c r="N439" s="30"/>
    </row>
    <row r="440" ht="14.25" customHeight="1">
      <c r="G440" s="28"/>
      <c r="H440" s="28"/>
      <c r="I440" s="28"/>
      <c r="J440" s="29"/>
      <c r="L440" s="28"/>
      <c r="M440" s="28"/>
      <c r="N440" s="30"/>
    </row>
    <row r="441" ht="14.25" customHeight="1">
      <c r="G441" s="28"/>
      <c r="H441" s="28"/>
      <c r="I441" s="28"/>
      <c r="J441" s="29"/>
      <c r="L441" s="28"/>
      <c r="M441" s="28"/>
      <c r="N441" s="30"/>
    </row>
    <row r="442" ht="14.25" customHeight="1">
      <c r="G442" s="28"/>
      <c r="H442" s="28"/>
      <c r="I442" s="28"/>
      <c r="J442" s="29"/>
      <c r="L442" s="28"/>
      <c r="M442" s="28"/>
      <c r="N442" s="30"/>
    </row>
    <row r="443" ht="14.25" customHeight="1">
      <c r="G443" s="28"/>
      <c r="H443" s="28"/>
      <c r="I443" s="28"/>
      <c r="J443" s="29"/>
      <c r="L443" s="28"/>
      <c r="M443" s="28"/>
      <c r="N443" s="30"/>
    </row>
    <row r="444" ht="14.25" customHeight="1">
      <c r="G444" s="28"/>
      <c r="H444" s="28"/>
      <c r="I444" s="28"/>
      <c r="J444" s="29"/>
      <c r="L444" s="28"/>
      <c r="M444" s="28"/>
      <c r="N444" s="30"/>
    </row>
    <row r="445" ht="14.25" customHeight="1">
      <c r="G445" s="28"/>
      <c r="H445" s="28"/>
      <c r="I445" s="28"/>
      <c r="J445" s="29"/>
      <c r="L445" s="28"/>
      <c r="M445" s="28"/>
      <c r="N445" s="30"/>
    </row>
    <row r="446" ht="14.25" customHeight="1">
      <c r="G446" s="28"/>
      <c r="H446" s="28"/>
      <c r="I446" s="28"/>
      <c r="J446" s="29"/>
      <c r="L446" s="28"/>
      <c r="M446" s="28"/>
      <c r="N446" s="30"/>
    </row>
    <row r="447" ht="14.25" customHeight="1">
      <c r="G447" s="28"/>
      <c r="H447" s="28"/>
      <c r="I447" s="28"/>
      <c r="J447" s="29"/>
      <c r="L447" s="28"/>
      <c r="M447" s="28"/>
      <c r="N447" s="30"/>
    </row>
    <row r="448" ht="14.25" customHeight="1">
      <c r="G448" s="28"/>
      <c r="H448" s="28"/>
      <c r="I448" s="28"/>
      <c r="J448" s="29"/>
      <c r="L448" s="28"/>
      <c r="M448" s="28"/>
      <c r="N448" s="30"/>
    </row>
    <row r="449" ht="14.25" customHeight="1">
      <c r="G449" s="28"/>
      <c r="H449" s="28"/>
      <c r="I449" s="28"/>
      <c r="J449" s="29"/>
      <c r="L449" s="28"/>
      <c r="M449" s="28"/>
      <c r="N449" s="30"/>
    </row>
    <row r="450" ht="14.25" customHeight="1">
      <c r="G450" s="28"/>
      <c r="H450" s="28"/>
      <c r="I450" s="28"/>
      <c r="J450" s="29"/>
      <c r="L450" s="28"/>
      <c r="M450" s="28"/>
      <c r="N450" s="30"/>
    </row>
    <row r="451" ht="14.25" customHeight="1">
      <c r="G451" s="28"/>
      <c r="H451" s="28"/>
      <c r="I451" s="28"/>
      <c r="J451" s="29"/>
      <c r="L451" s="28"/>
      <c r="M451" s="28"/>
      <c r="N451" s="30"/>
    </row>
    <row r="452" ht="14.25" customHeight="1">
      <c r="G452" s="28"/>
      <c r="H452" s="28"/>
      <c r="I452" s="28"/>
      <c r="J452" s="29"/>
      <c r="L452" s="28"/>
      <c r="M452" s="28"/>
      <c r="N452" s="30"/>
    </row>
    <row r="453" ht="14.25" customHeight="1">
      <c r="G453" s="28"/>
      <c r="H453" s="28"/>
      <c r="I453" s="28"/>
      <c r="J453" s="29"/>
      <c r="L453" s="28"/>
      <c r="M453" s="28"/>
      <c r="N453" s="30"/>
    </row>
    <row r="454" ht="14.25" customHeight="1">
      <c r="G454" s="28"/>
      <c r="H454" s="28"/>
      <c r="I454" s="28"/>
      <c r="J454" s="29"/>
      <c r="L454" s="28"/>
      <c r="M454" s="28"/>
      <c r="N454" s="30"/>
    </row>
    <row r="455" ht="14.25" customHeight="1">
      <c r="G455" s="28"/>
      <c r="H455" s="28"/>
      <c r="I455" s="28"/>
      <c r="J455" s="29"/>
      <c r="L455" s="28"/>
      <c r="M455" s="28"/>
      <c r="N455" s="30"/>
    </row>
    <row r="456" ht="14.25" customHeight="1">
      <c r="G456" s="28"/>
      <c r="H456" s="28"/>
      <c r="I456" s="28"/>
      <c r="J456" s="29"/>
      <c r="L456" s="28"/>
      <c r="M456" s="28"/>
      <c r="N456" s="30"/>
    </row>
    <row r="457" ht="14.25" customHeight="1">
      <c r="G457" s="28"/>
      <c r="H457" s="28"/>
      <c r="I457" s="28"/>
      <c r="J457" s="29"/>
      <c r="L457" s="28"/>
      <c r="M457" s="28"/>
      <c r="N457" s="30"/>
    </row>
    <row r="458" ht="14.25" customHeight="1">
      <c r="G458" s="28"/>
      <c r="H458" s="28"/>
      <c r="I458" s="28"/>
      <c r="J458" s="29"/>
      <c r="L458" s="28"/>
      <c r="M458" s="28"/>
      <c r="N458" s="30"/>
    </row>
    <row r="459" ht="14.25" customHeight="1">
      <c r="G459" s="28"/>
      <c r="H459" s="28"/>
      <c r="I459" s="28"/>
      <c r="J459" s="29"/>
      <c r="L459" s="28"/>
      <c r="M459" s="28"/>
      <c r="N459" s="30"/>
    </row>
    <row r="460" ht="14.25" customHeight="1">
      <c r="G460" s="28"/>
      <c r="H460" s="28"/>
      <c r="I460" s="28"/>
      <c r="J460" s="29"/>
      <c r="L460" s="28"/>
      <c r="M460" s="28"/>
      <c r="N460" s="30"/>
    </row>
    <row r="461" ht="14.25" customHeight="1">
      <c r="G461" s="28"/>
      <c r="H461" s="28"/>
      <c r="I461" s="28"/>
      <c r="J461" s="29"/>
      <c r="L461" s="28"/>
      <c r="M461" s="28"/>
      <c r="N461" s="30"/>
    </row>
    <row r="462" ht="14.25" customHeight="1">
      <c r="G462" s="28"/>
      <c r="H462" s="28"/>
      <c r="I462" s="28"/>
      <c r="J462" s="29"/>
      <c r="L462" s="28"/>
      <c r="M462" s="28"/>
      <c r="N462" s="30"/>
    </row>
    <row r="463" ht="14.25" customHeight="1">
      <c r="G463" s="28"/>
      <c r="H463" s="28"/>
      <c r="I463" s="28"/>
      <c r="J463" s="29"/>
      <c r="L463" s="28"/>
      <c r="M463" s="28"/>
      <c r="N463" s="30"/>
    </row>
    <row r="464" ht="14.25" customHeight="1">
      <c r="G464" s="28"/>
      <c r="H464" s="28"/>
      <c r="I464" s="28"/>
      <c r="J464" s="29"/>
      <c r="L464" s="28"/>
      <c r="M464" s="28"/>
      <c r="N464" s="30"/>
    </row>
    <row r="465" ht="14.25" customHeight="1">
      <c r="G465" s="28"/>
      <c r="H465" s="28"/>
      <c r="I465" s="28"/>
      <c r="J465" s="29"/>
      <c r="L465" s="28"/>
      <c r="M465" s="28"/>
      <c r="N465" s="30"/>
    </row>
    <row r="466" ht="14.25" customHeight="1">
      <c r="G466" s="28"/>
      <c r="H466" s="28"/>
      <c r="I466" s="28"/>
      <c r="J466" s="29"/>
      <c r="L466" s="28"/>
      <c r="M466" s="28"/>
      <c r="N466" s="30"/>
    </row>
    <row r="467" ht="14.25" customHeight="1">
      <c r="G467" s="28"/>
      <c r="H467" s="28"/>
      <c r="I467" s="28"/>
      <c r="J467" s="29"/>
      <c r="L467" s="28"/>
      <c r="M467" s="28"/>
      <c r="N467" s="30"/>
    </row>
    <row r="468" ht="14.25" customHeight="1">
      <c r="G468" s="28"/>
      <c r="H468" s="28"/>
      <c r="I468" s="28"/>
      <c r="J468" s="29"/>
      <c r="L468" s="28"/>
      <c r="M468" s="28"/>
      <c r="N468" s="30"/>
    </row>
    <row r="469" ht="14.25" customHeight="1">
      <c r="G469" s="28"/>
      <c r="H469" s="28"/>
      <c r="I469" s="28"/>
      <c r="J469" s="29"/>
      <c r="L469" s="28"/>
      <c r="M469" s="28"/>
      <c r="N469" s="30"/>
    </row>
    <row r="470" ht="14.25" customHeight="1">
      <c r="G470" s="28"/>
      <c r="H470" s="28"/>
      <c r="I470" s="28"/>
      <c r="J470" s="29"/>
      <c r="L470" s="28"/>
      <c r="M470" s="28"/>
      <c r="N470" s="30"/>
    </row>
    <row r="471" ht="14.25" customHeight="1">
      <c r="G471" s="28"/>
      <c r="H471" s="28"/>
      <c r="I471" s="28"/>
      <c r="J471" s="29"/>
      <c r="L471" s="28"/>
      <c r="M471" s="28"/>
      <c r="N471" s="30"/>
    </row>
    <row r="472" ht="14.25" customHeight="1">
      <c r="G472" s="28"/>
      <c r="H472" s="28"/>
      <c r="I472" s="28"/>
      <c r="J472" s="29"/>
      <c r="L472" s="28"/>
      <c r="M472" s="28"/>
      <c r="N472" s="30"/>
    </row>
    <row r="473" ht="14.25" customHeight="1">
      <c r="G473" s="28"/>
      <c r="H473" s="28"/>
      <c r="I473" s="28"/>
      <c r="J473" s="29"/>
      <c r="L473" s="28"/>
      <c r="M473" s="28"/>
      <c r="N473" s="30"/>
    </row>
    <row r="474" ht="14.25" customHeight="1">
      <c r="G474" s="28"/>
      <c r="H474" s="28"/>
      <c r="I474" s="28"/>
      <c r="J474" s="29"/>
      <c r="L474" s="28"/>
      <c r="M474" s="28"/>
      <c r="N474" s="30"/>
    </row>
    <row r="475" ht="14.25" customHeight="1">
      <c r="G475" s="28"/>
      <c r="H475" s="28"/>
      <c r="I475" s="28"/>
      <c r="J475" s="29"/>
      <c r="L475" s="28"/>
      <c r="M475" s="28"/>
      <c r="N475" s="30"/>
    </row>
    <row r="476" ht="14.25" customHeight="1">
      <c r="G476" s="28"/>
      <c r="H476" s="28"/>
      <c r="I476" s="28"/>
      <c r="J476" s="29"/>
      <c r="L476" s="28"/>
      <c r="M476" s="28"/>
      <c r="N476" s="30"/>
    </row>
    <row r="477" ht="14.25" customHeight="1">
      <c r="G477" s="28"/>
      <c r="H477" s="28"/>
      <c r="I477" s="28"/>
      <c r="J477" s="29"/>
      <c r="L477" s="28"/>
      <c r="M477" s="28"/>
      <c r="N477" s="30"/>
    </row>
    <row r="478" ht="14.25" customHeight="1">
      <c r="G478" s="28"/>
      <c r="H478" s="28"/>
      <c r="I478" s="28"/>
      <c r="J478" s="29"/>
      <c r="L478" s="28"/>
      <c r="M478" s="28"/>
      <c r="N478" s="30"/>
    </row>
    <row r="479" ht="14.25" customHeight="1">
      <c r="G479" s="28"/>
      <c r="H479" s="28"/>
      <c r="I479" s="28"/>
      <c r="J479" s="29"/>
      <c r="L479" s="28"/>
      <c r="M479" s="28"/>
      <c r="N479" s="30"/>
    </row>
    <row r="480" ht="14.25" customHeight="1">
      <c r="G480" s="28"/>
      <c r="H480" s="28"/>
      <c r="I480" s="28"/>
      <c r="J480" s="29"/>
      <c r="L480" s="28"/>
      <c r="M480" s="28"/>
      <c r="N480" s="30"/>
    </row>
    <row r="481" ht="14.25" customHeight="1">
      <c r="G481" s="28"/>
      <c r="H481" s="28"/>
      <c r="I481" s="28"/>
      <c r="J481" s="29"/>
      <c r="L481" s="28"/>
      <c r="M481" s="28"/>
      <c r="N481" s="30"/>
    </row>
    <row r="482" ht="14.25" customHeight="1">
      <c r="G482" s="28"/>
      <c r="H482" s="28"/>
      <c r="I482" s="28"/>
      <c r="J482" s="29"/>
      <c r="L482" s="28"/>
      <c r="M482" s="28"/>
      <c r="N482" s="30"/>
    </row>
    <row r="483" ht="14.25" customHeight="1">
      <c r="G483" s="28"/>
      <c r="H483" s="28"/>
      <c r="I483" s="28"/>
      <c r="J483" s="29"/>
      <c r="L483" s="28"/>
      <c r="M483" s="28"/>
      <c r="N483" s="30"/>
    </row>
    <row r="484" ht="14.25" customHeight="1">
      <c r="G484" s="28"/>
      <c r="H484" s="28"/>
      <c r="I484" s="28"/>
      <c r="J484" s="29"/>
      <c r="L484" s="28"/>
      <c r="M484" s="28"/>
      <c r="N484" s="30"/>
    </row>
    <row r="485" ht="14.25" customHeight="1">
      <c r="G485" s="28"/>
      <c r="H485" s="28"/>
      <c r="I485" s="28"/>
      <c r="J485" s="29"/>
      <c r="L485" s="28"/>
      <c r="M485" s="28"/>
      <c r="N485" s="30"/>
    </row>
    <row r="486" ht="14.25" customHeight="1">
      <c r="G486" s="28"/>
      <c r="H486" s="28"/>
      <c r="I486" s="28"/>
      <c r="J486" s="29"/>
      <c r="L486" s="28"/>
      <c r="M486" s="28"/>
      <c r="N486" s="30"/>
    </row>
    <row r="487" ht="14.25" customHeight="1">
      <c r="G487" s="28"/>
      <c r="H487" s="28"/>
      <c r="I487" s="28"/>
      <c r="J487" s="29"/>
      <c r="L487" s="28"/>
      <c r="M487" s="28"/>
      <c r="N487" s="30"/>
    </row>
    <row r="488" ht="14.25" customHeight="1">
      <c r="G488" s="28"/>
      <c r="H488" s="28"/>
      <c r="I488" s="28"/>
      <c r="J488" s="29"/>
      <c r="L488" s="28"/>
      <c r="M488" s="28"/>
      <c r="N488" s="30"/>
    </row>
    <row r="489" ht="14.25" customHeight="1">
      <c r="G489" s="28"/>
      <c r="H489" s="28"/>
      <c r="I489" s="28"/>
      <c r="J489" s="29"/>
      <c r="L489" s="28"/>
      <c r="M489" s="28"/>
      <c r="N489" s="30"/>
    </row>
    <row r="490" ht="14.25" customHeight="1">
      <c r="G490" s="28"/>
      <c r="H490" s="28"/>
      <c r="I490" s="28"/>
      <c r="J490" s="29"/>
      <c r="L490" s="28"/>
      <c r="M490" s="28"/>
      <c r="N490" s="30"/>
    </row>
    <row r="491" ht="14.25" customHeight="1">
      <c r="G491" s="28"/>
      <c r="H491" s="28"/>
      <c r="I491" s="28"/>
      <c r="J491" s="29"/>
      <c r="L491" s="28"/>
      <c r="M491" s="28"/>
      <c r="N491" s="30"/>
    </row>
    <row r="492" ht="14.25" customHeight="1">
      <c r="G492" s="28"/>
      <c r="H492" s="28"/>
      <c r="I492" s="28"/>
      <c r="J492" s="29"/>
      <c r="L492" s="28"/>
      <c r="M492" s="28"/>
      <c r="N492" s="30"/>
    </row>
    <row r="493" ht="14.25" customHeight="1">
      <c r="G493" s="28"/>
      <c r="H493" s="28"/>
      <c r="I493" s="28"/>
      <c r="J493" s="29"/>
      <c r="L493" s="28"/>
      <c r="M493" s="28"/>
      <c r="N493" s="30"/>
    </row>
    <row r="494" ht="14.25" customHeight="1">
      <c r="G494" s="28"/>
      <c r="H494" s="28"/>
      <c r="I494" s="28"/>
      <c r="J494" s="29"/>
      <c r="L494" s="28"/>
      <c r="M494" s="28"/>
      <c r="N494" s="30"/>
    </row>
    <row r="495" ht="14.25" customHeight="1">
      <c r="G495" s="28"/>
      <c r="H495" s="28"/>
      <c r="I495" s="28"/>
      <c r="J495" s="29"/>
      <c r="L495" s="28"/>
      <c r="M495" s="28"/>
      <c r="N495" s="30"/>
    </row>
    <row r="496" ht="14.25" customHeight="1">
      <c r="G496" s="28"/>
      <c r="H496" s="28"/>
      <c r="I496" s="28"/>
      <c r="J496" s="29"/>
      <c r="L496" s="28"/>
      <c r="M496" s="28"/>
      <c r="N496" s="30"/>
    </row>
    <row r="497" ht="14.25" customHeight="1">
      <c r="G497" s="28"/>
      <c r="H497" s="28"/>
      <c r="I497" s="28"/>
      <c r="J497" s="29"/>
      <c r="L497" s="28"/>
      <c r="M497" s="28"/>
      <c r="N497" s="30"/>
    </row>
    <row r="498" ht="14.25" customHeight="1">
      <c r="G498" s="28"/>
      <c r="H498" s="28"/>
      <c r="I498" s="28"/>
      <c r="J498" s="29"/>
      <c r="L498" s="28"/>
      <c r="M498" s="28"/>
      <c r="N498" s="30"/>
    </row>
    <row r="499" ht="14.25" customHeight="1">
      <c r="G499" s="28"/>
      <c r="H499" s="28"/>
      <c r="I499" s="28"/>
      <c r="J499" s="29"/>
      <c r="L499" s="28"/>
      <c r="M499" s="28"/>
      <c r="N499" s="30"/>
    </row>
    <row r="500" ht="14.25" customHeight="1">
      <c r="G500" s="28"/>
      <c r="H500" s="28"/>
      <c r="I500" s="28"/>
      <c r="J500" s="29"/>
      <c r="L500" s="28"/>
      <c r="M500" s="28"/>
      <c r="N500" s="30"/>
    </row>
    <row r="501" ht="14.25" customHeight="1">
      <c r="G501" s="28"/>
      <c r="H501" s="28"/>
      <c r="I501" s="28"/>
      <c r="J501" s="29"/>
      <c r="L501" s="28"/>
      <c r="M501" s="28"/>
      <c r="N501" s="30"/>
    </row>
    <row r="502" ht="14.25" customHeight="1">
      <c r="G502" s="28"/>
      <c r="H502" s="28"/>
      <c r="I502" s="28"/>
      <c r="J502" s="29"/>
      <c r="L502" s="28"/>
      <c r="M502" s="28"/>
      <c r="N502" s="30"/>
    </row>
    <row r="503" ht="14.25" customHeight="1">
      <c r="G503" s="28"/>
      <c r="H503" s="28"/>
      <c r="I503" s="28"/>
      <c r="J503" s="29"/>
      <c r="L503" s="28"/>
      <c r="M503" s="28"/>
      <c r="N503" s="30"/>
    </row>
    <row r="504" ht="14.25" customHeight="1">
      <c r="G504" s="28"/>
      <c r="H504" s="28"/>
      <c r="I504" s="28"/>
      <c r="J504" s="29"/>
      <c r="L504" s="28"/>
      <c r="M504" s="28"/>
      <c r="N504" s="30"/>
    </row>
    <row r="505" ht="14.25" customHeight="1">
      <c r="G505" s="28"/>
      <c r="H505" s="28"/>
      <c r="I505" s="28"/>
      <c r="J505" s="29"/>
      <c r="L505" s="28"/>
      <c r="M505" s="28"/>
      <c r="N505" s="30"/>
    </row>
    <row r="506" ht="14.25" customHeight="1">
      <c r="G506" s="28"/>
      <c r="H506" s="28"/>
      <c r="I506" s="28"/>
      <c r="J506" s="29"/>
      <c r="L506" s="28"/>
      <c r="M506" s="28"/>
      <c r="N506" s="30"/>
    </row>
    <row r="507" ht="14.25" customHeight="1">
      <c r="G507" s="28"/>
      <c r="H507" s="28"/>
      <c r="I507" s="28"/>
      <c r="J507" s="29"/>
      <c r="L507" s="28"/>
      <c r="M507" s="28"/>
      <c r="N507" s="30"/>
    </row>
    <row r="508" ht="14.25" customHeight="1">
      <c r="G508" s="28"/>
      <c r="H508" s="28"/>
      <c r="I508" s="28"/>
      <c r="J508" s="29"/>
      <c r="L508" s="28"/>
      <c r="M508" s="28"/>
      <c r="N508" s="30"/>
    </row>
    <row r="509" ht="14.25" customHeight="1">
      <c r="G509" s="28"/>
      <c r="H509" s="28"/>
      <c r="I509" s="28"/>
      <c r="J509" s="29"/>
      <c r="L509" s="28"/>
      <c r="M509" s="28"/>
      <c r="N509" s="30"/>
    </row>
    <row r="510" ht="14.25" customHeight="1">
      <c r="G510" s="28"/>
      <c r="H510" s="28"/>
      <c r="I510" s="28"/>
      <c r="J510" s="29"/>
      <c r="L510" s="28"/>
      <c r="M510" s="28"/>
      <c r="N510" s="30"/>
    </row>
    <row r="511" ht="14.25" customHeight="1">
      <c r="G511" s="28"/>
      <c r="H511" s="28"/>
      <c r="I511" s="28"/>
      <c r="J511" s="29"/>
      <c r="L511" s="28"/>
      <c r="M511" s="28"/>
      <c r="N511" s="30"/>
    </row>
    <row r="512" ht="14.25" customHeight="1">
      <c r="G512" s="28"/>
      <c r="H512" s="28"/>
      <c r="I512" s="28"/>
      <c r="J512" s="29"/>
      <c r="L512" s="28"/>
      <c r="M512" s="28"/>
      <c r="N512" s="30"/>
    </row>
    <row r="513" ht="14.25" customHeight="1">
      <c r="G513" s="28"/>
      <c r="H513" s="28"/>
      <c r="I513" s="28"/>
      <c r="J513" s="29"/>
      <c r="L513" s="28"/>
      <c r="M513" s="28"/>
      <c r="N513" s="30"/>
    </row>
    <row r="514" ht="14.25" customHeight="1">
      <c r="G514" s="28"/>
      <c r="H514" s="28"/>
      <c r="I514" s="28"/>
      <c r="J514" s="29"/>
      <c r="L514" s="28"/>
      <c r="M514" s="28"/>
      <c r="N514" s="30"/>
    </row>
    <row r="515" ht="14.25" customHeight="1">
      <c r="G515" s="28"/>
      <c r="H515" s="28"/>
      <c r="I515" s="28"/>
      <c r="J515" s="29"/>
      <c r="L515" s="28"/>
      <c r="M515" s="28"/>
      <c r="N515" s="30"/>
    </row>
    <row r="516" ht="14.25" customHeight="1">
      <c r="G516" s="28"/>
      <c r="H516" s="28"/>
      <c r="I516" s="28"/>
      <c r="J516" s="29"/>
      <c r="L516" s="28"/>
      <c r="M516" s="28"/>
      <c r="N516" s="30"/>
    </row>
    <row r="517" ht="14.25" customHeight="1">
      <c r="G517" s="28"/>
      <c r="H517" s="28"/>
      <c r="I517" s="28"/>
      <c r="J517" s="29"/>
      <c r="L517" s="28"/>
      <c r="M517" s="28"/>
      <c r="N517" s="30"/>
    </row>
    <row r="518" ht="14.25" customHeight="1">
      <c r="G518" s="28"/>
      <c r="H518" s="28"/>
      <c r="I518" s="28"/>
      <c r="J518" s="29"/>
      <c r="L518" s="28"/>
      <c r="M518" s="28"/>
      <c r="N518" s="30"/>
    </row>
    <row r="519" ht="14.25" customHeight="1">
      <c r="G519" s="28"/>
      <c r="H519" s="28"/>
      <c r="I519" s="28"/>
      <c r="J519" s="29"/>
      <c r="L519" s="28"/>
      <c r="M519" s="28"/>
      <c r="N519" s="30"/>
    </row>
    <row r="520" ht="14.25" customHeight="1">
      <c r="G520" s="28"/>
      <c r="H520" s="28"/>
      <c r="I520" s="28"/>
      <c r="J520" s="29"/>
      <c r="L520" s="28"/>
      <c r="M520" s="28"/>
      <c r="N520" s="30"/>
    </row>
    <row r="521" ht="14.25" customHeight="1">
      <c r="G521" s="28"/>
      <c r="H521" s="28"/>
      <c r="I521" s="28"/>
      <c r="J521" s="29"/>
      <c r="L521" s="28"/>
      <c r="M521" s="28"/>
      <c r="N521" s="30"/>
    </row>
    <row r="522" ht="14.25" customHeight="1">
      <c r="G522" s="28"/>
      <c r="H522" s="28"/>
      <c r="I522" s="28"/>
      <c r="J522" s="29"/>
      <c r="L522" s="28"/>
      <c r="M522" s="28"/>
      <c r="N522" s="30"/>
    </row>
    <row r="523" ht="14.25" customHeight="1">
      <c r="G523" s="28"/>
      <c r="H523" s="28"/>
      <c r="I523" s="28"/>
      <c r="J523" s="29"/>
      <c r="L523" s="28"/>
      <c r="M523" s="28"/>
      <c r="N523" s="30"/>
    </row>
    <row r="524" ht="14.25" customHeight="1">
      <c r="G524" s="28"/>
      <c r="H524" s="28"/>
      <c r="I524" s="28"/>
      <c r="J524" s="29"/>
      <c r="L524" s="28"/>
      <c r="M524" s="28"/>
      <c r="N524" s="30"/>
    </row>
    <row r="525" ht="14.25" customHeight="1">
      <c r="G525" s="28"/>
      <c r="H525" s="28"/>
      <c r="I525" s="28"/>
      <c r="J525" s="29"/>
      <c r="L525" s="28"/>
      <c r="M525" s="28"/>
      <c r="N525" s="30"/>
    </row>
    <row r="526" ht="14.25" customHeight="1">
      <c r="G526" s="28"/>
      <c r="H526" s="28"/>
      <c r="I526" s="28"/>
      <c r="J526" s="29"/>
      <c r="L526" s="28"/>
      <c r="M526" s="28"/>
      <c r="N526" s="30"/>
    </row>
    <row r="527" ht="14.25" customHeight="1">
      <c r="G527" s="28"/>
      <c r="H527" s="28"/>
      <c r="I527" s="28"/>
      <c r="J527" s="29"/>
      <c r="L527" s="28"/>
      <c r="M527" s="28"/>
      <c r="N527" s="30"/>
    </row>
    <row r="528" ht="14.25" customHeight="1">
      <c r="G528" s="28"/>
      <c r="H528" s="28"/>
      <c r="I528" s="28"/>
      <c r="J528" s="29"/>
      <c r="L528" s="28"/>
      <c r="M528" s="28"/>
      <c r="N528" s="30"/>
    </row>
    <row r="529" ht="14.25" customHeight="1">
      <c r="G529" s="28"/>
      <c r="H529" s="28"/>
      <c r="I529" s="28"/>
      <c r="J529" s="29"/>
      <c r="L529" s="28"/>
      <c r="M529" s="28"/>
      <c r="N529" s="30"/>
    </row>
    <row r="530" ht="14.25" customHeight="1">
      <c r="G530" s="28"/>
      <c r="H530" s="28"/>
      <c r="I530" s="28"/>
      <c r="J530" s="29"/>
      <c r="L530" s="28"/>
      <c r="M530" s="28"/>
      <c r="N530" s="30"/>
    </row>
    <row r="531" ht="14.25" customHeight="1">
      <c r="G531" s="28"/>
      <c r="H531" s="28"/>
      <c r="I531" s="28"/>
      <c r="J531" s="29"/>
      <c r="L531" s="28"/>
      <c r="M531" s="28"/>
      <c r="N531" s="30"/>
    </row>
    <row r="532" ht="14.25" customHeight="1">
      <c r="G532" s="28"/>
      <c r="H532" s="28"/>
      <c r="I532" s="28"/>
      <c r="J532" s="29"/>
      <c r="L532" s="28"/>
      <c r="M532" s="28"/>
      <c r="N532" s="30"/>
    </row>
    <row r="533" ht="14.25" customHeight="1">
      <c r="G533" s="28"/>
      <c r="H533" s="28"/>
      <c r="I533" s="28"/>
      <c r="J533" s="29"/>
      <c r="L533" s="28"/>
      <c r="M533" s="28"/>
      <c r="N533" s="30"/>
    </row>
    <row r="534" ht="14.25" customHeight="1">
      <c r="G534" s="28"/>
      <c r="H534" s="28"/>
      <c r="I534" s="28"/>
      <c r="J534" s="29"/>
      <c r="L534" s="28"/>
      <c r="M534" s="28"/>
      <c r="N534" s="30"/>
    </row>
    <row r="535" ht="14.25" customHeight="1">
      <c r="G535" s="28"/>
      <c r="H535" s="28"/>
      <c r="I535" s="28"/>
      <c r="J535" s="29"/>
      <c r="L535" s="28"/>
      <c r="M535" s="28"/>
      <c r="N535" s="30"/>
    </row>
    <row r="536" ht="14.25" customHeight="1">
      <c r="G536" s="28"/>
      <c r="H536" s="28"/>
      <c r="I536" s="28"/>
      <c r="J536" s="29"/>
      <c r="L536" s="28"/>
      <c r="M536" s="28"/>
      <c r="N536" s="30"/>
    </row>
    <row r="537" ht="14.25" customHeight="1">
      <c r="G537" s="28"/>
      <c r="H537" s="28"/>
      <c r="I537" s="28"/>
      <c r="J537" s="29"/>
      <c r="L537" s="28"/>
      <c r="M537" s="28"/>
      <c r="N537" s="30"/>
    </row>
    <row r="538" ht="14.25" customHeight="1">
      <c r="G538" s="28"/>
      <c r="H538" s="28"/>
      <c r="I538" s="28"/>
      <c r="J538" s="29"/>
      <c r="L538" s="28"/>
      <c r="M538" s="28"/>
      <c r="N538" s="30"/>
    </row>
    <row r="539" ht="14.25" customHeight="1">
      <c r="G539" s="28"/>
      <c r="H539" s="28"/>
      <c r="I539" s="28"/>
      <c r="J539" s="29"/>
      <c r="L539" s="28"/>
      <c r="M539" s="28"/>
      <c r="N539" s="30"/>
    </row>
    <row r="540" ht="14.25" customHeight="1">
      <c r="G540" s="28"/>
      <c r="H540" s="28"/>
      <c r="I540" s="28"/>
      <c r="J540" s="29"/>
      <c r="L540" s="28"/>
      <c r="M540" s="28"/>
      <c r="N540" s="30"/>
    </row>
    <row r="541" ht="14.25" customHeight="1">
      <c r="G541" s="28"/>
      <c r="H541" s="28"/>
      <c r="I541" s="28"/>
      <c r="J541" s="29"/>
      <c r="L541" s="28"/>
      <c r="M541" s="28"/>
      <c r="N541" s="30"/>
    </row>
    <row r="542" ht="14.25" customHeight="1">
      <c r="G542" s="28"/>
      <c r="H542" s="28"/>
      <c r="I542" s="28"/>
      <c r="J542" s="29"/>
      <c r="L542" s="28"/>
      <c r="M542" s="28"/>
      <c r="N542" s="30"/>
    </row>
    <row r="543" ht="14.25" customHeight="1">
      <c r="G543" s="28"/>
      <c r="H543" s="28"/>
      <c r="I543" s="28"/>
      <c r="J543" s="29"/>
      <c r="L543" s="28"/>
      <c r="M543" s="28"/>
      <c r="N543" s="30"/>
    </row>
    <row r="544" ht="14.25" customHeight="1">
      <c r="G544" s="28"/>
      <c r="H544" s="28"/>
      <c r="I544" s="28"/>
      <c r="J544" s="29"/>
      <c r="L544" s="28"/>
      <c r="M544" s="28"/>
      <c r="N544" s="30"/>
    </row>
    <row r="545" ht="14.25" customHeight="1">
      <c r="G545" s="28"/>
      <c r="H545" s="28"/>
      <c r="I545" s="28"/>
      <c r="J545" s="29"/>
      <c r="L545" s="28"/>
      <c r="M545" s="28"/>
      <c r="N545" s="30"/>
    </row>
    <row r="546" ht="14.25" customHeight="1">
      <c r="G546" s="28"/>
      <c r="H546" s="28"/>
      <c r="I546" s="28"/>
      <c r="J546" s="29"/>
      <c r="L546" s="28"/>
      <c r="M546" s="28"/>
      <c r="N546" s="30"/>
    </row>
    <row r="547" ht="14.25" customHeight="1">
      <c r="G547" s="28"/>
      <c r="H547" s="28"/>
      <c r="I547" s="28"/>
      <c r="J547" s="29"/>
      <c r="L547" s="28"/>
      <c r="M547" s="28"/>
      <c r="N547" s="30"/>
    </row>
    <row r="548" ht="14.25" customHeight="1">
      <c r="G548" s="28"/>
      <c r="H548" s="28"/>
      <c r="I548" s="28"/>
      <c r="J548" s="29"/>
      <c r="L548" s="28"/>
      <c r="M548" s="28"/>
      <c r="N548" s="30"/>
    </row>
    <row r="549" ht="14.25" customHeight="1">
      <c r="G549" s="28"/>
      <c r="H549" s="28"/>
      <c r="I549" s="28"/>
      <c r="J549" s="29"/>
      <c r="L549" s="28"/>
      <c r="M549" s="28"/>
      <c r="N549" s="30"/>
    </row>
    <row r="550" ht="14.25" customHeight="1">
      <c r="G550" s="28"/>
      <c r="H550" s="28"/>
      <c r="I550" s="28"/>
      <c r="J550" s="29"/>
      <c r="L550" s="28"/>
      <c r="M550" s="28"/>
      <c r="N550" s="30"/>
    </row>
    <row r="551" ht="14.25" customHeight="1">
      <c r="G551" s="28"/>
      <c r="H551" s="28"/>
      <c r="I551" s="28"/>
      <c r="J551" s="29"/>
      <c r="L551" s="28"/>
      <c r="M551" s="28"/>
      <c r="N551" s="30"/>
    </row>
    <row r="552" ht="14.25" customHeight="1">
      <c r="G552" s="28"/>
      <c r="H552" s="28"/>
      <c r="I552" s="28"/>
      <c r="J552" s="29"/>
      <c r="L552" s="28"/>
      <c r="M552" s="28"/>
      <c r="N552" s="30"/>
    </row>
    <row r="553" ht="14.25" customHeight="1">
      <c r="G553" s="28"/>
      <c r="H553" s="28"/>
      <c r="I553" s="28"/>
      <c r="J553" s="29"/>
      <c r="L553" s="28"/>
      <c r="M553" s="28"/>
      <c r="N553" s="30"/>
    </row>
    <row r="554" ht="14.25" customHeight="1">
      <c r="G554" s="28"/>
      <c r="H554" s="28"/>
      <c r="I554" s="28"/>
      <c r="J554" s="29"/>
      <c r="L554" s="28"/>
      <c r="M554" s="28"/>
      <c r="N554" s="30"/>
    </row>
    <row r="555" ht="14.25" customHeight="1">
      <c r="G555" s="28"/>
      <c r="H555" s="28"/>
      <c r="I555" s="28"/>
      <c r="J555" s="29"/>
      <c r="L555" s="28"/>
      <c r="M555" s="28"/>
      <c r="N555" s="30"/>
    </row>
    <row r="556" ht="14.25" customHeight="1">
      <c r="G556" s="28"/>
      <c r="H556" s="28"/>
      <c r="I556" s="28"/>
      <c r="J556" s="29"/>
      <c r="L556" s="28"/>
      <c r="M556" s="28"/>
      <c r="N556" s="30"/>
    </row>
    <row r="557" ht="14.25" customHeight="1">
      <c r="G557" s="28"/>
      <c r="H557" s="28"/>
      <c r="I557" s="28"/>
      <c r="J557" s="29"/>
      <c r="L557" s="28"/>
      <c r="M557" s="28"/>
      <c r="N557" s="30"/>
    </row>
    <row r="558" ht="14.25" customHeight="1">
      <c r="G558" s="28"/>
      <c r="H558" s="28"/>
      <c r="I558" s="28"/>
      <c r="J558" s="29"/>
      <c r="L558" s="28"/>
      <c r="M558" s="28"/>
      <c r="N558" s="30"/>
    </row>
    <row r="559" ht="14.25" customHeight="1">
      <c r="G559" s="28"/>
      <c r="H559" s="28"/>
      <c r="I559" s="28"/>
      <c r="J559" s="29"/>
      <c r="L559" s="28"/>
      <c r="M559" s="28"/>
      <c r="N559" s="30"/>
    </row>
    <row r="560" ht="14.25" customHeight="1">
      <c r="G560" s="28"/>
      <c r="H560" s="28"/>
      <c r="I560" s="28"/>
      <c r="J560" s="29"/>
      <c r="L560" s="28"/>
      <c r="M560" s="28"/>
      <c r="N560" s="30"/>
    </row>
    <row r="561" ht="14.25" customHeight="1">
      <c r="G561" s="28"/>
      <c r="H561" s="28"/>
      <c r="I561" s="28"/>
      <c r="J561" s="29"/>
      <c r="L561" s="28"/>
      <c r="M561" s="28"/>
      <c r="N561" s="30"/>
    </row>
    <row r="562" ht="14.25" customHeight="1">
      <c r="G562" s="28"/>
      <c r="H562" s="28"/>
      <c r="I562" s="28"/>
      <c r="J562" s="29"/>
      <c r="L562" s="28"/>
      <c r="M562" s="28"/>
      <c r="N562" s="30"/>
    </row>
    <row r="563" ht="14.25" customHeight="1">
      <c r="G563" s="28"/>
      <c r="H563" s="28"/>
      <c r="I563" s="28"/>
      <c r="J563" s="29"/>
      <c r="L563" s="28"/>
      <c r="M563" s="28"/>
      <c r="N563" s="30"/>
    </row>
    <row r="564" ht="14.25" customHeight="1">
      <c r="G564" s="28"/>
      <c r="H564" s="28"/>
      <c r="I564" s="28"/>
      <c r="J564" s="29"/>
      <c r="L564" s="28"/>
      <c r="M564" s="28"/>
      <c r="N564" s="30"/>
    </row>
    <row r="565" ht="14.25" customHeight="1">
      <c r="G565" s="28"/>
      <c r="H565" s="28"/>
      <c r="I565" s="28"/>
      <c r="J565" s="29"/>
      <c r="L565" s="28"/>
      <c r="M565" s="28"/>
      <c r="N565" s="30"/>
    </row>
    <row r="566" ht="14.25" customHeight="1">
      <c r="G566" s="28"/>
      <c r="H566" s="28"/>
      <c r="I566" s="28"/>
      <c r="J566" s="29"/>
      <c r="L566" s="28"/>
      <c r="M566" s="28"/>
      <c r="N566" s="30"/>
    </row>
    <row r="567" ht="14.25" customHeight="1">
      <c r="G567" s="28"/>
      <c r="H567" s="28"/>
      <c r="I567" s="28"/>
      <c r="J567" s="29"/>
      <c r="L567" s="28"/>
      <c r="M567" s="28"/>
      <c r="N567" s="30"/>
    </row>
    <row r="568" ht="14.25" customHeight="1">
      <c r="G568" s="28"/>
      <c r="H568" s="28"/>
      <c r="I568" s="28"/>
      <c r="J568" s="29"/>
      <c r="L568" s="28"/>
      <c r="M568" s="28"/>
      <c r="N568" s="30"/>
    </row>
    <row r="569" ht="14.25" customHeight="1">
      <c r="G569" s="28"/>
      <c r="H569" s="28"/>
      <c r="I569" s="28"/>
      <c r="J569" s="29"/>
      <c r="L569" s="28"/>
      <c r="M569" s="28"/>
      <c r="N569" s="30"/>
    </row>
    <row r="570" ht="14.25" customHeight="1">
      <c r="G570" s="28"/>
      <c r="H570" s="28"/>
      <c r="I570" s="28"/>
      <c r="J570" s="29"/>
      <c r="L570" s="28"/>
      <c r="M570" s="28"/>
      <c r="N570" s="30"/>
    </row>
    <row r="571" ht="14.25" customHeight="1">
      <c r="G571" s="28"/>
      <c r="H571" s="28"/>
      <c r="I571" s="28"/>
      <c r="J571" s="29"/>
      <c r="L571" s="28"/>
      <c r="M571" s="28"/>
      <c r="N571" s="30"/>
    </row>
    <row r="572" ht="14.25" customHeight="1">
      <c r="G572" s="28"/>
      <c r="H572" s="28"/>
      <c r="I572" s="28"/>
      <c r="J572" s="29"/>
      <c r="L572" s="28"/>
      <c r="M572" s="28"/>
      <c r="N572" s="30"/>
    </row>
    <row r="573" ht="14.25" customHeight="1">
      <c r="G573" s="28"/>
      <c r="H573" s="28"/>
      <c r="I573" s="28"/>
      <c r="J573" s="29"/>
      <c r="L573" s="28"/>
      <c r="M573" s="28"/>
      <c r="N573" s="30"/>
    </row>
    <row r="574" ht="14.25" customHeight="1">
      <c r="G574" s="28"/>
      <c r="H574" s="28"/>
      <c r="I574" s="28"/>
      <c r="J574" s="29"/>
      <c r="L574" s="28"/>
      <c r="M574" s="28"/>
      <c r="N574" s="30"/>
    </row>
    <row r="575" ht="14.25" customHeight="1">
      <c r="G575" s="28"/>
      <c r="H575" s="28"/>
      <c r="I575" s="28"/>
      <c r="J575" s="29"/>
      <c r="L575" s="28"/>
      <c r="M575" s="28"/>
      <c r="N575" s="30"/>
    </row>
    <row r="576" ht="14.25" customHeight="1">
      <c r="G576" s="28"/>
      <c r="H576" s="28"/>
      <c r="I576" s="28"/>
      <c r="J576" s="29"/>
      <c r="L576" s="28"/>
      <c r="M576" s="28"/>
      <c r="N576" s="30"/>
    </row>
    <row r="577" ht="14.25" customHeight="1">
      <c r="G577" s="28"/>
      <c r="H577" s="28"/>
      <c r="I577" s="28"/>
      <c r="J577" s="29"/>
      <c r="L577" s="28"/>
      <c r="M577" s="28"/>
      <c r="N577" s="30"/>
    </row>
    <row r="578" ht="14.25" customHeight="1">
      <c r="G578" s="28"/>
      <c r="H578" s="28"/>
      <c r="I578" s="28"/>
      <c r="J578" s="29"/>
      <c r="L578" s="28"/>
      <c r="M578" s="28"/>
      <c r="N578" s="30"/>
    </row>
    <row r="579" ht="14.25" customHeight="1">
      <c r="G579" s="28"/>
      <c r="H579" s="28"/>
      <c r="I579" s="28"/>
      <c r="J579" s="29"/>
      <c r="L579" s="28"/>
      <c r="M579" s="28"/>
      <c r="N579" s="30"/>
    </row>
    <row r="580" ht="14.25" customHeight="1">
      <c r="G580" s="28"/>
      <c r="H580" s="28"/>
      <c r="I580" s="28"/>
      <c r="J580" s="29"/>
      <c r="L580" s="28"/>
      <c r="M580" s="28"/>
      <c r="N580" s="30"/>
    </row>
    <row r="581" ht="14.25" customHeight="1">
      <c r="G581" s="28"/>
      <c r="H581" s="28"/>
      <c r="I581" s="28"/>
      <c r="J581" s="29"/>
      <c r="L581" s="28"/>
      <c r="M581" s="28"/>
      <c r="N581" s="30"/>
    </row>
    <row r="582" ht="14.25" customHeight="1">
      <c r="G582" s="28"/>
      <c r="H582" s="28"/>
      <c r="I582" s="28"/>
      <c r="J582" s="29"/>
      <c r="L582" s="28"/>
      <c r="M582" s="28"/>
      <c r="N582" s="30"/>
    </row>
    <row r="583" ht="14.25" customHeight="1">
      <c r="G583" s="28"/>
      <c r="H583" s="28"/>
      <c r="I583" s="28"/>
      <c r="J583" s="29"/>
      <c r="L583" s="28"/>
      <c r="M583" s="28"/>
      <c r="N583" s="30"/>
    </row>
    <row r="584" ht="14.25" customHeight="1">
      <c r="G584" s="28"/>
      <c r="H584" s="28"/>
      <c r="I584" s="28"/>
      <c r="J584" s="29"/>
      <c r="L584" s="28"/>
      <c r="M584" s="28"/>
      <c r="N584" s="30"/>
    </row>
    <row r="585" ht="14.25" customHeight="1">
      <c r="G585" s="28"/>
      <c r="H585" s="28"/>
      <c r="I585" s="28"/>
      <c r="J585" s="29"/>
      <c r="L585" s="28"/>
      <c r="M585" s="28"/>
      <c r="N585" s="30"/>
    </row>
    <row r="586" ht="14.25" customHeight="1">
      <c r="G586" s="28"/>
      <c r="H586" s="28"/>
      <c r="I586" s="28"/>
      <c r="J586" s="29"/>
      <c r="L586" s="28"/>
      <c r="M586" s="28"/>
      <c r="N586" s="30"/>
    </row>
    <row r="587" ht="14.25" customHeight="1">
      <c r="G587" s="28"/>
      <c r="H587" s="28"/>
      <c r="I587" s="28"/>
      <c r="J587" s="29"/>
      <c r="L587" s="28"/>
      <c r="M587" s="28"/>
      <c r="N587" s="30"/>
    </row>
    <row r="588" ht="14.25" customHeight="1">
      <c r="G588" s="28"/>
      <c r="H588" s="28"/>
      <c r="I588" s="28"/>
      <c r="J588" s="29"/>
      <c r="L588" s="28"/>
      <c r="M588" s="28"/>
      <c r="N588" s="30"/>
    </row>
    <row r="589" ht="14.25" customHeight="1">
      <c r="G589" s="28"/>
      <c r="H589" s="28"/>
      <c r="I589" s="28"/>
      <c r="J589" s="29"/>
      <c r="L589" s="28"/>
      <c r="M589" s="28"/>
      <c r="N589" s="30"/>
    </row>
    <row r="590" ht="14.25" customHeight="1">
      <c r="G590" s="28"/>
      <c r="H590" s="28"/>
      <c r="I590" s="28"/>
      <c r="J590" s="29"/>
      <c r="L590" s="28"/>
      <c r="M590" s="28"/>
      <c r="N590" s="30"/>
    </row>
    <row r="591" ht="14.25" customHeight="1">
      <c r="G591" s="28"/>
      <c r="H591" s="28"/>
      <c r="I591" s="28"/>
      <c r="J591" s="29"/>
      <c r="L591" s="28"/>
      <c r="M591" s="28"/>
      <c r="N591" s="30"/>
    </row>
    <row r="592" ht="14.25" customHeight="1">
      <c r="G592" s="28"/>
      <c r="H592" s="28"/>
      <c r="I592" s="28"/>
      <c r="J592" s="29"/>
      <c r="L592" s="28"/>
      <c r="M592" s="28"/>
      <c r="N592" s="30"/>
    </row>
    <row r="593" ht="14.25" customHeight="1">
      <c r="G593" s="28"/>
      <c r="H593" s="28"/>
      <c r="I593" s="28"/>
      <c r="J593" s="29"/>
      <c r="L593" s="28"/>
      <c r="M593" s="28"/>
      <c r="N593" s="30"/>
    </row>
    <row r="594" ht="14.25" customHeight="1">
      <c r="G594" s="28"/>
      <c r="H594" s="28"/>
      <c r="I594" s="28"/>
      <c r="J594" s="29"/>
      <c r="L594" s="28"/>
      <c r="M594" s="28"/>
      <c r="N594" s="30"/>
    </row>
    <row r="595" ht="14.25" customHeight="1">
      <c r="G595" s="28"/>
      <c r="H595" s="28"/>
      <c r="I595" s="28"/>
      <c r="J595" s="29"/>
      <c r="L595" s="28"/>
      <c r="M595" s="28"/>
      <c r="N595" s="30"/>
    </row>
    <row r="596" ht="14.25" customHeight="1">
      <c r="G596" s="28"/>
      <c r="H596" s="28"/>
      <c r="I596" s="28"/>
      <c r="J596" s="29"/>
      <c r="L596" s="28"/>
      <c r="M596" s="28"/>
      <c r="N596" s="30"/>
    </row>
    <row r="597" ht="14.25" customHeight="1">
      <c r="G597" s="28"/>
      <c r="H597" s="28"/>
      <c r="I597" s="28"/>
      <c r="J597" s="29"/>
      <c r="L597" s="28"/>
      <c r="M597" s="28"/>
      <c r="N597" s="30"/>
    </row>
    <row r="598" ht="14.25" customHeight="1">
      <c r="G598" s="28"/>
      <c r="H598" s="28"/>
      <c r="I598" s="28"/>
      <c r="J598" s="29"/>
      <c r="L598" s="28"/>
      <c r="M598" s="28"/>
      <c r="N598" s="30"/>
    </row>
    <row r="599" ht="14.25" customHeight="1">
      <c r="G599" s="28"/>
      <c r="H599" s="28"/>
      <c r="I599" s="28"/>
      <c r="J599" s="29"/>
      <c r="L599" s="28"/>
      <c r="M599" s="28"/>
      <c r="N599" s="30"/>
    </row>
    <row r="600" ht="14.25" customHeight="1">
      <c r="G600" s="28"/>
      <c r="H600" s="28"/>
      <c r="I600" s="28"/>
      <c r="J600" s="29"/>
      <c r="L600" s="28"/>
      <c r="M600" s="28"/>
      <c r="N600" s="30"/>
    </row>
    <row r="601" ht="14.25" customHeight="1">
      <c r="G601" s="28"/>
      <c r="H601" s="28"/>
      <c r="I601" s="28"/>
      <c r="J601" s="29"/>
      <c r="L601" s="28"/>
      <c r="M601" s="28"/>
      <c r="N601" s="30"/>
    </row>
    <row r="602" ht="14.25" customHeight="1">
      <c r="G602" s="28"/>
      <c r="H602" s="28"/>
      <c r="I602" s="28"/>
      <c r="J602" s="29"/>
      <c r="L602" s="28"/>
      <c r="M602" s="28"/>
      <c r="N602" s="30"/>
    </row>
    <row r="603" ht="14.25" customHeight="1">
      <c r="G603" s="28"/>
      <c r="H603" s="28"/>
      <c r="I603" s="28"/>
      <c r="J603" s="29"/>
      <c r="L603" s="28"/>
      <c r="M603" s="28"/>
      <c r="N603" s="30"/>
    </row>
    <row r="604" ht="14.25" customHeight="1">
      <c r="G604" s="28"/>
      <c r="H604" s="28"/>
      <c r="I604" s="28"/>
      <c r="J604" s="29"/>
      <c r="L604" s="28"/>
      <c r="M604" s="28"/>
      <c r="N604" s="30"/>
    </row>
    <row r="605" ht="14.25" customHeight="1">
      <c r="G605" s="28"/>
      <c r="H605" s="28"/>
      <c r="I605" s="28"/>
      <c r="J605" s="29"/>
      <c r="L605" s="28"/>
      <c r="M605" s="28"/>
      <c r="N605" s="30"/>
    </row>
    <row r="606" ht="14.25" customHeight="1">
      <c r="G606" s="28"/>
      <c r="H606" s="28"/>
      <c r="I606" s="28"/>
      <c r="J606" s="29"/>
      <c r="L606" s="28"/>
      <c r="M606" s="28"/>
      <c r="N606" s="30"/>
    </row>
    <row r="607" ht="14.25" customHeight="1">
      <c r="G607" s="28"/>
      <c r="H607" s="28"/>
      <c r="I607" s="28"/>
      <c r="J607" s="29"/>
      <c r="L607" s="28"/>
      <c r="M607" s="28"/>
      <c r="N607" s="30"/>
    </row>
    <row r="608" ht="14.25" customHeight="1">
      <c r="G608" s="28"/>
      <c r="H608" s="28"/>
      <c r="I608" s="28"/>
      <c r="J608" s="29"/>
      <c r="L608" s="28"/>
      <c r="M608" s="28"/>
      <c r="N608" s="30"/>
    </row>
    <row r="609" ht="14.25" customHeight="1">
      <c r="G609" s="28"/>
      <c r="H609" s="28"/>
      <c r="I609" s="28"/>
      <c r="J609" s="29"/>
      <c r="L609" s="28"/>
      <c r="M609" s="28"/>
      <c r="N609" s="30"/>
    </row>
    <row r="610" ht="14.25" customHeight="1">
      <c r="G610" s="28"/>
      <c r="H610" s="28"/>
      <c r="I610" s="28"/>
      <c r="J610" s="29"/>
      <c r="L610" s="28"/>
      <c r="M610" s="28"/>
      <c r="N610" s="30"/>
    </row>
    <row r="611" ht="14.25" customHeight="1">
      <c r="G611" s="28"/>
      <c r="H611" s="28"/>
      <c r="I611" s="28"/>
      <c r="J611" s="29"/>
      <c r="L611" s="28"/>
      <c r="M611" s="28"/>
      <c r="N611" s="30"/>
    </row>
    <row r="612" ht="14.25" customHeight="1">
      <c r="G612" s="28"/>
      <c r="H612" s="28"/>
      <c r="I612" s="28"/>
      <c r="J612" s="29"/>
      <c r="L612" s="28"/>
      <c r="M612" s="28"/>
      <c r="N612" s="30"/>
    </row>
    <row r="613" ht="14.25" customHeight="1">
      <c r="G613" s="28"/>
      <c r="H613" s="28"/>
      <c r="I613" s="28"/>
      <c r="J613" s="29"/>
      <c r="L613" s="28"/>
      <c r="M613" s="28"/>
      <c r="N613" s="30"/>
    </row>
    <row r="614" ht="14.25" customHeight="1">
      <c r="G614" s="28"/>
      <c r="H614" s="28"/>
      <c r="I614" s="28"/>
      <c r="J614" s="29"/>
      <c r="L614" s="28"/>
      <c r="M614" s="28"/>
      <c r="N614" s="30"/>
    </row>
    <row r="615" ht="14.25" customHeight="1">
      <c r="G615" s="28"/>
      <c r="H615" s="28"/>
      <c r="I615" s="28"/>
      <c r="J615" s="29"/>
      <c r="L615" s="28"/>
      <c r="M615" s="28"/>
      <c r="N615" s="30"/>
    </row>
    <row r="616" ht="14.25" customHeight="1">
      <c r="G616" s="28"/>
      <c r="H616" s="28"/>
      <c r="I616" s="28"/>
      <c r="J616" s="29"/>
      <c r="L616" s="28"/>
      <c r="M616" s="28"/>
      <c r="N616" s="30"/>
    </row>
    <row r="617" ht="14.25" customHeight="1">
      <c r="G617" s="28"/>
      <c r="H617" s="28"/>
      <c r="I617" s="28"/>
      <c r="J617" s="29"/>
      <c r="L617" s="28"/>
      <c r="M617" s="28"/>
      <c r="N617" s="30"/>
    </row>
    <row r="618" ht="14.25" customHeight="1">
      <c r="G618" s="28"/>
      <c r="H618" s="28"/>
      <c r="I618" s="28"/>
      <c r="J618" s="29"/>
      <c r="L618" s="28"/>
      <c r="M618" s="28"/>
      <c r="N618" s="30"/>
    </row>
    <row r="619" ht="14.25" customHeight="1">
      <c r="G619" s="28"/>
      <c r="H619" s="28"/>
      <c r="I619" s="28"/>
      <c r="J619" s="29"/>
      <c r="L619" s="28"/>
      <c r="M619" s="28"/>
      <c r="N619" s="30"/>
    </row>
    <row r="620" ht="14.25" customHeight="1">
      <c r="G620" s="28"/>
      <c r="H620" s="28"/>
      <c r="I620" s="28"/>
      <c r="J620" s="29"/>
      <c r="L620" s="28"/>
      <c r="M620" s="28"/>
      <c r="N620" s="30"/>
    </row>
    <row r="621" ht="14.25" customHeight="1">
      <c r="G621" s="28"/>
      <c r="H621" s="28"/>
      <c r="I621" s="28"/>
      <c r="J621" s="29"/>
      <c r="L621" s="28"/>
      <c r="M621" s="28"/>
      <c r="N621" s="30"/>
    </row>
    <row r="622" ht="14.25" customHeight="1">
      <c r="G622" s="28"/>
      <c r="H622" s="28"/>
      <c r="I622" s="28"/>
      <c r="J622" s="29"/>
      <c r="L622" s="28"/>
      <c r="M622" s="28"/>
      <c r="N622" s="30"/>
    </row>
    <row r="623" ht="14.25" customHeight="1">
      <c r="G623" s="28"/>
      <c r="H623" s="28"/>
      <c r="I623" s="28"/>
      <c r="J623" s="29"/>
      <c r="L623" s="28"/>
      <c r="M623" s="28"/>
      <c r="N623" s="30"/>
    </row>
    <row r="624" ht="14.25" customHeight="1">
      <c r="G624" s="28"/>
      <c r="H624" s="28"/>
      <c r="I624" s="28"/>
      <c r="J624" s="29"/>
      <c r="L624" s="28"/>
      <c r="M624" s="28"/>
      <c r="N624" s="30"/>
    </row>
    <row r="625" ht="14.25" customHeight="1">
      <c r="G625" s="28"/>
      <c r="H625" s="28"/>
      <c r="I625" s="28"/>
      <c r="J625" s="29"/>
      <c r="L625" s="28"/>
      <c r="M625" s="28"/>
      <c r="N625" s="30"/>
    </row>
    <row r="626" ht="14.25" customHeight="1">
      <c r="G626" s="28"/>
      <c r="H626" s="28"/>
      <c r="I626" s="28"/>
      <c r="J626" s="29"/>
      <c r="L626" s="28"/>
      <c r="M626" s="28"/>
      <c r="N626" s="30"/>
    </row>
    <row r="627" ht="14.25" customHeight="1">
      <c r="G627" s="28"/>
      <c r="H627" s="28"/>
      <c r="I627" s="28"/>
      <c r="J627" s="29"/>
      <c r="L627" s="28"/>
      <c r="M627" s="28"/>
      <c r="N627" s="30"/>
    </row>
    <row r="628" ht="14.25" customHeight="1">
      <c r="G628" s="28"/>
      <c r="H628" s="28"/>
      <c r="I628" s="28"/>
      <c r="J628" s="29"/>
      <c r="L628" s="28"/>
      <c r="M628" s="28"/>
      <c r="N628" s="30"/>
    </row>
    <row r="629" ht="14.25" customHeight="1">
      <c r="G629" s="28"/>
      <c r="H629" s="28"/>
      <c r="I629" s="28"/>
      <c r="J629" s="29"/>
      <c r="L629" s="28"/>
      <c r="M629" s="28"/>
      <c r="N629" s="30"/>
    </row>
    <row r="630" ht="14.25" customHeight="1">
      <c r="G630" s="28"/>
      <c r="H630" s="28"/>
      <c r="I630" s="28"/>
      <c r="J630" s="29"/>
      <c r="L630" s="28"/>
      <c r="M630" s="28"/>
      <c r="N630" s="30"/>
    </row>
    <row r="631" ht="14.25" customHeight="1">
      <c r="G631" s="28"/>
      <c r="H631" s="28"/>
      <c r="I631" s="28"/>
      <c r="J631" s="29"/>
      <c r="L631" s="28"/>
      <c r="M631" s="28"/>
      <c r="N631" s="30"/>
    </row>
    <row r="632" ht="14.25" customHeight="1">
      <c r="G632" s="28"/>
      <c r="H632" s="28"/>
      <c r="I632" s="28"/>
      <c r="J632" s="29"/>
      <c r="L632" s="28"/>
      <c r="M632" s="28"/>
      <c r="N632" s="30"/>
    </row>
    <row r="633" ht="14.25" customHeight="1">
      <c r="G633" s="28"/>
      <c r="H633" s="28"/>
      <c r="I633" s="28"/>
      <c r="J633" s="29"/>
      <c r="L633" s="28"/>
      <c r="M633" s="28"/>
      <c r="N633" s="30"/>
    </row>
    <row r="634" ht="14.25" customHeight="1">
      <c r="G634" s="28"/>
      <c r="H634" s="28"/>
      <c r="I634" s="28"/>
      <c r="J634" s="29"/>
      <c r="L634" s="28"/>
      <c r="M634" s="28"/>
      <c r="N634" s="30"/>
    </row>
    <row r="635" ht="14.25" customHeight="1">
      <c r="G635" s="28"/>
      <c r="H635" s="28"/>
      <c r="I635" s="28"/>
      <c r="J635" s="29"/>
      <c r="L635" s="28"/>
      <c r="M635" s="28"/>
      <c r="N635" s="30"/>
    </row>
    <row r="636" ht="14.25" customHeight="1">
      <c r="G636" s="28"/>
      <c r="H636" s="28"/>
      <c r="I636" s="28"/>
      <c r="J636" s="29"/>
      <c r="L636" s="28"/>
      <c r="M636" s="28"/>
      <c r="N636" s="30"/>
    </row>
    <row r="637" ht="14.25" customHeight="1">
      <c r="G637" s="28"/>
      <c r="H637" s="28"/>
      <c r="I637" s="28"/>
      <c r="J637" s="29"/>
      <c r="L637" s="28"/>
      <c r="M637" s="28"/>
      <c r="N637" s="30"/>
    </row>
    <row r="638" ht="14.25" customHeight="1">
      <c r="G638" s="28"/>
      <c r="H638" s="28"/>
      <c r="I638" s="28"/>
      <c r="J638" s="29"/>
      <c r="L638" s="28"/>
      <c r="M638" s="28"/>
      <c r="N638" s="30"/>
    </row>
    <row r="639" ht="14.25" customHeight="1">
      <c r="G639" s="28"/>
      <c r="H639" s="28"/>
      <c r="I639" s="28"/>
      <c r="J639" s="29"/>
      <c r="L639" s="28"/>
      <c r="M639" s="28"/>
      <c r="N639" s="30"/>
    </row>
    <row r="640" ht="14.25" customHeight="1">
      <c r="G640" s="28"/>
      <c r="H640" s="28"/>
      <c r="I640" s="28"/>
      <c r="J640" s="29"/>
      <c r="L640" s="28"/>
      <c r="M640" s="28"/>
      <c r="N640" s="30"/>
    </row>
    <row r="641" ht="14.25" customHeight="1">
      <c r="G641" s="28"/>
      <c r="H641" s="28"/>
      <c r="I641" s="28"/>
      <c r="J641" s="29"/>
      <c r="L641" s="28"/>
      <c r="M641" s="28"/>
      <c r="N641" s="30"/>
    </row>
    <row r="642" ht="14.25" customHeight="1">
      <c r="G642" s="28"/>
      <c r="H642" s="28"/>
      <c r="I642" s="28"/>
      <c r="J642" s="29"/>
      <c r="L642" s="28"/>
      <c r="M642" s="28"/>
      <c r="N642" s="30"/>
    </row>
    <row r="643" ht="14.25" customHeight="1">
      <c r="G643" s="28"/>
      <c r="H643" s="28"/>
      <c r="I643" s="28"/>
      <c r="J643" s="29"/>
      <c r="L643" s="28"/>
      <c r="M643" s="28"/>
      <c r="N643" s="30"/>
    </row>
    <row r="644" ht="14.25" customHeight="1">
      <c r="G644" s="28"/>
      <c r="H644" s="28"/>
      <c r="I644" s="28"/>
      <c r="J644" s="29"/>
      <c r="L644" s="28"/>
      <c r="M644" s="28"/>
      <c r="N644" s="30"/>
    </row>
    <row r="645" ht="14.25" customHeight="1">
      <c r="G645" s="28"/>
      <c r="H645" s="28"/>
      <c r="I645" s="28"/>
      <c r="J645" s="29"/>
      <c r="L645" s="28"/>
      <c r="M645" s="28"/>
      <c r="N645" s="30"/>
    </row>
    <row r="646" ht="14.25" customHeight="1">
      <c r="G646" s="28"/>
      <c r="H646" s="28"/>
      <c r="I646" s="28"/>
      <c r="J646" s="29"/>
      <c r="L646" s="28"/>
      <c r="M646" s="28"/>
      <c r="N646" s="30"/>
    </row>
    <row r="647" ht="14.25" customHeight="1">
      <c r="G647" s="28"/>
      <c r="H647" s="28"/>
      <c r="I647" s="28"/>
      <c r="J647" s="29"/>
      <c r="L647" s="28"/>
      <c r="M647" s="28"/>
      <c r="N647" s="30"/>
    </row>
    <row r="648" ht="14.25" customHeight="1">
      <c r="G648" s="28"/>
      <c r="H648" s="28"/>
      <c r="I648" s="28"/>
      <c r="J648" s="29"/>
      <c r="L648" s="28"/>
      <c r="M648" s="28"/>
      <c r="N648" s="30"/>
    </row>
    <row r="649" ht="14.25" customHeight="1">
      <c r="G649" s="28"/>
      <c r="H649" s="28"/>
      <c r="I649" s="28"/>
      <c r="J649" s="29"/>
      <c r="L649" s="28"/>
      <c r="M649" s="28"/>
      <c r="N649" s="30"/>
    </row>
    <row r="650" ht="14.25" customHeight="1">
      <c r="G650" s="28"/>
      <c r="H650" s="28"/>
      <c r="I650" s="28"/>
      <c r="J650" s="29"/>
      <c r="L650" s="28"/>
      <c r="M650" s="28"/>
      <c r="N650" s="30"/>
    </row>
    <row r="651" ht="14.25" customHeight="1">
      <c r="G651" s="28"/>
      <c r="H651" s="28"/>
      <c r="I651" s="28"/>
      <c r="J651" s="29"/>
      <c r="L651" s="28"/>
      <c r="M651" s="28"/>
      <c r="N651" s="30"/>
    </row>
    <row r="652" ht="14.25" customHeight="1">
      <c r="G652" s="28"/>
      <c r="H652" s="28"/>
      <c r="I652" s="28"/>
      <c r="J652" s="29"/>
      <c r="L652" s="28"/>
      <c r="M652" s="28"/>
      <c r="N652" s="30"/>
    </row>
    <row r="653" ht="14.25" customHeight="1">
      <c r="G653" s="28"/>
      <c r="H653" s="28"/>
      <c r="I653" s="28"/>
      <c r="J653" s="29"/>
      <c r="L653" s="28"/>
      <c r="M653" s="28"/>
      <c r="N653" s="30"/>
    </row>
    <row r="654" ht="14.25" customHeight="1">
      <c r="G654" s="28"/>
      <c r="H654" s="28"/>
      <c r="I654" s="28"/>
      <c r="J654" s="29"/>
      <c r="L654" s="28"/>
      <c r="M654" s="28"/>
      <c r="N654" s="30"/>
    </row>
    <row r="655" ht="14.25" customHeight="1">
      <c r="G655" s="28"/>
      <c r="H655" s="28"/>
      <c r="I655" s="28"/>
      <c r="J655" s="29"/>
      <c r="L655" s="28"/>
      <c r="M655" s="28"/>
      <c r="N655" s="30"/>
    </row>
    <row r="656" ht="14.25" customHeight="1">
      <c r="G656" s="28"/>
      <c r="H656" s="28"/>
      <c r="I656" s="28"/>
      <c r="J656" s="29"/>
      <c r="L656" s="28"/>
      <c r="M656" s="28"/>
      <c r="N656" s="30"/>
    </row>
    <row r="657" ht="14.25" customHeight="1">
      <c r="G657" s="28"/>
      <c r="H657" s="28"/>
      <c r="I657" s="28"/>
      <c r="J657" s="29"/>
      <c r="L657" s="28"/>
      <c r="M657" s="28"/>
      <c r="N657" s="30"/>
    </row>
    <row r="658" ht="14.25" customHeight="1">
      <c r="G658" s="28"/>
      <c r="H658" s="28"/>
      <c r="I658" s="28"/>
      <c r="J658" s="29"/>
      <c r="L658" s="28"/>
      <c r="M658" s="28"/>
      <c r="N658" s="30"/>
    </row>
    <row r="659" ht="14.25" customHeight="1">
      <c r="G659" s="28"/>
      <c r="H659" s="28"/>
      <c r="I659" s="28"/>
      <c r="J659" s="29"/>
      <c r="L659" s="28"/>
      <c r="M659" s="28"/>
      <c r="N659" s="30"/>
    </row>
    <row r="660" ht="14.25" customHeight="1">
      <c r="G660" s="28"/>
      <c r="H660" s="28"/>
      <c r="I660" s="28"/>
      <c r="J660" s="29"/>
      <c r="L660" s="28"/>
      <c r="M660" s="28"/>
      <c r="N660" s="30"/>
    </row>
    <row r="661" ht="14.25" customHeight="1">
      <c r="G661" s="28"/>
      <c r="H661" s="28"/>
      <c r="I661" s="28"/>
      <c r="J661" s="29"/>
      <c r="L661" s="28"/>
      <c r="M661" s="28"/>
      <c r="N661" s="30"/>
    </row>
    <row r="662" ht="14.25" customHeight="1">
      <c r="G662" s="28"/>
      <c r="H662" s="28"/>
      <c r="I662" s="28"/>
      <c r="J662" s="29"/>
      <c r="L662" s="28"/>
      <c r="M662" s="28"/>
      <c r="N662" s="30"/>
    </row>
    <row r="663" ht="14.25" customHeight="1">
      <c r="G663" s="28"/>
      <c r="H663" s="28"/>
      <c r="I663" s="28"/>
      <c r="J663" s="29"/>
      <c r="L663" s="28"/>
      <c r="M663" s="28"/>
      <c r="N663" s="30"/>
    </row>
    <row r="664" ht="14.25" customHeight="1">
      <c r="G664" s="28"/>
      <c r="H664" s="28"/>
      <c r="I664" s="28"/>
      <c r="J664" s="29"/>
      <c r="L664" s="28"/>
      <c r="M664" s="28"/>
      <c r="N664" s="30"/>
    </row>
    <row r="665" ht="14.25" customHeight="1">
      <c r="G665" s="28"/>
      <c r="H665" s="28"/>
      <c r="I665" s="28"/>
      <c r="J665" s="29"/>
      <c r="L665" s="28"/>
      <c r="M665" s="28"/>
      <c r="N665" s="30"/>
    </row>
    <row r="666" ht="14.25" customHeight="1">
      <c r="G666" s="28"/>
      <c r="H666" s="28"/>
      <c r="I666" s="28"/>
      <c r="J666" s="29"/>
      <c r="L666" s="28"/>
      <c r="M666" s="28"/>
      <c r="N666" s="30"/>
    </row>
    <row r="667" ht="14.25" customHeight="1">
      <c r="G667" s="28"/>
      <c r="H667" s="28"/>
      <c r="I667" s="28"/>
      <c r="J667" s="29"/>
      <c r="L667" s="28"/>
      <c r="M667" s="28"/>
      <c r="N667" s="30"/>
    </row>
    <row r="668" ht="14.25" customHeight="1">
      <c r="G668" s="28"/>
      <c r="H668" s="28"/>
      <c r="I668" s="28"/>
      <c r="J668" s="29"/>
      <c r="L668" s="28"/>
      <c r="M668" s="28"/>
      <c r="N668" s="30"/>
    </row>
    <row r="669" ht="14.25" customHeight="1">
      <c r="G669" s="28"/>
      <c r="H669" s="28"/>
      <c r="I669" s="28"/>
      <c r="J669" s="29"/>
      <c r="L669" s="28"/>
      <c r="M669" s="28"/>
      <c r="N669" s="30"/>
    </row>
    <row r="670" ht="14.25" customHeight="1">
      <c r="G670" s="28"/>
      <c r="H670" s="28"/>
      <c r="I670" s="28"/>
      <c r="J670" s="29"/>
      <c r="L670" s="28"/>
      <c r="M670" s="28"/>
      <c r="N670" s="30"/>
    </row>
    <row r="671" ht="14.25" customHeight="1">
      <c r="G671" s="28"/>
      <c r="H671" s="28"/>
      <c r="I671" s="28"/>
      <c r="J671" s="29"/>
      <c r="L671" s="28"/>
      <c r="M671" s="28"/>
      <c r="N671" s="30"/>
    </row>
    <row r="672" ht="14.25" customHeight="1">
      <c r="G672" s="28"/>
      <c r="H672" s="28"/>
      <c r="I672" s="28"/>
      <c r="J672" s="29"/>
      <c r="L672" s="28"/>
      <c r="M672" s="28"/>
      <c r="N672" s="30"/>
    </row>
    <row r="673" ht="14.25" customHeight="1">
      <c r="G673" s="28"/>
      <c r="H673" s="28"/>
      <c r="I673" s="28"/>
      <c r="J673" s="29"/>
      <c r="L673" s="28"/>
      <c r="M673" s="28"/>
      <c r="N673" s="30"/>
    </row>
    <row r="674" ht="14.25" customHeight="1">
      <c r="G674" s="28"/>
      <c r="H674" s="28"/>
      <c r="I674" s="28"/>
      <c r="J674" s="29"/>
      <c r="L674" s="28"/>
      <c r="M674" s="28"/>
      <c r="N674" s="30"/>
    </row>
    <row r="675" ht="14.25" customHeight="1">
      <c r="G675" s="28"/>
      <c r="H675" s="28"/>
      <c r="I675" s="28"/>
      <c r="J675" s="29"/>
      <c r="L675" s="28"/>
      <c r="M675" s="28"/>
      <c r="N675" s="30"/>
    </row>
    <row r="676" ht="14.25" customHeight="1">
      <c r="G676" s="28"/>
      <c r="H676" s="28"/>
      <c r="I676" s="28"/>
      <c r="J676" s="29"/>
      <c r="L676" s="28"/>
      <c r="M676" s="28"/>
      <c r="N676" s="30"/>
    </row>
    <row r="677" ht="14.25" customHeight="1">
      <c r="G677" s="28"/>
      <c r="H677" s="28"/>
      <c r="I677" s="28"/>
      <c r="J677" s="29"/>
      <c r="L677" s="28"/>
      <c r="M677" s="28"/>
      <c r="N677" s="30"/>
    </row>
    <row r="678" ht="14.25" customHeight="1">
      <c r="G678" s="28"/>
      <c r="H678" s="28"/>
      <c r="I678" s="28"/>
      <c r="J678" s="29"/>
      <c r="L678" s="28"/>
      <c r="M678" s="28"/>
      <c r="N678" s="30"/>
    </row>
    <row r="679" ht="14.25" customHeight="1">
      <c r="G679" s="28"/>
      <c r="H679" s="28"/>
      <c r="I679" s="28"/>
      <c r="J679" s="29"/>
      <c r="L679" s="28"/>
      <c r="M679" s="28"/>
      <c r="N679" s="30"/>
    </row>
    <row r="680" ht="14.25" customHeight="1">
      <c r="G680" s="28"/>
      <c r="H680" s="28"/>
      <c r="I680" s="28"/>
      <c r="J680" s="29"/>
      <c r="L680" s="28"/>
      <c r="M680" s="28"/>
      <c r="N680" s="30"/>
    </row>
    <row r="681" ht="14.25" customHeight="1">
      <c r="G681" s="28"/>
      <c r="H681" s="28"/>
      <c r="I681" s="28"/>
      <c r="J681" s="29"/>
      <c r="L681" s="28"/>
      <c r="M681" s="28"/>
      <c r="N681" s="30"/>
    </row>
    <row r="682" ht="14.25" customHeight="1">
      <c r="G682" s="28"/>
      <c r="H682" s="28"/>
      <c r="I682" s="28"/>
      <c r="J682" s="29"/>
      <c r="L682" s="28"/>
      <c r="M682" s="28"/>
      <c r="N682" s="30"/>
    </row>
    <row r="683" ht="14.25" customHeight="1">
      <c r="G683" s="28"/>
      <c r="H683" s="28"/>
      <c r="I683" s="28"/>
      <c r="J683" s="29"/>
      <c r="L683" s="28"/>
      <c r="M683" s="28"/>
      <c r="N683" s="30"/>
    </row>
    <row r="684" ht="14.25" customHeight="1">
      <c r="G684" s="28"/>
      <c r="H684" s="28"/>
      <c r="I684" s="28"/>
      <c r="J684" s="29"/>
      <c r="L684" s="28"/>
      <c r="M684" s="28"/>
      <c r="N684" s="30"/>
    </row>
    <row r="685" ht="14.25" customHeight="1">
      <c r="G685" s="28"/>
      <c r="H685" s="28"/>
      <c r="I685" s="28"/>
      <c r="J685" s="29"/>
      <c r="L685" s="28"/>
      <c r="M685" s="28"/>
      <c r="N685" s="30"/>
    </row>
    <row r="686" ht="14.25" customHeight="1">
      <c r="G686" s="28"/>
      <c r="H686" s="28"/>
      <c r="I686" s="28"/>
      <c r="J686" s="29"/>
      <c r="L686" s="28"/>
      <c r="M686" s="28"/>
      <c r="N686" s="30"/>
    </row>
    <row r="687" ht="14.25" customHeight="1">
      <c r="G687" s="28"/>
      <c r="H687" s="28"/>
      <c r="I687" s="28"/>
      <c r="J687" s="29"/>
      <c r="L687" s="28"/>
      <c r="M687" s="28"/>
      <c r="N687" s="30"/>
    </row>
    <row r="688" ht="14.25" customHeight="1">
      <c r="G688" s="28"/>
      <c r="H688" s="28"/>
      <c r="I688" s="28"/>
      <c r="J688" s="29"/>
      <c r="L688" s="28"/>
      <c r="M688" s="28"/>
      <c r="N688" s="30"/>
    </row>
    <row r="689" ht="14.25" customHeight="1">
      <c r="G689" s="28"/>
      <c r="H689" s="28"/>
      <c r="I689" s="28"/>
      <c r="J689" s="29"/>
      <c r="L689" s="28"/>
      <c r="M689" s="28"/>
      <c r="N689" s="30"/>
    </row>
    <row r="690" ht="14.25" customHeight="1">
      <c r="G690" s="28"/>
      <c r="H690" s="28"/>
      <c r="I690" s="28"/>
      <c r="J690" s="29"/>
      <c r="L690" s="28"/>
      <c r="M690" s="28"/>
      <c r="N690" s="30"/>
    </row>
    <row r="691" ht="14.25" customHeight="1">
      <c r="G691" s="28"/>
      <c r="H691" s="28"/>
      <c r="I691" s="28"/>
      <c r="J691" s="29"/>
      <c r="L691" s="28"/>
      <c r="M691" s="28"/>
      <c r="N691" s="30"/>
    </row>
    <row r="692" ht="14.25" customHeight="1">
      <c r="G692" s="28"/>
      <c r="H692" s="28"/>
      <c r="I692" s="28"/>
      <c r="J692" s="29"/>
      <c r="L692" s="28"/>
      <c r="M692" s="28"/>
      <c r="N692" s="30"/>
    </row>
    <row r="693" ht="14.25" customHeight="1">
      <c r="G693" s="28"/>
      <c r="H693" s="28"/>
      <c r="I693" s="28"/>
      <c r="J693" s="29"/>
      <c r="L693" s="28"/>
      <c r="M693" s="28"/>
      <c r="N693" s="30"/>
    </row>
    <row r="694" ht="14.25" customHeight="1">
      <c r="G694" s="28"/>
      <c r="H694" s="28"/>
      <c r="I694" s="28"/>
      <c r="J694" s="29"/>
      <c r="L694" s="28"/>
      <c r="M694" s="28"/>
      <c r="N694" s="30"/>
    </row>
    <row r="695" ht="14.25" customHeight="1">
      <c r="G695" s="28"/>
      <c r="H695" s="28"/>
      <c r="I695" s="28"/>
      <c r="J695" s="29"/>
      <c r="L695" s="28"/>
      <c r="M695" s="28"/>
      <c r="N695" s="30"/>
    </row>
    <row r="696" ht="14.25" customHeight="1">
      <c r="G696" s="28"/>
      <c r="H696" s="28"/>
      <c r="I696" s="28"/>
      <c r="J696" s="29"/>
      <c r="L696" s="28"/>
      <c r="M696" s="28"/>
      <c r="N696" s="30"/>
    </row>
    <row r="697" ht="14.25" customHeight="1">
      <c r="G697" s="28"/>
      <c r="H697" s="28"/>
      <c r="I697" s="28"/>
      <c r="J697" s="29"/>
      <c r="L697" s="28"/>
      <c r="M697" s="28"/>
      <c r="N697" s="30"/>
    </row>
    <row r="698" ht="14.25" customHeight="1">
      <c r="G698" s="28"/>
      <c r="H698" s="28"/>
      <c r="I698" s="28"/>
      <c r="J698" s="29"/>
      <c r="L698" s="28"/>
      <c r="M698" s="28"/>
      <c r="N698" s="30"/>
    </row>
    <row r="699" ht="14.25" customHeight="1">
      <c r="G699" s="28"/>
      <c r="H699" s="28"/>
      <c r="I699" s="28"/>
      <c r="J699" s="29"/>
      <c r="L699" s="28"/>
      <c r="M699" s="28"/>
      <c r="N699" s="30"/>
    </row>
    <row r="700" ht="14.25" customHeight="1">
      <c r="G700" s="28"/>
      <c r="H700" s="28"/>
      <c r="I700" s="28"/>
      <c r="J700" s="29"/>
      <c r="L700" s="28"/>
      <c r="M700" s="28"/>
      <c r="N700" s="30"/>
    </row>
    <row r="701" ht="14.25" customHeight="1">
      <c r="G701" s="28"/>
      <c r="H701" s="28"/>
      <c r="I701" s="28"/>
      <c r="J701" s="29"/>
      <c r="L701" s="28"/>
      <c r="M701" s="28"/>
      <c r="N701" s="30"/>
    </row>
    <row r="702" ht="14.25" customHeight="1">
      <c r="G702" s="28"/>
      <c r="H702" s="28"/>
      <c r="I702" s="28"/>
      <c r="J702" s="29"/>
      <c r="L702" s="28"/>
      <c r="M702" s="28"/>
      <c r="N702" s="30"/>
    </row>
    <row r="703" ht="14.25" customHeight="1">
      <c r="G703" s="28"/>
      <c r="H703" s="28"/>
      <c r="I703" s="28"/>
      <c r="J703" s="29"/>
      <c r="L703" s="28"/>
      <c r="M703" s="28"/>
      <c r="N703" s="30"/>
    </row>
    <row r="704" ht="14.25" customHeight="1">
      <c r="G704" s="28"/>
      <c r="H704" s="28"/>
      <c r="I704" s="28"/>
      <c r="J704" s="29"/>
      <c r="L704" s="28"/>
      <c r="M704" s="28"/>
      <c r="N704" s="30"/>
    </row>
    <row r="705" ht="14.25" customHeight="1">
      <c r="G705" s="28"/>
      <c r="H705" s="28"/>
      <c r="I705" s="28"/>
      <c r="J705" s="29"/>
      <c r="L705" s="28"/>
      <c r="M705" s="28"/>
      <c r="N705" s="30"/>
    </row>
    <row r="706" ht="14.25" customHeight="1">
      <c r="G706" s="28"/>
      <c r="H706" s="28"/>
      <c r="I706" s="28"/>
      <c r="J706" s="29"/>
      <c r="L706" s="28"/>
      <c r="M706" s="28"/>
      <c r="N706" s="30"/>
    </row>
    <row r="707" ht="14.25" customHeight="1">
      <c r="G707" s="28"/>
      <c r="H707" s="28"/>
      <c r="I707" s="28"/>
      <c r="J707" s="29"/>
      <c r="L707" s="28"/>
      <c r="M707" s="28"/>
      <c r="N707" s="30"/>
    </row>
    <row r="708" ht="14.25" customHeight="1">
      <c r="G708" s="28"/>
      <c r="H708" s="28"/>
      <c r="I708" s="28"/>
      <c r="J708" s="29"/>
      <c r="L708" s="28"/>
      <c r="M708" s="28"/>
      <c r="N708" s="30"/>
    </row>
    <row r="709" ht="14.25" customHeight="1">
      <c r="G709" s="28"/>
      <c r="H709" s="28"/>
      <c r="I709" s="28"/>
      <c r="J709" s="29"/>
      <c r="L709" s="28"/>
      <c r="M709" s="28"/>
      <c r="N709" s="30"/>
    </row>
    <row r="710" ht="14.25" customHeight="1">
      <c r="G710" s="28"/>
      <c r="H710" s="28"/>
      <c r="I710" s="28"/>
      <c r="J710" s="29"/>
      <c r="L710" s="28"/>
      <c r="M710" s="28"/>
      <c r="N710" s="30"/>
    </row>
    <row r="711" ht="14.25" customHeight="1">
      <c r="G711" s="28"/>
      <c r="H711" s="28"/>
      <c r="I711" s="28"/>
      <c r="J711" s="29"/>
      <c r="L711" s="28"/>
      <c r="M711" s="28"/>
      <c r="N711" s="30"/>
    </row>
    <row r="712" ht="14.25" customHeight="1">
      <c r="G712" s="28"/>
      <c r="H712" s="28"/>
      <c r="I712" s="28"/>
      <c r="J712" s="29"/>
      <c r="L712" s="28"/>
      <c r="M712" s="28"/>
      <c r="N712" s="30"/>
    </row>
    <row r="713" ht="14.25" customHeight="1">
      <c r="G713" s="28"/>
      <c r="H713" s="28"/>
      <c r="I713" s="28"/>
      <c r="J713" s="29"/>
      <c r="L713" s="28"/>
      <c r="M713" s="28"/>
      <c r="N713" s="30"/>
    </row>
    <row r="714" ht="14.25" customHeight="1">
      <c r="G714" s="28"/>
      <c r="H714" s="28"/>
      <c r="I714" s="28"/>
      <c r="J714" s="29"/>
      <c r="L714" s="28"/>
      <c r="M714" s="28"/>
      <c r="N714" s="30"/>
    </row>
    <row r="715" ht="14.25" customHeight="1">
      <c r="G715" s="28"/>
      <c r="H715" s="28"/>
      <c r="I715" s="28"/>
      <c r="J715" s="29"/>
      <c r="L715" s="28"/>
      <c r="M715" s="28"/>
      <c r="N715" s="30"/>
    </row>
    <row r="716" ht="14.25" customHeight="1">
      <c r="G716" s="28"/>
      <c r="H716" s="28"/>
      <c r="I716" s="28"/>
      <c r="J716" s="29"/>
      <c r="L716" s="28"/>
      <c r="M716" s="28"/>
      <c r="N716" s="30"/>
    </row>
    <row r="717" ht="14.25" customHeight="1">
      <c r="G717" s="28"/>
      <c r="H717" s="28"/>
      <c r="I717" s="28"/>
      <c r="J717" s="29"/>
      <c r="L717" s="28"/>
      <c r="M717" s="28"/>
      <c r="N717" s="30"/>
    </row>
    <row r="718" ht="14.25" customHeight="1">
      <c r="G718" s="28"/>
      <c r="H718" s="28"/>
      <c r="I718" s="28"/>
      <c r="J718" s="29"/>
      <c r="L718" s="28"/>
      <c r="M718" s="28"/>
      <c r="N718" s="30"/>
    </row>
    <row r="719" ht="14.25" customHeight="1">
      <c r="G719" s="28"/>
      <c r="H719" s="28"/>
      <c r="I719" s="28"/>
      <c r="J719" s="29"/>
      <c r="L719" s="28"/>
      <c r="M719" s="28"/>
      <c r="N719" s="30"/>
    </row>
    <row r="720" ht="14.25" customHeight="1">
      <c r="G720" s="28"/>
      <c r="H720" s="28"/>
      <c r="I720" s="28"/>
      <c r="J720" s="29"/>
      <c r="L720" s="28"/>
      <c r="M720" s="28"/>
      <c r="N720" s="30"/>
    </row>
    <row r="721" ht="14.25" customHeight="1">
      <c r="G721" s="28"/>
      <c r="H721" s="28"/>
      <c r="I721" s="28"/>
      <c r="J721" s="29"/>
      <c r="L721" s="28"/>
      <c r="M721" s="28"/>
      <c r="N721" s="30"/>
    </row>
    <row r="722" ht="14.25" customHeight="1">
      <c r="G722" s="28"/>
      <c r="H722" s="28"/>
      <c r="I722" s="28"/>
      <c r="J722" s="29"/>
      <c r="L722" s="28"/>
      <c r="M722" s="28"/>
      <c r="N722" s="30"/>
    </row>
    <row r="723" ht="14.25" customHeight="1">
      <c r="G723" s="28"/>
      <c r="H723" s="28"/>
      <c r="I723" s="28"/>
      <c r="J723" s="29"/>
      <c r="L723" s="28"/>
      <c r="M723" s="28"/>
      <c r="N723" s="30"/>
    </row>
    <row r="724" ht="14.25" customHeight="1">
      <c r="G724" s="28"/>
      <c r="H724" s="28"/>
      <c r="I724" s="28"/>
      <c r="J724" s="29"/>
      <c r="L724" s="28"/>
      <c r="M724" s="28"/>
      <c r="N724" s="30"/>
    </row>
    <row r="725" ht="14.25" customHeight="1">
      <c r="G725" s="28"/>
      <c r="H725" s="28"/>
      <c r="I725" s="28"/>
      <c r="J725" s="29"/>
      <c r="L725" s="28"/>
      <c r="M725" s="28"/>
      <c r="N725" s="30"/>
    </row>
    <row r="726" ht="14.25" customHeight="1">
      <c r="G726" s="28"/>
      <c r="H726" s="28"/>
      <c r="I726" s="28"/>
      <c r="J726" s="29"/>
      <c r="L726" s="28"/>
      <c r="M726" s="28"/>
      <c r="N726" s="30"/>
    </row>
    <row r="727" ht="14.25" customHeight="1">
      <c r="G727" s="28"/>
      <c r="H727" s="28"/>
      <c r="I727" s="28"/>
      <c r="J727" s="29"/>
      <c r="L727" s="28"/>
      <c r="M727" s="28"/>
      <c r="N727" s="30"/>
    </row>
    <row r="728" ht="14.25" customHeight="1">
      <c r="G728" s="28"/>
      <c r="H728" s="28"/>
      <c r="I728" s="28"/>
      <c r="J728" s="29"/>
      <c r="L728" s="28"/>
      <c r="M728" s="28"/>
      <c r="N728" s="30"/>
    </row>
    <row r="729" ht="14.25" customHeight="1">
      <c r="G729" s="28"/>
      <c r="H729" s="28"/>
      <c r="I729" s="28"/>
      <c r="J729" s="29"/>
      <c r="L729" s="28"/>
      <c r="M729" s="28"/>
      <c r="N729" s="30"/>
    </row>
    <row r="730" ht="14.25" customHeight="1">
      <c r="G730" s="28"/>
      <c r="H730" s="28"/>
      <c r="I730" s="28"/>
      <c r="J730" s="29"/>
      <c r="L730" s="28"/>
      <c r="M730" s="28"/>
      <c r="N730" s="30"/>
    </row>
    <row r="731" ht="14.25" customHeight="1">
      <c r="G731" s="28"/>
      <c r="H731" s="28"/>
      <c r="I731" s="28"/>
      <c r="J731" s="29"/>
      <c r="L731" s="28"/>
      <c r="M731" s="28"/>
      <c r="N731" s="30"/>
    </row>
    <row r="732" ht="14.25" customHeight="1">
      <c r="G732" s="28"/>
      <c r="H732" s="28"/>
      <c r="I732" s="28"/>
      <c r="J732" s="29"/>
      <c r="L732" s="28"/>
      <c r="M732" s="28"/>
      <c r="N732" s="30"/>
    </row>
    <row r="733" ht="14.25" customHeight="1">
      <c r="G733" s="28"/>
      <c r="H733" s="28"/>
      <c r="I733" s="28"/>
      <c r="J733" s="29"/>
      <c r="L733" s="28"/>
      <c r="M733" s="28"/>
      <c r="N733" s="30"/>
    </row>
    <row r="734" ht="14.25" customHeight="1">
      <c r="G734" s="28"/>
      <c r="H734" s="28"/>
      <c r="I734" s="28"/>
      <c r="J734" s="29"/>
      <c r="L734" s="28"/>
      <c r="M734" s="28"/>
      <c r="N734" s="30"/>
    </row>
    <row r="735" ht="14.25" customHeight="1">
      <c r="G735" s="28"/>
      <c r="H735" s="28"/>
      <c r="I735" s="28"/>
      <c r="J735" s="29"/>
      <c r="L735" s="28"/>
      <c r="M735" s="28"/>
      <c r="N735" s="30"/>
    </row>
    <row r="736" ht="14.25" customHeight="1">
      <c r="G736" s="28"/>
      <c r="H736" s="28"/>
      <c r="I736" s="28"/>
      <c r="J736" s="29"/>
      <c r="L736" s="28"/>
      <c r="M736" s="28"/>
      <c r="N736" s="30"/>
    </row>
    <row r="737" ht="14.25" customHeight="1">
      <c r="G737" s="28"/>
      <c r="H737" s="28"/>
      <c r="I737" s="28"/>
      <c r="J737" s="29"/>
      <c r="L737" s="28"/>
      <c r="M737" s="28"/>
      <c r="N737" s="30"/>
    </row>
    <row r="738" ht="14.25" customHeight="1">
      <c r="G738" s="28"/>
      <c r="H738" s="28"/>
      <c r="I738" s="28"/>
      <c r="J738" s="29"/>
      <c r="L738" s="28"/>
      <c r="M738" s="28"/>
      <c r="N738" s="30"/>
    </row>
    <row r="739" ht="14.25" customHeight="1">
      <c r="G739" s="28"/>
      <c r="H739" s="28"/>
      <c r="I739" s="28"/>
      <c r="J739" s="29"/>
      <c r="L739" s="28"/>
      <c r="M739" s="28"/>
      <c r="N739" s="30"/>
    </row>
    <row r="740" ht="14.25" customHeight="1">
      <c r="G740" s="28"/>
      <c r="H740" s="28"/>
      <c r="I740" s="28"/>
      <c r="J740" s="29"/>
      <c r="L740" s="28"/>
      <c r="M740" s="28"/>
      <c r="N740" s="30"/>
    </row>
    <row r="741" ht="14.25" customHeight="1">
      <c r="G741" s="28"/>
      <c r="H741" s="28"/>
      <c r="I741" s="28"/>
      <c r="J741" s="29"/>
      <c r="L741" s="28"/>
      <c r="M741" s="28"/>
      <c r="N741" s="30"/>
    </row>
    <row r="742" ht="14.25" customHeight="1">
      <c r="G742" s="28"/>
      <c r="H742" s="28"/>
      <c r="I742" s="28"/>
      <c r="J742" s="29"/>
      <c r="L742" s="28"/>
      <c r="M742" s="28"/>
      <c r="N742" s="30"/>
    </row>
    <row r="743" ht="14.25" customHeight="1">
      <c r="G743" s="28"/>
      <c r="H743" s="28"/>
      <c r="I743" s="28"/>
      <c r="J743" s="29"/>
      <c r="L743" s="28"/>
      <c r="M743" s="28"/>
      <c r="N743" s="30"/>
    </row>
    <row r="744" ht="14.25" customHeight="1">
      <c r="G744" s="28"/>
      <c r="H744" s="28"/>
      <c r="I744" s="28"/>
      <c r="J744" s="29"/>
      <c r="L744" s="28"/>
      <c r="M744" s="28"/>
      <c r="N744" s="30"/>
    </row>
    <row r="745" ht="14.25" customHeight="1">
      <c r="G745" s="28"/>
      <c r="H745" s="28"/>
      <c r="I745" s="28"/>
      <c r="J745" s="29"/>
      <c r="L745" s="28"/>
      <c r="M745" s="28"/>
      <c r="N745" s="30"/>
    </row>
    <row r="746" ht="14.25" customHeight="1">
      <c r="G746" s="28"/>
      <c r="H746" s="28"/>
      <c r="I746" s="28"/>
      <c r="J746" s="29"/>
      <c r="L746" s="28"/>
      <c r="M746" s="28"/>
      <c r="N746" s="30"/>
    </row>
    <row r="747" ht="14.25" customHeight="1">
      <c r="G747" s="28"/>
      <c r="H747" s="28"/>
      <c r="I747" s="28"/>
      <c r="J747" s="29"/>
      <c r="L747" s="28"/>
      <c r="M747" s="28"/>
      <c r="N747" s="30"/>
    </row>
    <row r="748" ht="14.25" customHeight="1">
      <c r="G748" s="28"/>
      <c r="H748" s="28"/>
      <c r="I748" s="28"/>
      <c r="J748" s="29"/>
      <c r="L748" s="28"/>
      <c r="M748" s="28"/>
      <c r="N748" s="30"/>
    </row>
    <row r="749" ht="14.25" customHeight="1">
      <c r="G749" s="28"/>
      <c r="H749" s="28"/>
      <c r="I749" s="28"/>
      <c r="J749" s="29"/>
      <c r="L749" s="28"/>
      <c r="M749" s="28"/>
      <c r="N749" s="30"/>
    </row>
    <row r="750" ht="14.25" customHeight="1">
      <c r="G750" s="28"/>
      <c r="H750" s="28"/>
      <c r="I750" s="28"/>
      <c r="J750" s="29"/>
      <c r="L750" s="28"/>
      <c r="M750" s="28"/>
      <c r="N750" s="30"/>
    </row>
    <row r="751" ht="14.25" customHeight="1">
      <c r="G751" s="28"/>
      <c r="H751" s="28"/>
      <c r="I751" s="28"/>
      <c r="J751" s="29"/>
      <c r="L751" s="28"/>
      <c r="M751" s="28"/>
      <c r="N751" s="30"/>
    </row>
    <row r="752" ht="14.25" customHeight="1">
      <c r="G752" s="28"/>
      <c r="H752" s="28"/>
      <c r="I752" s="28"/>
      <c r="J752" s="29"/>
      <c r="L752" s="28"/>
      <c r="M752" s="28"/>
      <c r="N752" s="30"/>
    </row>
    <row r="753" ht="14.25" customHeight="1">
      <c r="G753" s="28"/>
      <c r="H753" s="28"/>
      <c r="I753" s="28"/>
      <c r="J753" s="29"/>
      <c r="L753" s="28"/>
      <c r="M753" s="28"/>
      <c r="N753" s="30"/>
    </row>
    <row r="754" ht="14.25" customHeight="1">
      <c r="G754" s="28"/>
      <c r="H754" s="28"/>
      <c r="I754" s="28"/>
      <c r="J754" s="29"/>
      <c r="L754" s="28"/>
      <c r="M754" s="28"/>
      <c r="N754" s="30"/>
    </row>
    <row r="755" ht="14.25" customHeight="1">
      <c r="G755" s="28"/>
      <c r="H755" s="28"/>
      <c r="I755" s="28"/>
      <c r="J755" s="29"/>
      <c r="L755" s="28"/>
      <c r="M755" s="28"/>
      <c r="N755" s="30"/>
    </row>
    <row r="756" ht="14.25" customHeight="1">
      <c r="G756" s="28"/>
      <c r="H756" s="28"/>
      <c r="I756" s="28"/>
      <c r="J756" s="29"/>
      <c r="L756" s="28"/>
      <c r="M756" s="28"/>
      <c r="N756" s="30"/>
    </row>
    <row r="757" ht="14.25" customHeight="1">
      <c r="G757" s="28"/>
      <c r="H757" s="28"/>
      <c r="I757" s="28"/>
      <c r="J757" s="29"/>
      <c r="L757" s="28"/>
      <c r="M757" s="28"/>
      <c r="N757" s="30"/>
    </row>
    <row r="758" ht="14.25" customHeight="1">
      <c r="G758" s="28"/>
      <c r="H758" s="28"/>
      <c r="I758" s="28"/>
      <c r="J758" s="29"/>
      <c r="L758" s="28"/>
      <c r="M758" s="28"/>
      <c r="N758" s="30"/>
    </row>
    <row r="759" ht="14.25" customHeight="1">
      <c r="G759" s="28"/>
      <c r="H759" s="28"/>
      <c r="I759" s="28"/>
      <c r="J759" s="29"/>
      <c r="L759" s="28"/>
      <c r="M759" s="28"/>
      <c r="N759" s="30"/>
    </row>
    <row r="760" ht="14.25" customHeight="1">
      <c r="G760" s="28"/>
      <c r="H760" s="28"/>
      <c r="I760" s="28"/>
      <c r="J760" s="29"/>
      <c r="L760" s="28"/>
      <c r="M760" s="28"/>
      <c r="N760" s="30"/>
    </row>
    <row r="761" ht="14.25" customHeight="1">
      <c r="G761" s="28"/>
      <c r="H761" s="28"/>
      <c r="I761" s="28"/>
      <c r="J761" s="29"/>
      <c r="L761" s="28"/>
      <c r="M761" s="28"/>
      <c r="N761" s="30"/>
    </row>
    <row r="762" ht="14.25" customHeight="1">
      <c r="G762" s="28"/>
      <c r="H762" s="28"/>
      <c r="I762" s="28"/>
      <c r="J762" s="29"/>
      <c r="L762" s="28"/>
      <c r="M762" s="28"/>
      <c r="N762" s="30"/>
    </row>
    <row r="763" ht="14.25" customHeight="1">
      <c r="G763" s="28"/>
      <c r="H763" s="28"/>
      <c r="I763" s="28"/>
      <c r="J763" s="29"/>
      <c r="L763" s="28"/>
      <c r="M763" s="28"/>
      <c r="N763" s="30"/>
    </row>
    <row r="764" ht="14.25" customHeight="1">
      <c r="G764" s="28"/>
      <c r="H764" s="28"/>
      <c r="I764" s="28"/>
      <c r="J764" s="29"/>
      <c r="L764" s="28"/>
      <c r="M764" s="28"/>
      <c r="N764" s="30"/>
    </row>
    <row r="765" ht="14.25" customHeight="1">
      <c r="G765" s="28"/>
      <c r="H765" s="28"/>
      <c r="I765" s="28"/>
      <c r="J765" s="29"/>
      <c r="L765" s="28"/>
      <c r="M765" s="28"/>
      <c r="N765" s="30"/>
    </row>
    <row r="766" ht="14.25" customHeight="1">
      <c r="G766" s="28"/>
      <c r="H766" s="28"/>
      <c r="I766" s="28"/>
      <c r="J766" s="29"/>
      <c r="L766" s="28"/>
      <c r="M766" s="28"/>
      <c r="N766" s="30"/>
    </row>
    <row r="767" ht="14.25" customHeight="1">
      <c r="G767" s="28"/>
      <c r="H767" s="28"/>
      <c r="I767" s="28"/>
      <c r="J767" s="29"/>
      <c r="L767" s="28"/>
      <c r="M767" s="28"/>
      <c r="N767" s="30"/>
    </row>
    <row r="768" ht="14.25" customHeight="1">
      <c r="G768" s="28"/>
      <c r="H768" s="28"/>
      <c r="I768" s="28"/>
      <c r="J768" s="29"/>
      <c r="L768" s="28"/>
      <c r="M768" s="28"/>
      <c r="N768" s="30"/>
    </row>
    <row r="769" ht="14.25" customHeight="1">
      <c r="G769" s="28"/>
      <c r="H769" s="28"/>
      <c r="I769" s="28"/>
      <c r="J769" s="29"/>
      <c r="L769" s="28"/>
      <c r="M769" s="28"/>
      <c r="N769" s="30"/>
    </row>
    <row r="770" ht="14.25" customHeight="1">
      <c r="G770" s="28"/>
      <c r="H770" s="28"/>
      <c r="I770" s="28"/>
      <c r="J770" s="29"/>
      <c r="L770" s="28"/>
      <c r="M770" s="28"/>
      <c r="N770" s="30"/>
    </row>
    <row r="771" ht="14.25" customHeight="1">
      <c r="G771" s="28"/>
      <c r="H771" s="28"/>
      <c r="I771" s="28"/>
      <c r="J771" s="29"/>
      <c r="L771" s="28"/>
      <c r="M771" s="28"/>
      <c r="N771" s="30"/>
    </row>
    <row r="772" ht="14.25" customHeight="1">
      <c r="G772" s="28"/>
      <c r="H772" s="28"/>
      <c r="I772" s="28"/>
      <c r="J772" s="29"/>
      <c r="L772" s="28"/>
      <c r="M772" s="28"/>
      <c r="N772" s="30"/>
    </row>
    <row r="773" ht="14.25" customHeight="1">
      <c r="G773" s="28"/>
      <c r="H773" s="28"/>
      <c r="I773" s="28"/>
      <c r="J773" s="29"/>
      <c r="L773" s="28"/>
      <c r="M773" s="28"/>
      <c r="N773" s="30"/>
    </row>
    <row r="774" ht="14.25" customHeight="1">
      <c r="G774" s="28"/>
      <c r="H774" s="28"/>
      <c r="I774" s="28"/>
      <c r="J774" s="29"/>
      <c r="L774" s="28"/>
      <c r="M774" s="28"/>
      <c r="N774" s="30"/>
    </row>
    <row r="775" ht="14.25" customHeight="1">
      <c r="G775" s="28"/>
      <c r="H775" s="28"/>
      <c r="I775" s="28"/>
      <c r="J775" s="29"/>
      <c r="L775" s="28"/>
      <c r="M775" s="28"/>
      <c r="N775" s="30"/>
    </row>
    <row r="776" ht="14.25" customHeight="1">
      <c r="G776" s="28"/>
      <c r="H776" s="28"/>
      <c r="I776" s="28"/>
      <c r="J776" s="29"/>
      <c r="L776" s="28"/>
      <c r="M776" s="28"/>
      <c r="N776" s="30"/>
    </row>
    <row r="777" ht="14.25" customHeight="1">
      <c r="G777" s="28"/>
      <c r="H777" s="28"/>
      <c r="I777" s="28"/>
      <c r="J777" s="29"/>
      <c r="L777" s="28"/>
      <c r="M777" s="28"/>
      <c r="N777" s="30"/>
    </row>
    <row r="778" ht="14.25" customHeight="1">
      <c r="G778" s="28"/>
      <c r="H778" s="28"/>
      <c r="I778" s="28"/>
      <c r="J778" s="29"/>
      <c r="L778" s="28"/>
      <c r="M778" s="28"/>
      <c r="N778" s="30"/>
    </row>
    <row r="779" ht="14.25" customHeight="1">
      <c r="G779" s="28"/>
      <c r="H779" s="28"/>
      <c r="I779" s="28"/>
      <c r="J779" s="29"/>
      <c r="L779" s="28"/>
      <c r="M779" s="28"/>
      <c r="N779" s="30"/>
    </row>
    <row r="780" ht="14.25" customHeight="1">
      <c r="G780" s="28"/>
      <c r="H780" s="28"/>
      <c r="I780" s="28"/>
      <c r="J780" s="29"/>
      <c r="L780" s="28"/>
      <c r="M780" s="28"/>
      <c r="N780" s="30"/>
    </row>
    <row r="781" ht="14.25" customHeight="1">
      <c r="G781" s="28"/>
      <c r="H781" s="28"/>
      <c r="I781" s="28"/>
      <c r="J781" s="29"/>
      <c r="L781" s="28"/>
      <c r="M781" s="28"/>
      <c r="N781" s="30"/>
    </row>
    <row r="782" ht="14.25" customHeight="1">
      <c r="G782" s="28"/>
      <c r="H782" s="28"/>
      <c r="I782" s="28"/>
      <c r="J782" s="29"/>
      <c r="L782" s="28"/>
      <c r="M782" s="28"/>
      <c r="N782" s="30"/>
    </row>
    <row r="783" ht="14.25" customHeight="1">
      <c r="G783" s="28"/>
      <c r="H783" s="28"/>
      <c r="I783" s="28"/>
      <c r="J783" s="29"/>
      <c r="L783" s="28"/>
      <c r="M783" s="28"/>
      <c r="N783" s="30"/>
    </row>
    <row r="784" ht="14.25" customHeight="1">
      <c r="G784" s="28"/>
      <c r="H784" s="28"/>
      <c r="I784" s="28"/>
      <c r="J784" s="29"/>
      <c r="L784" s="28"/>
      <c r="M784" s="28"/>
      <c r="N784" s="30"/>
    </row>
    <row r="785" ht="14.25" customHeight="1">
      <c r="G785" s="28"/>
      <c r="H785" s="28"/>
      <c r="I785" s="28"/>
      <c r="J785" s="29"/>
      <c r="L785" s="28"/>
      <c r="M785" s="28"/>
      <c r="N785" s="30"/>
    </row>
    <row r="786" ht="14.25" customHeight="1">
      <c r="G786" s="28"/>
      <c r="H786" s="28"/>
      <c r="I786" s="28"/>
      <c r="J786" s="29"/>
      <c r="L786" s="28"/>
      <c r="M786" s="28"/>
      <c r="N786" s="30"/>
    </row>
    <row r="787" ht="14.25" customHeight="1">
      <c r="G787" s="28"/>
      <c r="H787" s="28"/>
      <c r="I787" s="28"/>
      <c r="J787" s="29"/>
      <c r="L787" s="28"/>
      <c r="M787" s="28"/>
      <c r="N787" s="30"/>
    </row>
    <row r="788" ht="14.25" customHeight="1">
      <c r="G788" s="28"/>
      <c r="H788" s="28"/>
      <c r="I788" s="28"/>
      <c r="J788" s="29"/>
      <c r="L788" s="28"/>
      <c r="M788" s="28"/>
      <c r="N788" s="30"/>
    </row>
    <row r="789" ht="14.25" customHeight="1">
      <c r="G789" s="28"/>
      <c r="H789" s="28"/>
      <c r="I789" s="28"/>
      <c r="J789" s="29"/>
      <c r="L789" s="28"/>
      <c r="M789" s="28"/>
      <c r="N789" s="30"/>
    </row>
    <row r="790" ht="14.25" customHeight="1">
      <c r="G790" s="28"/>
      <c r="H790" s="28"/>
      <c r="I790" s="28"/>
      <c r="J790" s="29"/>
      <c r="L790" s="28"/>
      <c r="M790" s="28"/>
      <c r="N790" s="30"/>
    </row>
    <row r="791" ht="14.25" customHeight="1">
      <c r="G791" s="28"/>
      <c r="H791" s="28"/>
      <c r="I791" s="28"/>
      <c r="J791" s="29"/>
      <c r="L791" s="28"/>
      <c r="M791" s="28"/>
      <c r="N791" s="30"/>
    </row>
    <row r="792" ht="14.25" customHeight="1">
      <c r="G792" s="28"/>
      <c r="H792" s="28"/>
      <c r="I792" s="28"/>
      <c r="J792" s="29"/>
      <c r="L792" s="28"/>
      <c r="M792" s="28"/>
      <c r="N792" s="30"/>
    </row>
    <row r="793" ht="14.25" customHeight="1">
      <c r="G793" s="28"/>
      <c r="H793" s="28"/>
      <c r="I793" s="28"/>
      <c r="J793" s="29"/>
      <c r="L793" s="28"/>
      <c r="M793" s="28"/>
      <c r="N793" s="30"/>
    </row>
    <row r="794" ht="14.25" customHeight="1">
      <c r="G794" s="28"/>
      <c r="H794" s="28"/>
      <c r="I794" s="28"/>
      <c r="J794" s="29"/>
      <c r="L794" s="28"/>
      <c r="M794" s="28"/>
      <c r="N794" s="30"/>
    </row>
    <row r="795" ht="14.25" customHeight="1">
      <c r="G795" s="28"/>
      <c r="H795" s="28"/>
      <c r="I795" s="28"/>
      <c r="J795" s="29"/>
      <c r="L795" s="28"/>
      <c r="M795" s="28"/>
      <c r="N795" s="30"/>
    </row>
    <row r="796" ht="14.25" customHeight="1">
      <c r="G796" s="28"/>
      <c r="H796" s="28"/>
      <c r="I796" s="28"/>
      <c r="J796" s="29"/>
      <c r="L796" s="28"/>
      <c r="M796" s="28"/>
      <c r="N796" s="30"/>
    </row>
    <row r="797" ht="14.25" customHeight="1">
      <c r="G797" s="28"/>
      <c r="H797" s="28"/>
      <c r="I797" s="28"/>
      <c r="J797" s="29"/>
      <c r="L797" s="28"/>
      <c r="M797" s="28"/>
      <c r="N797" s="30"/>
    </row>
    <row r="798" ht="14.25" customHeight="1">
      <c r="G798" s="28"/>
      <c r="H798" s="28"/>
      <c r="I798" s="28"/>
      <c r="J798" s="29"/>
      <c r="L798" s="28"/>
      <c r="M798" s="28"/>
      <c r="N798" s="30"/>
    </row>
    <row r="799" ht="14.25" customHeight="1">
      <c r="G799" s="28"/>
      <c r="H799" s="28"/>
      <c r="I799" s="28"/>
      <c r="J799" s="29"/>
      <c r="L799" s="28"/>
      <c r="M799" s="28"/>
      <c r="N799" s="30"/>
    </row>
    <row r="800" ht="14.25" customHeight="1">
      <c r="G800" s="28"/>
      <c r="H800" s="28"/>
      <c r="I800" s="28"/>
      <c r="J800" s="29"/>
      <c r="L800" s="28"/>
      <c r="M800" s="28"/>
      <c r="N800" s="30"/>
    </row>
    <row r="801" ht="14.25" customHeight="1">
      <c r="G801" s="28"/>
      <c r="H801" s="28"/>
      <c r="I801" s="28"/>
      <c r="J801" s="29"/>
      <c r="L801" s="28"/>
      <c r="M801" s="28"/>
      <c r="N801" s="30"/>
    </row>
    <row r="802" ht="14.25" customHeight="1">
      <c r="G802" s="28"/>
      <c r="H802" s="28"/>
      <c r="I802" s="28"/>
      <c r="J802" s="29"/>
      <c r="L802" s="28"/>
      <c r="M802" s="28"/>
      <c r="N802" s="30"/>
    </row>
    <row r="803" ht="14.25" customHeight="1">
      <c r="G803" s="28"/>
      <c r="H803" s="28"/>
      <c r="I803" s="28"/>
      <c r="J803" s="29"/>
      <c r="L803" s="28"/>
      <c r="M803" s="28"/>
      <c r="N803" s="30"/>
    </row>
    <row r="804" ht="14.25" customHeight="1">
      <c r="G804" s="28"/>
      <c r="H804" s="28"/>
      <c r="I804" s="28"/>
      <c r="J804" s="29"/>
      <c r="L804" s="28"/>
      <c r="M804" s="28"/>
      <c r="N804" s="30"/>
    </row>
    <row r="805" ht="14.25" customHeight="1">
      <c r="G805" s="28"/>
      <c r="H805" s="28"/>
      <c r="I805" s="28"/>
      <c r="J805" s="29"/>
      <c r="L805" s="28"/>
      <c r="M805" s="28"/>
      <c r="N805" s="30"/>
    </row>
    <row r="806" ht="14.25" customHeight="1">
      <c r="G806" s="28"/>
      <c r="H806" s="28"/>
      <c r="I806" s="28"/>
      <c r="J806" s="29"/>
      <c r="L806" s="28"/>
      <c r="M806" s="28"/>
      <c r="N806" s="30"/>
    </row>
    <row r="807" ht="14.25" customHeight="1">
      <c r="G807" s="28"/>
      <c r="H807" s="28"/>
      <c r="I807" s="28"/>
      <c r="J807" s="29"/>
      <c r="L807" s="28"/>
      <c r="M807" s="28"/>
      <c r="N807" s="30"/>
    </row>
    <row r="808" ht="14.25" customHeight="1">
      <c r="G808" s="28"/>
      <c r="H808" s="28"/>
      <c r="I808" s="28"/>
      <c r="J808" s="29"/>
      <c r="L808" s="28"/>
      <c r="M808" s="28"/>
      <c r="N808" s="30"/>
    </row>
    <row r="809" ht="14.25" customHeight="1">
      <c r="G809" s="28"/>
      <c r="H809" s="28"/>
      <c r="I809" s="28"/>
      <c r="J809" s="29"/>
      <c r="L809" s="28"/>
      <c r="M809" s="28"/>
      <c r="N809" s="30"/>
    </row>
    <row r="810" ht="14.25" customHeight="1">
      <c r="G810" s="28"/>
      <c r="H810" s="28"/>
      <c r="I810" s="28"/>
      <c r="J810" s="29"/>
      <c r="L810" s="28"/>
      <c r="M810" s="28"/>
      <c r="N810" s="30"/>
    </row>
    <row r="811" ht="14.25" customHeight="1">
      <c r="G811" s="28"/>
      <c r="H811" s="28"/>
      <c r="I811" s="28"/>
      <c r="J811" s="29"/>
      <c r="L811" s="28"/>
      <c r="M811" s="28"/>
      <c r="N811" s="30"/>
    </row>
    <row r="812" ht="14.25" customHeight="1">
      <c r="G812" s="28"/>
      <c r="H812" s="28"/>
      <c r="I812" s="28"/>
      <c r="J812" s="29"/>
      <c r="L812" s="28"/>
      <c r="M812" s="28"/>
      <c r="N812" s="30"/>
    </row>
    <row r="813" ht="14.25" customHeight="1">
      <c r="G813" s="28"/>
      <c r="H813" s="28"/>
      <c r="I813" s="28"/>
      <c r="J813" s="29"/>
      <c r="L813" s="28"/>
      <c r="M813" s="28"/>
      <c r="N813" s="30"/>
    </row>
    <row r="814" ht="14.25" customHeight="1">
      <c r="G814" s="28"/>
      <c r="H814" s="28"/>
      <c r="I814" s="28"/>
      <c r="J814" s="29"/>
      <c r="L814" s="28"/>
      <c r="M814" s="28"/>
      <c r="N814" s="30"/>
    </row>
    <row r="815" ht="14.25" customHeight="1">
      <c r="G815" s="28"/>
      <c r="H815" s="28"/>
      <c r="I815" s="28"/>
      <c r="J815" s="29"/>
      <c r="L815" s="28"/>
      <c r="M815" s="28"/>
      <c r="N815" s="30"/>
    </row>
    <row r="816" ht="14.25" customHeight="1">
      <c r="G816" s="28"/>
      <c r="H816" s="28"/>
      <c r="I816" s="28"/>
      <c r="J816" s="29"/>
      <c r="L816" s="28"/>
      <c r="M816" s="28"/>
      <c r="N816" s="30"/>
    </row>
    <row r="817" ht="14.25" customHeight="1">
      <c r="G817" s="28"/>
      <c r="H817" s="28"/>
      <c r="I817" s="28"/>
      <c r="J817" s="29"/>
      <c r="L817" s="28"/>
      <c r="M817" s="28"/>
      <c r="N817" s="30"/>
    </row>
    <row r="818" ht="14.25" customHeight="1">
      <c r="G818" s="28"/>
      <c r="H818" s="28"/>
      <c r="I818" s="28"/>
      <c r="J818" s="29"/>
      <c r="L818" s="28"/>
      <c r="M818" s="28"/>
      <c r="N818" s="30"/>
    </row>
    <row r="819" ht="14.25" customHeight="1">
      <c r="G819" s="28"/>
      <c r="H819" s="28"/>
      <c r="I819" s="28"/>
      <c r="J819" s="29"/>
      <c r="L819" s="28"/>
      <c r="M819" s="28"/>
      <c r="N819" s="30"/>
    </row>
    <row r="820" ht="14.25" customHeight="1">
      <c r="G820" s="28"/>
      <c r="H820" s="28"/>
      <c r="I820" s="28"/>
      <c r="J820" s="29"/>
      <c r="L820" s="28"/>
      <c r="M820" s="28"/>
      <c r="N820" s="30"/>
    </row>
    <row r="821" ht="14.25" customHeight="1">
      <c r="G821" s="28"/>
      <c r="H821" s="28"/>
      <c r="I821" s="28"/>
      <c r="J821" s="29"/>
      <c r="L821" s="28"/>
      <c r="M821" s="28"/>
      <c r="N821" s="30"/>
    </row>
    <row r="822" ht="14.25" customHeight="1">
      <c r="G822" s="28"/>
      <c r="H822" s="28"/>
      <c r="I822" s="28"/>
      <c r="J822" s="29"/>
      <c r="L822" s="28"/>
      <c r="M822" s="28"/>
      <c r="N822" s="30"/>
    </row>
    <row r="823" ht="14.25" customHeight="1">
      <c r="G823" s="28"/>
      <c r="H823" s="28"/>
      <c r="I823" s="28"/>
      <c r="J823" s="29"/>
      <c r="L823" s="28"/>
      <c r="M823" s="28"/>
      <c r="N823" s="30"/>
    </row>
    <row r="824" ht="14.25" customHeight="1">
      <c r="G824" s="28"/>
      <c r="H824" s="28"/>
      <c r="I824" s="28"/>
      <c r="J824" s="29"/>
      <c r="L824" s="28"/>
      <c r="M824" s="28"/>
      <c r="N824" s="30"/>
    </row>
    <row r="825" ht="14.25" customHeight="1">
      <c r="G825" s="28"/>
      <c r="H825" s="28"/>
      <c r="I825" s="28"/>
      <c r="J825" s="29"/>
      <c r="L825" s="28"/>
      <c r="M825" s="28"/>
      <c r="N825" s="30"/>
    </row>
    <row r="826" ht="14.25" customHeight="1">
      <c r="G826" s="28"/>
      <c r="H826" s="28"/>
      <c r="I826" s="28"/>
      <c r="J826" s="29"/>
      <c r="L826" s="28"/>
      <c r="M826" s="28"/>
      <c r="N826" s="30"/>
    </row>
    <row r="827" ht="14.25" customHeight="1">
      <c r="G827" s="28"/>
      <c r="H827" s="28"/>
      <c r="I827" s="28"/>
      <c r="J827" s="29"/>
      <c r="L827" s="28"/>
      <c r="M827" s="28"/>
      <c r="N827" s="30"/>
    </row>
    <row r="828" ht="14.25" customHeight="1">
      <c r="G828" s="28"/>
      <c r="H828" s="28"/>
      <c r="I828" s="28"/>
      <c r="J828" s="29"/>
      <c r="L828" s="28"/>
      <c r="M828" s="28"/>
      <c r="N828" s="30"/>
    </row>
    <row r="829" ht="14.25" customHeight="1">
      <c r="G829" s="28"/>
      <c r="H829" s="28"/>
      <c r="I829" s="28"/>
      <c r="J829" s="29"/>
      <c r="L829" s="28"/>
      <c r="M829" s="28"/>
      <c r="N829" s="30"/>
    </row>
    <row r="830" ht="14.25" customHeight="1">
      <c r="G830" s="28"/>
      <c r="H830" s="28"/>
      <c r="I830" s="28"/>
      <c r="J830" s="29"/>
      <c r="L830" s="28"/>
      <c r="M830" s="28"/>
      <c r="N830" s="30"/>
    </row>
    <row r="831" ht="14.25" customHeight="1">
      <c r="G831" s="28"/>
      <c r="H831" s="28"/>
      <c r="I831" s="28"/>
      <c r="J831" s="29"/>
      <c r="L831" s="28"/>
      <c r="M831" s="28"/>
      <c r="N831" s="30"/>
    </row>
    <row r="832" ht="14.25" customHeight="1">
      <c r="G832" s="28"/>
      <c r="H832" s="28"/>
      <c r="I832" s="28"/>
      <c r="J832" s="29"/>
      <c r="L832" s="28"/>
      <c r="M832" s="28"/>
      <c r="N832" s="30"/>
    </row>
    <row r="833" ht="14.25" customHeight="1">
      <c r="G833" s="28"/>
      <c r="H833" s="28"/>
      <c r="I833" s="28"/>
      <c r="J833" s="29"/>
      <c r="L833" s="28"/>
      <c r="M833" s="28"/>
      <c r="N833" s="30"/>
    </row>
    <row r="834" ht="14.25" customHeight="1">
      <c r="G834" s="28"/>
      <c r="H834" s="28"/>
      <c r="I834" s="28"/>
      <c r="J834" s="29"/>
      <c r="L834" s="28"/>
      <c r="M834" s="28"/>
      <c r="N834" s="30"/>
    </row>
    <row r="835" ht="14.25" customHeight="1">
      <c r="G835" s="28"/>
      <c r="H835" s="28"/>
      <c r="I835" s="28"/>
      <c r="J835" s="29"/>
      <c r="L835" s="28"/>
      <c r="M835" s="28"/>
      <c r="N835" s="30"/>
    </row>
    <row r="836" ht="14.25" customHeight="1">
      <c r="G836" s="28"/>
      <c r="H836" s="28"/>
      <c r="I836" s="28"/>
      <c r="J836" s="29"/>
      <c r="L836" s="28"/>
      <c r="M836" s="28"/>
      <c r="N836" s="30"/>
    </row>
    <row r="837" ht="14.25" customHeight="1">
      <c r="G837" s="28"/>
      <c r="H837" s="28"/>
      <c r="I837" s="28"/>
      <c r="J837" s="29"/>
      <c r="L837" s="28"/>
      <c r="M837" s="28"/>
      <c r="N837" s="30"/>
    </row>
    <row r="838" ht="14.25" customHeight="1">
      <c r="G838" s="28"/>
      <c r="H838" s="28"/>
      <c r="I838" s="28"/>
      <c r="J838" s="29"/>
      <c r="L838" s="28"/>
      <c r="M838" s="28"/>
      <c r="N838" s="30"/>
    </row>
    <row r="839" ht="14.25" customHeight="1">
      <c r="G839" s="28"/>
      <c r="H839" s="28"/>
      <c r="I839" s="28"/>
      <c r="J839" s="29"/>
      <c r="L839" s="28"/>
      <c r="M839" s="28"/>
      <c r="N839" s="30"/>
    </row>
    <row r="840" ht="14.25" customHeight="1">
      <c r="G840" s="28"/>
      <c r="H840" s="28"/>
      <c r="I840" s="28"/>
      <c r="J840" s="29"/>
      <c r="L840" s="28"/>
      <c r="M840" s="28"/>
      <c r="N840" s="30"/>
    </row>
    <row r="841" ht="14.25" customHeight="1">
      <c r="G841" s="28"/>
      <c r="H841" s="28"/>
      <c r="I841" s="28"/>
      <c r="J841" s="29"/>
      <c r="L841" s="28"/>
      <c r="M841" s="28"/>
      <c r="N841" s="30"/>
    </row>
    <row r="842" ht="14.25" customHeight="1">
      <c r="G842" s="28"/>
      <c r="H842" s="28"/>
      <c r="I842" s="28"/>
      <c r="J842" s="29"/>
      <c r="L842" s="28"/>
      <c r="M842" s="28"/>
      <c r="N842" s="30"/>
    </row>
    <row r="843" ht="14.25" customHeight="1">
      <c r="G843" s="28"/>
      <c r="H843" s="28"/>
      <c r="I843" s="28"/>
      <c r="J843" s="29"/>
      <c r="L843" s="28"/>
      <c r="M843" s="28"/>
      <c r="N843" s="30"/>
    </row>
    <row r="844" ht="14.25" customHeight="1">
      <c r="G844" s="28"/>
      <c r="H844" s="28"/>
      <c r="I844" s="28"/>
      <c r="J844" s="29"/>
      <c r="L844" s="28"/>
      <c r="M844" s="28"/>
      <c r="N844" s="30"/>
    </row>
    <row r="845" ht="14.25" customHeight="1">
      <c r="G845" s="28"/>
      <c r="H845" s="28"/>
      <c r="I845" s="28"/>
      <c r="J845" s="29"/>
      <c r="L845" s="28"/>
      <c r="M845" s="28"/>
      <c r="N845" s="30"/>
    </row>
    <row r="846" ht="14.25" customHeight="1">
      <c r="G846" s="28"/>
      <c r="H846" s="28"/>
      <c r="I846" s="28"/>
      <c r="J846" s="29"/>
      <c r="L846" s="28"/>
      <c r="M846" s="28"/>
      <c r="N846" s="30"/>
    </row>
    <row r="847" ht="14.25" customHeight="1">
      <c r="G847" s="28"/>
      <c r="H847" s="28"/>
      <c r="I847" s="28"/>
      <c r="J847" s="29"/>
      <c r="L847" s="28"/>
      <c r="M847" s="28"/>
      <c r="N847" s="30"/>
    </row>
    <row r="848" ht="14.25" customHeight="1">
      <c r="G848" s="28"/>
      <c r="H848" s="28"/>
      <c r="I848" s="28"/>
      <c r="J848" s="29"/>
      <c r="L848" s="28"/>
      <c r="M848" s="28"/>
      <c r="N848" s="30"/>
    </row>
    <row r="849" ht="14.25" customHeight="1">
      <c r="G849" s="28"/>
      <c r="H849" s="28"/>
      <c r="I849" s="28"/>
      <c r="J849" s="29"/>
      <c r="L849" s="28"/>
      <c r="M849" s="28"/>
      <c r="N849" s="30"/>
    </row>
    <row r="850" ht="14.25" customHeight="1">
      <c r="G850" s="28"/>
      <c r="H850" s="28"/>
      <c r="I850" s="28"/>
      <c r="J850" s="29"/>
      <c r="L850" s="28"/>
      <c r="M850" s="28"/>
      <c r="N850" s="30"/>
    </row>
    <row r="851" ht="14.25" customHeight="1">
      <c r="G851" s="28"/>
      <c r="H851" s="28"/>
      <c r="I851" s="28"/>
      <c r="J851" s="29"/>
      <c r="L851" s="28"/>
      <c r="M851" s="28"/>
      <c r="N851" s="30"/>
    </row>
    <row r="852" ht="14.25" customHeight="1">
      <c r="G852" s="28"/>
      <c r="H852" s="28"/>
      <c r="I852" s="28"/>
      <c r="J852" s="29"/>
      <c r="L852" s="28"/>
      <c r="M852" s="28"/>
      <c r="N852" s="30"/>
    </row>
    <row r="853" ht="14.25" customHeight="1">
      <c r="G853" s="28"/>
      <c r="H853" s="28"/>
      <c r="I853" s="28"/>
      <c r="J853" s="29"/>
      <c r="L853" s="28"/>
      <c r="M853" s="28"/>
      <c r="N853" s="30"/>
    </row>
    <row r="854" ht="14.25" customHeight="1">
      <c r="G854" s="28"/>
      <c r="H854" s="28"/>
      <c r="I854" s="28"/>
      <c r="J854" s="29"/>
      <c r="L854" s="28"/>
      <c r="M854" s="28"/>
      <c r="N854" s="30"/>
    </row>
    <row r="855" ht="14.25" customHeight="1">
      <c r="G855" s="28"/>
      <c r="H855" s="28"/>
      <c r="I855" s="28"/>
      <c r="J855" s="29"/>
      <c r="L855" s="28"/>
      <c r="M855" s="28"/>
      <c r="N855" s="30"/>
    </row>
    <row r="856" ht="14.25" customHeight="1">
      <c r="G856" s="28"/>
      <c r="H856" s="28"/>
      <c r="I856" s="28"/>
      <c r="J856" s="29"/>
      <c r="L856" s="28"/>
      <c r="M856" s="28"/>
      <c r="N856" s="30"/>
    </row>
    <row r="857" ht="14.25" customHeight="1">
      <c r="G857" s="28"/>
      <c r="H857" s="28"/>
      <c r="I857" s="28"/>
      <c r="J857" s="29"/>
      <c r="L857" s="28"/>
      <c r="M857" s="28"/>
      <c r="N857" s="30"/>
    </row>
    <row r="858" ht="14.25" customHeight="1">
      <c r="G858" s="28"/>
      <c r="H858" s="28"/>
      <c r="I858" s="28"/>
      <c r="J858" s="29"/>
      <c r="L858" s="28"/>
      <c r="M858" s="28"/>
      <c r="N858" s="30"/>
    </row>
    <row r="859" ht="14.25" customHeight="1">
      <c r="G859" s="28"/>
      <c r="H859" s="28"/>
      <c r="I859" s="28"/>
      <c r="J859" s="29"/>
      <c r="L859" s="28"/>
      <c r="M859" s="28"/>
      <c r="N859" s="30"/>
    </row>
    <row r="860" ht="14.25" customHeight="1">
      <c r="G860" s="28"/>
      <c r="H860" s="28"/>
      <c r="I860" s="28"/>
      <c r="J860" s="29"/>
      <c r="L860" s="28"/>
      <c r="M860" s="28"/>
      <c r="N860" s="30"/>
    </row>
    <row r="861" ht="14.25" customHeight="1">
      <c r="G861" s="28"/>
      <c r="H861" s="28"/>
      <c r="I861" s="28"/>
      <c r="J861" s="29"/>
      <c r="L861" s="28"/>
      <c r="M861" s="28"/>
      <c r="N861" s="30"/>
    </row>
    <row r="862" ht="14.25" customHeight="1">
      <c r="G862" s="28"/>
      <c r="H862" s="28"/>
      <c r="I862" s="28"/>
      <c r="J862" s="29"/>
      <c r="L862" s="28"/>
      <c r="M862" s="28"/>
      <c r="N862" s="30"/>
    </row>
    <row r="863" ht="14.25" customHeight="1">
      <c r="G863" s="28"/>
      <c r="H863" s="28"/>
      <c r="I863" s="28"/>
      <c r="J863" s="29"/>
      <c r="L863" s="28"/>
      <c r="M863" s="28"/>
      <c r="N863" s="30"/>
    </row>
    <row r="864" ht="14.25" customHeight="1">
      <c r="G864" s="28"/>
      <c r="H864" s="28"/>
      <c r="I864" s="28"/>
      <c r="J864" s="29"/>
      <c r="L864" s="28"/>
      <c r="M864" s="28"/>
      <c r="N864" s="30"/>
    </row>
    <row r="865" ht="14.25" customHeight="1">
      <c r="G865" s="28"/>
      <c r="H865" s="28"/>
      <c r="I865" s="28"/>
      <c r="J865" s="29"/>
      <c r="L865" s="28"/>
      <c r="M865" s="28"/>
      <c r="N865" s="30"/>
    </row>
    <row r="866" ht="14.25" customHeight="1">
      <c r="G866" s="28"/>
      <c r="H866" s="28"/>
      <c r="I866" s="28"/>
      <c r="J866" s="29"/>
      <c r="L866" s="28"/>
      <c r="M866" s="28"/>
      <c r="N866" s="30"/>
    </row>
    <row r="867" ht="14.25" customHeight="1">
      <c r="G867" s="28"/>
      <c r="H867" s="28"/>
      <c r="I867" s="28"/>
      <c r="J867" s="29"/>
      <c r="L867" s="28"/>
      <c r="M867" s="28"/>
      <c r="N867" s="30"/>
    </row>
    <row r="868" ht="14.25" customHeight="1">
      <c r="G868" s="28"/>
      <c r="H868" s="28"/>
      <c r="I868" s="28"/>
      <c r="J868" s="29"/>
      <c r="L868" s="28"/>
      <c r="M868" s="28"/>
      <c r="N868" s="30"/>
    </row>
    <row r="869" ht="14.25" customHeight="1">
      <c r="G869" s="28"/>
      <c r="H869" s="28"/>
      <c r="I869" s="28"/>
      <c r="J869" s="29"/>
      <c r="L869" s="28"/>
      <c r="M869" s="28"/>
      <c r="N869" s="30"/>
    </row>
    <row r="870" ht="14.25" customHeight="1">
      <c r="G870" s="28"/>
      <c r="H870" s="28"/>
      <c r="I870" s="28"/>
      <c r="J870" s="29"/>
      <c r="L870" s="28"/>
      <c r="M870" s="28"/>
      <c r="N870" s="30"/>
    </row>
    <row r="871" ht="14.25" customHeight="1">
      <c r="G871" s="28"/>
      <c r="H871" s="28"/>
      <c r="I871" s="28"/>
      <c r="J871" s="29"/>
      <c r="L871" s="28"/>
      <c r="M871" s="28"/>
      <c r="N871" s="30"/>
    </row>
    <row r="872" ht="14.25" customHeight="1">
      <c r="G872" s="28"/>
      <c r="H872" s="28"/>
      <c r="I872" s="28"/>
      <c r="J872" s="29"/>
      <c r="L872" s="28"/>
      <c r="M872" s="28"/>
      <c r="N872" s="30"/>
    </row>
    <row r="873" ht="14.25" customHeight="1">
      <c r="G873" s="28"/>
      <c r="H873" s="28"/>
      <c r="I873" s="28"/>
      <c r="J873" s="29"/>
      <c r="L873" s="28"/>
      <c r="M873" s="28"/>
      <c r="N873" s="30"/>
    </row>
    <row r="874" ht="14.25" customHeight="1">
      <c r="G874" s="28"/>
      <c r="H874" s="28"/>
      <c r="I874" s="28"/>
      <c r="J874" s="29"/>
      <c r="L874" s="28"/>
      <c r="M874" s="28"/>
      <c r="N874" s="30"/>
    </row>
    <row r="875" ht="14.25" customHeight="1">
      <c r="G875" s="28"/>
      <c r="H875" s="28"/>
      <c r="I875" s="28"/>
      <c r="J875" s="29"/>
      <c r="L875" s="28"/>
      <c r="M875" s="28"/>
      <c r="N875" s="30"/>
    </row>
    <row r="876" ht="14.25" customHeight="1">
      <c r="G876" s="28"/>
      <c r="H876" s="28"/>
      <c r="I876" s="28"/>
      <c r="J876" s="29"/>
      <c r="L876" s="28"/>
      <c r="M876" s="28"/>
      <c r="N876" s="30"/>
    </row>
    <row r="877" ht="14.25" customHeight="1">
      <c r="G877" s="28"/>
      <c r="H877" s="28"/>
      <c r="I877" s="28"/>
      <c r="J877" s="29"/>
      <c r="L877" s="28"/>
      <c r="M877" s="28"/>
      <c r="N877" s="30"/>
    </row>
    <row r="878" ht="14.25" customHeight="1">
      <c r="G878" s="28"/>
      <c r="H878" s="28"/>
      <c r="I878" s="28"/>
      <c r="J878" s="29"/>
      <c r="L878" s="28"/>
      <c r="M878" s="28"/>
      <c r="N878" s="30"/>
    </row>
    <row r="879" ht="14.25" customHeight="1">
      <c r="G879" s="28"/>
      <c r="H879" s="28"/>
      <c r="I879" s="28"/>
      <c r="J879" s="29"/>
      <c r="L879" s="28"/>
      <c r="M879" s="28"/>
      <c r="N879" s="30"/>
    </row>
    <row r="880" ht="14.25" customHeight="1">
      <c r="G880" s="28"/>
      <c r="H880" s="28"/>
      <c r="I880" s="28"/>
      <c r="J880" s="29"/>
      <c r="L880" s="28"/>
      <c r="M880" s="28"/>
      <c r="N880" s="30"/>
    </row>
    <row r="881" ht="14.25" customHeight="1">
      <c r="G881" s="28"/>
      <c r="H881" s="28"/>
      <c r="I881" s="28"/>
      <c r="J881" s="29"/>
      <c r="L881" s="28"/>
      <c r="M881" s="28"/>
      <c r="N881" s="30"/>
    </row>
    <row r="882" ht="14.25" customHeight="1">
      <c r="G882" s="28"/>
      <c r="H882" s="28"/>
      <c r="I882" s="28"/>
      <c r="J882" s="29"/>
      <c r="L882" s="28"/>
      <c r="M882" s="28"/>
      <c r="N882" s="30"/>
    </row>
    <row r="883" ht="14.25" customHeight="1">
      <c r="G883" s="28"/>
      <c r="H883" s="28"/>
      <c r="I883" s="28"/>
      <c r="J883" s="29"/>
      <c r="L883" s="28"/>
      <c r="M883" s="28"/>
      <c r="N883" s="30"/>
    </row>
    <row r="884" ht="14.25" customHeight="1">
      <c r="G884" s="28"/>
      <c r="H884" s="28"/>
      <c r="I884" s="28"/>
      <c r="J884" s="29"/>
      <c r="L884" s="28"/>
      <c r="M884" s="28"/>
      <c r="N884" s="30"/>
    </row>
    <row r="885" ht="14.25" customHeight="1">
      <c r="G885" s="28"/>
      <c r="H885" s="28"/>
      <c r="I885" s="28"/>
      <c r="J885" s="29"/>
      <c r="L885" s="28"/>
      <c r="M885" s="28"/>
      <c r="N885" s="30"/>
    </row>
    <row r="886" ht="14.25" customHeight="1">
      <c r="G886" s="28"/>
      <c r="H886" s="28"/>
      <c r="I886" s="28"/>
      <c r="J886" s="29"/>
      <c r="L886" s="28"/>
      <c r="M886" s="28"/>
      <c r="N886" s="30"/>
    </row>
    <row r="887" ht="14.25" customHeight="1">
      <c r="G887" s="28"/>
      <c r="H887" s="28"/>
      <c r="I887" s="28"/>
      <c r="J887" s="29"/>
      <c r="L887" s="28"/>
      <c r="M887" s="28"/>
      <c r="N887" s="30"/>
    </row>
    <row r="888" ht="14.25" customHeight="1">
      <c r="G888" s="28"/>
      <c r="H888" s="28"/>
      <c r="I888" s="28"/>
      <c r="J888" s="29"/>
      <c r="L888" s="28"/>
      <c r="M888" s="28"/>
      <c r="N888" s="30"/>
    </row>
    <row r="889" ht="14.25" customHeight="1">
      <c r="G889" s="28"/>
      <c r="H889" s="28"/>
      <c r="I889" s="28"/>
      <c r="J889" s="29"/>
      <c r="L889" s="28"/>
      <c r="M889" s="28"/>
      <c r="N889" s="30"/>
    </row>
    <row r="890" ht="14.25" customHeight="1">
      <c r="G890" s="28"/>
      <c r="H890" s="28"/>
      <c r="I890" s="28"/>
      <c r="J890" s="29"/>
      <c r="L890" s="28"/>
      <c r="M890" s="28"/>
      <c r="N890" s="30"/>
    </row>
    <row r="891" ht="14.25" customHeight="1">
      <c r="G891" s="28"/>
      <c r="H891" s="28"/>
      <c r="I891" s="28"/>
      <c r="J891" s="29"/>
      <c r="L891" s="28"/>
      <c r="M891" s="28"/>
      <c r="N891" s="30"/>
    </row>
    <row r="892" ht="14.25" customHeight="1">
      <c r="G892" s="28"/>
      <c r="H892" s="28"/>
      <c r="I892" s="28"/>
      <c r="J892" s="29"/>
      <c r="L892" s="28"/>
      <c r="M892" s="28"/>
      <c r="N892" s="30"/>
    </row>
    <row r="893" ht="14.25" customHeight="1">
      <c r="G893" s="28"/>
      <c r="H893" s="28"/>
      <c r="I893" s="28"/>
      <c r="J893" s="29"/>
      <c r="L893" s="28"/>
      <c r="M893" s="28"/>
      <c r="N893" s="30"/>
    </row>
    <row r="894" ht="14.25" customHeight="1">
      <c r="G894" s="28"/>
      <c r="H894" s="28"/>
      <c r="I894" s="28"/>
      <c r="J894" s="29"/>
      <c r="L894" s="28"/>
      <c r="M894" s="28"/>
      <c r="N894" s="30"/>
    </row>
    <row r="895" ht="14.25" customHeight="1">
      <c r="G895" s="28"/>
      <c r="H895" s="28"/>
      <c r="I895" s="28"/>
      <c r="J895" s="29"/>
      <c r="L895" s="28"/>
      <c r="M895" s="28"/>
      <c r="N895" s="30"/>
    </row>
    <row r="896" ht="14.25" customHeight="1">
      <c r="G896" s="28"/>
      <c r="H896" s="28"/>
      <c r="I896" s="28"/>
      <c r="J896" s="29"/>
      <c r="L896" s="28"/>
      <c r="M896" s="28"/>
      <c r="N896" s="30"/>
    </row>
    <row r="897" ht="14.25" customHeight="1">
      <c r="G897" s="28"/>
      <c r="H897" s="28"/>
      <c r="I897" s="28"/>
      <c r="J897" s="29"/>
      <c r="L897" s="28"/>
      <c r="M897" s="28"/>
      <c r="N897" s="30"/>
    </row>
    <row r="898" ht="14.25" customHeight="1">
      <c r="G898" s="28"/>
      <c r="H898" s="28"/>
      <c r="I898" s="28"/>
      <c r="J898" s="29"/>
      <c r="L898" s="28"/>
      <c r="M898" s="28"/>
      <c r="N898" s="30"/>
    </row>
    <row r="899" ht="14.25" customHeight="1">
      <c r="G899" s="28"/>
      <c r="H899" s="28"/>
      <c r="I899" s="28"/>
      <c r="J899" s="29"/>
      <c r="L899" s="28"/>
      <c r="M899" s="28"/>
      <c r="N899" s="30"/>
    </row>
    <row r="900" ht="14.25" customHeight="1">
      <c r="G900" s="28"/>
      <c r="H900" s="28"/>
      <c r="I900" s="28"/>
      <c r="J900" s="29"/>
      <c r="L900" s="28"/>
      <c r="M900" s="28"/>
      <c r="N900" s="30"/>
    </row>
    <row r="901" ht="14.25" customHeight="1">
      <c r="G901" s="28"/>
      <c r="H901" s="28"/>
      <c r="I901" s="28"/>
      <c r="J901" s="29"/>
      <c r="L901" s="28"/>
      <c r="M901" s="28"/>
      <c r="N901" s="30"/>
    </row>
    <row r="902" ht="14.25" customHeight="1">
      <c r="G902" s="28"/>
      <c r="H902" s="28"/>
      <c r="I902" s="28"/>
      <c r="J902" s="29"/>
      <c r="L902" s="28"/>
      <c r="M902" s="28"/>
      <c r="N902" s="30"/>
    </row>
    <row r="903" ht="14.25" customHeight="1">
      <c r="G903" s="28"/>
      <c r="H903" s="28"/>
      <c r="I903" s="28"/>
      <c r="J903" s="29"/>
      <c r="L903" s="28"/>
      <c r="M903" s="28"/>
      <c r="N903" s="30"/>
    </row>
    <row r="904" ht="14.25" customHeight="1">
      <c r="G904" s="28"/>
      <c r="H904" s="28"/>
      <c r="I904" s="28"/>
      <c r="J904" s="29"/>
      <c r="L904" s="28"/>
      <c r="M904" s="28"/>
      <c r="N904" s="30"/>
    </row>
    <row r="905" ht="14.25" customHeight="1">
      <c r="G905" s="28"/>
      <c r="H905" s="28"/>
      <c r="I905" s="28"/>
      <c r="J905" s="29"/>
      <c r="L905" s="28"/>
      <c r="M905" s="28"/>
      <c r="N905" s="30"/>
    </row>
    <row r="906" ht="14.25" customHeight="1">
      <c r="G906" s="28"/>
      <c r="H906" s="28"/>
      <c r="I906" s="28"/>
      <c r="J906" s="29"/>
      <c r="L906" s="28"/>
      <c r="M906" s="28"/>
      <c r="N906" s="30"/>
    </row>
    <row r="907" ht="14.25" customHeight="1">
      <c r="G907" s="28"/>
      <c r="H907" s="28"/>
      <c r="I907" s="28"/>
      <c r="J907" s="29"/>
      <c r="L907" s="28"/>
      <c r="M907" s="28"/>
      <c r="N907" s="30"/>
    </row>
    <row r="908" ht="14.25" customHeight="1">
      <c r="G908" s="28"/>
      <c r="H908" s="28"/>
      <c r="I908" s="28"/>
      <c r="J908" s="29"/>
      <c r="L908" s="28"/>
      <c r="M908" s="28"/>
      <c r="N908" s="30"/>
    </row>
    <row r="909" ht="14.25" customHeight="1">
      <c r="G909" s="28"/>
      <c r="H909" s="28"/>
      <c r="I909" s="28"/>
      <c r="J909" s="29"/>
      <c r="L909" s="28"/>
      <c r="M909" s="28"/>
      <c r="N909" s="30"/>
    </row>
    <row r="910" ht="14.25" customHeight="1">
      <c r="G910" s="28"/>
      <c r="H910" s="28"/>
      <c r="I910" s="28"/>
      <c r="J910" s="29"/>
      <c r="L910" s="28"/>
      <c r="M910" s="28"/>
      <c r="N910" s="30"/>
    </row>
    <row r="911" ht="14.25" customHeight="1">
      <c r="G911" s="28"/>
      <c r="H911" s="28"/>
      <c r="I911" s="28"/>
      <c r="J911" s="29"/>
      <c r="L911" s="28"/>
      <c r="M911" s="28"/>
      <c r="N911" s="30"/>
    </row>
    <row r="912" ht="14.25" customHeight="1">
      <c r="G912" s="28"/>
      <c r="H912" s="28"/>
      <c r="I912" s="28"/>
      <c r="J912" s="29"/>
      <c r="L912" s="28"/>
      <c r="M912" s="28"/>
      <c r="N912" s="30"/>
    </row>
    <row r="913" ht="14.25" customHeight="1">
      <c r="G913" s="28"/>
      <c r="H913" s="28"/>
      <c r="I913" s="28"/>
      <c r="J913" s="29"/>
      <c r="L913" s="28"/>
      <c r="M913" s="28"/>
      <c r="N913" s="30"/>
    </row>
    <row r="914" ht="14.25" customHeight="1">
      <c r="G914" s="28"/>
      <c r="H914" s="28"/>
      <c r="I914" s="28"/>
      <c r="J914" s="29"/>
      <c r="L914" s="28"/>
      <c r="M914" s="28"/>
      <c r="N914" s="30"/>
    </row>
    <row r="915" ht="14.25" customHeight="1">
      <c r="G915" s="28"/>
      <c r="H915" s="28"/>
      <c r="I915" s="28"/>
      <c r="J915" s="29"/>
      <c r="L915" s="28"/>
      <c r="M915" s="28"/>
      <c r="N915" s="30"/>
    </row>
    <row r="916" ht="14.25" customHeight="1">
      <c r="G916" s="28"/>
      <c r="H916" s="28"/>
      <c r="I916" s="28"/>
      <c r="J916" s="29"/>
      <c r="L916" s="28"/>
      <c r="M916" s="28"/>
      <c r="N916" s="30"/>
    </row>
    <row r="917" ht="14.25" customHeight="1">
      <c r="G917" s="28"/>
      <c r="H917" s="28"/>
      <c r="I917" s="28"/>
      <c r="J917" s="29"/>
      <c r="L917" s="28"/>
      <c r="M917" s="28"/>
      <c r="N917" s="30"/>
    </row>
    <row r="918" ht="14.25" customHeight="1">
      <c r="G918" s="28"/>
      <c r="H918" s="28"/>
      <c r="I918" s="28"/>
      <c r="J918" s="29"/>
      <c r="L918" s="28"/>
      <c r="M918" s="28"/>
      <c r="N918" s="30"/>
    </row>
    <row r="919" ht="14.25" customHeight="1">
      <c r="G919" s="28"/>
      <c r="H919" s="28"/>
      <c r="I919" s="28"/>
      <c r="J919" s="29"/>
      <c r="L919" s="28"/>
      <c r="M919" s="28"/>
      <c r="N919" s="30"/>
    </row>
    <row r="920" ht="14.25" customHeight="1">
      <c r="G920" s="28"/>
      <c r="H920" s="28"/>
      <c r="I920" s="28"/>
      <c r="J920" s="29"/>
      <c r="L920" s="28"/>
      <c r="M920" s="28"/>
      <c r="N920" s="30"/>
    </row>
    <row r="921" ht="14.25" customHeight="1">
      <c r="G921" s="28"/>
      <c r="H921" s="28"/>
      <c r="I921" s="28"/>
      <c r="J921" s="29"/>
      <c r="L921" s="28"/>
      <c r="M921" s="28"/>
      <c r="N921" s="30"/>
    </row>
    <row r="922" ht="14.25" customHeight="1">
      <c r="G922" s="28"/>
      <c r="H922" s="28"/>
      <c r="I922" s="28"/>
      <c r="J922" s="29"/>
      <c r="L922" s="28"/>
      <c r="M922" s="28"/>
      <c r="N922" s="30"/>
    </row>
    <row r="923" ht="14.25" customHeight="1">
      <c r="G923" s="28"/>
      <c r="H923" s="28"/>
      <c r="I923" s="28"/>
      <c r="J923" s="29"/>
      <c r="L923" s="28"/>
      <c r="M923" s="28"/>
      <c r="N923" s="30"/>
    </row>
    <row r="924" ht="14.25" customHeight="1">
      <c r="G924" s="28"/>
      <c r="H924" s="28"/>
      <c r="I924" s="28"/>
      <c r="J924" s="29"/>
      <c r="L924" s="28"/>
      <c r="M924" s="28"/>
      <c r="N924" s="30"/>
    </row>
    <row r="925" ht="14.25" customHeight="1">
      <c r="G925" s="28"/>
      <c r="H925" s="28"/>
      <c r="I925" s="28"/>
      <c r="J925" s="29"/>
      <c r="L925" s="28"/>
      <c r="M925" s="28"/>
      <c r="N925" s="30"/>
    </row>
    <row r="926" ht="14.25" customHeight="1">
      <c r="G926" s="28"/>
      <c r="H926" s="28"/>
      <c r="I926" s="28"/>
      <c r="J926" s="29"/>
      <c r="L926" s="28"/>
      <c r="M926" s="28"/>
      <c r="N926" s="30"/>
    </row>
    <row r="927" ht="14.25" customHeight="1">
      <c r="G927" s="28"/>
      <c r="H927" s="28"/>
      <c r="I927" s="28"/>
      <c r="J927" s="29"/>
      <c r="L927" s="28"/>
      <c r="M927" s="28"/>
      <c r="N927" s="30"/>
    </row>
    <row r="928" ht="14.25" customHeight="1">
      <c r="G928" s="28"/>
      <c r="H928" s="28"/>
      <c r="I928" s="28"/>
      <c r="J928" s="29"/>
      <c r="L928" s="28"/>
      <c r="M928" s="28"/>
      <c r="N928" s="30"/>
    </row>
    <row r="929" ht="14.25" customHeight="1">
      <c r="G929" s="28"/>
      <c r="H929" s="28"/>
      <c r="I929" s="28"/>
      <c r="J929" s="29"/>
      <c r="L929" s="28"/>
      <c r="M929" s="28"/>
      <c r="N929" s="30"/>
    </row>
    <row r="930" ht="14.25" customHeight="1">
      <c r="G930" s="28"/>
      <c r="H930" s="28"/>
      <c r="I930" s="28"/>
      <c r="J930" s="29"/>
      <c r="L930" s="28"/>
      <c r="M930" s="28"/>
      <c r="N930" s="30"/>
    </row>
    <row r="931" ht="14.25" customHeight="1">
      <c r="G931" s="28"/>
      <c r="H931" s="28"/>
      <c r="I931" s="28"/>
      <c r="J931" s="29"/>
      <c r="L931" s="28"/>
      <c r="M931" s="28"/>
      <c r="N931" s="30"/>
    </row>
    <row r="932" ht="14.25" customHeight="1">
      <c r="G932" s="28"/>
      <c r="H932" s="28"/>
      <c r="I932" s="28"/>
      <c r="J932" s="29"/>
      <c r="L932" s="28"/>
      <c r="M932" s="28"/>
      <c r="N932" s="30"/>
    </row>
    <row r="933" ht="14.25" customHeight="1">
      <c r="G933" s="28"/>
      <c r="H933" s="28"/>
      <c r="I933" s="28"/>
      <c r="J933" s="29"/>
      <c r="L933" s="28"/>
      <c r="M933" s="28"/>
      <c r="N933" s="30"/>
    </row>
    <row r="934" ht="14.25" customHeight="1">
      <c r="G934" s="28"/>
      <c r="H934" s="28"/>
      <c r="I934" s="28"/>
      <c r="J934" s="29"/>
      <c r="L934" s="28"/>
      <c r="M934" s="28"/>
      <c r="N934" s="30"/>
    </row>
    <row r="935" ht="14.25" customHeight="1">
      <c r="G935" s="28"/>
      <c r="H935" s="28"/>
      <c r="I935" s="28"/>
      <c r="J935" s="29"/>
      <c r="L935" s="28"/>
      <c r="M935" s="28"/>
      <c r="N935" s="30"/>
    </row>
    <row r="936" ht="14.25" customHeight="1">
      <c r="G936" s="28"/>
      <c r="H936" s="28"/>
      <c r="I936" s="28"/>
      <c r="J936" s="29"/>
      <c r="L936" s="28"/>
      <c r="M936" s="28"/>
      <c r="N936" s="30"/>
    </row>
    <row r="937" ht="14.25" customHeight="1">
      <c r="G937" s="28"/>
      <c r="H937" s="28"/>
      <c r="I937" s="28"/>
      <c r="J937" s="29"/>
      <c r="L937" s="28"/>
      <c r="M937" s="28"/>
      <c r="N937" s="30"/>
    </row>
    <row r="938" ht="14.25" customHeight="1">
      <c r="G938" s="28"/>
      <c r="H938" s="28"/>
      <c r="I938" s="28"/>
      <c r="J938" s="29"/>
      <c r="L938" s="28"/>
      <c r="M938" s="28"/>
      <c r="N938" s="30"/>
    </row>
    <row r="939" ht="14.25" customHeight="1">
      <c r="G939" s="28"/>
      <c r="H939" s="28"/>
      <c r="I939" s="28"/>
      <c r="J939" s="29"/>
      <c r="L939" s="28"/>
      <c r="M939" s="28"/>
      <c r="N939" s="30"/>
    </row>
    <row r="940" ht="14.25" customHeight="1">
      <c r="G940" s="28"/>
      <c r="H940" s="28"/>
      <c r="I940" s="28"/>
      <c r="J940" s="29"/>
      <c r="L940" s="28"/>
      <c r="M940" s="28"/>
      <c r="N940" s="30"/>
    </row>
    <row r="941" ht="14.25" customHeight="1">
      <c r="G941" s="28"/>
      <c r="H941" s="28"/>
      <c r="I941" s="28"/>
      <c r="J941" s="29"/>
      <c r="L941" s="28"/>
      <c r="M941" s="28"/>
      <c r="N941" s="30"/>
    </row>
    <row r="942" ht="14.25" customHeight="1">
      <c r="G942" s="28"/>
      <c r="H942" s="28"/>
      <c r="I942" s="28"/>
      <c r="J942" s="29"/>
      <c r="L942" s="28"/>
      <c r="M942" s="28"/>
      <c r="N942" s="30"/>
    </row>
    <row r="943" ht="14.25" customHeight="1">
      <c r="G943" s="28"/>
      <c r="H943" s="28"/>
      <c r="I943" s="28"/>
      <c r="J943" s="29"/>
      <c r="L943" s="28"/>
      <c r="M943" s="28"/>
      <c r="N943" s="30"/>
    </row>
    <row r="944" ht="14.25" customHeight="1">
      <c r="G944" s="28"/>
      <c r="H944" s="28"/>
      <c r="I944" s="28"/>
      <c r="J944" s="29"/>
      <c r="L944" s="28"/>
      <c r="M944" s="28"/>
      <c r="N944" s="30"/>
    </row>
    <row r="945" ht="14.25" customHeight="1">
      <c r="G945" s="28"/>
      <c r="H945" s="28"/>
      <c r="I945" s="28"/>
      <c r="J945" s="29"/>
      <c r="L945" s="28"/>
      <c r="M945" s="28"/>
      <c r="N945" s="30"/>
    </row>
    <row r="946" ht="14.25" customHeight="1">
      <c r="G946" s="28"/>
      <c r="H946" s="28"/>
      <c r="I946" s="28"/>
      <c r="J946" s="29"/>
      <c r="L946" s="28"/>
      <c r="M946" s="28"/>
      <c r="N946" s="30"/>
    </row>
    <row r="947" ht="14.25" customHeight="1">
      <c r="G947" s="28"/>
      <c r="H947" s="28"/>
      <c r="I947" s="28"/>
      <c r="J947" s="29"/>
      <c r="L947" s="28"/>
      <c r="M947" s="28"/>
      <c r="N947" s="30"/>
    </row>
    <row r="948" ht="14.25" customHeight="1">
      <c r="G948" s="28"/>
      <c r="H948" s="28"/>
      <c r="I948" s="28"/>
      <c r="J948" s="29"/>
      <c r="L948" s="28"/>
      <c r="M948" s="28"/>
      <c r="N948" s="30"/>
    </row>
    <row r="949" ht="14.25" customHeight="1">
      <c r="G949" s="28"/>
      <c r="H949" s="28"/>
      <c r="I949" s="28"/>
      <c r="J949" s="29"/>
      <c r="L949" s="28"/>
      <c r="M949" s="28"/>
      <c r="N949" s="30"/>
    </row>
    <row r="950" ht="14.25" customHeight="1">
      <c r="G950" s="28"/>
      <c r="H950" s="28"/>
      <c r="I950" s="28"/>
      <c r="J950" s="29"/>
      <c r="L950" s="28"/>
      <c r="M950" s="28"/>
      <c r="N950" s="30"/>
    </row>
    <row r="951" ht="14.25" customHeight="1">
      <c r="G951" s="28"/>
      <c r="H951" s="28"/>
      <c r="I951" s="28"/>
      <c r="J951" s="29"/>
      <c r="L951" s="28"/>
      <c r="M951" s="28"/>
      <c r="N951" s="30"/>
    </row>
    <row r="952" ht="14.25" customHeight="1">
      <c r="G952" s="28"/>
      <c r="H952" s="28"/>
      <c r="I952" s="28"/>
      <c r="J952" s="29"/>
      <c r="L952" s="28"/>
      <c r="M952" s="28"/>
      <c r="N952" s="30"/>
    </row>
    <row r="953" ht="14.25" customHeight="1">
      <c r="G953" s="28"/>
      <c r="H953" s="28"/>
      <c r="I953" s="28"/>
      <c r="J953" s="29"/>
      <c r="L953" s="28"/>
      <c r="M953" s="28"/>
      <c r="N953" s="30"/>
    </row>
    <row r="954" ht="14.25" customHeight="1">
      <c r="G954" s="28"/>
      <c r="H954" s="28"/>
      <c r="I954" s="28"/>
      <c r="J954" s="29"/>
      <c r="L954" s="28"/>
      <c r="M954" s="28"/>
      <c r="N954" s="30"/>
    </row>
    <row r="955" ht="14.25" customHeight="1">
      <c r="G955" s="28"/>
      <c r="H955" s="28"/>
      <c r="I955" s="28"/>
      <c r="J955" s="29"/>
      <c r="L955" s="28"/>
      <c r="M955" s="28"/>
      <c r="N955" s="30"/>
    </row>
    <row r="956" ht="14.25" customHeight="1">
      <c r="G956" s="28"/>
      <c r="H956" s="28"/>
      <c r="I956" s="28"/>
      <c r="J956" s="29"/>
      <c r="L956" s="28"/>
      <c r="M956" s="28"/>
      <c r="N956" s="30"/>
    </row>
    <row r="957" ht="14.25" customHeight="1">
      <c r="G957" s="28"/>
      <c r="H957" s="28"/>
      <c r="I957" s="28"/>
      <c r="J957" s="29"/>
      <c r="L957" s="28"/>
      <c r="M957" s="28"/>
      <c r="N957" s="30"/>
    </row>
    <row r="958" ht="14.25" customHeight="1">
      <c r="G958" s="28"/>
      <c r="H958" s="28"/>
      <c r="I958" s="28"/>
      <c r="J958" s="29"/>
      <c r="L958" s="28"/>
      <c r="M958" s="28"/>
      <c r="N958" s="30"/>
    </row>
    <row r="959" ht="14.25" customHeight="1">
      <c r="G959" s="28"/>
      <c r="H959" s="28"/>
      <c r="I959" s="28"/>
      <c r="J959" s="29"/>
      <c r="L959" s="28"/>
      <c r="M959" s="28"/>
      <c r="N959" s="30"/>
    </row>
    <row r="960" ht="14.25" customHeight="1">
      <c r="G960" s="28"/>
      <c r="H960" s="28"/>
      <c r="I960" s="28"/>
      <c r="J960" s="29"/>
      <c r="L960" s="28"/>
      <c r="M960" s="28"/>
      <c r="N960" s="30"/>
    </row>
    <row r="961" ht="14.25" customHeight="1">
      <c r="G961" s="28"/>
      <c r="H961" s="28"/>
      <c r="I961" s="28"/>
      <c r="J961" s="29"/>
      <c r="L961" s="28"/>
      <c r="M961" s="28"/>
      <c r="N961" s="30"/>
    </row>
    <row r="962" ht="14.25" customHeight="1">
      <c r="G962" s="28"/>
      <c r="H962" s="28"/>
      <c r="I962" s="28"/>
      <c r="J962" s="29"/>
      <c r="L962" s="28"/>
      <c r="M962" s="28"/>
      <c r="N962" s="30"/>
    </row>
    <row r="963" ht="14.25" customHeight="1">
      <c r="G963" s="28"/>
      <c r="H963" s="28"/>
      <c r="I963" s="28"/>
      <c r="J963" s="29"/>
      <c r="L963" s="28"/>
      <c r="M963" s="28"/>
      <c r="N963" s="30"/>
    </row>
    <row r="964" ht="14.25" customHeight="1">
      <c r="G964" s="28"/>
      <c r="H964" s="28"/>
      <c r="I964" s="28"/>
      <c r="J964" s="29"/>
      <c r="L964" s="28"/>
      <c r="M964" s="28"/>
      <c r="N964" s="30"/>
    </row>
    <row r="965" ht="14.25" customHeight="1">
      <c r="G965" s="28"/>
      <c r="H965" s="28"/>
      <c r="I965" s="28"/>
      <c r="J965" s="29"/>
      <c r="L965" s="28"/>
      <c r="M965" s="28"/>
      <c r="N965" s="30"/>
    </row>
    <row r="966" ht="14.25" customHeight="1">
      <c r="G966" s="28"/>
      <c r="H966" s="28"/>
      <c r="I966" s="28"/>
      <c r="J966" s="29"/>
      <c r="L966" s="28"/>
      <c r="M966" s="28"/>
      <c r="N966" s="30"/>
    </row>
    <row r="967" ht="14.25" customHeight="1">
      <c r="G967" s="28"/>
      <c r="H967" s="28"/>
      <c r="I967" s="28"/>
      <c r="J967" s="29"/>
      <c r="L967" s="28"/>
      <c r="M967" s="28"/>
      <c r="N967" s="30"/>
    </row>
    <row r="968" ht="14.25" customHeight="1">
      <c r="G968" s="28"/>
      <c r="H968" s="28"/>
      <c r="I968" s="28"/>
      <c r="J968" s="29"/>
      <c r="L968" s="28"/>
      <c r="M968" s="28"/>
      <c r="N968" s="30"/>
    </row>
    <row r="969" ht="14.25" customHeight="1">
      <c r="G969" s="28"/>
      <c r="H969" s="28"/>
      <c r="I969" s="28"/>
      <c r="J969" s="29"/>
      <c r="L969" s="28"/>
      <c r="M969" s="28"/>
      <c r="N969" s="30"/>
    </row>
    <row r="970" ht="14.25" customHeight="1">
      <c r="G970" s="28"/>
      <c r="H970" s="28"/>
      <c r="I970" s="28"/>
      <c r="J970" s="29"/>
      <c r="L970" s="28"/>
      <c r="M970" s="28"/>
      <c r="N970" s="30"/>
    </row>
    <row r="971" ht="14.25" customHeight="1">
      <c r="G971" s="28"/>
      <c r="H971" s="28"/>
      <c r="I971" s="28"/>
      <c r="J971" s="29"/>
      <c r="L971" s="28"/>
      <c r="M971" s="28"/>
      <c r="N971" s="30"/>
    </row>
    <row r="972" ht="14.25" customHeight="1">
      <c r="G972" s="28"/>
      <c r="H972" s="28"/>
      <c r="I972" s="28"/>
      <c r="J972" s="29"/>
      <c r="L972" s="28"/>
      <c r="M972" s="28"/>
      <c r="N972" s="30"/>
    </row>
    <row r="973" ht="14.25" customHeight="1">
      <c r="G973" s="28"/>
      <c r="H973" s="28"/>
      <c r="I973" s="28"/>
      <c r="J973" s="29"/>
      <c r="L973" s="28"/>
      <c r="M973" s="28"/>
      <c r="N973" s="30"/>
    </row>
    <row r="974" ht="14.25" customHeight="1">
      <c r="G974" s="28"/>
      <c r="H974" s="28"/>
      <c r="I974" s="28"/>
      <c r="J974" s="29"/>
      <c r="L974" s="28"/>
      <c r="M974" s="28"/>
      <c r="N974" s="30"/>
    </row>
    <row r="975" ht="14.25" customHeight="1">
      <c r="G975" s="28"/>
      <c r="H975" s="28"/>
      <c r="I975" s="28"/>
      <c r="J975" s="29"/>
      <c r="L975" s="28"/>
      <c r="M975" s="28"/>
      <c r="N975" s="30"/>
    </row>
    <row r="976" ht="14.25" customHeight="1">
      <c r="G976" s="28"/>
      <c r="H976" s="28"/>
      <c r="I976" s="28"/>
      <c r="J976" s="29"/>
      <c r="L976" s="28"/>
      <c r="M976" s="28"/>
      <c r="N976" s="30"/>
    </row>
    <row r="977" ht="14.25" customHeight="1">
      <c r="G977" s="28"/>
      <c r="H977" s="28"/>
      <c r="I977" s="28"/>
      <c r="J977" s="29"/>
      <c r="L977" s="28"/>
      <c r="M977" s="28"/>
      <c r="N977" s="30"/>
    </row>
    <row r="978" ht="14.25" customHeight="1">
      <c r="G978" s="28"/>
      <c r="H978" s="28"/>
      <c r="I978" s="28"/>
      <c r="J978" s="29"/>
      <c r="L978" s="28"/>
      <c r="M978" s="28"/>
      <c r="N978" s="30"/>
    </row>
    <row r="979" ht="14.25" customHeight="1">
      <c r="G979" s="28"/>
      <c r="H979" s="28"/>
      <c r="I979" s="28"/>
      <c r="J979" s="29"/>
      <c r="L979" s="28"/>
      <c r="M979" s="28"/>
      <c r="N979" s="30"/>
    </row>
    <row r="980" ht="14.25" customHeight="1">
      <c r="G980" s="28"/>
      <c r="H980" s="28"/>
      <c r="I980" s="28"/>
      <c r="J980" s="29"/>
      <c r="L980" s="28"/>
      <c r="M980" s="28"/>
      <c r="N980" s="30"/>
    </row>
    <row r="981" ht="14.25" customHeight="1">
      <c r="G981" s="28"/>
      <c r="H981" s="28"/>
      <c r="I981" s="28"/>
      <c r="J981" s="29"/>
      <c r="L981" s="28"/>
      <c r="M981" s="28"/>
      <c r="N981" s="30"/>
    </row>
    <row r="982" ht="14.25" customHeight="1">
      <c r="G982" s="28"/>
      <c r="H982" s="28"/>
      <c r="I982" s="28"/>
      <c r="J982" s="29"/>
      <c r="L982" s="28"/>
      <c r="M982" s="28"/>
      <c r="N982" s="30"/>
    </row>
    <row r="983" ht="14.25" customHeight="1">
      <c r="G983" s="28"/>
      <c r="H983" s="28"/>
      <c r="I983" s="28"/>
      <c r="J983" s="29"/>
      <c r="L983" s="28"/>
      <c r="M983" s="28"/>
      <c r="N983" s="30"/>
    </row>
    <row r="984" ht="14.25" customHeight="1">
      <c r="G984" s="28"/>
      <c r="H984" s="28"/>
      <c r="I984" s="28"/>
      <c r="J984" s="29"/>
      <c r="L984" s="28"/>
      <c r="M984" s="28"/>
      <c r="N984" s="30"/>
    </row>
    <row r="985" ht="14.25" customHeight="1">
      <c r="G985" s="28"/>
      <c r="H985" s="28"/>
      <c r="I985" s="28"/>
      <c r="J985" s="29"/>
      <c r="L985" s="28"/>
      <c r="M985" s="28"/>
      <c r="N985" s="30"/>
    </row>
    <row r="986" ht="14.25" customHeight="1">
      <c r="G986" s="28"/>
      <c r="H986" s="28"/>
      <c r="I986" s="28"/>
      <c r="J986" s="29"/>
      <c r="L986" s="28"/>
      <c r="M986" s="28"/>
      <c r="N986" s="30"/>
    </row>
    <row r="987" ht="14.25" customHeight="1">
      <c r="G987" s="28"/>
      <c r="H987" s="28"/>
      <c r="I987" s="28"/>
      <c r="J987" s="29"/>
      <c r="L987" s="28"/>
      <c r="M987" s="28"/>
      <c r="N987" s="30"/>
    </row>
    <row r="988" ht="14.25" customHeight="1">
      <c r="G988" s="28"/>
      <c r="H988" s="28"/>
      <c r="I988" s="28"/>
      <c r="J988" s="29"/>
      <c r="L988" s="28"/>
      <c r="M988" s="28"/>
      <c r="N988" s="30"/>
    </row>
    <row r="989" ht="14.25" customHeight="1">
      <c r="G989" s="28"/>
      <c r="H989" s="28"/>
      <c r="I989" s="28"/>
      <c r="J989" s="29"/>
      <c r="L989" s="28"/>
      <c r="M989" s="28"/>
      <c r="N989" s="30"/>
    </row>
    <row r="990" ht="14.25" customHeight="1">
      <c r="G990" s="28"/>
      <c r="H990" s="28"/>
      <c r="I990" s="28"/>
      <c r="J990" s="29"/>
      <c r="L990" s="28"/>
      <c r="M990" s="28"/>
      <c r="N990" s="30"/>
    </row>
    <row r="991" ht="14.25" customHeight="1">
      <c r="G991" s="28"/>
      <c r="H991" s="28"/>
      <c r="I991" s="28"/>
      <c r="J991" s="29"/>
      <c r="L991" s="28"/>
      <c r="M991" s="28"/>
      <c r="N991" s="30"/>
    </row>
    <row r="992" ht="14.25" customHeight="1">
      <c r="G992" s="28"/>
      <c r="H992" s="28"/>
      <c r="I992" s="28"/>
      <c r="J992" s="29"/>
      <c r="L992" s="28"/>
      <c r="M992" s="28"/>
      <c r="N992" s="30"/>
    </row>
    <row r="993" ht="14.25" customHeight="1">
      <c r="G993" s="28"/>
      <c r="H993" s="28"/>
      <c r="I993" s="28"/>
      <c r="J993" s="29"/>
      <c r="L993" s="28"/>
      <c r="M993" s="28"/>
      <c r="N993" s="30"/>
    </row>
    <row r="994" ht="14.25" customHeight="1">
      <c r="G994" s="28"/>
      <c r="H994" s="28"/>
      <c r="I994" s="28"/>
      <c r="J994" s="29"/>
      <c r="L994" s="28"/>
      <c r="M994" s="28"/>
      <c r="N994" s="30"/>
    </row>
    <row r="995" ht="14.25" customHeight="1">
      <c r="G995" s="28"/>
      <c r="H995" s="28"/>
      <c r="I995" s="28"/>
      <c r="J995" s="29"/>
      <c r="L995" s="28"/>
      <c r="M995" s="28"/>
      <c r="N995" s="30"/>
    </row>
    <row r="996" ht="14.25" customHeight="1">
      <c r="G996" s="28"/>
      <c r="H996" s="28"/>
      <c r="I996" s="28"/>
      <c r="J996" s="29"/>
      <c r="L996" s="28"/>
      <c r="M996" s="28"/>
      <c r="N996" s="30"/>
    </row>
    <row r="997" ht="14.25" customHeight="1">
      <c r="G997" s="28"/>
      <c r="H997" s="28"/>
      <c r="I997" s="28"/>
      <c r="J997" s="29"/>
      <c r="L997" s="28"/>
      <c r="M997" s="28"/>
      <c r="N997" s="30"/>
    </row>
    <row r="998" ht="14.25" customHeight="1">
      <c r="G998" s="28"/>
      <c r="H998" s="28"/>
      <c r="I998" s="28"/>
      <c r="J998" s="29"/>
      <c r="L998" s="28"/>
      <c r="M998" s="28"/>
      <c r="N998" s="30"/>
    </row>
    <row r="999" ht="14.25" customHeight="1">
      <c r="G999" s="28"/>
      <c r="H999" s="28"/>
      <c r="I999" s="28"/>
      <c r="J999" s="29"/>
      <c r="L999" s="28"/>
      <c r="M999" s="28"/>
      <c r="N999" s="30"/>
    </row>
    <row r="1000" ht="14.25" customHeight="1">
      <c r="G1000" s="28"/>
      <c r="H1000" s="28"/>
      <c r="I1000" s="28"/>
      <c r="J1000" s="29"/>
      <c r="L1000" s="28"/>
      <c r="M1000" s="28"/>
      <c r="N1000" s="30"/>
    </row>
  </sheetData>
  <dataValidations>
    <dataValidation type="custom" allowBlank="1" showDropDown="1" sqref="B2:J188 N2:N188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2014-11-10T02:29:32Z</dcterms:created>
  <dc:creator>A. Aghili</dc:creator>
</cp:coreProperties>
</file>