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_04_12" sheetId="1" r:id="rId4"/>
    <sheet state="visible" name="2023_05_24" sheetId="2" r:id="rId5"/>
    <sheet state="visible" name="2023_05_31" sheetId="3" r:id="rId6"/>
  </sheets>
  <definedNames/>
  <calcPr/>
</workbook>
</file>

<file path=xl/sharedStrings.xml><?xml version="1.0" encoding="utf-8"?>
<sst xmlns="http://schemas.openxmlformats.org/spreadsheetml/2006/main" count="173" uniqueCount="59">
  <si>
    <t>Name</t>
  </si>
  <si>
    <t>Surname</t>
  </si>
  <si>
    <t>G</t>
  </si>
  <si>
    <t>Mark</t>
  </si>
  <si>
    <t>Points</t>
  </si>
  <si>
    <t>Luca</t>
  </si>
  <si>
    <t>Baglietto</t>
  </si>
  <si>
    <t>9-</t>
  </si>
  <si>
    <t>Costantino</t>
  </si>
  <si>
    <t>Roggero</t>
  </si>
  <si>
    <t>9+</t>
  </si>
  <si>
    <t>Matteo</t>
  </si>
  <si>
    <t>Lin</t>
  </si>
  <si>
    <t>9 ½</t>
  </si>
  <si>
    <t>Leonardo</t>
  </si>
  <si>
    <t>Zanardi</t>
  </si>
  <si>
    <t>Giorgia</t>
  </si>
  <si>
    <t>Molinari</t>
  </si>
  <si>
    <t>Filippo</t>
  </si>
  <si>
    <t>Porcile</t>
  </si>
  <si>
    <t>Claudia</t>
  </si>
  <si>
    <t>Perkola</t>
  </si>
  <si>
    <t>Lorenzo</t>
  </si>
  <si>
    <t>Frittoli</t>
  </si>
  <si>
    <t>8 ½</t>
  </si>
  <si>
    <t>Alessandro</t>
  </si>
  <si>
    <t>Lugaro</t>
  </si>
  <si>
    <t>Alessio</t>
  </si>
  <si>
    <t>Botta</t>
  </si>
  <si>
    <t>Minetti</t>
  </si>
  <si>
    <t>Giulio</t>
  </si>
  <si>
    <t>Surdich</t>
  </si>
  <si>
    <t>Todde</t>
  </si>
  <si>
    <t>Berenice</t>
  </si>
  <si>
    <t>Dapino</t>
  </si>
  <si>
    <t>4 ½</t>
  </si>
  <si>
    <t>Francesco</t>
  </si>
  <si>
    <t>Portella</t>
  </si>
  <si>
    <t>Christian</t>
  </si>
  <si>
    <t>Moretti</t>
  </si>
  <si>
    <t>Sara</t>
  </si>
  <si>
    <t>Zumiani</t>
  </si>
  <si>
    <t>Xuan Di</t>
  </si>
  <si>
    <t>Hu</t>
  </si>
  <si>
    <t>Marco</t>
  </si>
  <si>
    <t>Hunag</t>
  </si>
  <si>
    <t>8-</t>
  </si>
  <si>
    <t>Fabrizio</t>
  </si>
  <si>
    <t>Verani</t>
  </si>
  <si>
    <t>Lidia</t>
  </si>
  <si>
    <t>Galvani Vezzi</t>
  </si>
  <si>
    <t>Marazzi</t>
  </si>
  <si>
    <t>#</t>
  </si>
  <si>
    <t>s</t>
  </si>
  <si>
    <t>Altieri</t>
  </si>
  <si>
    <t>Alberto</t>
  </si>
  <si>
    <t>Huang</t>
  </si>
  <si>
    <t>Costantino Luigi</t>
  </si>
  <si>
    <t>Rogialli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</si>
</sst>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/>
    <font>
      <i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theme="9"/>
        <bgColor theme="9"/>
      </patternFill>
    </fill>
    <fill>
      <patternFill patternType="solid">
        <fgColor rgb="FF76A5AF"/>
        <bgColor rgb="FF76A5AF"/>
      </patternFill>
    </fill>
    <fill>
      <patternFill patternType="solid">
        <fgColor rgb="FFE69138"/>
        <bgColor rgb="FFE69138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45818E"/>
        <bgColor rgb="FF45818E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3D85C6"/>
        <bgColor rgb="FF3D85C6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A4C2F4"/>
        <bgColor rgb="FFA4C2F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2" numFmtId="0" xfId="0" applyBorder="1" applyFont="1"/>
    <xf borderId="2" fillId="3" fontId="3" numFmtId="0" xfId="0" applyAlignment="1" applyBorder="1" applyFill="1" applyFont="1">
      <alignment horizontal="right" readingOrder="0" vertical="center"/>
    </xf>
    <xf borderId="3" fillId="4" fontId="2" numFmtId="0" xfId="0" applyBorder="1" applyFill="1" applyFont="1"/>
    <xf borderId="1" fillId="3" fontId="3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1" fillId="5" fontId="4" numFmtId="0" xfId="0" applyAlignment="1" applyBorder="1" applyFill="1" applyFon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horizontal="center" readingOrder="0" vertical="center"/>
    </xf>
    <xf borderId="1" fillId="6" fontId="1" numFmtId="0" xfId="0" applyAlignment="1" applyBorder="1" applyFill="1" applyFont="1">
      <alignment horizontal="center" readingOrder="0" vertical="center"/>
    </xf>
    <xf borderId="1" fillId="5" fontId="1" numFmtId="2" xfId="0" applyAlignment="1" applyBorder="1" applyFont="1" applyNumberFormat="1">
      <alignment horizontal="center" readingOrder="0" vertical="center"/>
    </xf>
    <xf borderId="1" fillId="7" fontId="1" numFmtId="2" xfId="0" applyAlignment="1" applyBorder="1" applyFill="1" applyFont="1" applyNumberForma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8" fontId="4" numFmtId="0" xfId="0" applyAlignment="1" applyBorder="1" applyFill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8" fontId="4" numFmtId="0" xfId="0" applyAlignment="1" applyBorder="1" applyFont="1">
      <alignment horizontal="center" readingOrder="0" vertical="center"/>
    </xf>
    <xf borderId="1" fillId="4" fontId="1" numFmtId="2" xfId="0" applyAlignment="1" applyBorder="1" applyFont="1" applyNumberFormat="1">
      <alignment horizontal="center" readingOrder="0" vertical="center"/>
    </xf>
    <xf borderId="1" fillId="9" fontId="4" numFmtId="0" xfId="0" applyAlignment="1" applyBorder="1" applyFill="1" applyFont="1">
      <alignment horizontal="center" readingOrder="0" vertical="center"/>
    </xf>
    <xf borderId="1" fillId="10" fontId="4" numFmtId="0" xfId="0" applyAlignment="1" applyBorder="1" applyFill="1" applyFont="1">
      <alignment horizontal="center" readingOrder="0" vertical="center"/>
    </xf>
    <xf borderId="1" fillId="11" fontId="4" numFmtId="0" xfId="0" applyAlignment="1" applyBorder="1" applyFill="1" applyFont="1">
      <alignment horizontal="center" readingOrder="0" vertical="center"/>
    </xf>
    <xf borderId="1" fillId="12" fontId="4" numFmtId="0" xfId="0" applyAlignment="1" applyBorder="1" applyFill="1" applyFont="1">
      <alignment horizontal="center" readingOrder="0" vertical="center"/>
    </xf>
    <xf borderId="1" fillId="13" fontId="4" numFmtId="0" xfId="0" applyAlignment="1" applyBorder="1" applyFill="1" applyFont="1">
      <alignment horizontal="center" readingOrder="0" vertical="center"/>
    </xf>
    <xf borderId="1" fillId="14" fontId="4" numFmtId="0" xfId="0" applyAlignment="1" applyBorder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15" fontId="4" numFmtId="0" xfId="0" applyAlignment="1" applyBorder="1" applyFill="1" applyFont="1">
      <alignment horizontal="center" readingOrder="0" vertical="center"/>
    </xf>
    <xf borderId="1" fillId="16" fontId="4" numFmtId="0" xfId="0" applyAlignment="1" applyBorder="1" applyFill="1" applyFont="1">
      <alignment horizontal="center" readingOrder="0" vertical="center"/>
    </xf>
    <xf borderId="1" fillId="10" fontId="4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horizontal="center"/>
    </xf>
    <xf borderId="3" fillId="5" fontId="5" numFmtId="0" xfId="0" applyAlignment="1" applyBorder="1" applyFont="1">
      <alignment horizontal="center"/>
    </xf>
    <xf borderId="3" fillId="17" fontId="5" numFmtId="0" xfId="0" applyAlignment="1" applyBorder="1" applyFill="1" applyFont="1">
      <alignment horizontal="center"/>
    </xf>
    <xf borderId="3" fillId="5" fontId="6" numFmtId="2" xfId="0" applyAlignment="1" applyBorder="1" applyFont="1" applyNumberFormat="1">
      <alignment horizontal="center"/>
    </xf>
    <xf borderId="1" fillId="4" fontId="5" numFmtId="0" xfId="0" applyAlignment="1" applyBorder="1" applyFont="1">
      <alignment horizontal="center"/>
    </xf>
    <xf borderId="3" fillId="4" fontId="5" numFmtId="0" xfId="0" applyAlignment="1" applyBorder="1" applyFont="1">
      <alignment horizontal="center"/>
    </xf>
    <xf borderId="3" fillId="4" fontId="6" numFmtId="2" xfId="0" applyAlignment="1" applyBorder="1" applyFont="1" applyNumberFormat="1">
      <alignment horizontal="center"/>
    </xf>
    <xf borderId="1" fillId="18" fontId="4" numFmtId="0" xfId="0" applyAlignment="1" applyBorder="1" applyFill="1" applyFont="1">
      <alignment horizontal="center" readingOrder="0" vertical="center"/>
    </xf>
    <xf borderId="1" fillId="18" fontId="4" numFmtId="0" xfId="0" applyAlignment="1" applyBorder="1" applyFont="1">
      <alignment horizontal="center" readingOrder="0" vertical="center"/>
    </xf>
    <xf borderId="1" fillId="19" fontId="4" numFmtId="0" xfId="0" applyAlignment="1" applyBorder="1" applyFill="1" applyFont="1">
      <alignment horizontal="center" readingOrder="0" vertical="center"/>
    </xf>
    <xf borderId="1" fillId="20" fontId="4" numFmtId="0" xfId="0" applyAlignment="1" applyBorder="1" applyFill="1" applyFont="1">
      <alignment horizontal="center" readingOrder="0" vertical="center"/>
    </xf>
    <xf borderId="1" fillId="21" fontId="4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3" fillId="4" fontId="6" numFmtId="2" xfId="0" applyAlignment="1" applyBorder="1" applyFont="1" applyNumberFormat="1">
      <alignment horizontal="center" vertical="bottom"/>
    </xf>
    <xf borderId="1" fillId="22" fontId="4" numFmtId="0" xfId="0" applyAlignment="1" applyBorder="1" applyFill="1" applyFont="1">
      <alignment horizontal="center" readingOrder="0" vertical="center"/>
    </xf>
    <xf borderId="1" fillId="23" fontId="4" numFmtId="0" xfId="0" applyAlignment="1" applyBorder="1" applyFill="1" applyFont="1">
      <alignment horizontal="center" readingOrder="0" vertical="center"/>
    </xf>
    <xf borderId="0" fillId="5" fontId="4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4" fillId="2" fontId="2" numFmtId="0" xfId="0" applyBorder="1" applyFont="1"/>
    <xf borderId="1" fillId="16" fontId="4" numFmtId="2" xfId="0" applyAlignment="1" applyBorder="1" applyFont="1" applyNumberFormat="1">
      <alignment horizontal="center" readingOrder="0" vertical="center"/>
    </xf>
    <xf borderId="1" fillId="12" fontId="4" numFmtId="2" xfId="0" applyAlignment="1" applyBorder="1" applyFont="1" applyNumberFormat="1">
      <alignment horizontal="center" readingOrder="0" vertical="center"/>
    </xf>
    <xf borderId="1" fillId="18" fontId="4" numFmtId="2" xfId="0" applyAlignment="1" applyBorder="1" applyFont="1" applyNumberFormat="1">
      <alignment horizontal="center" readingOrder="0" vertical="center"/>
    </xf>
    <xf borderId="1" fillId="24" fontId="4" numFmtId="2" xfId="0" applyAlignment="1" applyBorder="1" applyFill="1" applyFont="1" applyNumberFormat="1">
      <alignment horizontal="center" readingOrder="0" vertical="center"/>
    </xf>
    <xf borderId="1" fillId="17" fontId="4" numFmtId="2" xfId="0" applyAlignment="1" applyBorder="1" applyFont="1" applyNumberFormat="1">
      <alignment horizontal="center" readingOrder="0" vertical="center"/>
    </xf>
    <xf borderId="1" fillId="10" fontId="1" numFmtId="2" xfId="0" applyAlignment="1" applyBorder="1" applyFont="1" applyNumberFormat="1">
      <alignment horizontal="center" readingOrder="0" vertical="center"/>
    </xf>
    <xf borderId="1" fillId="5" fontId="4" numFmtId="2" xfId="0" applyAlignment="1" applyBorder="1" applyFont="1" applyNumberFormat="1">
      <alignment horizontal="center" readingOrder="0" vertical="center"/>
    </xf>
    <xf borderId="1" fillId="22" fontId="4" numFmtId="2" xfId="0" applyAlignment="1" applyBorder="1" applyFont="1" applyNumberFormat="1">
      <alignment horizontal="center" readingOrder="0" vertical="center"/>
    </xf>
    <xf borderId="1" fillId="25" fontId="4" numFmtId="2" xfId="0" applyAlignment="1" applyBorder="1" applyFill="1" applyFont="1" applyNumberFormat="1">
      <alignment horizontal="center" readingOrder="0" vertical="center"/>
    </xf>
    <xf borderId="1" fillId="26" fontId="4" numFmtId="2" xfId="0" applyAlignment="1" applyBorder="1" applyFill="1" applyFont="1" applyNumberFormat="1">
      <alignment horizontal="center" readingOrder="0" vertical="center"/>
    </xf>
    <xf borderId="1" fillId="9" fontId="4" numFmtId="2" xfId="0" applyAlignment="1" applyBorder="1" applyFont="1" applyNumberFormat="1">
      <alignment horizontal="center" readingOrder="0" vertical="center"/>
    </xf>
    <xf borderId="1" fillId="27" fontId="4" numFmtId="2" xfId="0" applyAlignment="1" applyBorder="1" applyFill="1" applyFont="1" applyNumberFormat="1">
      <alignment horizontal="center" readingOrder="0" vertical="center"/>
    </xf>
    <xf borderId="1" fillId="28" fontId="4" numFmtId="2" xfId="0" applyAlignment="1" applyBorder="1" applyFill="1" applyFont="1" applyNumberFormat="1">
      <alignment horizontal="center" readingOrder="0" vertical="center"/>
    </xf>
    <xf borderId="1" fillId="14" fontId="4" numFmtId="2" xfId="0" applyAlignment="1" applyBorder="1" applyFont="1" applyNumberFormat="1">
      <alignment horizontal="center" readingOrder="0" vertical="center"/>
    </xf>
    <xf borderId="3" fillId="5" fontId="4" numFmtId="0" xfId="0" applyAlignment="1" applyBorder="1" applyFont="1">
      <alignment horizontal="center" readingOrder="0" vertical="center"/>
    </xf>
    <xf borderId="0" fillId="5" fontId="1" numFmtId="2" xfId="0" applyAlignment="1" applyFont="1" applyNumberFormat="1">
      <alignment horizontal="center" readingOrder="0" vertical="center"/>
    </xf>
    <xf borderId="0" fillId="4" fontId="1" numFmtId="2" xfId="0" applyAlignment="1" applyFont="1" applyNumberFormat="1">
      <alignment horizontal="center" readingOrder="0" vertical="center"/>
    </xf>
    <xf borderId="1" fillId="3" fontId="4" numFmtId="2" xfId="0" applyAlignment="1" applyBorder="1" applyFont="1" applyNumberFormat="1">
      <alignment horizontal="center" readingOrder="0" vertical="center"/>
    </xf>
    <xf borderId="3" fillId="4" fontId="4" numFmtId="0" xfId="0" applyAlignment="1" applyBorder="1" applyFont="1">
      <alignment horizontal="center" readingOrder="0" vertical="center"/>
    </xf>
    <xf borderId="1" fillId="4" fontId="4" numFmtId="2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2" xfId="0" applyAlignment="1" applyBorder="1" applyFont="1" applyNumberFormat="1">
      <alignment horizontal="right" readingOrder="0" vertical="center"/>
    </xf>
    <xf borderId="3" fillId="0" fontId="4" numFmtId="0" xfId="0" applyAlignment="1" applyBorder="1" applyFont="1">
      <alignment horizontal="center" readingOrder="0" vertical="center"/>
    </xf>
    <xf borderId="3" fillId="5" fontId="5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 vertical="bottom"/>
    </xf>
    <xf borderId="1" fillId="5" fontId="5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</cellXfs>
  <cellStyles count="1">
    <cellStyle xfId="0" name="Normal" builtinId="0"/>
  </cellStyles>
  <dxfs count="5">
    <dxf>
      <font>
        <b/>
        <color theme="5"/>
      </font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2023_05_3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C25" displayName="Table_1" name="Table_1" id="1">
  <tableColumns count="3">
    <tableColumn name="Surname" id="1"/>
    <tableColumn name="Name" id="2"/>
    <tableColumn name="Mark" id="3"/>
  </tableColumns>
  <tableStyleInfo name="2023_05_3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3" max="3" width="5.75"/>
    <col customWidth="1" min="4" max="5" width="6.13"/>
    <col customWidth="1" min="6" max="30" width="5.75"/>
  </cols>
  <sheetData>
    <row r="1">
      <c r="A1" s="1" t="s">
        <v>0</v>
      </c>
      <c r="B1" s="1" t="s">
        <v>1</v>
      </c>
      <c r="C1" s="1" t="s">
        <v>2</v>
      </c>
      <c r="D1" s="1">
        <v>1.0</v>
      </c>
      <c r="E1" s="1">
        <f t="shared" ref="E1:AB1" si="1">D1+1</f>
        <v>2</v>
      </c>
      <c r="F1" s="1">
        <f t="shared" si="1"/>
        <v>3</v>
      </c>
      <c r="G1" s="1">
        <f t="shared" si="1"/>
        <v>4</v>
      </c>
      <c r="H1" s="1">
        <f t="shared" si="1"/>
        <v>5</v>
      </c>
      <c r="I1" s="1">
        <f t="shared" si="1"/>
        <v>6</v>
      </c>
      <c r="J1" s="1">
        <f t="shared" si="1"/>
        <v>7</v>
      </c>
      <c r="K1" s="1">
        <f t="shared" si="1"/>
        <v>8</v>
      </c>
      <c r="L1" s="1">
        <f t="shared" si="1"/>
        <v>9</v>
      </c>
      <c r="M1" s="1">
        <f t="shared" si="1"/>
        <v>10</v>
      </c>
      <c r="N1" s="1">
        <f t="shared" si="1"/>
        <v>11</v>
      </c>
      <c r="O1" s="1">
        <f t="shared" si="1"/>
        <v>12</v>
      </c>
      <c r="P1" s="1">
        <f t="shared" si="1"/>
        <v>13</v>
      </c>
      <c r="Q1" s="1">
        <f t="shared" si="1"/>
        <v>14</v>
      </c>
      <c r="R1" s="1">
        <f t="shared" si="1"/>
        <v>15</v>
      </c>
      <c r="S1" s="1">
        <f t="shared" si="1"/>
        <v>16</v>
      </c>
      <c r="T1" s="1">
        <f t="shared" si="1"/>
        <v>17</v>
      </c>
      <c r="U1" s="1">
        <f t="shared" si="1"/>
        <v>18</v>
      </c>
      <c r="V1" s="1">
        <f t="shared" si="1"/>
        <v>19</v>
      </c>
      <c r="W1" s="1">
        <f t="shared" si="1"/>
        <v>20</v>
      </c>
      <c r="X1" s="1">
        <f t="shared" si="1"/>
        <v>21</v>
      </c>
      <c r="Y1" s="1">
        <f t="shared" si="1"/>
        <v>22</v>
      </c>
      <c r="Z1" s="1">
        <f t="shared" si="1"/>
        <v>23</v>
      </c>
      <c r="AA1" s="1">
        <f t="shared" si="1"/>
        <v>24</v>
      </c>
      <c r="AB1" s="1">
        <f t="shared" si="1"/>
        <v>25</v>
      </c>
      <c r="AC1" s="2" t="s">
        <v>3</v>
      </c>
      <c r="AD1" s="3"/>
    </row>
    <row r="2">
      <c r="A2" s="4" t="s">
        <v>4</v>
      </c>
      <c r="B2" s="5"/>
      <c r="C2" s="6">
        <v>1.0</v>
      </c>
      <c r="D2" s="6">
        <v>3.0</v>
      </c>
      <c r="E2" s="6">
        <v>9.0</v>
      </c>
      <c r="F2" s="6">
        <v>3.0</v>
      </c>
      <c r="G2" s="6">
        <v>3.0</v>
      </c>
      <c r="H2" s="6">
        <v>3.0</v>
      </c>
      <c r="I2" s="6">
        <v>3.0</v>
      </c>
      <c r="J2" s="6">
        <v>3.0</v>
      </c>
      <c r="K2" s="6">
        <v>3.0</v>
      </c>
      <c r="L2" s="6">
        <v>3.0</v>
      </c>
      <c r="M2" s="6">
        <v>2.0</v>
      </c>
      <c r="N2" s="6">
        <v>3.0</v>
      </c>
      <c r="O2" s="6">
        <v>4.0</v>
      </c>
      <c r="P2" s="6">
        <v>5.0</v>
      </c>
      <c r="Q2" s="6">
        <v>12.0</v>
      </c>
      <c r="R2" s="6">
        <v>4.0</v>
      </c>
      <c r="S2" s="6">
        <v>2.0</v>
      </c>
      <c r="T2" s="6">
        <v>2.0</v>
      </c>
      <c r="U2" s="6">
        <v>9.0</v>
      </c>
      <c r="V2" s="6">
        <v>2.0</v>
      </c>
      <c r="W2" s="6">
        <v>3.0</v>
      </c>
      <c r="X2" s="6">
        <v>3.0</v>
      </c>
      <c r="Y2" s="6">
        <v>2.0</v>
      </c>
      <c r="Z2" s="6">
        <v>2.0</v>
      </c>
      <c r="AA2" s="6">
        <v>2.0</v>
      </c>
      <c r="AB2" s="6">
        <v>3.0</v>
      </c>
      <c r="AC2" s="7">
        <f>sum(D2:AB2)</f>
        <v>93</v>
      </c>
      <c r="AD2" s="5"/>
    </row>
    <row r="3">
      <c r="A3" s="8" t="s">
        <v>5</v>
      </c>
      <c r="B3" s="9" t="s">
        <v>6</v>
      </c>
      <c r="C3" s="10">
        <f>C$2</f>
        <v>1</v>
      </c>
      <c r="D3" s="11">
        <f t="shared" ref="D3:E3" si="2">D$2*1.05</f>
        <v>3.15</v>
      </c>
      <c r="E3" s="11">
        <f t="shared" si="2"/>
        <v>9.45</v>
      </c>
      <c r="F3" s="11">
        <f>F$2*0.9*1.05</f>
        <v>2.835</v>
      </c>
      <c r="G3" s="11">
        <f>G$2*1.05</f>
        <v>3.15</v>
      </c>
      <c r="H3" s="11">
        <f t="shared" ref="H3:N3" si="3">H$2*0.9*1.05</f>
        <v>2.835</v>
      </c>
      <c r="I3" s="11">
        <f t="shared" si="3"/>
        <v>2.835</v>
      </c>
      <c r="J3" s="11">
        <f t="shared" si="3"/>
        <v>2.835</v>
      </c>
      <c r="K3" s="11">
        <f t="shared" si="3"/>
        <v>2.835</v>
      </c>
      <c r="L3" s="11">
        <f t="shared" si="3"/>
        <v>2.835</v>
      </c>
      <c r="M3" s="11">
        <f t="shared" si="3"/>
        <v>1.89</v>
      </c>
      <c r="N3" s="11">
        <f t="shared" si="3"/>
        <v>2.835</v>
      </c>
      <c r="O3" s="11">
        <f t="shared" ref="O3:P3" si="4">O$2*1.05</f>
        <v>4.2</v>
      </c>
      <c r="P3" s="11">
        <f t="shared" si="4"/>
        <v>5.25</v>
      </c>
      <c r="Q3" s="11">
        <f>Q$2*0.5*1.05</f>
        <v>6.3</v>
      </c>
      <c r="R3" s="11">
        <f t="shared" ref="R3:S3" si="5">R$2*0.8*1.05</f>
        <v>3.36</v>
      </c>
      <c r="S3" s="11">
        <f t="shared" si="5"/>
        <v>1.68</v>
      </c>
      <c r="T3" s="11">
        <f>T$2*1.05</f>
        <v>2.1</v>
      </c>
      <c r="U3" s="11">
        <f>U$2*0.95*1.05</f>
        <v>8.9775</v>
      </c>
      <c r="V3" s="11">
        <f>V$2*0.9*1.05</f>
        <v>1.89</v>
      </c>
      <c r="W3" s="11">
        <f t="shared" ref="W3:Z3" si="6">W$2*1*1.05</f>
        <v>3.15</v>
      </c>
      <c r="X3" s="11">
        <f t="shared" si="6"/>
        <v>3.15</v>
      </c>
      <c r="Y3" s="11">
        <f t="shared" si="6"/>
        <v>2.1</v>
      </c>
      <c r="Z3" s="11">
        <f t="shared" si="6"/>
        <v>2.1</v>
      </c>
      <c r="AA3" s="10">
        <f t="shared" ref="AA3:AB3" si="7">AA$2*0</f>
        <v>0</v>
      </c>
      <c r="AB3" s="10">
        <f t="shared" si="7"/>
        <v>0</v>
      </c>
      <c r="AC3" s="12">
        <f t="shared" ref="AC3:AC24" si="15">sum(C3:AB3)/$AC$2*10</f>
        <v>8.897043011</v>
      </c>
      <c r="AD3" s="13" t="s">
        <v>7</v>
      </c>
    </row>
    <row r="4">
      <c r="A4" s="14" t="s">
        <v>8</v>
      </c>
      <c r="B4" s="14" t="s">
        <v>9</v>
      </c>
      <c r="C4" s="14">
        <f>C2*0.9</f>
        <v>0.9</v>
      </c>
      <c r="D4" s="11">
        <f>D$2*0.9*1.05</f>
        <v>2.835</v>
      </c>
      <c r="E4" s="15">
        <f>E$2*0.9</f>
        <v>8.1</v>
      </c>
      <c r="F4" s="15">
        <f t="shared" ref="F4:G4" si="8">F$2*0.95</f>
        <v>2.85</v>
      </c>
      <c r="G4" s="15">
        <f t="shared" si="8"/>
        <v>2.85</v>
      </c>
      <c r="H4" s="15">
        <f t="shared" ref="H4:I4" si="9">$F$2*0.75</f>
        <v>2.25</v>
      </c>
      <c r="I4" s="15">
        <f t="shared" si="9"/>
        <v>2.25</v>
      </c>
      <c r="J4" s="15">
        <f>J$2*0.8</f>
        <v>2.4</v>
      </c>
      <c r="K4" s="15">
        <f t="shared" ref="K4:L4" si="10">K$2</f>
        <v>3</v>
      </c>
      <c r="L4" s="15">
        <f t="shared" si="10"/>
        <v>3</v>
      </c>
      <c r="M4" s="16">
        <f>M$2*0</f>
        <v>0</v>
      </c>
      <c r="N4" s="15">
        <f t="shared" ref="N4:P4" si="11">N$2*0.99</f>
        <v>2.97</v>
      </c>
      <c r="O4" s="15">
        <f t="shared" si="11"/>
        <v>3.96</v>
      </c>
      <c r="P4" s="15">
        <f t="shared" si="11"/>
        <v>4.95</v>
      </c>
      <c r="Q4" s="15">
        <f t="shared" ref="Q4:Q8" si="20">Q$2*1</f>
        <v>12</v>
      </c>
      <c r="R4" s="15">
        <f t="shared" ref="R4:R8" si="21">R$2*0.8</f>
        <v>3.2</v>
      </c>
      <c r="S4" s="15">
        <f t="shared" ref="S4:T4" si="12">S$2*1</f>
        <v>2</v>
      </c>
      <c r="T4" s="15">
        <f t="shared" si="12"/>
        <v>2</v>
      </c>
      <c r="U4" s="15">
        <f t="shared" ref="U4:V4" si="13">U$2*0.9</f>
        <v>8.1</v>
      </c>
      <c r="V4" s="15">
        <f t="shared" si="13"/>
        <v>1.8</v>
      </c>
      <c r="W4" s="15">
        <f t="shared" ref="W4:W5" si="24">W$2*1</f>
        <v>3</v>
      </c>
      <c r="X4" s="17">
        <f t="shared" ref="X4:X13" si="25">X$2*0.5</f>
        <v>1.5</v>
      </c>
      <c r="Y4" s="17">
        <f t="shared" ref="Y4:AB4" si="14">Y$2*1</f>
        <v>2</v>
      </c>
      <c r="Z4" s="17">
        <f t="shared" si="14"/>
        <v>2</v>
      </c>
      <c r="AA4" s="17">
        <f t="shared" si="14"/>
        <v>2</v>
      </c>
      <c r="AB4" s="17">
        <f t="shared" si="14"/>
        <v>3</v>
      </c>
      <c r="AC4" s="18">
        <f t="shared" si="15"/>
        <v>9.130645161</v>
      </c>
      <c r="AD4" s="13" t="s">
        <v>10</v>
      </c>
    </row>
    <row r="5">
      <c r="A5" s="8" t="s">
        <v>11</v>
      </c>
      <c r="B5" s="8" t="s">
        <v>12</v>
      </c>
      <c r="C5" s="10">
        <f t="shared" ref="C5:D5" si="16">C$2</f>
        <v>1</v>
      </c>
      <c r="D5" s="19">
        <f t="shared" si="16"/>
        <v>3</v>
      </c>
      <c r="E5" s="20">
        <f t="shared" ref="E5:E6" si="28">E$2*0.95</f>
        <v>8.55</v>
      </c>
      <c r="F5" s="21">
        <f t="shared" ref="F5:F6" si="29">F$2*0.9</f>
        <v>2.7</v>
      </c>
      <c r="G5" s="22">
        <f>G$2</f>
        <v>3</v>
      </c>
      <c r="H5" s="23">
        <f t="shared" ref="H5:K5" si="17">H$2*0.9</f>
        <v>2.7</v>
      </c>
      <c r="I5" s="20">
        <f t="shared" si="17"/>
        <v>2.7</v>
      </c>
      <c r="J5" s="10">
        <f t="shared" si="17"/>
        <v>2.7</v>
      </c>
      <c r="K5" s="10">
        <f t="shared" si="17"/>
        <v>2.7</v>
      </c>
      <c r="L5" s="10">
        <f t="shared" ref="L5:M5" si="18">L$2</f>
        <v>3</v>
      </c>
      <c r="M5" s="10">
        <f t="shared" si="18"/>
        <v>2</v>
      </c>
      <c r="N5" s="15">
        <f t="shared" ref="N5:P5" si="19">N$2*0.99</f>
        <v>2.97</v>
      </c>
      <c r="O5" s="15">
        <f t="shared" si="19"/>
        <v>3.96</v>
      </c>
      <c r="P5" s="15">
        <f t="shared" si="19"/>
        <v>4.95</v>
      </c>
      <c r="Q5" s="15">
        <f t="shared" si="20"/>
        <v>12</v>
      </c>
      <c r="R5" s="20">
        <f t="shared" si="21"/>
        <v>3.2</v>
      </c>
      <c r="S5" s="20">
        <f t="shared" ref="S5:T5" si="22">S$2*1</f>
        <v>2</v>
      </c>
      <c r="T5" s="20">
        <f t="shared" si="22"/>
        <v>2</v>
      </c>
      <c r="U5" s="20">
        <f t="shared" ref="U5:V5" si="23">U$2*0.95</f>
        <v>8.55</v>
      </c>
      <c r="V5" s="20">
        <f t="shared" si="23"/>
        <v>1.9</v>
      </c>
      <c r="W5" s="20">
        <f t="shared" si="24"/>
        <v>3</v>
      </c>
      <c r="X5" s="17">
        <f t="shared" si="25"/>
        <v>1.5</v>
      </c>
      <c r="Y5" s="17">
        <f t="shared" ref="Y5:AB5" si="26">Y$2*1</f>
        <v>2</v>
      </c>
      <c r="Z5" s="17">
        <f t="shared" si="26"/>
        <v>2</v>
      </c>
      <c r="AA5" s="17">
        <f t="shared" si="26"/>
        <v>2</v>
      </c>
      <c r="AB5" s="17">
        <f t="shared" si="26"/>
        <v>3</v>
      </c>
      <c r="AC5" s="12">
        <f t="shared" si="15"/>
        <v>9.578494624</v>
      </c>
      <c r="AD5" s="13" t="s">
        <v>13</v>
      </c>
    </row>
    <row r="6">
      <c r="A6" s="14" t="s">
        <v>14</v>
      </c>
      <c r="B6" s="14" t="s">
        <v>15</v>
      </c>
      <c r="C6" s="16">
        <f t="shared" ref="C6:D6" si="27">C$2</f>
        <v>1</v>
      </c>
      <c r="D6" s="24">
        <f t="shared" si="27"/>
        <v>3</v>
      </c>
      <c r="E6" s="19">
        <f t="shared" si="28"/>
        <v>8.55</v>
      </c>
      <c r="F6" s="22">
        <f t="shared" si="29"/>
        <v>2.7</v>
      </c>
      <c r="G6" s="25">
        <f>G$2*0.95</f>
        <v>2.85</v>
      </c>
      <c r="H6" s="26">
        <f t="shared" ref="H6:K6" si="30">H$2*0.9</f>
        <v>2.7</v>
      </c>
      <c r="I6" s="27">
        <f t="shared" si="30"/>
        <v>2.7</v>
      </c>
      <c r="J6" s="16">
        <f t="shared" si="30"/>
        <v>2.7</v>
      </c>
      <c r="K6" s="16">
        <f t="shared" si="30"/>
        <v>2.7</v>
      </c>
      <c r="L6" s="16">
        <f t="shared" ref="L6:M6" si="31">L$2</f>
        <v>3</v>
      </c>
      <c r="M6" s="16">
        <f t="shared" si="31"/>
        <v>2</v>
      </c>
      <c r="N6" s="15">
        <f t="shared" ref="N6:P6" si="32">N$2*0.99</f>
        <v>2.97</v>
      </c>
      <c r="O6" s="15">
        <f t="shared" si="32"/>
        <v>3.96</v>
      </c>
      <c r="P6" s="15">
        <f t="shared" si="32"/>
        <v>4.95</v>
      </c>
      <c r="Q6" s="15">
        <f t="shared" si="20"/>
        <v>12</v>
      </c>
      <c r="R6" s="15">
        <f t="shared" si="21"/>
        <v>3.2</v>
      </c>
      <c r="S6" s="15">
        <f t="shared" ref="S6:T6" si="33">S$2*1</f>
        <v>2</v>
      </c>
      <c r="T6" s="15">
        <f t="shared" si="33"/>
        <v>2</v>
      </c>
      <c r="U6" s="15">
        <f t="shared" ref="U6:V6" si="34">U$2*0.9</f>
        <v>8.1</v>
      </c>
      <c r="V6" s="15">
        <f t="shared" si="34"/>
        <v>1.8</v>
      </c>
      <c r="W6" s="16">
        <f>W$2*0</f>
        <v>0</v>
      </c>
      <c r="X6" s="28">
        <f t="shared" si="25"/>
        <v>1.5</v>
      </c>
      <c r="Y6" s="17">
        <f t="shared" ref="Y6:AB6" si="35">Y$2*1</f>
        <v>2</v>
      </c>
      <c r="Z6" s="17">
        <f t="shared" si="35"/>
        <v>2</v>
      </c>
      <c r="AA6" s="17">
        <f t="shared" si="35"/>
        <v>2</v>
      </c>
      <c r="AB6" s="17">
        <f t="shared" si="35"/>
        <v>3</v>
      </c>
      <c r="AC6" s="18">
        <f t="shared" si="15"/>
        <v>9.180645161</v>
      </c>
      <c r="AD6" s="13" t="s">
        <v>10</v>
      </c>
    </row>
    <row r="7">
      <c r="A7" s="29" t="s">
        <v>16</v>
      </c>
      <c r="B7" s="30" t="s">
        <v>17</v>
      </c>
      <c r="C7" s="30">
        <f>C2*0</f>
        <v>0</v>
      </c>
      <c r="D7" s="31">
        <f>D$2</f>
        <v>3</v>
      </c>
      <c r="E7" s="15">
        <f t="shared" ref="E7:E8" si="43">E$2*0.9</f>
        <v>8.1</v>
      </c>
      <c r="F7" s="15">
        <f t="shared" ref="F7:G7" si="36">F$2*0.95</f>
        <v>2.85</v>
      </c>
      <c r="G7" s="15">
        <f t="shared" si="36"/>
        <v>2.85</v>
      </c>
      <c r="H7" s="15">
        <f t="shared" ref="H7:I7" si="37">$F$2*0.75</f>
        <v>2.25</v>
      </c>
      <c r="I7" s="15">
        <f t="shared" si="37"/>
        <v>2.25</v>
      </c>
      <c r="J7" s="15">
        <f t="shared" ref="J7:J9" si="46">J$2*0.8</f>
        <v>2.4</v>
      </c>
      <c r="K7" s="15">
        <f t="shared" ref="K7:L7" si="38">K$2</f>
        <v>3</v>
      </c>
      <c r="L7" s="15">
        <f t="shared" si="38"/>
        <v>3</v>
      </c>
      <c r="M7" s="10">
        <f t="shared" ref="M7:M8" si="48">M$2*0.95</f>
        <v>1.9</v>
      </c>
      <c r="N7" s="20">
        <f t="shared" ref="N7:N8" si="49">N$2*0.99</f>
        <v>2.97</v>
      </c>
      <c r="O7" s="20">
        <f t="shared" ref="O7:O8" si="50">O$2*1</f>
        <v>4</v>
      </c>
      <c r="P7" s="20">
        <f t="shared" ref="P7:P8" si="51">P$2*0.99</f>
        <v>4.95</v>
      </c>
      <c r="Q7" s="20">
        <f t="shared" si="20"/>
        <v>12</v>
      </c>
      <c r="R7" s="20">
        <f t="shared" si="21"/>
        <v>3.2</v>
      </c>
      <c r="S7" s="20">
        <f t="shared" ref="S7:T7" si="39">S$2*1</f>
        <v>2</v>
      </c>
      <c r="T7" s="20">
        <f t="shared" si="39"/>
        <v>2</v>
      </c>
      <c r="U7" s="20">
        <f t="shared" ref="U7:V7" si="40">U$2*0.95</f>
        <v>8.55</v>
      </c>
      <c r="V7" s="20">
        <f t="shared" si="40"/>
        <v>1.9</v>
      </c>
      <c r="W7" s="20">
        <f t="shared" ref="W7:W13" si="54">W$2*1</f>
        <v>3</v>
      </c>
      <c r="X7" s="17">
        <f t="shared" si="25"/>
        <v>1.5</v>
      </c>
      <c r="Y7" s="17">
        <f t="shared" ref="Y7:AB7" si="41">Y$2*1</f>
        <v>2</v>
      </c>
      <c r="Z7" s="17">
        <f t="shared" si="41"/>
        <v>2</v>
      </c>
      <c r="AA7" s="17">
        <f t="shared" si="41"/>
        <v>2</v>
      </c>
      <c r="AB7" s="17">
        <f t="shared" si="41"/>
        <v>3</v>
      </c>
      <c r="AC7" s="32">
        <f t="shared" si="15"/>
        <v>9.319354839</v>
      </c>
      <c r="AD7" s="13" t="s">
        <v>10</v>
      </c>
    </row>
    <row r="8">
      <c r="A8" s="33" t="s">
        <v>18</v>
      </c>
      <c r="B8" s="34" t="s">
        <v>19</v>
      </c>
      <c r="C8" s="34">
        <f t="shared" ref="C8:D8" si="42">C$2</f>
        <v>1</v>
      </c>
      <c r="D8" s="31">
        <f t="shared" si="42"/>
        <v>3</v>
      </c>
      <c r="E8" s="15">
        <f t="shared" si="43"/>
        <v>8.1</v>
      </c>
      <c r="F8" s="15">
        <f t="shared" ref="F8:G8" si="44">F$2*0.95</f>
        <v>2.85</v>
      </c>
      <c r="G8" s="15">
        <f t="shared" si="44"/>
        <v>2.85</v>
      </c>
      <c r="H8" s="15">
        <f t="shared" ref="H8:I8" si="45">$F$2*0.75</f>
        <v>2.25</v>
      </c>
      <c r="I8" s="15">
        <f t="shared" si="45"/>
        <v>2.25</v>
      </c>
      <c r="J8" s="15">
        <f t="shared" si="46"/>
        <v>2.4</v>
      </c>
      <c r="K8" s="15">
        <f t="shared" ref="K8:L8" si="47">K$2</f>
        <v>3</v>
      </c>
      <c r="L8" s="15">
        <f t="shared" si="47"/>
        <v>3</v>
      </c>
      <c r="M8" s="16">
        <f t="shared" si="48"/>
        <v>1.9</v>
      </c>
      <c r="N8" s="20">
        <f t="shared" si="49"/>
        <v>2.97</v>
      </c>
      <c r="O8" s="20">
        <f t="shared" si="50"/>
        <v>4</v>
      </c>
      <c r="P8" s="20">
        <f t="shared" si="51"/>
        <v>4.95</v>
      </c>
      <c r="Q8" s="20">
        <f t="shared" si="20"/>
        <v>12</v>
      </c>
      <c r="R8" s="20">
        <f t="shared" si="21"/>
        <v>3.2</v>
      </c>
      <c r="S8" s="20">
        <f t="shared" ref="S8:T8" si="52">S$2*1</f>
        <v>2</v>
      </c>
      <c r="T8" s="20">
        <f t="shared" si="52"/>
        <v>2</v>
      </c>
      <c r="U8" s="20">
        <f t="shared" ref="U8:V8" si="53">U$2*0.95</f>
        <v>8.55</v>
      </c>
      <c r="V8" s="20">
        <f t="shared" si="53"/>
        <v>1.9</v>
      </c>
      <c r="W8" s="20">
        <f t="shared" si="54"/>
        <v>3</v>
      </c>
      <c r="X8" s="17">
        <f t="shared" si="25"/>
        <v>1.5</v>
      </c>
      <c r="Y8" s="17">
        <f t="shared" ref="Y8:AB8" si="55">Y$2*1</f>
        <v>2</v>
      </c>
      <c r="Z8" s="17">
        <f t="shared" si="55"/>
        <v>2</v>
      </c>
      <c r="AA8" s="17">
        <f t="shared" si="55"/>
        <v>2</v>
      </c>
      <c r="AB8" s="17">
        <f t="shared" si="55"/>
        <v>3</v>
      </c>
      <c r="AC8" s="35">
        <f t="shared" si="15"/>
        <v>9.42688172</v>
      </c>
      <c r="AD8" s="13" t="s">
        <v>13</v>
      </c>
    </row>
    <row r="9">
      <c r="A9" s="29" t="s">
        <v>20</v>
      </c>
      <c r="B9" s="30" t="s">
        <v>21</v>
      </c>
      <c r="C9" s="30">
        <f>C$2*0</f>
        <v>0</v>
      </c>
      <c r="D9" s="11">
        <f>D$2*1.05</f>
        <v>3.15</v>
      </c>
      <c r="E9" s="11">
        <f>E$2*0.85*1.05</f>
        <v>8.0325</v>
      </c>
      <c r="F9" s="15">
        <f t="shared" ref="F9:G9" si="56">F$2*0.95</f>
        <v>2.85</v>
      </c>
      <c r="G9" s="15">
        <f t="shared" si="56"/>
        <v>2.85</v>
      </c>
      <c r="H9" s="15">
        <f>$F$2*0.75</f>
        <v>2.25</v>
      </c>
      <c r="I9" s="11">
        <f>I$2*0.8*1.05</f>
        <v>2.52</v>
      </c>
      <c r="J9" s="10">
        <f t="shared" si="46"/>
        <v>2.4</v>
      </c>
      <c r="K9" s="10">
        <f t="shared" ref="K9:L9" si="57">K$2</f>
        <v>3</v>
      </c>
      <c r="L9" s="10">
        <f t="shared" si="57"/>
        <v>3</v>
      </c>
      <c r="M9" s="10">
        <f>M$2*0.8</f>
        <v>1.6</v>
      </c>
      <c r="N9" s="11">
        <f t="shared" ref="N9:R9" si="58">N$2*0.99*1.05</f>
        <v>3.1185</v>
      </c>
      <c r="O9" s="11">
        <f t="shared" si="58"/>
        <v>4.158</v>
      </c>
      <c r="P9" s="11">
        <f t="shared" si="58"/>
        <v>5.1975</v>
      </c>
      <c r="Q9" s="11">
        <f t="shared" si="58"/>
        <v>12.474</v>
      </c>
      <c r="R9" s="11">
        <f t="shared" si="58"/>
        <v>4.158</v>
      </c>
      <c r="S9" s="11">
        <f t="shared" ref="S9:U9" si="59">S$2*1.05</f>
        <v>2.1</v>
      </c>
      <c r="T9" s="11">
        <f t="shared" si="59"/>
        <v>2.1</v>
      </c>
      <c r="U9" s="11">
        <f t="shared" si="59"/>
        <v>9.45</v>
      </c>
      <c r="V9" s="11">
        <f>V$2*0.8*1.05</f>
        <v>1.68</v>
      </c>
      <c r="W9" s="20">
        <f t="shared" si="54"/>
        <v>3</v>
      </c>
      <c r="X9" s="36">
        <f t="shared" si="25"/>
        <v>1.5</v>
      </c>
      <c r="Y9" s="11">
        <f t="shared" ref="Y9:Z9" si="60">Y$2*1.05</f>
        <v>2.1</v>
      </c>
      <c r="Z9" s="11">
        <f t="shared" si="60"/>
        <v>2.1</v>
      </c>
      <c r="AA9" s="17">
        <f t="shared" ref="AA9:AB9" si="61">AA$2*1</f>
        <v>2</v>
      </c>
      <c r="AB9" s="17">
        <f t="shared" si="61"/>
        <v>3</v>
      </c>
      <c r="AC9" s="32">
        <f t="shared" si="15"/>
        <v>9.654677419</v>
      </c>
      <c r="AD9" s="13" t="s">
        <v>13</v>
      </c>
    </row>
    <row r="10">
      <c r="A10" s="14" t="s">
        <v>22</v>
      </c>
      <c r="B10" s="14" t="s">
        <v>23</v>
      </c>
      <c r="C10" s="14">
        <f>C2*0</f>
        <v>0</v>
      </c>
      <c r="D10" s="24">
        <f>D$2</f>
        <v>3</v>
      </c>
      <c r="E10" s="19">
        <f t="shared" ref="E10:E13" si="68">E$2*0.95</f>
        <v>8.55</v>
      </c>
      <c r="F10" s="22">
        <f>F$2*0.9</f>
        <v>2.7</v>
      </c>
      <c r="G10" s="25">
        <f t="shared" ref="G10:G14" si="69">G$2*0.95</f>
        <v>2.85</v>
      </c>
      <c r="H10" s="26">
        <f t="shared" ref="H10:K10" si="62">H$2*0.9</f>
        <v>2.7</v>
      </c>
      <c r="I10" s="27">
        <f t="shared" si="62"/>
        <v>2.7</v>
      </c>
      <c r="J10" s="16">
        <f t="shared" si="62"/>
        <v>2.7</v>
      </c>
      <c r="K10" s="16">
        <f t="shared" si="62"/>
        <v>2.7</v>
      </c>
      <c r="L10" s="16">
        <f t="shared" ref="L10:M10" si="63">L$2</f>
        <v>3</v>
      </c>
      <c r="M10" s="16">
        <f t="shared" si="63"/>
        <v>2</v>
      </c>
      <c r="N10" s="15">
        <f t="shared" ref="N10:P10" si="64">N$2*0.99</f>
        <v>2.97</v>
      </c>
      <c r="O10" s="15">
        <f t="shared" si="64"/>
        <v>3.96</v>
      </c>
      <c r="P10" s="15">
        <f t="shared" si="64"/>
        <v>4.95</v>
      </c>
      <c r="Q10" s="15">
        <f t="shared" ref="Q10:Q14" si="72">Q$2*1</f>
        <v>12</v>
      </c>
      <c r="R10" s="15">
        <f t="shared" ref="R10:R14" si="73">R$2*0.8</f>
        <v>3.2</v>
      </c>
      <c r="S10" s="15">
        <f t="shared" ref="S10:T10" si="65">S$2*1</f>
        <v>2</v>
      </c>
      <c r="T10" s="15">
        <f t="shared" si="65"/>
        <v>2</v>
      </c>
      <c r="U10" s="15">
        <f t="shared" ref="U10:V10" si="66">U$2*0.9</f>
        <v>8.1</v>
      </c>
      <c r="V10" s="15">
        <f t="shared" si="66"/>
        <v>1.8</v>
      </c>
      <c r="W10" s="15">
        <f t="shared" si="54"/>
        <v>3</v>
      </c>
      <c r="X10" s="28">
        <f t="shared" si="25"/>
        <v>1.5</v>
      </c>
      <c r="Y10" s="16">
        <f t="shared" ref="Y10:AB10" si="67">Y$2*0</f>
        <v>0</v>
      </c>
      <c r="Z10" s="16">
        <f t="shared" si="67"/>
        <v>0</v>
      </c>
      <c r="AA10" s="16">
        <f t="shared" si="67"/>
        <v>0</v>
      </c>
      <c r="AB10" s="16">
        <f t="shared" si="67"/>
        <v>0</v>
      </c>
      <c r="AC10" s="18">
        <f t="shared" si="15"/>
        <v>8.427956989</v>
      </c>
      <c r="AD10" s="13" t="s">
        <v>24</v>
      </c>
    </row>
    <row r="11">
      <c r="A11" s="8" t="s">
        <v>25</v>
      </c>
      <c r="B11" s="8" t="s">
        <v>26</v>
      </c>
      <c r="C11" s="8">
        <f>C$2*0.5</f>
        <v>0.5</v>
      </c>
      <c r="D11" s="37">
        <f>D$2*0.9</f>
        <v>2.7</v>
      </c>
      <c r="E11" s="23">
        <f t="shared" si="68"/>
        <v>8.55</v>
      </c>
      <c r="F11" s="38">
        <f>F$2*0.85</f>
        <v>2.55</v>
      </c>
      <c r="G11" s="15">
        <f t="shared" si="69"/>
        <v>2.85</v>
      </c>
      <c r="H11" s="39">
        <f>$F$2*0.75</f>
        <v>2.25</v>
      </c>
      <c r="I11" s="40">
        <f t="shared" ref="I11:J11" si="70">I$2*0.8</f>
        <v>2.4</v>
      </c>
      <c r="J11" s="10">
        <f t="shared" si="70"/>
        <v>2.4</v>
      </c>
      <c r="K11" s="10">
        <f t="shared" ref="K11:L11" si="71">K$2</f>
        <v>3</v>
      </c>
      <c r="L11" s="10">
        <f t="shared" si="71"/>
        <v>3</v>
      </c>
      <c r="M11" s="10">
        <f>M$2*0.95</f>
        <v>1.9</v>
      </c>
      <c r="N11" s="20">
        <f t="shared" ref="N11:N13" si="79">N$2*0.99</f>
        <v>2.97</v>
      </c>
      <c r="O11" s="20">
        <f>O$2*1</f>
        <v>4</v>
      </c>
      <c r="P11" s="20">
        <f>P$2*0.99</f>
        <v>4.95</v>
      </c>
      <c r="Q11" s="20">
        <f t="shared" si="72"/>
        <v>12</v>
      </c>
      <c r="R11" s="20">
        <f t="shared" si="73"/>
        <v>3.2</v>
      </c>
      <c r="S11" s="20">
        <f t="shared" ref="S11:T11" si="74">S$2*1</f>
        <v>2</v>
      </c>
      <c r="T11" s="20">
        <f t="shared" si="74"/>
        <v>2</v>
      </c>
      <c r="U11" s="20">
        <f t="shared" ref="U11:V11" si="75">U$2*0.95</f>
        <v>8.55</v>
      </c>
      <c r="V11" s="20">
        <f t="shared" si="75"/>
        <v>1.9</v>
      </c>
      <c r="W11" s="20">
        <f t="shared" si="54"/>
        <v>3</v>
      </c>
      <c r="X11" s="17">
        <f t="shared" si="25"/>
        <v>1.5</v>
      </c>
      <c r="Y11" s="17">
        <f t="shared" ref="Y11:AB11" si="76">Y$2*1</f>
        <v>2</v>
      </c>
      <c r="Z11" s="17">
        <f t="shared" si="76"/>
        <v>2</v>
      </c>
      <c r="AA11" s="17">
        <f t="shared" si="76"/>
        <v>2</v>
      </c>
      <c r="AB11" s="17">
        <f t="shared" si="76"/>
        <v>3</v>
      </c>
      <c r="AC11" s="12">
        <f t="shared" si="15"/>
        <v>9.37311828</v>
      </c>
      <c r="AD11" s="13" t="s">
        <v>13</v>
      </c>
    </row>
    <row r="12">
      <c r="A12" s="14" t="s">
        <v>27</v>
      </c>
      <c r="B12" s="14" t="s">
        <v>28</v>
      </c>
      <c r="C12" s="14">
        <f t="shared" ref="C12:D12" si="77">C$2</f>
        <v>1</v>
      </c>
      <c r="D12" s="24">
        <f t="shared" si="77"/>
        <v>3</v>
      </c>
      <c r="E12" s="19">
        <f t="shared" si="68"/>
        <v>8.55</v>
      </c>
      <c r="F12" s="22">
        <f t="shared" ref="F12:F13" si="84">F$2*0.9</f>
        <v>2.7</v>
      </c>
      <c r="G12" s="25">
        <f t="shared" si="69"/>
        <v>2.85</v>
      </c>
      <c r="H12" s="26">
        <f t="shared" ref="H12:K12" si="78">H$2*0.9</f>
        <v>2.7</v>
      </c>
      <c r="I12" s="27">
        <f t="shared" si="78"/>
        <v>2.7</v>
      </c>
      <c r="J12" s="16">
        <f t="shared" si="78"/>
        <v>2.7</v>
      </c>
      <c r="K12" s="16">
        <f t="shared" si="78"/>
        <v>2.7</v>
      </c>
      <c r="L12" s="16">
        <f t="shared" ref="L12:L13" si="86">L$2</f>
        <v>3</v>
      </c>
      <c r="M12" s="16">
        <f>M$2*0.5</f>
        <v>1</v>
      </c>
      <c r="N12" s="15">
        <f t="shared" si="79"/>
        <v>2.97</v>
      </c>
      <c r="O12" s="15">
        <f t="shared" ref="O12:P12" si="80">O$2*0.99</f>
        <v>3.96</v>
      </c>
      <c r="P12" s="15">
        <f t="shared" si="80"/>
        <v>4.95</v>
      </c>
      <c r="Q12" s="15">
        <f t="shared" si="72"/>
        <v>12</v>
      </c>
      <c r="R12" s="15">
        <f t="shared" si="73"/>
        <v>3.2</v>
      </c>
      <c r="S12" s="15">
        <f t="shared" ref="S12:T12" si="81">S$2*1</f>
        <v>2</v>
      </c>
      <c r="T12" s="15">
        <f t="shared" si="81"/>
        <v>2</v>
      </c>
      <c r="U12" s="15">
        <f t="shared" ref="U12:V12" si="82">U$2*0.9</f>
        <v>8.1</v>
      </c>
      <c r="V12" s="15">
        <f t="shared" si="82"/>
        <v>1.8</v>
      </c>
      <c r="W12" s="15">
        <f t="shared" si="54"/>
        <v>3</v>
      </c>
      <c r="X12" s="28">
        <f t="shared" si="25"/>
        <v>1.5</v>
      </c>
      <c r="Y12" s="16">
        <f t="shared" ref="Y12:AB12" si="83">Y$2*0</f>
        <v>0</v>
      </c>
      <c r="Z12" s="16">
        <f t="shared" si="83"/>
        <v>0</v>
      </c>
      <c r="AA12" s="16">
        <f t="shared" si="83"/>
        <v>0</v>
      </c>
      <c r="AB12" s="16">
        <f t="shared" si="83"/>
        <v>0</v>
      </c>
      <c r="AC12" s="18">
        <f t="shared" si="15"/>
        <v>8.427956989</v>
      </c>
      <c r="AD12" s="13" t="s">
        <v>24</v>
      </c>
    </row>
    <row r="13">
      <c r="A13" s="8" t="s">
        <v>29</v>
      </c>
      <c r="B13" s="8" t="s">
        <v>30</v>
      </c>
      <c r="C13" s="10">
        <f>C$2*0</f>
        <v>0</v>
      </c>
      <c r="D13" s="24">
        <f>D$2</f>
        <v>3</v>
      </c>
      <c r="E13" s="19">
        <f t="shared" si="68"/>
        <v>8.55</v>
      </c>
      <c r="F13" s="22">
        <f t="shared" si="84"/>
        <v>2.7</v>
      </c>
      <c r="G13" s="25">
        <f t="shared" si="69"/>
        <v>2.85</v>
      </c>
      <c r="H13" s="26">
        <f t="shared" ref="H13:I13" si="85">H$2*0.9</f>
        <v>2.7</v>
      </c>
      <c r="I13" s="27">
        <f t="shared" si="85"/>
        <v>2.7</v>
      </c>
      <c r="J13" s="10">
        <f>J$2*0</f>
        <v>0</v>
      </c>
      <c r="K13" s="10">
        <f>K$2*0.9</f>
        <v>2.7</v>
      </c>
      <c r="L13" s="10">
        <f t="shared" si="86"/>
        <v>3</v>
      </c>
      <c r="M13" s="10">
        <f>M$2</f>
        <v>2</v>
      </c>
      <c r="N13" s="15">
        <f t="shared" si="79"/>
        <v>2.97</v>
      </c>
      <c r="O13" s="15">
        <f>O$2*0.8</f>
        <v>3.2</v>
      </c>
      <c r="P13" s="15">
        <f t="shared" ref="P13:P14" si="93">P$2*0.99</f>
        <v>4.95</v>
      </c>
      <c r="Q13" s="15">
        <f t="shared" si="72"/>
        <v>12</v>
      </c>
      <c r="R13" s="15">
        <f t="shared" si="73"/>
        <v>3.2</v>
      </c>
      <c r="S13" s="15">
        <f t="shared" ref="S13:T13" si="87">S$2*1</f>
        <v>2</v>
      </c>
      <c r="T13" s="15">
        <f t="shared" si="87"/>
        <v>2</v>
      </c>
      <c r="U13" s="15">
        <f t="shared" ref="U13:V13" si="88">U$2*0.9</f>
        <v>8.1</v>
      </c>
      <c r="V13" s="15">
        <f t="shared" si="88"/>
        <v>1.8</v>
      </c>
      <c r="W13" s="15">
        <f t="shared" si="54"/>
        <v>3</v>
      </c>
      <c r="X13" s="36">
        <f t="shared" si="25"/>
        <v>1.5</v>
      </c>
      <c r="Y13" s="10">
        <f t="shared" ref="Y13:AB13" si="89">Y$2*0</f>
        <v>0</v>
      </c>
      <c r="Z13" s="10">
        <f t="shared" si="89"/>
        <v>0</v>
      </c>
      <c r="AA13" s="10">
        <f t="shared" si="89"/>
        <v>0</v>
      </c>
      <c r="AB13" s="10">
        <f t="shared" si="89"/>
        <v>0</v>
      </c>
      <c r="AC13" s="12">
        <f t="shared" si="15"/>
        <v>8.055913978</v>
      </c>
      <c r="AD13" s="13">
        <v>8.0</v>
      </c>
    </row>
    <row r="14">
      <c r="A14" s="14" t="s">
        <v>22</v>
      </c>
      <c r="B14" s="14" t="s">
        <v>31</v>
      </c>
      <c r="C14" s="16">
        <f t="shared" ref="C14:C17" si="95">C$2</f>
        <v>1</v>
      </c>
      <c r="D14" s="11">
        <f t="shared" ref="D14:D15" si="96">D$2*1.05</f>
        <v>3.15</v>
      </c>
      <c r="E14" s="11">
        <f>E$2*0.95*1.05</f>
        <v>8.9775</v>
      </c>
      <c r="F14" s="11">
        <f t="shared" ref="F14:F16" si="97">F$2*0.9*1.05</f>
        <v>2.835</v>
      </c>
      <c r="G14" s="15">
        <f t="shared" si="69"/>
        <v>2.85</v>
      </c>
      <c r="H14" s="11">
        <f>H$2*0.9*1.05</f>
        <v>2.835</v>
      </c>
      <c r="I14" s="27">
        <f t="shared" ref="I14:J14" si="90">I$2*0.9</f>
        <v>2.7</v>
      </c>
      <c r="J14" s="16">
        <f t="shared" si="90"/>
        <v>2.7</v>
      </c>
      <c r="K14" s="16">
        <f t="shared" ref="K14:L14" si="91">K$2</f>
        <v>3</v>
      </c>
      <c r="L14" s="16">
        <f t="shared" si="91"/>
        <v>3</v>
      </c>
      <c r="M14" s="16">
        <f>M$2*0.8</f>
        <v>1.6</v>
      </c>
      <c r="N14" s="11">
        <f t="shared" ref="N14:O14" si="92">N$2*0.99*1.05</f>
        <v>3.1185</v>
      </c>
      <c r="O14" s="11">
        <f t="shared" si="92"/>
        <v>4.158</v>
      </c>
      <c r="P14" s="20">
        <f t="shared" si="93"/>
        <v>4.95</v>
      </c>
      <c r="Q14" s="20">
        <f t="shared" si="72"/>
        <v>12</v>
      </c>
      <c r="R14" s="20">
        <f t="shared" si="73"/>
        <v>3.2</v>
      </c>
      <c r="S14" s="11">
        <f>S$2*1.1</f>
        <v>2.2</v>
      </c>
      <c r="T14" s="16">
        <f>T$2*0</f>
        <v>0</v>
      </c>
      <c r="U14" s="11">
        <f>U$2*0.95*1.05</f>
        <v>8.9775</v>
      </c>
      <c r="V14" s="15">
        <f>V$2*0.9</f>
        <v>1.8</v>
      </c>
      <c r="W14" s="11">
        <f>W$2*1*1.05</f>
        <v>3.15</v>
      </c>
      <c r="X14" s="11">
        <f>X$2*0.9*1.05</f>
        <v>2.835</v>
      </c>
      <c r="Y14" s="16">
        <f t="shared" ref="Y14:Z14" si="94">Y$2*0</f>
        <v>0</v>
      </c>
      <c r="Z14" s="16">
        <f t="shared" si="94"/>
        <v>0</v>
      </c>
      <c r="AA14" s="11">
        <f>AA$2*0.5*1.05</f>
        <v>1.05</v>
      </c>
      <c r="AB14" s="16">
        <f>AB$2*0</f>
        <v>0</v>
      </c>
      <c r="AC14" s="18">
        <f t="shared" si="15"/>
        <v>8.826505376</v>
      </c>
      <c r="AD14" s="13" t="s">
        <v>7</v>
      </c>
    </row>
    <row r="15">
      <c r="A15" s="8" t="s">
        <v>22</v>
      </c>
      <c r="B15" s="8" t="s">
        <v>32</v>
      </c>
      <c r="C15" s="10">
        <f t="shared" si="95"/>
        <v>1</v>
      </c>
      <c r="D15" s="11">
        <f t="shared" si="96"/>
        <v>3.15</v>
      </c>
      <c r="E15" s="11">
        <f>E$2*0.85*1.05</f>
        <v>8.0325</v>
      </c>
      <c r="F15" s="11">
        <f t="shared" si="97"/>
        <v>2.835</v>
      </c>
      <c r="G15" s="11">
        <f>G$2*0.8*1.05</f>
        <v>2.52</v>
      </c>
      <c r="H15" s="23">
        <f t="shared" ref="H15:I15" si="98">H$2*0.9</f>
        <v>2.7</v>
      </c>
      <c r="I15" s="20">
        <f t="shared" si="98"/>
        <v>2.7</v>
      </c>
      <c r="J15" s="10">
        <f>J$2*0.85</f>
        <v>2.55</v>
      </c>
      <c r="K15" s="10">
        <f>K$2*0.9</f>
        <v>2.7</v>
      </c>
      <c r="L15" s="10">
        <f t="shared" ref="L15:L17" si="103">L$2</f>
        <v>3</v>
      </c>
      <c r="M15" s="10">
        <f t="shared" ref="M15:N15" si="99">M$2*0</f>
        <v>0</v>
      </c>
      <c r="N15" s="10">
        <f t="shared" si="99"/>
        <v>0</v>
      </c>
      <c r="O15" s="11">
        <f t="shared" ref="O15:Q15" si="100">O$2*0.99*1.05</f>
        <v>4.158</v>
      </c>
      <c r="P15" s="11">
        <f t="shared" si="100"/>
        <v>5.1975</v>
      </c>
      <c r="Q15" s="11">
        <f t="shared" si="100"/>
        <v>12.474</v>
      </c>
      <c r="R15" s="10">
        <f>R$2*0</f>
        <v>0</v>
      </c>
      <c r="S15" s="11">
        <f>S$2*1.05</f>
        <v>2.1</v>
      </c>
      <c r="T15" s="11">
        <f t="shared" ref="T15:U15" si="101">T$2*0.9*1.05</f>
        <v>1.89</v>
      </c>
      <c r="U15" s="11">
        <f t="shared" si="101"/>
        <v>8.505</v>
      </c>
      <c r="V15" s="10">
        <f t="shared" ref="V15:AB15" si="102">V$2*0</f>
        <v>0</v>
      </c>
      <c r="W15" s="10">
        <f t="shared" si="102"/>
        <v>0</v>
      </c>
      <c r="X15" s="10">
        <f t="shared" si="102"/>
        <v>0</v>
      </c>
      <c r="Y15" s="10">
        <f t="shared" si="102"/>
        <v>0</v>
      </c>
      <c r="Z15" s="10">
        <f t="shared" si="102"/>
        <v>0</v>
      </c>
      <c r="AA15" s="10">
        <f t="shared" si="102"/>
        <v>0</v>
      </c>
      <c r="AB15" s="10">
        <f t="shared" si="102"/>
        <v>0</v>
      </c>
      <c r="AC15" s="12">
        <f t="shared" si="15"/>
        <v>7.044301075</v>
      </c>
      <c r="AD15" s="13">
        <v>7.0</v>
      </c>
    </row>
    <row r="16">
      <c r="A16" s="14" t="s">
        <v>33</v>
      </c>
      <c r="B16" s="14" t="s">
        <v>34</v>
      </c>
      <c r="C16" s="16">
        <f t="shared" si="95"/>
        <v>1</v>
      </c>
      <c r="D16" s="11">
        <f>D$2*0.95*1.05</f>
        <v>2.9925</v>
      </c>
      <c r="E16" s="20">
        <f t="shared" ref="E16:E17" si="106">E$2*0.95</f>
        <v>8.55</v>
      </c>
      <c r="F16" s="11">
        <f t="shared" si="97"/>
        <v>2.835</v>
      </c>
      <c r="G16" s="11">
        <f>G$2*0.95*1.05</f>
        <v>2.9925</v>
      </c>
      <c r="H16" s="11">
        <f>$F$2*0.75*1.05</f>
        <v>2.3625</v>
      </c>
      <c r="I16" s="20">
        <f>$F$2*0.6</f>
        <v>1.8</v>
      </c>
      <c r="J16" s="16">
        <f>$F$2*0</f>
        <v>0</v>
      </c>
      <c r="K16" s="16">
        <f>K$2*0.85</f>
        <v>2.55</v>
      </c>
      <c r="L16" s="16">
        <f t="shared" si="103"/>
        <v>3</v>
      </c>
      <c r="M16" s="16">
        <f>M$2*0.8</f>
        <v>1.6</v>
      </c>
      <c r="N16" s="15">
        <f t="shared" ref="N16:N24" si="108">N$2*0.99</f>
        <v>2.97</v>
      </c>
      <c r="O16" s="11">
        <f t="shared" ref="O16:P16" si="104">O$2*0.99*1.05</f>
        <v>4.158</v>
      </c>
      <c r="P16" s="11">
        <f t="shared" si="104"/>
        <v>5.1975</v>
      </c>
      <c r="Q16" s="11">
        <f t="shared" ref="Q16:AB16" si="105">Q$2*0</f>
        <v>0</v>
      </c>
      <c r="R16" s="11">
        <f t="shared" si="105"/>
        <v>0</v>
      </c>
      <c r="S16" s="16">
        <f t="shared" si="105"/>
        <v>0</v>
      </c>
      <c r="T16" s="16">
        <f t="shared" si="105"/>
        <v>0</v>
      </c>
      <c r="U16" s="16">
        <f t="shared" si="105"/>
        <v>0</v>
      </c>
      <c r="V16" s="16">
        <f t="shared" si="105"/>
        <v>0</v>
      </c>
      <c r="W16" s="16">
        <f t="shared" si="105"/>
        <v>0</v>
      </c>
      <c r="X16" s="16">
        <f t="shared" si="105"/>
        <v>0</v>
      </c>
      <c r="Y16" s="16">
        <f t="shared" si="105"/>
        <v>0</v>
      </c>
      <c r="Z16" s="16">
        <f t="shared" si="105"/>
        <v>0</v>
      </c>
      <c r="AA16" s="16">
        <f t="shared" si="105"/>
        <v>0</v>
      </c>
      <c r="AB16" s="16">
        <f t="shared" si="105"/>
        <v>0</v>
      </c>
      <c r="AC16" s="18">
        <f t="shared" si="15"/>
        <v>4.516989247</v>
      </c>
      <c r="AD16" s="13" t="s">
        <v>35</v>
      </c>
    </row>
    <row r="17">
      <c r="A17" s="8" t="s">
        <v>36</v>
      </c>
      <c r="B17" s="8" t="s">
        <v>37</v>
      </c>
      <c r="C17" s="10">
        <f t="shared" si="95"/>
        <v>1</v>
      </c>
      <c r="D17" s="19">
        <f t="shared" ref="D17:D18" si="113">D$2</f>
        <v>3</v>
      </c>
      <c r="E17" s="20">
        <f t="shared" si="106"/>
        <v>8.55</v>
      </c>
      <c r="F17" s="21">
        <f>F$2*0.9</f>
        <v>2.7</v>
      </c>
      <c r="G17" s="22">
        <f>G$2</f>
        <v>3</v>
      </c>
      <c r="H17" s="23">
        <f t="shared" ref="H17:K17" si="107">H$2*0.9</f>
        <v>2.7</v>
      </c>
      <c r="I17" s="20">
        <f t="shared" si="107"/>
        <v>2.7</v>
      </c>
      <c r="J17" s="10">
        <f t="shared" si="107"/>
        <v>2.7</v>
      </c>
      <c r="K17" s="10">
        <f t="shared" si="107"/>
        <v>2.7</v>
      </c>
      <c r="L17" s="10">
        <f t="shared" si="103"/>
        <v>3</v>
      </c>
      <c r="M17" s="10">
        <f>M$2</f>
        <v>2</v>
      </c>
      <c r="N17" s="15">
        <f t="shared" si="108"/>
        <v>2.97</v>
      </c>
      <c r="O17" s="15">
        <f t="shared" ref="O17:P17" si="109">O$2*0.99</f>
        <v>3.96</v>
      </c>
      <c r="P17" s="15">
        <f t="shared" si="109"/>
        <v>4.95</v>
      </c>
      <c r="Q17" s="20">
        <f t="shared" ref="Q17:Q24" si="117">Q$2*1</f>
        <v>12</v>
      </c>
      <c r="R17" s="20">
        <f t="shared" ref="R17:R24" si="118">R$2*0.8</f>
        <v>3.2</v>
      </c>
      <c r="S17" s="20">
        <f t="shared" ref="S17:T17" si="110">S$2*1</f>
        <v>2</v>
      </c>
      <c r="T17" s="20">
        <f t="shared" si="110"/>
        <v>2</v>
      </c>
      <c r="U17" s="20">
        <f t="shared" ref="U17:V17" si="111">U$2*0.95</f>
        <v>8.55</v>
      </c>
      <c r="V17" s="20">
        <f t="shared" si="111"/>
        <v>1.9</v>
      </c>
      <c r="W17" s="20">
        <f t="shared" ref="W17:W22" si="121">W$2*1</f>
        <v>3</v>
      </c>
      <c r="X17" s="17">
        <f t="shared" ref="X17:X18" si="122">X$2*0.5</f>
        <v>1.5</v>
      </c>
      <c r="Y17" s="20">
        <f t="shared" ref="Y17:AB17" si="112">Y$2*1</f>
        <v>2</v>
      </c>
      <c r="Z17" s="17">
        <f t="shared" si="112"/>
        <v>2</v>
      </c>
      <c r="AA17" s="17">
        <f t="shared" si="112"/>
        <v>2</v>
      </c>
      <c r="AB17" s="17">
        <f t="shared" si="112"/>
        <v>3</v>
      </c>
      <c r="AC17" s="12">
        <f t="shared" si="15"/>
        <v>9.578494624</v>
      </c>
      <c r="AD17" s="13" t="s">
        <v>13</v>
      </c>
    </row>
    <row r="18">
      <c r="A18" s="14" t="s">
        <v>38</v>
      </c>
      <c r="B18" s="14" t="s">
        <v>39</v>
      </c>
      <c r="C18" s="14">
        <f>C14*0</f>
        <v>0</v>
      </c>
      <c r="D18" s="31">
        <f t="shared" si="113"/>
        <v>3</v>
      </c>
      <c r="E18" s="15">
        <f>E$2*0.9</f>
        <v>8.1</v>
      </c>
      <c r="F18" s="15">
        <f t="shared" ref="F18:G18" si="114">F$2*0.95</f>
        <v>2.85</v>
      </c>
      <c r="G18" s="15">
        <f t="shared" si="114"/>
        <v>2.85</v>
      </c>
      <c r="H18" s="15">
        <f t="shared" ref="H18:I18" si="115">$F$2*0.75</f>
        <v>2.25</v>
      </c>
      <c r="I18" s="15">
        <f t="shared" si="115"/>
        <v>2.25</v>
      </c>
      <c r="J18" s="16">
        <f>J$2*0.8</f>
        <v>2.4</v>
      </c>
      <c r="K18" s="16">
        <f t="shared" ref="K18:L18" si="116">K$2</f>
        <v>3</v>
      </c>
      <c r="L18" s="16">
        <f t="shared" si="116"/>
        <v>3</v>
      </c>
      <c r="M18" s="16">
        <f>M$2*0.95</f>
        <v>1.9</v>
      </c>
      <c r="N18" s="20">
        <f t="shared" si="108"/>
        <v>2.97</v>
      </c>
      <c r="O18" s="20">
        <f>O$2*1</f>
        <v>4</v>
      </c>
      <c r="P18" s="20">
        <f>P$2*0.99</f>
        <v>4.95</v>
      </c>
      <c r="Q18" s="20">
        <f t="shared" si="117"/>
        <v>12</v>
      </c>
      <c r="R18" s="20">
        <f t="shared" si="118"/>
        <v>3.2</v>
      </c>
      <c r="S18" s="20">
        <f t="shared" ref="S18:T18" si="119">S$2*1</f>
        <v>2</v>
      </c>
      <c r="T18" s="20">
        <f t="shared" si="119"/>
        <v>2</v>
      </c>
      <c r="U18" s="20">
        <f t="shared" ref="U18:V18" si="120">U$2*0.95</f>
        <v>8.55</v>
      </c>
      <c r="V18" s="20">
        <f t="shared" si="120"/>
        <v>1.9</v>
      </c>
      <c r="W18" s="20">
        <f t="shared" si="121"/>
        <v>3</v>
      </c>
      <c r="X18" s="17">
        <f t="shared" si="122"/>
        <v>1.5</v>
      </c>
      <c r="Y18" s="20">
        <f t="shared" ref="Y18:AB18" si="123">Y$2*1</f>
        <v>2</v>
      </c>
      <c r="Z18" s="17">
        <f t="shared" si="123"/>
        <v>2</v>
      </c>
      <c r="AA18" s="17">
        <f t="shared" si="123"/>
        <v>2</v>
      </c>
      <c r="AB18" s="17">
        <f t="shared" si="123"/>
        <v>3</v>
      </c>
      <c r="AC18" s="18">
        <f t="shared" si="15"/>
        <v>9.319354839</v>
      </c>
      <c r="AD18" s="13" t="s">
        <v>10</v>
      </c>
    </row>
    <row r="19">
      <c r="A19" s="8" t="s">
        <v>40</v>
      </c>
      <c r="B19" s="8" t="s">
        <v>41</v>
      </c>
      <c r="C19" s="10">
        <f t="shared" ref="C19:D19" si="124">C$2</f>
        <v>1</v>
      </c>
      <c r="D19" s="24">
        <f t="shared" si="124"/>
        <v>3</v>
      </c>
      <c r="E19" s="19">
        <f>E$2*0.95</f>
        <v>8.55</v>
      </c>
      <c r="F19" s="22">
        <f>F$2*0.9</f>
        <v>2.7</v>
      </c>
      <c r="G19" s="15">
        <f>G$2*0.95</f>
        <v>2.85</v>
      </c>
      <c r="H19" s="26">
        <f t="shared" ref="H19:K19" si="125">H$2*0.9</f>
        <v>2.7</v>
      </c>
      <c r="I19" s="27">
        <f t="shared" si="125"/>
        <v>2.7</v>
      </c>
      <c r="J19" s="10">
        <f t="shared" si="125"/>
        <v>2.7</v>
      </c>
      <c r="K19" s="10">
        <f t="shared" si="125"/>
        <v>2.7</v>
      </c>
      <c r="L19" s="10">
        <f t="shared" ref="L19:M19" si="126">L$2</f>
        <v>3</v>
      </c>
      <c r="M19" s="10">
        <f t="shared" si="126"/>
        <v>2</v>
      </c>
      <c r="N19" s="15">
        <f t="shared" si="108"/>
        <v>2.97</v>
      </c>
      <c r="O19" s="15">
        <f t="shared" ref="O19:P19" si="127">O$2*0.99</f>
        <v>3.96</v>
      </c>
      <c r="P19" s="15">
        <f t="shared" si="127"/>
        <v>4.95</v>
      </c>
      <c r="Q19" s="15">
        <f t="shared" si="117"/>
        <v>12</v>
      </c>
      <c r="R19" s="15">
        <f t="shared" si="118"/>
        <v>3.2</v>
      </c>
      <c r="S19" s="15">
        <f t="shared" ref="S19:T19" si="128">S$2*1</f>
        <v>2</v>
      </c>
      <c r="T19" s="15">
        <f t="shared" si="128"/>
        <v>2</v>
      </c>
      <c r="U19" s="15">
        <f t="shared" ref="U19:V19" si="129">U$2*0.9</f>
        <v>8.1</v>
      </c>
      <c r="V19" s="15">
        <f t="shared" si="129"/>
        <v>1.8</v>
      </c>
      <c r="W19" s="15">
        <f t="shared" si="121"/>
        <v>3</v>
      </c>
      <c r="X19" s="10">
        <f t="shared" ref="X19:AB19" si="130">X$2*0</f>
        <v>0</v>
      </c>
      <c r="Y19" s="10">
        <f t="shared" si="130"/>
        <v>0</v>
      </c>
      <c r="Z19" s="10">
        <f t="shared" si="130"/>
        <v>0</v>
      </c>
      <c r="AA19" s="10">
        <f t="shared" si="130"/>
        <v>0</v>
      </c>
      <c r="AB19" s="10">
        <f t="shared" si="130"/>
        <v>0</v>
      </c>
      <c r="AC19" s="12">
        <f t="shared" si="15"/>
        <v>8.374193548</v>
      </c>
      <c r="AD19" s="13" t="s">
        <v>24</v>
      </c>
    </row>
    <row r="20">
      <c r="A20" s="41" t="s">
        <v>42</v>
      </c>
      <c r="B20" s="42" t="s">
        <v>43</v>
      </c>
      <c r="C20" s="43">
        <f t="shared" ref="C20:D20" si="131">C$2</f>
        <v>1</v>
      </c>
      <c r="D20" s="31">
        <f t="shared" si="131"/>
        <v>3</v>
      </c>
      <c r="E20" s="15">
        <f>E$2*0.9</f>
        <v>8.1</v>
      </c>
      <c r="F20" s="15">
        <f t="shared" ref="F20:G20" si="132">F$2*0.95</f>
        <v>2.85</v>
      </c>
      <c r="G20" s="15">
        <f t="shared" si="132"/>
        <v>2.85</v>
      </c>
      <c r="H20" s="15">
        <f t="shared" ref="H20:I20" si="133">$F$2*0.75</f>
        <v>2.25</v>
      </c>
      <c r="I20" s="15">
        <f t="shared" si="133"/>
        <v>2.25</v>
      </c>
      <c r="J20" s="16">
        <f>J$2*0.8</f>
        <v>2.4</v>
      </c>
      <c r="K20" s="16">
        <f>K$2*0.9</f>
        <v>2.7</v>
      </c>
      <c r="L20" s="16">
        <f t="shared" ref="L20:L24" si="139">L$2</f>
        <v>3</v>
      </c>
      <c r="M20" s="16">
        <f t="shared" ref="M20:M21" si="140">M$2*0.95</f>
        <v>1.9</v>
      </c>
      <c r="N20" s="20">
        <f t="shared" si="108"/>
        <v>2.97</v>
      </c>
      <c r="O20" s="20">
        <f t="shared" ref="O20:O21" si="141">O$2*1</f>
        <v>4</v>
      </c>
      <c r="P20" s="20">
        <f t="shared" ref="P20:P21" si="142">P$2*0.99</f>
        <v>4.95</v>
      </c>
      <c r="Q20" s="20">
        <f t="shared" si="117"/>
        <v>12</v>
      </c>
      <c r="R20" s="20">
        <f t="shared" si="118"/>
        <v>3.2</v>
      </c>
      <c r="S20" s="20">
        <f t="shared" ref="S20:T20" si="134">S$2*1</f>
        <v>2</v>
      </c>
      <c r="T20" s="20">
        <f t="shared" si="134"/>
        <v>2</v>
      </c>
      <c r="U20" s="20">
        <f t="shared" ref="U20:V20" si="135">U$2*0.95</f>
        <v>8.55</v>
      </c>
      <c r="V20" s="20">
        <f t="shared" si="135"/>
        <v>1.9</v>
      </c>
      <c r="W20" s="20">
        <f t="shared" si="121"/>
        <v>3</v>
      </c>
      <c r="X20" s="17">
        <f>X$2*0.5</f>
        <v>1.5</v>
      </c>
      <c r="Y20" s="17">
        <f t="shared" ref="Y20:AB20" si="136">Y$2*1</f>
        <v>2</v>
      </c>
      <c r="Z20" s="17">
        <f t="shared" si="136"/>
        <v>2</v>
      </c>
      <c r="AA20" s="17">
        <f t="shared" si="136"/>
        <v>2</v>
      </c>
      <c r="AB20" s="17">
        <f t="shared" si="136"/>
        <v>3</v>
      </c>
      <c r="AC20" s="44">
        <f t="shared" si="15"/>
        <v>9.394623656</v>
      </c>
      <c r="AD20" s="13" t="s">
        <v>13</v>
      </c>
    </row>
    <row r="21">
      <c r="A21" s="8" t="s">
        <v>44</v>
      </c>
      <c r="B21" s="8" t="s">
        <v>45</v>
      </c>
      <c r="C21" s="10">
        <f>C$2</f>
        <v>1</v>
      </c>
      <c r="D21" s="45">
        <f>D$2*0.5</f>
        <v>1.5</v>
      </c>
      <c r="E21" s="19">
        <f t="shared" ref="E21:E24" si="146">E$2*0.95</f>
        <v>8.55</v>
      </c>
      <c r="F21" s="46">
        <f>F$2*0.5</f>
        <v>1.5</v>
      </c>
      <c r="G21" s="15">
        <f t="shared" ref="G21:G24" si="147">G$2*0.95</f>
        <v>2.85</v>
      </c>
      <c r="H21" s="15">
        <f t="shared" ref="H21:I21" si="137">$F$2*0.75</f>
        <v>2.25</v>
      </c>
      <c r="I21" s="15">
        <f t="shared" si="137"/>
        <v>2.25</v>
      </c>
      <c r="J21" s="10">
        <f t="shared" ref="J21:K21" si="138">J$2*0.9</f>
        <v>2.7</v>
      </c>
      <c r="K21" s="10">
        <f t="shared" si="138"/>
        <v>2.7</v>
      </c>
      <c r="L21" s="10">
        <f t="shared" si="139"/>
        <v>3</v>
      </c>
      <c r="M21" s="10">
        <f t="shared" si="140"/>
        <v>1.9</v>
      </c>
      <c r="N21" s="20">
        <f t="shared" si="108"/>
        <v>2.97</v>
      </c>
      <c r="O21" s="20">
        <f t="shared" si="141"/>
        <v>4</v>
      </c>
      <c r="P21" s="15">
        <f t="shared" si="142"/>
        <v>4.95</v>
      </c>
      <c r="Q21" s="20">
        <f t="shared" si="117"/>
        <v>12</v>
      </c>
      <c r="R21" s="20">
        <f t="shared" si="118"/>
        <v>3.2</v>
      </c>
      <c r="S21" s="10">
        <f t="shared" ref="S21:T21" si="143">S$2*0</f>
        <v>0</v>
      </c>
      <c r="T21" s="10">
        <f t="shared" si="143"/>
        <v>0</v>
      </c>
      <c r="U21" s="15">
        <f>U$2*0.9</f>
        <v>8.1</v>
      </c>
      <c r="V21" s="20">
        <f>V$2*0.95</f>
        <v>1.9</v>
      </c>
      <c r="W21" s="20">
        <f t="shared" si="121"/>
        <v>3</v>
      </c>
      <c r="X21" s="10">
        <f t="shared" ref="X21:Y21" si="144">X$2*0</f>
        <v>0</v>
      </c>
      <c r="Y21" s="10">
        <f t="shared" si="144"/>
        <v>0</v>
      </c>
      <c r="Z21" s="17">
        <f>Z$2*1</f>
        <v>2</v>
      </c>
      <c r="AA21" s="10">
        <f t="shared" ref="AA21:AB21" si="145">AA$2*0</f>
        <v>0</v>
      </c>
      <c r="AB21" s="10">
        <f t="shared" si="145"/>
        <v>0</v>
      </c>
      <c r="AC21" s="12">
        <f t="shared" si="15"/>
        <v>7.776344086</v>
      </c>
      <c r="AD21" s="13" t="s">
        <v>46</v>
      </c>
    </row>
    <row r="22">
      <c r="A22" s="14" t="s">
        <v>47</v>
      </c>
      <c r="B22" s="14" t="s">
        <v>48</v>
      </c>
      <c r="C22" s="14">
        <f>C15*0</f>
        <v>0</v>
      </c>
      <c r="D22" s="24">
        <f>D$2</f>
        <v>3</v>
      </c>
      <c r="E22" s="19">
        <f t="shared" si="146"/>
        <v>8.55</v>
      </c>
      <c r="F22" s="22">
        <f t="shared" ref="F22:F23" si="154">F$2*0.9</f>
        <v>2.7</v>
      </c>
      <c r="G22" s="25">
        <f t="shared" si="147"/>
        <v>2.85</v>
      </c>
      <c r="H22" s="26">
        <f t="shared" ref="H22:K22" si="148">H$2*0.9</f>
        <v>2.7</v>
      </c>
      <c r="I22" s="27">
        <f t="shared" si="148"/>
        <v>2.7</v>
      </c>
      <c r="J22" s="16">
        <f t="shared" si="148"/>
        <v>2.7</v>
      </c>
      <c r="K22" s="16">
        <f t="shared" si="148"/>
        <v>2.7</v>
      </c>
      <c r="L22" s="16">
        <f t="shared" si="139"/>
        <v>3</v>
      </c>
      <c r="M22" s="16">
        <f t="shared" ref="M22:M23" si="156">M$2</f>
        <v>2</v>
      </c>
      <c r="N22" s="15">
        <f t="shared" si="108"/>
        <v>2.97</v>
      </c>
      <c r="O22" s="15">
        <f t="shared" ref="O22:P22" si="149">O$2*0.99</f>
        <v>3.96</v>
      </c>
      <c r="P22" s="15">
        <f t="shared" si="149"/>
        <v>4.95</v>
      </c>
      <c r="Q22" s="15">
        <f t="shared" si="117"/>
        <v>12</v>
      </c>
      <c r="R22" s="15">
        <f t="shared" si="118"/>
        <v>3.2</v>
      </c>
      <c r="S22" s="20">
        <f t="shared" ref="S22:T22" si="150">S$2*1</f>
        <v>2</v>
      </c>
      <c r="T22" s="20">
        <f t="shared" si="150"/>
        <v>2</v>
      </c>
      <c r="U22" s="20">
        <f t="shared" ref="U22:V22" si="151">U$2*0.95</f>
        <v>8.55</v>
      </c>
      <c r="V22" s="20">
        <f t="shared" si="151"/>
        <v>1.9</v>
      </c>
      <c r="W22" s="20">
        <f t="shared" si="121"/>
        <v>3</v>
      </c>
      <c r="X22" s="17">
        <f t="shared" ref="X22:X24" si="159">X$2*0.5</f>
        <v>1.5</v>
      </c>
      <c r="Y22" s="17">
        <f t="shared" ref="Y22:AB22" si="152">Y$2*1</f>
        <v>2</v>
      </c>
      <c r="Z22" s="17">
        <f t="shared" si="152"/>
        <v>2</v>
      </c>
      <c r="AA22" s="17">
        <f t="shared" si="152"/>
        <v>2</v>
      </c>
      <c r="AB22" s="17">
        <f t="shared" si="152"/>
        <v>3</v>
      </c>
      <c r="AC22" s="18">
        <f t="shared" si="15"/>
        <v>9.45483871</v>
      </c>
      <c r="AD22" s="13" t="s">
        <v>13</v>
      </c>
    </row>
    <row r="23">
      <c r="A23" s="8" t="s">
        <v>49</v>
      </c>
      <c r="B23" s="8" t="s">
        <v>50</v>
      </c>
      <c r="C23" s="10">
        <f t="shared" ref="C23:D23" si="153">C$2</f>
        <v>1</v>
      </c>
      <c r="D23" s="24">
        <f t="shared" si="153"/>
        <v>3</v>
      </c>
      <c r="E23" s="19">
        <f t="shared" si="146"/>
        <v>8.55</v>
      </c>
      <c r="F23" s="22">
        <f t="shared" si="154"/>
        <v>2.7</v>
      </c>
      <c r="G23" s="15">
        <f t="shared" si="147"/>
        <v>2.85</v>
      </c>
      <c r="H23" s="11">
        <f>H$2*0.9*1.05</f>
        <v>2.835</v>
      </c>
      <c r="I23" s="27">
        <f t="shared" ref="I23:K23" si="155">I$2*0.9</f>
        <v>2.7</v>
      </c>
      <c r="J23" s="10">
        <f t="shared" si="155"/>
        <v>2.7</v>
      </c>
      <c r="K23" s="10">
        <f t="shared" si="155"/>
        <v>2.7</v>
      </c>
      <c r="L23" s="10">
        <f t="shared" si="139"/>
        <v>3</v>
      </c>
      <c r="M23" s="10">
        <f t="shared" si="156"/>
        <v>2</v>
      </c>
      <c r="N23" s="15">
        <f t="shared" si="108"/>
        <v>2.97</v>
      </c>
      <c r="O23" s="15">
        <f t="shared" ref="O23:P23" si="157">O$2*0.99</f>
        <v>3.96</v>
      </c>
      <c r="P23" s="15">
        <f t="shared" si="157"/>
        <v>4.95</v>
      </c>
      <c r="Q23" s="15">
        <f t="shared" si="117"/>
        <v>12</v>
      </c>
      <c r="R23" s="15">
        <f t="shared" si="118"/>
        <v>3.2</v>
      </c>
      <c r="S23" s="11">
        <f>S$2*1.05</f>
        <v>2.1</v>
      </c>
      <c r="T23" s="15">
        <f>T$2*1</f>
        <v>2</v>
      </c>
      <c r="U23" s="15">
        <f t="shared" ref="U23:V23" si="158">U$2*0.9</f>
        <v>8.1</v>
      </c>
      <c r="V23" s="15">
        <f t="shared" si="158"/>
        <v>1.8</v>
      </c>
      <c r="W23" s="11">
        <f>W$2*1*1.05</f>
        <v>3.15</v>
      </c>
      <c r="X23" s="28">
        <f t="shared" si="159"/>
        <v>1.5</v>
      </c>
      <c r="Y23" s="10">
        <f t="shared" ref="Y23:AB23" si="160">Y$2*0</f>
        <v>0</v>
      </c>
      <c r="Z23" s="10">
        <f t="shared" si="160"/>
        <v>0</v>
      </c>
      <c r="AA23" s="10">
        <f t="shared" si="160"/>
        <v>0</v>
      </c>
      <c r="AB23" s="10">
        <f t="shared" si="160"/>
        <v>0</v>
      </c>
      <c r="AC23" s="12">
        <f t="shared" si="15"/>
        <v>8.57688172</v>
      </c>
      <c r="AD23" s="13" t="s">
        <v>24</v>
      </c>
    </row>
    <row r="24">
      <c r="A24" s="14" t="s">
        <v>11</v>
      </c>
      <c r="B24" s="14" t="s">
        <v>51</v>
      </c>
      <c r="C24" s="16">
        <f>C$2*0.5</f>
        <v>0.5</v>
      </c>
      <c r="D24" s="37">
        <f>D$2*0.9</f>
        <v>2.7</v>
      </c>
      <c r="E24" s="23">
        <f t="shared" si="146"/>
        <v>8.55</v>
      </c>
      <c r="F24" s="38">
        <f>F$2*0.85</f>
        <v>2.55</v>
      </c>
      <c r="G24" s="15">
        <f t="shared" si="147"/>
        <v>2.85</v>
      </c>
      <c r="H24" s="39">
        <f>$F$2*0.75</f>
        <v>2.25</v>
      </c>
      <c r="I24" s="40">
        <f t="shared" ref="I24:K24" si="161">I$2*0.8</f>
        <v>2.4</v>
      </c>
      <c r="J24" s="16">
        <f t="shared" si="161"/>
        <v>2.4</v>
      </c>
      <c r="K24" s="16">
        <f t="shared" si="161"/>
        <v>2.4</v>
      </c>
      <c r="L24" s="16">
        <f t="shared" si="139"/>
        <v>3</v>
      </c>
      <c r="M24" s="16">
        <f>M$2*0.95</f>
        <v>1.9</v>
      </c>
      <c r="N24" s="20">
        <f t="shared" si="108"/>
        <v>2.97</v>
      </c>
      <c r="O24" s="20">
        <f>O$2*1</f>
        <v>4</v>
      </c>
      <c r="P24" s="20">
        <f>P$2*0.99</f>
        <v>4.95</v>
      </c>
      <c r="Q24" s="20">
        <f t="shared" si="117"/>
        <v>12</v>
      </c>
      <c r="R24" s="20">
        <f t="shared" si="118"/>
        <v>3.2</v>
      </c>
      <c r="S24" s="20">
        <f t="shared" ref="S24:T24" si="162">S$2*1</f>
        <v>2</v>
      </c>
      <c r="T24" s="20">
        <f t="shared" si="162"/>
        <v>2</v>
      </c>
      <c r="U24" s="20">
        <f t="shared" ref="U24:V24" si="163">U$2*0.95</f>
        <v>8.55</v>
      </c>
      <c r="V24" s="20">
        <f t="shared" si="163"/>
        <v>1.9</v>
      </c>
      <c r="W24" s="20">
        <f>W$2*1</f>
        <v>3</v>
      </c>
      <c r="X24" s="17">
        <f t="shared" si="159"/>
        <v>1.5</v>
      </c>
      <c r="Y24" s="17">
        <f t="shared" ref="Y24:AB24" si="164">Y$2*1</f>
        <v>2</v>
      </c>
      <c r="Z24" s="17">
        <f t="shared" si="164"/>
        <v>2</v>
      </c>
      <c r="AA24" s="17">
        <f t="shared" si="164"/>
        <v>2</v>
      </c>
      <c r="AB24" s="17">
        <f t="shared" si="164"/>
        <v>3</v>
      </c>
      <c r="AC24" s="18">
        <f t="shared" si="15"/>
        <v>9.308602151</v>
      </c>
      <c r="AD24" s="13" t="s">
        <v>10</v>
      </c>
    </row>
    <row r="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8"/>
      <c r="AD25" s="48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50"/>
      <c r="AD26" s="50"/>
    </row>
    <row r="27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8"/>
      <c r="AD27" s="48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50"/>
      <c r="AD28" s="50"/>
    </row>
    <row r="29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8"/>
      <c r="AD29" s="48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50"/>
      <c r="AD30" s="50"/>
    </row>
    <row r="31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  <c r="AD31" s="48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50"/>
      <c r="AD32" s="50"/>
    </row>
    <row r="33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8"/>
      <c r="AD33" s="48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50"/>
      <c r="AD34" s="50"/>
    </row>
    <row r="3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8"/>
      <c r="AD35" s="48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50"/>
      <c r="AD36" s="50"/>
    </row>
    <row r="37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8"/>
      <c r="AD37" s="48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50"/>
      <c r="AD38" s="50"/>
    </row>
    <row r="39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8"/>
      <c r="AD39" s="48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50"/>
      <c r="AD40" s="50"/>
    </row>
    <row r="4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8"/>
      <c r="AD41" s="48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50"/>
      <c r="AD42" s="50"/>
    </row>
    <row r="43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8"/>
      <c r="AD43" s="48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50"/>
      <c r="AD44" s="50"/>
    </row>
    <row r="4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8"/>
      <c r="AD45" s="48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50"/>
      <c r="AD46" s="50"/>
    </row>
    <row r="47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8"/>
      <c r="AD47" s="48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50"/>
      <c r="AD48" s="50"/>
    </row>
    <row r="49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8"/>
      <c r="AD49" s="48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50"/>
      <c r="AD50" s="50"/>
    </row>
    <row r="5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8"/>
      <c r="AD51" s="48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50"/>
      <c r="AD52" s="50"/>
    </row>
    <row r="53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8"/>
      <c r="AD53" s="48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50"/>
      <c r="AD54" s="50"/>
    </row>
    <row r="5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8"/>
      <c r="AD55" s="48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50"/>
      <c r="AD56" s="50"/>
    </row>
    <row r="57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8"/>
      <c r="AD57" s="48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50"/>
      <c r="AD58" s="50"/>
    </row>
    <row r="59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8"/>
      <c r="AD59" s="48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50"/>
      <c r="AD60" s="50"/>
    </row>
    <row r="6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8"/>
      <c r="AD61" s="48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50"/>
      <c r="AD62" s="50"/>
    </row>
    <row r="6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8"/>
      <c r="AD63" s="48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50"/>
      <c r="AD64" s="50"/>
    </row>
    <row r="6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8"/>
      <c r="AD65" s="48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50"/>
      <c r="AD66" s="50"/>
    </row>
    <row r="67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8"/>
      <c r="AD67" s="48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50"/>
      <c r="AD68" s="50"/>
    </row>
    <row r="69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8"/>
      <c r="AD69" s="48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50"/>
      <c r="AD70" s="50"/>
    </row>
    <row r="7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8"/>
      <c r="AD71" s="48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50"/>
      <c r="AD72" s="50"/>
    </row>
    <row r="7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8"/>
      <c r="AD73" s="48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50"/>
      <c r="AD74" s="50"/>
    </row>
    <row r="7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8"/>
      <c r="AD75" s="48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50"/>
      <c r="AD76" s="50"/>
    </row>
    <row r="77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8"/>
      <c r="AD77" s="48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50"/>
      <c r="AD78" s="50"/>
    </row>
    <row r="79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8"/>
      <c r="AD79" s="48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50"/>
      <c r="AD80" s="50"/>
    </row>
    <row r="8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8"/>
      <c r="AD81" s="48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50"/>
      <c r="AD82" s="50"/>
    </row>
    <row r="8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8"/>
      <c r="AD83" s="48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50"/>
      <c r="AD84" s="50"/>
    </row>
    <row r="8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8"/>
      <c r="AD85" s="48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50"/>
      <c r="AD86" s="50"/>
    </row>
    <row r="87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8"/>
      <c r="AD87" s="48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50"/>
      <c r="AD88" s="50"/>
    </row>
    <row r="89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8"/>
      <c r="AD89" s="48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50"/>
      <c r="AD90" s="50"/>
    </row>
    <row r="9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8"/>
      <c r="AD91" s="48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50"/>
      <c r="AD92" s="50"/>
    </row>
    <row r="93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8"/>
      <c r="AD93" s="48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50"/>
      <c r="AD94" s="50"/>
    </row>
    <row r="9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8"/>
      <c r="AD95" s="48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50"/>
      <c r="AD96" s="50"/>
    </row>
    <row r="97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8"/>
      <c r="AD97" s="48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50"/>
      <c r="AD98" s="50"/>
    </row>
    <row r="99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8"/>
      <c r="AD99" s="48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50"/>
      <c r="AD100" s="50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8"/>
      <c r="AD101" s="48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50"/>
      <c r="AD102" s="50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8"/>
      <c r="AD103" s="48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50"/>
      <c r="AD104" s="50"/>
    </row>
    <row r="10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8"/>
      <c r="AD105" s="48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50"/>
      <c r="AD106" s="50"/>
    </row>
    <row r="107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8"/>
      <c r="AD107" s="48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50"/>
      <c r="AD108" s="50"/>
    </row>
    <row r="109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8"/>
      <c r="AD109" s="48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50"/>
      <c r="AD110" s="50"/>
    </row>
    <row r="11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8"/>
      <c r="AD111" s="48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50"/>
      <c r="AD112" s="50"/>
    </row>
    <row r="113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8"/>
      <c r="AD113" s="48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50"/>
      <c r="AD114" s="50"/>
    </row>
    <row r="11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8"/>
      <c r="AD115" s="48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50"/>
      <c r="AD116" s="50"/>
    </row>
    <row r="117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8"/>
      <c r="AD117" s="48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50"/>
      <c r="AD118" s="50"/>
    </row>
    <row r="119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8"/>
      <c r="AD119" s="48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50"/>
      <c r="AD120" s="50"/>
    </row>
    <row r="12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8"/>
      <c r="AD121" s="48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50"/>
      <c r="AD122" s="50"/>
    </row>
    <row r="123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8"/>
      <c r="AD123" s="48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50"/>
      <c r="AD124" s="50"/>
    </row>
    <row r="1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8"/>
      <c r="AD125" s="48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50"/>
      <c r="AD126" s="50"/>
    </row>
    <row r="127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8"/>
      <c r="AD127" s="48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50"/>
      <c r="AD128" s="50"/>
    </row>
    <row r="129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8"/>
      <c r="AD129" s="48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50"/>
      <c r="AD130" s="50"/>
    </row>
    <row r="13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8"/>
      <c r="AD131" s="48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50"/>
      <c r="AD132" s="50"/>
    </row>
    <row r="133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8"/>
      <c r="AD133" s="48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50"/>
      <c r="AD134" s="50"/>
    </row>
    <row r="13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8"/>
      <c r="AD135" s="48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50"/>
      <c r="AD136" s="50"/>
    </row>
    <row r="137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8"/>
      <c r="AD137" s="48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50"/>
      <c r="AD138" s="50"/>
    </row>
    <row r="139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8"/>
      <c r="AD139" s="48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50"/>
      <c r="AD140" s="50"/>
    </row>
    <row r="14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8"/>
      <c r="AD141" s="48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50"/>
      <c r="AD142" s="50"/>
    </row>
    <row r="143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8"/>
      <c r="AD143" s="48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50"/>
      <c r="AD144" s="50"/>
    </row>
    <row r="14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8"/>
      <c r="AD145" s="48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50"/>
      <c r="AD146" s="50"/>
    </row>
    <row r="147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8"/>
      <c r="AD147" s="48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50"/>
      <c r="AD148" s="50"/>
    </row>
    <row r="149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8"/>
      <c r="AD149" s="48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50"/>
      <c r="AD150" s="50"/>
    </row>
    <row r="15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8"/>
      <c r="AD151" s="48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50"/>
      <c r="AD152" s="50"/>
    </row>
    <row r="153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8"/>
      <c r="AD153" s="48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50"/>
      <c r="AD154" s="50"/>
    </row>
    <row r="15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8"/>
      <c r="AD155" s="48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50"/>
      <c r="AD156" s="50"/>
    </row>
    <row r="157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8"/>
      <c r="AD157" s="48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50"/>
      <c r="AD158" s="50"/>
    </row>
    <row r="159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8"/>
      <c r="AD159" s="48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50"/>
      <c r="AD160" s="50"/>
    </row>
    <row r="16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8"/>
      <c r="AD161" s="48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50"/>
      <c r="AD162" s="50"/>
    </row>
    <row r="163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8"/>
      <c r="AD163" s="48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50"/>
      <c r="AD164" s="50"/>
    </row>
    <row r="16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8"/>
      <c r="AD165" s="48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50"/>
      <c r="AD166" s="50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8"/>
      <c r="AD167" s="48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50"/>
      <c r="AD168" s="50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8"/>
      <c r="AD169" s="48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50"/>
      <c r="AD170" s="50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8"/>
      <c r="AD171" s="48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50"/>
      <c r="AD172" s="50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8"/>
      <c r="AD173" s="48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50"/>
      <c r="AD174" s="50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8"/>
      <c r="AD175" s="48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50"/>
      <c r="AD176" s="50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8"/>
      <c r="AD177" s="48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50"/>
      <c r="AD178" s="50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8"/>
      <c r="AD179" s="48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50"/>
      <c r="AD180" s="50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8"/>
      <c r="AD181" s="48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50"/>
      <c r="AD182" s="50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8"/>
      <c r="AD183" s="48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50"/>
      <c r="AD184" s="50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8"/>
      <c r="AD185" s="48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50"/>
      <c r="AD186" s="50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8"/>
      <c r="AD187" s="48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50"/>
      <c r="AD188" s="50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8"/>
      <c r="AD189" s="48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50"/>
      <c r="AD190" s="50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8"/>
      <c r="AD191" s="48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50"/>
      <c r="AD192" s="50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8"/>
      <c r="AD193" s="48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50"/>
      <c r="AD194" s="50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8"/>
      <c r="AD195" s="48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50"/>
      <c r="AD196" s="50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8"/>
      <c r="AD197" s="48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50"/>
      <c r="AD198" s="50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8"/>
      <c r="AD199" s="48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50"/>
      <c r="AD200" s="50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8"/>
      <c r="AD201" s="48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50"/>
      <c r="AD202" s="50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8"/>
      <c r="AD203" s="48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50"/>
      <c r="AD204" s="50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8"/>
      <c r="AD205" s="48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50"/>
      <c r="AD206" s="50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8"/>
      <c r="AD207" s="48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50"/>
      <c r="AD208" s="50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8"/>
      <c r="AD209" s="48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50"/>
      <c r="AD210" s="50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8"/>
      <c r="AD211" s="48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50"/>
      <c r="AD212" s="50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8"/>
      <c r="AD213" s="48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50"/>
      <c r="AD214" s="50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8"/>
      <c r="AD215" s="48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50"/>
      <c r="AD216" s="50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8"/>
      <c r="AD217" s="48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50"/>
      <c r="AD218" s="50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8"/>
      <c r="AD219" s="48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50"/>
      <c r="AD220" s="50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8"/>
      <c r="AD221" s="48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50"/>
      <c r="AD222" s="50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8"/>
      <c r="AD223" s="48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50"/>
      <c r="AD224" s="50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8"/>
      <c r="AD225" s="48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50"/>
      <c r="AD226" s="50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8"/>
      <c r="AD227" s="48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50"/>
      <c r="AD228" s="50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8"/>
      <c r="AD229" s="48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50"/>
      <c r="AD230" s="50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8"/>
      <c r="AD231" s="48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50"/>
      <c r="AD232" s="50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8"/>
      <c r="AD233" s="48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50"/>
      <c r="AD234" s="50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8"/>
      <c r="AD235" s="48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50"/>
      <c r="AD236" s="50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8"/>
      <c r="AD237" s="48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50"/>
      <c r="AD238" s="50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8"/>
      <c r="AD239" s="48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50"/>
      <c r="AD240" s="50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8"/>
      <c r="AD241" s="48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50"/>
      <c r="AD242" s="50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8"/>
      <c r="AD243" s="48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50"/>
      <c r="AD244" s="50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8"/>
      <c r="AD245" s="48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50"/>
      <c r="AD246" s="50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8"/>
      <c r="AD247" s="48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50"/>
      <c r="AD248" s="50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8"/>
      <c r="AD249" s="48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50"/>
      <c r="AD250" s="50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8"/>
      <c r="AD251" s="48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50"/>
      <c r="AD252" s="50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8"/>
      <c r="AD253" s="48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50"/>
      <c r="AD254" s="50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8"/>
      <c r="AD255" s="48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50"/>
      <c r="AD256" s="50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8"/>
      <c r="AD257" s="48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50"/>
      <c r="AD258" s="50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8"/>
      <c r="AD259" s="48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50"/>
      <c r="AD260" s="50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8"/>
      <c r="AD261" s="48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50"/>
      <c r="AD262" s="50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8"/>
      <c r="AD263" s="48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50"/>
      <c r="AD264" s="50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8"/>
      <c r="AD265" s="48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50"/>
      <c r="AD266" s="50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8"/>
      <c r="AD267" s="48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50"/>
      <c r="AD268" s="50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8"/>
      <c r="AD269" s="48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50"/>
      <c r="AD270" s="50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8"/>
      <c r="AD271" s="48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50"/>
      <c r="AD272" s="50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8"/>
      <c r="AD273" s="48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50"/>
      <c r="AD274" s="50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8"/>
      <c r="AD275" s="48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50"/>
      <c r="AD276" s="50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8"/>
      <c r="AD277" s="48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50"/>
      <c r="AD278" s="50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8"/>
      <c r="AD279" s="48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50"/>
      <c r="AD280" s="50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8"/>
      <c r="AD281" s="48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50"/>
      <c r="AD282" s="50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8"/>
      <c r="AD283" s="48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50"/>
      <c r="AD284" s="50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8"/>
      <c r="AD285" s="48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50"/>
      <c r="AD286" s="50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8"/>
      <c r="AD287" s="48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50"/>
      <c r="AD288" s="50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8"/>
      <c r="AD289" s="48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50"/>
      <c r="AD290" s="50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8"/>
      <c r="AD291" s="48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50"/>
      <c r="AD292" s="50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8"/>
      <c r="AD293" s="48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50"/>
      <c r="AD294" s="50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8"/>
      <c r="AD295" s="48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50"/>
      <c r="AD296" s="50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8"/>
      <c r="AD297" s="48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50"/>
      <c r="AD298" s="50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8"/>
      <c r="AD299" s="48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50"/>
      <c r="AD300" s="50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8"/>
      <c r="AD301" s="48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50"/>
      <c r="AD302" s="50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8"/>
      <c r="AD303" s="48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50"/>
      <c r="AD304" s="50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8"/>
      <c r="AD305" s="48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50"/>
      <c r="AD306" s="50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8"/>
      <c r="AD307" s="48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50"/>
      <c r="AD308" s="50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8"/>
      <c r="AD309" s="48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50"/>
      <c r="AD310" s="50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8"/>
      <c r="AD311" s="48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50"/>
      <c r="AD312" s="50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8"/>
      <c r="AD313" s="48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50"/>
      <c r="AD314" s="50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8"/>
      <c r="AD315" s="48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50"/>
      <c r="AD316" s="50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8"/>
      <c r="AD317" s="48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50"/>
      <c r="AD318" s="50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8"/>
      <c r="AD319" s="48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50"/>
      <c r="AD320" s="50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8"/>
      <c r="AD321" s="48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50"/>
      <c r="AD322" s="50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8"/>
      <c r="AD323" s="48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50"/>
      <c r="AD324" s="50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8"/>
      <c r="AD325" s="48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50"/>
      <c r="AD326" s="50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8"/>
      <c r="AD327" s="48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50"/>
      <c r="AD328" s="50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8"/>
      <c r="AD329" s="48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50"/>
      <c r="AD330" s="50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8"/>
      <c r="AD331" s="48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50"/>
      <c r="AD332" s="50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8"/>
      <c r="AD333" s="48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50"/>
      <c r="AD334" s="50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8"/>
      <c r="AD335" s="48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50"/>
      <c r="AD336" s="50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8"/>
      <c r="AD337" s="48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50"/>
      <c r="AD338" s="50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8"/>
      <c r="AD339" s="48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50"/>
      <c r="AD340" s="50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8"/>
      <c r="AD341" s="48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50"/>
      <c r="AD342" s="50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8"/>
      <c r="AD343" s="48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50"/>
      <c r="AD344" s="50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8"/>
      <c r="AD345" s="48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50"/>
      <c r="AD346" s="50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8"/>
      <c r="AD347" s="48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50"/>
      <c r="AD348" s="50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8"/>
      <c r="AD349" s="48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50"/>
      <c r="AD350" s="50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8"/>
      <c r="AD351" s="48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50"/>
      <c r="AD352" s="50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8"/>
      <c r="AD353" s="48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50"/>
      <c r="AD354" s="50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8"/>
      <c r="AD355" s="48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50"/>
      <c r="AD356" s="50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8"/>
      <c r="AD357" s="48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50"/>
      <c r="AD358" s="50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8"/>
      <c r="AD359" s="48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50"/>
      <c r="AD360" s="50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8"/>
      <c r="AD361" s="48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50"/>
      <c r="AD362" s="50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8"/>
      <c r="AD363" s="48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50"/>
      <c r="AD364" s="50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8"/>
      <c r="AD365" s="48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50"/>
      <c r="AD366" s="50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8"/>
      <c r="AD367" s="48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50"/>
      <c r="AD368" s="50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8"/>
      <c r="AD369" s="48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50"/>
      <c r="AD370" s="50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8"/>
      <c r="AD371" s="48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50"/>
      <c r="AD372" s="50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8"/>
      <c r="AD373" s="48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50"/>
      <c r="AD374" s="50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8"/>
      <c r="AD375" s="48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50"/>
      <c r="AD376" s="50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8"/>
      <c r="AD377" s="48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50"/>
      <c r="AD378" s="50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8"/>
      <c r="AD379" s="48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50"/>
      <c r="AD380" s="50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8"/>
      <c r="AD381" s="48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50"/>
      <c r="AD382" s="50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8"/>
      <c r="AD383" s="48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50"/>
      <c r="AD384" s="50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8"/>
      <c r="AD385" s="48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50"/>
      <c r="AD386" s="50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8"/>
      <c r="AD387" s="48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50"/>
      <c r="AD388" s="50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8"/>
      <c r="AD389" s="48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50"/>
      <c r="AD390" s="50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8"/>
      <c r="AD391" s="48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50"/>
      <c r="AD392" s="50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8"/>
      <c r="AD393" s="48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50"/>
      <c r="AD394" s="50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8"/>
      <c r="AD395" s="48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50"/>
      <c r="AD396" s="50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8"/>
      <c r="AD397" s="48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50"/>
      <c r="AD398" s="50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8"/>
      <c r="AD399" s="48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50"/>
      <c r="AD400" s="50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8"/>
      <c r="AD401" s="48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50"/>
      <c r="AD402" s="50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8"/>
      <c r="AD403" s="48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50"/>
      <c r="AD404" s="50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8"/>
      <c r="AD405" s="48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50"/>
      <c r="AD406" s="50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8"/>
      <c r="AD407" s="48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50"/>
      <c r="AD408" s="50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8"/>
      <c r="AD409" s="48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50"/>
      <c r="AD410" s="50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8"/>
      <c r="AD411" s="48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50"/>
      <c r="AD412" s="50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8"/>
      <c r="AD413" s="48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50"/>
      <c r="AD414" s="50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8"/>
      <c r="AD415" s="48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50"/>
      <c r="AD416" s="50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8"/>
      <c r="AD417" s="48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50"/>
      <c r="AD418" s="50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8"/>
      <c r="AD419" s="48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50"/>
      <c r="AD420" s="50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8"/>
      <c r="AD421" s="48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50"/>
      <c r="AD422" s="50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8"/>
      <c r="AD423" s="48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50"/>
      <c r="AD424" s="50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8"/>
      <c r="AD425" s="48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50"/>
      <c r="AD426" s="50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8"/>
      <c r="AD427" s="48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50"/>
      <c r="AD428" s="50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8"/>
      <c r="AD429" s="48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50"/>
      <c r="AD430" s="50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8"/>
      <c r="AD431" s="48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50"/>
      <c r="AD432" s="50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8"/>
      <c r="AD433" s="48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50"/>
      <c r="AD434" s="50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8"/>
      <c r="AD435" s="48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50"/>
      <c r="AD436" s="50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8"/>
      <c r="AD437" s="48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50"/>
      <c r="AD438" s="50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8"/>
      <c r="AD439" s="48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50"/>
      <c r="AD440" s="50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8"/>
      <c r="AD441" s="48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50"/>
      <c r="AD442" s="50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8"/>
      <c r="AD443" s="48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50"/>
      <c r="AD444" s="50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8"/>
      <c r="AD445" s="48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50"/>
      <c r="AD446" s="50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8"/>
      <c r="AD447" s="48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50"/>
      <c r="AD448" s="50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8"/>
      <c r="AD449" s="48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50"/>
      <c r="AD450" s="50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8"/>
      <c r="AD451" s="48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50"/>
      <c r="AD452" s="50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8"/>
      <c r="AD453" s="48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50"/>
      <c r="AD454" s="50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8"/>
      <c r="AD455" s="48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50"/>
      <c r="AD456" s="50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8"/>
      <c r="AD457" s="48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50"/>
      <c r="AD458" s="50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8"/>
      <c r="AD459" s="48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50"/>
      <c r="AD460" s="50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8"/>
      <c r="AD461" s="48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50"/>
      <c r="AD462" s="50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8"/>
      <c r="AD463" s="48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50"/>
      <c r="AD464" s="50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8"/>
      <c r="AD465" s="48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50"/>
      <c r="AD466" s="50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8"/>
      <c r="AD467" s="48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50"/>
      <c r="AD468" s="50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8"/>
      <c r="AD469" s="48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50"/>
      <c r="AD470" s="50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8"/>
      <c r="AD471" s="48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50"/>
      <c r="AD472" s="50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8"/>
      <c r="AD473" s="48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50"/>
      <c r="AD474" s="50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8"/>
      <c r="AD475" s="48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50"/>
      <c r="AD476" s="50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8"/>
      <c r="AD477" s="48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50"/>
      <c r="AD478" s="50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8"/>
      <c r="AD479" s="48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50"/>
      <c r="AD480" s="50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8"/>
      <c r="AD481" s="48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50"/>
      <c r="AD482" s="50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8"/>
      <c r="AD483" s="48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50"/>
      <c r="AD484" s="50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8"/>
      <c r="AD485" s="48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50"/>
      <c r="AD486" s="50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8"/>
      <c r="AD487" s="48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50"/>
      <c r="AD488" s="50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8"/>
      <c r="AD489" s="48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50"/>
      <c r="AD490" s="50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8"/>
      <c r="AD491" s="48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50"/>
      <c r="AD492" s="50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8"/>
      <c r="AD493" s="48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50"/>
      <c r="AD494" s="50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8"/>
      <c r="AD495" s="48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50"/>
      <c r="AD496" s="50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8"/>
      <c r="AD497" s="48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50"/>
      <c r="AD498" s="50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8"/>
      <c r="AD499" s="48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50"/>
      <c r="AD500" s="50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8"/>
      <c r="AD501" s="48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50"/>
      <c r="AD502" s="50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8"/>
      <c r="AD503" s="48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50"/>
      <c r="AD504" s="50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8"/>
      <c r="AD505" s="48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50"/>
      <c r="AD506" s="50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8"/>
      <c r="AD507" s="48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50"/>
      <c r="AD508" s="50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8"/>
      <c r="AD509" s="48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50"/>
      <c r="AD510" s="50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8"/>
      <c r="AD511" s="48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50"/>
      <c r="AD512" s="50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8"/>
      <c r="AD513" s="48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50"/>
      <c r="AD514" s="50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8"/>
      <c r="AD515" s="48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50"/>
      <c r="AD516" s="50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8"/>
      <c r="AD517" s="48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50"/>
      <c r="AD518" s="50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8"/>
      <c r="AD519" s="48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50"/>
      <c r="AD520" s="50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8"/>
      <c r="AD521" s="48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50"/>
      <c r="AD522" s="50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8"/>
      <c r="AD523" s="48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50"/>
      <c r="AD524" s="50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8"/>
      <c r="AD525" s="48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50"/>
      <c r="AD526" s="50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8"/>
      <c r="AD527" s="48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50"/>
      <c r="AD528" s="50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8"/>
      <c r="AD529" s="48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50"/>
      <c r="AD530" s="50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8"/>
      <c r="AD531" s="48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50"/>
      <c r="AD532" s="50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8"/>
      <c r="AD533" s="48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50"/>
      <c r="AD534" s="50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8"/>
      <c r="AD535" s="48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50"/>
      <c r="AD536" s="50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8"/>
      <c r="AD537" s="48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50"/>
      <c r="AD538" s="50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8"/>
      <c r="AD539" s="48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50"/>
      <c r="AD540" s="50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8"/>
      <c r="AD541" s="48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50"/>
      <c r="AD542" s="50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8"/>
      <c r="AD543" s="48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50"/>
      <c r="AD544" s="50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8"/>
      <c r="AD545" s="48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50"/>
      <c r="AD546" s="50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8"/>
      <c r="AD547" s="48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50"/>
      <c r="AD548" s="50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8"/>
      <c r="AD549" s="48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50"/>
      <c r="AD550" s="50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8"/>
      <c r="AD551" s="48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50"/>
      <c r="AD552" s="50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8"/>
      <c r="AD553" s="48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50"/>
      <c r="AD554" s="50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8"/>
      <c r="AD555" s="48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50"/>
      <c r="AD556" s="50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8"/>
      <c r="AD557" s="48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50"/>
      <c r="AD558" s="50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8"/>
      <c r="AD559" s="48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50"/>
      <c r="AD560" s="50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8"/>
      <c r="AD561" s="48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50"/>
      <c r="AD562" s="50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8"/>
      <c r="AD563" s="48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50"/>
      <c r="AD564" s="50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8"/>
      <c r="AD565" s="48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50"/>
      <c r="AD566" s="50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8"/>
      <c r="AD567" s="48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50"/>
      <c r="AD568" s="50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8"/>
      <c r="AD569" s="48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50"/>
      <c r="AD570" s="50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8"/>
      <c r="AD571" s="48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50"/>
      <c r="AD572" s="50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8"/>
      <c r="AD573" s="48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50"/>
      <c r="AD574" s="50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8"/>
      <c r="AD575" s="48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50"/>
      <c r="AD576" s="50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8"/>
      <c r="AD577" s="48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50"/>
      <c r="AD578" s="50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8"/>
      <c r="AD579" s="48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50"/>
      <c r="AD580" s="50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8"/>
      <c r="AD581" s="48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50"/>
      <c r="AD582" s="50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8"/>
      <c r="AD583" s="48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50"/>
      <c r="AD584" s="50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8"/>
      <c r="AD585" s="48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50"/>
      <c r="AD586" s="50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8"/>
      <c r="AD587" s="48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50"/>
      <c r="AD588" s="50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8"/>
      <c r="AD589" s="48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50"/>
      <c r="AD590" s="50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8"/>
      <c r="AD591" s="48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50"/>
      <c r="AD592" s="50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8"/>
      <c r="AD593" s="48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50"/>
      <c r="AD594" s="50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8"/>
      <c r="AD595" s="48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50"/>
      <c r="AD596" s="50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8"/>
      <c r="AD597" s="48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50"/>
      <c r="AD598" s="50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8"/>
      <c r="AD599" s="48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50"/>
      <c r="AD600" s="50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8"/>
      <c r="AD601" s="48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50"/>
      <c r="AD602" s="50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8"/>
      <c r="AD603" s="48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50"/>
      <c r="AD604" s="50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8"/>
      <c r="AD605" s="48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50"/>
      <c r="AD606" s="50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8"/>
      <c r="AD607" s="48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50"/>
      <c r="AD608" s="50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8"/>
      <c r="AD609" s="48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50"/>
      <c r="AD610" s="50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8"/>
      <c r="AD611" s="48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50"/>
      <c r="AD612" s="50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8"/>
      <c r="AD613" s="48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50"/>
      <c r="AD614" s="50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8"/>
      <c r="AD615" s="48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50"/>
      <c r="AD616" s="50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8"/>
      <c r="AD617" s="48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50"/>
      <c r="AD618" s="50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8"/>
      <c r="AD619" s="48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50"/>
      <c r="AD620" s="50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8"/>
      <c r="AD621" s="48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50"/>
      <c r="AD622" s="50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8"/>
      <c r="AD623" s="48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50"/>
      <c r="AD624" s="50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8"/>
      <c r="AD625" s="48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50"/>
      <c r="AD626" s="50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8"/>
      <c r="AD627" s="48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50"/>
      <c r="AD628" s="50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8"/>
      <c r="AD629" s="48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50"/>
      <c r="AD630" s="50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8"/>
      <c r="AD631" s="48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50"/>
      <c r="AD632" s="50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8"/>
      <c r="AD633" s="48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50"/>
      <c r="AD634" s="50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8"/>
      <c r="AD635" s="48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50"/>
      <c r="AD636" s="50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8"/>
      <c r="AD637" s="48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50"/>
      <c r="AD638" s="50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8"/>
      <c r="AD639" s="48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50"/>
      <c r="AD640" s="50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8"/>
      <c r="AD641" s="48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50"/>
      <c r="AD642" s="50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8"/>
      <c r="AD643" s="48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50"/>
      <c r="AD644" s="50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8"/>
      <c r="AD645" s="48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50"/>
      <c r="AD646" s="50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8"/>
      <c r="AD647" s="48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50"/>
      <c r="AD648" s="50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8"/>
      <c r="AD649" s="48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50"/>
      <c r="AD650" s="50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8"/>
      <c r="AD651" s="48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50"/>
      <c r="AD652" s="50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8"/>
      <c r="AD653" s="48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50"/>
      <c r="AD654" s="50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8"/>
      <c r="AD655" s="48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50"/>
      <c r="AD656" s="50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8"/>
      <c r="AD657" s="48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50"/>
      <c r="AD658" s="50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8"/>
      <c r="AD659" s="48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50"/>
      <c r="AD660" s="50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8"/>
      <c r="AD661" s="48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50"/>
      <c r="AD662" s="50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8"/>
      <c r="AD663" s="48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50"/>
      <c r="AD664" s="50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8"/>
      <c r="AD665" s="48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50"/>
      <c r="AD666" s="50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8"/>
      <c r="AD667" s="48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50"/>
      <c r="AD668" s="50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8"/>
      <c r="AD669" s="48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50"/>
      <c r="AD670" s="50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8"/>
      <c r="AD671" s="48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50"/>
      <c r="AD672" s="50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8"/>
      <c r="AD673" s="48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50"/>
      <c r="AD674" s="50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8"/>
      <c r="AD675" s="48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50"/>
      <c r="AD676" s="50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8"/>
      <c r="AD677" s="48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50"/>
      <c r="AD678" s="50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8"/>
      <c r="AD679" s="48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50"/>
      <c r="AD680" s="50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8"/>
      <c r="AD681" s="48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50"/>
      <c r="AD682" s="50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8"/>
      <c r="AD683" s="48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50"/>
      <c r="AD684" s="50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8"/>
      <c r="AD685" s="48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50"/>
      <c r="AD686" s="50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8"/>
      <c r="AD687" s="48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50"/>
      <c r="AD688" s="50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8"/>
      <c r="AD689" s="48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50"/>
      <c r="AD690" s="50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8"/>
      <c r="AD691" s="48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50"/>
      <c r="AD692" s="50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8"/>
      <c r="AD693" s="48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50"/>
      <c r="AD694" s="50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8"/>
      <c r="AD695" s="48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50"/>
      <c r="AD696" s="50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8"/>
      <c r="AD697" s="48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50"/>
      <c r="AD698" s="50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8"/>
      <c r="AD699" s="48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50"/>
      <c r="AD700" s="50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8"/>
      <c r="AD701" s="48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50"/>
      <c r="AD702" s="50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8"/>
      <c r="AD703" s="48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50"/>
      <c r="AD704" s="50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8"/>
      <c r="AD705" s="48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50"/>
      <c r="AD706" s="50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8"/>
      <c r="AD707" s="48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50"/>
      <c r="AD708" s="50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8"/>
      <c r="AD709" s="48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50"/>
      <c r="AD710" s="50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8"/>
      <c r="AD711" s="48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50"/>
      <c r="AD712" s="50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8"/>
      <c r="AD713" s="48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50"/>
      <c r="AD714" s="50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8"/>
      <c r="AD715" s="48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50"/>
      <c r="AD716" s="50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8"/>
      <c r="AD717" s="48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50"/>
      <c r="AD718" s="50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8"/>
      <c r="AD719" s="48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50"/>
      <c r="AD720" s="50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8"/>
      <c r="AD721" s="48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50"/>
      <c r="AD722" s="50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8"/>
      <c r="AD723" s="48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50"/>
      <c r="AD724" s="50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8"/>
      <c r="AD725" s="48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50"/>
      <c r="AD726" s="50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8"/>
      <c r="AD727" s="48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50"/>
      <c r="AD728" s="50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8"/>
      <c r="AD729" s="48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50"/>
      <c r="AD730" s="50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8"/>
      <c r="AD731" s="48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50"/>
      <c r="AD732" s="50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8"/>
      <c r="AD733" s="48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50"/>
      <c r="AD734" s="50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8"/>
      <c r="AD735" s="48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50"/>
      <c r="AD736" s="50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8"/>
      <c r="AD737" s="48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50"/>
      <c r="AD738" s="50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8"/>
      <c r="AD739" s="48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50"/>
      <c r="AD740" s="50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8"/>
      <c r="AD741" s="48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50"/>
      <c r="AD742" s="50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8"/>
      <c r="AD743" s="48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50"/>
      <c r="AD744" s="50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8"/>
      <c r="AD745" s="48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50"/>
      <c r="AD746" s="50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8"/>
      <c r="AD747" s="48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50"/>
      <c r="AD748" s="50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8"/>
      <c r="AD749" s="48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50"/>
      <c r="AD750" s="50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8"/>
      <c r="AD751" s="48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50"/>
      <c r="AD752" s="50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8"/>
      <c r="AD753" s="48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50"/>
      <c r="AD754" s="50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8"/>
      <c r="AD755" s="48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50"/>
      <c r="AD756" s="50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8"/>
      <c r="AD757" s="48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50"/>
      <c r="AD758" s="50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8"/>
      <c r="AD759" s="48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50"/>
      <c r="AD760" s="50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8"/>
      <c r="AD761" s="48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50"/>
      <c r="AD762" s="50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8"/>
      <c r="AD763" s="48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50"/>
      <c r="AD764" s="50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8"/>
      <c r="AD765" s="48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50"/>
      <c r="AD766" s="50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8"/>
      <c r="AD767" s="48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50"/>
      <c r="AD768" s="50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8"/>
      <c r="AD769" s="48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50"/>
      <c r="AD770" s="50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8"/>
      <c r="AD771" s="48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50"/>
      <c r="AD772" s="50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8"/>
      <c r="AD773" s="48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50"/>
      <c r="AD774" s="50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8"/>
      <c r="AD775" s="48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50"/>
      <c r="AD776" s="50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8"/>
      <c r="AD777" s="48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50"/>
      <c r="AD778" s="50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8"/>
      <c r="AD779" s="48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50"/>
      <c r="AD780" s="50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8"/>
      <c r="AD781" s="48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50"/>
      <c r="AD782" s="50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8"/>
      <c r="AD783" s="48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50"/>
      <c r="AD784" s="50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8"/>
      <c r="AD785" s="48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50"/>
      <c r="AD786" s="50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8"/>
      <c r="AD787" s="48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50"/>
      <c r="AD788" s="50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8"/>
      <c r="AD789" s="48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50"/>
      <c r="AD790" s="50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8"/>
      <c r="AD791" s="48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50"/>
      <c r="AD792" s="50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8"/>
      <c r="AD793" s="48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50"/>
      <c r="AD794" s="50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8"/>
      <c r="AD795" s="48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50"/>
      <c r="AD796" s="50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8"/>
      <c r="AD797" s="48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50"/>
      <c r="AD798" s="50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8"/>
      <c r="AD799" s="48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50"/>
      <c r="AD800" s="50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8"/>
      <c r="AD801" s="48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50"/>
      <c r="AD802" s="50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8"/>
      <c r="AD803" s="48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50"/>
      <c r="AD804" s="50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8"/>
      <c r="AD805" s="48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50"/>
      <c r="AD806" s="50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8"/>
      <c r="AD807" s="48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50"/>
      <c r="AD808" s="50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8"/>
      <c r="AD809" s="48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50"/>
      <c r="AD810" s="50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8"/>
      <c r="AD811" s="48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50"/>
      <c r="AD812" s="50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8"/>
      <c r="AD813" s="48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50"/>
      <c r="AD814" s="50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8"/>
      <c r="AD815" s="48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50"/>
      <c r="AD816" s="50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8"/>
      <c r="AD817" s="48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50"/>
      <c r="AD818" s="50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8"/>
      <c r="AD819" s="48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50"/>
      <c r="AD820" s="50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8"/>
      <c r="AD821" s="48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50"/>
      <c r="AD822" s="50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8"/>
      <c r="AD823" s="48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50"/>
      <c r="AD824" s="50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8"/>
      <c r="AD825" s="48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50"/>
      <c r="AD826" s="50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8"/>
      <c r="AD827" s="48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50"/>
      <c r="AD828" s="50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8"/>
      <c r="AD829" s="48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50"/>
      <c r="AD830" s="50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8"/>
      <c r="AD831" s="48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50"/>
      <c r="AD832" s="50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8"/>
      <c r="AD833" s="48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50"/>
      <c r="AD834" s="50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8"/>
      <c r="AD835" s="48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50"/>
      <c r="AD836" s="50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8"/>
      <c r="AD837" s="48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50"/>
      <c r="AD838" s="50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8"/>
      <c r="AD839" s="48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50"/>
      <c r="AD840" s="50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8"/>
      <c r="AD841" s="48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50"/>
      <c r="AD842" s="50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8"/>
      <c r="AD843" s="48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50"/>
      <c r="AD844" s="50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8"/>
      <c r="AD845" s="48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50"/>
      <c r="AD846" s="50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8"/>
      <c r="AD847" s="48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50"/>
      <c r="AD848" s="50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8"/>
      <c r="AD849" s="48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50"/>
      <c r="AD850" s="50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8"/>
      <c r="AD851" s="48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50"/>
      <c r="AD852" s="50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8"/>
      <c r="AD853" s="48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50"/>
      <c r="AD854" s="50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8"/>
      <c r="AD855" s="48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50"/>
      <c r="AD856" s="50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8"/>
      <c r="AD857" s="48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50"/>
      <c r="AD858" s="50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8"/>
      <c r="AD859" s="48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50"/>
      <c r="AD860" s="50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8"/>
      <c r="AD861" s="48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50"/>
      <c r="AD862" s="50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8"/>
      <c r="AD863" s="48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50"/>
      <c r="AD864" s="50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8"/>
      <c r="AD865" s="48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50"/>
      <c r="AD866" s="50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8"/>
      <c r="AD867" s="48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50"/>
      <c r="AD868" s="50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8"/>
      <c r="AD869" s="48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50"/>
      <c r="AD870" s="50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8"/>
      <c r="AD871" s="48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50"/>
      <c r="AD872" s="50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8"/>
      <c r="AD873" s="48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50"/>
      <c r="AD874" s="50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8"/>
      <c r="AD875" s="48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50"/>
      <c r="AD876" s="50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8"/>
      <c r="AD877" s="48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50"/>
      <c r="AD878" s="50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8"/>
      <c r="AD879" s="48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50"/>
      <c r="AD880" s="50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8"/>
      <c r="AD881" s="48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50"/>
      <c r="AD882" s="50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8"/>
      <c r="AD883" s="48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50"/>
      <c r="AD884" s="50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8"/>
      <c r="AD885" s="48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50"/>
      <c r="AD886" s="50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8"/>
      <c r="AD887" s="48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50"/>
      <c r="AD888" s="50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8"/>
      <c r="AD889" s="48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50"/>
      <c r="AD890" s="50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8"/>
      <c r="AD891" s="48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50"/>
      <c r="AD892" s="50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8"/>
      <c r="AD893" s="48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50"/>
      <c r="AD894" s="50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8"/>
      <c r="AD895" s="48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50"/>
      <c r="AD896" s="50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8"/>
      <c r="AD897" s="48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50"/>
      <c r="AD898" s="50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8"/>
      <c r="AD899" s="48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50"/>
      <c r="AD900" s="50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8"/>
      <c r="AD901" s="48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50"/>
      <c r="AD902" s="50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8"/>
      <c r="AD903" s="48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50"/>
      <c r="AD904" s="50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8"/>
      <c r="AD905" s="48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50"/>
      <c r="AD906" s="50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8"/>
      <c r="AD907" s="48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50"/>
      <c r="AD908" s="50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8"/>
      <c r="AD909" s="48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50"/>
      <c r="AD910" s="50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8"/>
      <c r="AD911" s="48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50"/>
      <c r="AD912" s="50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8"/>
      <c r="AD913" s="48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50"/>
      <c r="AD914" s="50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8"/>
      <c r="AD915" s="48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50"/>
      <c r="AD916" s="50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8"/>
      <c r="AD917" s="48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50"/>
      <c r="AD918" s="50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8"/>
      <c r="AD919" s="48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50"/>
      <c r="AD920" s="50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8"/>
      <c r="AD921" s="48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50"/>
      <c r="AD922" s="50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8"/>
      <c r="AD923" s="48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50"/>
      <c r="AD924" s="50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8"/>
      <c r="AD925" s="48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50"/>
      <c r="AD926" s="50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8"/>
      <c r="AD927" s="48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50"/>
      <c r="AD928" s="50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8"/>
      <c r="AD929" s="48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50"/>
      <c r="AD930" s="50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8"/>
      <c r="AD931" s="48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50"/>
      <c r="AD932" s="50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8"/>
      <c r="AD933" s="48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50"/>
      <c r="AD934" s="50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8"/>
      <c r="AD935" s="48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50"/>
      <c r="AD936" s="50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8"/>
      <c r="AD937" s="48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50"/>
      <c r="AD938" s="50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8"/>
      <c r="AD939" s="48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50"/>
      <c r="AD940" s="50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8"/>
      <c r="AD941" s="48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50"/>
      <c r="AD942" s="50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8"/>
      <c r="AD943" s="48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50"/>
      <c r="AD944" s="50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8"/>
      <c r="AD945" s="48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50"/>
      <c r="AD946" s="50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8"/>
      <c r="AD947" s="48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50"/>
      <c r="AD948" s="50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8"/>
      <c r="AD949" s="48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50"/>
      <c r="AD950" s="50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8"/>
      <c r="AD951" s="48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50"/>
      <c r="AD952" s="50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8"/>
      <c r="AD953" s="48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50"/>
      <c r="AD954" s="50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8"/>
      <c r="AD955" s="48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50"/>
      <c r="AD956" s="50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8"/>
      <c r="AD957" s="48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50"/>
      <c r="AD958" s="50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8"/>
      <c r="AD959" s="48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50"/>
      <c r="AD960" s="50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8"/>
      <c r="AD961" s="48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50"/>
      <c r="AD962" s="50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8"/>
      <c r="AD963" s="48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50"/>
      <c r="AD964" s="50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8"/>
      <c r="AD965" s="48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50"/>
      <c r="AD966" s="50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8"/>
      <c r="AD967" s="48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50"/>
      <c r="AD968" s="50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8"/>
      <c r="AD969" s="48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50"/>
      <c r="AD970" s="50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8"/>
      <c r="AD971" s="48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50"/>
      <c r="AD972" s="50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8"/>
      <c r="AD973" s="48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50"/>
      <c r="AD974" s="50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8"/>
      <c r="AD975" s="48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50"/>
      <c r="AD976" s="50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8"/>
      <c r="AD977" s="48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50"/>
      <c r="AD978" s="50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8"/>
      <c r="AD979" s="48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50"/>
      <c r="AD980" s="50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8"/>
      <c r="AD981" s="48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50"/>
      <c r="AD982" s="50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8"/>
      <c r="AD983" s="48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50"/>
      <c r="AD984" s="50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8"/>
      <c r="AD985" s="48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50"/>
      <c r="AD986" s="50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8"/>
      <c r="AD987" s="48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50"/>
      <c r="AD988" s="50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8"/>
      <c r="AD989" s="48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50"/>
      <c r="AD990" s="50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8"/>
      <c r="AD991" s="48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50"/>
      <c r="AD992" s="50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8"/>
      <c r="AD993" s="48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50"/>
      <c r="AD994" s="50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8"/>
      <c r="AD995" s="48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50"/>
      <c r="AD996" s="50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8"/>
      <c r="AD997" s="48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50"/>
      <c r="AD998" s="50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8"/>
      <c r="AD999" s="48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50"/>
      <c r="AD1000" s="50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8"/>
      <c r="AD1001" s="48"/>
    </row>
    <row r="1002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50"/>
      <c r="AD1002" s="50"/>
    </row>
    <row r="1003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8"/>
      <c r="AD1003" s="48"/>
    </row>
  </sheetData>
  <mergeCells count="3">
    <mergeCell ref="AC1:AD1"/>
    <mergeCell ref="A2:B2"/>
    <mergeCell ref="AC2:AD2"/>
  </mergeCells>
  <conditionalFormatting sqref="C3:AB24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4" width="6.13"/>
    <col customWidth="1" min="5" max="8" width="5.75"/>
    <col customWidth="1" min="9" max="9" width="8.0"/>
    <col customWidth="1" min="10" max="12" width="5.75"/>
  </cols>
  <sheetData>
    <row r="1">
      <c r="A1" s="1" t="s">
        <v>1</v>
      </c>
      <c r="B1" s="1" t="s">
        <v>0</v>
      </c>
      <c r="C1" s="1">
        <v>1.0</v>
      </c>
      <c r="D1" s="1">
        <f t="shared" ref="D1:G1" si="1">C1+1</f>
        <v>2</v>
      </c>
      <c r="E1" s="1">
        <f t="shared" si="1"/>
        <v>3</v>
      </c>
      <c r="F1" s="1">
        <f t="shared" si="1"/>
        <v>4</v>
      </c>
      <c r="G1" s="1">
        <f t="shared" si="1"/>
        <v>5</v>
      </c>
      <c r="H1" s="2" t="s">
        <v>3</v>
      </c>
      <c r="I1" s="51"/>
      <c r="J1" s="3"/>
      <c r="K1" s="1" t="s">
        <v>52</v>
      </c>
      <c r="L1" s="1" t="s">
        <v>53</v>
      </c>
    </row>
    <row r="2">
      <c r="A2" s="14" t="s">
        <v>54</v>
      </c>
      <c r="B2" s="14" t="s">
        <v>55</v>
      </c>
      <c r="C2" s="52">
        <v>0.7</v>
      </c>
      <c r="D2" s="53">
        <v>0.75</v>
      </c>
      <c r="E2" s="54">
        <v>0.75</v>
      </c>
      <c r="F2" s="55">
        <v>0.75</v>
      </c>
      <c r="G2" s="56">
        <v>0.75</v>
      </c>
      <c r="H2" s="18">
        <f t="shared" ref="H2:H25" si="2">sum(C2:G2)</f>
        <v>3.7</v>
      </c>
      <c r="I2" s="13">
        <f t="shared" ref="I2:I25" si="3">VLOOKUP(H2,$K$2:$L$7,2,TRUE)</f>
        <v>6.5</v>
      </c>
      <c r="J2" s="57">
        <f t="shared" ref="J2:J4" si="4">I2</f>
        <v>6.5</v>
      </c>
      <c r="K2" s="18">
        <v>0.0</v>
      </c>
      <c r="L2" s="18">
        <v>0.5</v>
      </c>
    </row>
    <row r="3">
      <c r="A3" s="8" t="s">
        <v>6</v>
      </c>
      <c r="B3" s="8" t="s">
        <v>5</v>
      </c>
      <c r="C3" s="58">
        <v>1.0</v>
      </c>
      <c r="D3" s="59">
        <v>0.75</v>
      </c>
      <c r="E3" s="58">
        <v>1.0</v>
      </c>
      <c r="F3" s="58">
        <v>1.0</v>
      </c>
      <c r="G3" s="58">
        <v>1.0</v>
      </c>
      <c r="H3" s="12">
        <f t="shared" si="2"/>
        <v>4.75</v>
      </c>
      <c r="I3" s="13">
        <f t="shared" si="3"/>
        <v>8.5</v>
      </c>
      <c r="J3" s="57">
        <f t="shared" si="4"/>
        <v>8.5</v>
      </c>
      <c r="K3" s="12">
        <f t="shared" ref="K3:K7" si="5">K2+1</f>
        <v>1</v>
      </c>
      <c r="L3" s="12">
        <f t="shared" ref="L3:L7" si="6">L2+2</f>
        <v>2.5</v>
      </c>
    </row>
    <row r="4">
      <c r="A4" s="14" t="s">
        <v>28</v>
      </c>
      <c r="B4" s="14" t="s">
        <v>27</v>
      </c>
      <c r="C4" s="60">
        <v>0.7</v>
      </c>
      <c r="D4" s="53">
        <v>0.7</v>
      </c>
      <c r="E4" s="54">
        <v>0.75</v>
      </c>
      <c r="F4" s="55">
        <v>0.75</v>
      </c>
      <c r="G4" s="61">
        <v>0.7</v>
      </c>
      <c r="H4" s="18">
        <f t="shared" si="2"/>
        <v>3.6</v>
      </c>
      <c r="I4" s="13">
        <f t="shared" si="3"/>
        <v>6.5</v>
      </c>
      <c r="J4" s="57">
        <f t="shared" si="4"/>
        <v>6.5</v>
      </c>
      <c r="K4" s="18">
        <f t="shared" si="5"/>
        <v>2</v>
      </c>
      <c r="L4" s="18">
        <f t="shared" si="6"/>
        <v>4.5</v>
      </c>
    </row>
    <row r="5">
      <c r="A5" s="8" t="s">
        <v>34</v>
      </c>
      <c r="B5" s="8" t="s">
        <v>33</v>
      </c>
      <c r="C5" s="52">
        <v>0.7</v>
      </c>
      <c r="D5" s="62">
        <v>0.75</v>
      </c>
      <c r="E5" s="63">
        <v>0.75</v>
      </c>
      <c r="F5" s="58">
        <v>1.0</v>
      </c>
      <c r="G5" s="52">
        <v>0.75</v>
      </c>
      <c r="H5" s="12">
        <f t="shared" si="2"/>
        <v>3.95</v>
      </c>
      <c r="I5" s="13">
        <f t="shared" si="3"/>
        <v>6.5</v>
      </c>
      <c r="J5" s="57">
        <f>I5+1</f>
        <v>7.5</v>
      </c>
      <c r="K5" s="12">
        <f t="shared" si="5"/>
        <v>3</v>
      </c>
      <c r="L5" s="12">
        <f t="shared" si="6"/>
        <v>6.5</v>
      </c>
    </row>
    <row r="6">
      <c r="A6" s="14" t="s">
        <v>23</v>
      </c>
      <c r="B6" s="14" t="s">
        <v>22</v>
      </c>
      <c r="C6" s="64">
        <v>0.75</v>
      </c>
      <c r="D6" s="62">
        <v>0.75</v>
      </c>
      <c r="E6" s="63">
        <v>0.7</v>
      </c>
      <c r="F6" s="65">
        <v>0.75</v>
      </c>
      <c r="G6" s="52">
        <v>0.75</v>
      </c>
      <c r="H6" s="18">
        <f t="shared" si="2"/>
        <v>3.7</v>
      </c>
      <c r="I6" s="13">
        <f t="shared" si="3"/>
        <v>6.5</v>
      </c>
      <c r="J6" s="57">
        <f t="shared" ref="J6:J25" si="7">I6</f>
        <v>6.5</v>
      </c>
      <c r="K6" s="18">
        <f t="shared" si="5"/>
        <v>4</v>
      </c>
      <c r="L6" s="18">
        <f t="shared" si="6"/>
        <v>8.5</v>
      </c>
    </row>
    <row r="7">
      <c r="A7" s="66" t="s">
        <v>50</v>
      </c>
      <c r="B7" s="8" t="s">
        <v>49</v>
      </c>
      <c r="C7" s="64">
        <v>0.75</v>
      </c>
      <c r="D7" s="62">
        <v>0.75</v>
      </c>
      <c r="E7" s="63">
        <v>0.7</v>
      </c>
      <c r="F7" s="65">
        <v>0.75</v>
      </c>
      <c r="G7" s="61">
        <v>0.7</v>
      </c>
      <c r="H7" s="12">
        <f t="shared" si="2"/>
        <v>3.65</v>
      </c>
      <c r="I7" s="13">
        <f t="shared" si="3"/>
        <v>6.5</v>
      </c>
      <c r="J7" s="57">
        <f t="shared" si="7"/>
        <v>6.5</v>
      </c>
      <c r="K7" s="12">
        <f t="shared" si="5"/>
        <v>5</v>
      </c>
      <c r="L7" s="12">
        <f t="shared" si="6"/>
        <v>10.5</v>
      </c>
    </row>
    <row r="8">
      <c r="A8" s="42" t="s">
        <v>43</v>
      </c>
      <c r="B8" s="41" t="s">
        <v>42</v>
      </c>
      <c r="C8" s="60">
        <v>0.7</v>
      </c>
      <c r="D8" s="53">
        <v>0.75</v>
      </c>
      <c r="E8" s="54">
        <v>0.75</v>
      </c>
      <c r="F8" s="55">
        <v>0.75</v>
      </c>
      <c r="G8" s="61">
        <v>0.7</v>
      </c>
      <c r="H8" s="18">
        <f t="shared" si="2"/>
        <v>3.65</v>
      </c>
      <c r="I8" s="13">
        <f t="shared" si="3"/>
        <v>6.5</v>
      </c>
      <c r="J8" s="57">
        <f t="shared" si="7"/>
        <v>6.5</v>
      </c>
    </row>
    <row r="9">
      <c r="A9" s="8" t="s">
        <v>56</v>
      </c>
      <c r="B9" s="8" t="s">
        <v>44</v>
      </c>
      <c r="C9" s="60">
        <v>0.7</v>
      </c>
      <c r="D9" s="53">
        <v>0.7</v>
      </c>
      <c r="E9" s="54">
        <v>0.75</v>
      </c>
      <c r="F9" s="55">
        <v>0.75</v>
      </c>
      <c r="G9" s="61">
        <v>0.7</v>
      </c>
      <c r="H9" s="12">
        <f t="shared" si="2"/>
        <v>3.6</v>
      </c>
      <c r="I9" s="13">
        <f t="shared" si="3"/>
        <v>6.5</v>
      </c>
      <c r="J9" s="57">
        <f t="shared" si="7"/>
        <v>6.5</v>
      </c>
      <c r="K9" s="67"/>
      <c r="L9" s="67"/>
    </row>
    <row r="10">
      <c r="A10" s="14" t="s">
        <v>12</v>
      </c>
      <c r="B10" s="14" t="s">
        <v>11</v>
      </c>
      <c r="C10" s="60">
        <v>0.7</v>
      </c>
      <c r="D10" s="53">
        <v>0.75</v>
      </c>
      <c r="E10" s="54">
        <v>0.75</v>
      </c>
      <c r="F10" s="55">
        <v>0.75</v>
      </c>
      <c r="G10" s="61">
        <v>0.7</v>
      </c>
      <c r="H10" s="18">
        <f t="shared" si="2"/>
        <v>3.65</v>
      </c>
      <c r="I10" s="13">
        <f t="shared" si="3"/>
        <v>6.5</v>
      </c>
      <c r="J10" s="57">
        <f t="shared" si="7"/>
        <v>6.5</v>
      </c>
      <c r="K10" s="68"/>
      <c r="L10" s="68"/>
    </row>
    <row r="11">
      <c r="A11" s="8" t="s">
        <v>26</v>
      </c>
      <c r="B11" s="8" t="s">
        <v>25</v>
      </c>
      <c r="C11" s="60">
        <v>0.7</v>
      </c>
      <c r="D11" s="53">
        <v>0.7</v>
      </c>
      <c r="E11" s="54">
        <v>0.75</v>
      </c>
      <c r="F11" s="55">
        <v>0.75</v>
      </c>
      <c r="G11" s="61">
        <v>0.7</v>
      </c>
      <c r="H11" s="12">
        <f t="shared" si="2"/>
        <v>3.6</v>
      </c>
      <c r="I11" s="13">
        <f t="shared" si="3"/>
        <v>6.5</v>
      </c>
      <c r="J11" s="57">
        <f t="shared" si="7"/>
        <v>6.5</v>
      </c>
      <c r="K11" s="67"/>
      <c r="L11" s="67"/>
    </row>
    <row r="12">
      <c r="A12" s="14" t="s">
        <v>51</v>
      </c>
      <c r="B12" s="14" t="s">
        <v>11</v>
      </c>
      <c r="C12" s="60">
        <v>0.7</v>
      </c>
      <c r="D12" s="53">
        <v>0.75</v>
      </c>
      <c r="E12" s="54">
        <v>0.75</v>
      </c>
      <c r="F12" s="55">
        <v>0.75</v>
      </c>
      <c r="G12" s="61">
        <v>0.7</v>
      </c>
      <c r="H12" s="18">
        <f t="shared" si="2"/>
        <v>3.65</v>
      </c>
      <c r="I12" s="13">
        <f t="shared" si="3"/>
        <v>6.5</v>
      </c>
      <c r="J12" s="57">
        <f t="shared" si="7"/>
        <v>6.5</v>
      </c>
      <c r="K12" s="68"/>
      <c r="L12" s="68"/>
    </row>
    <row r="13">
      <c r="A13" s="66" t="s">
        <v>29</v>
      </c>
      <c r="B13" s="8" t="s">
        <v>30</v>
      </c>
      <c r="C13" s="69">
        <v>0.75</v>
      </c>
      <c r="D13" s="53">
        <v>0.75</v>
      </c>
      <c r="E13" s="54">
        <v>0.75</v>
      </c>
      <c r="F13" s="58">
        <v>1.0</v>
      </c>
      <c r="G13" s="58">
        <v>1.0</v>
      </c>
      <c r="H13" s="12">
        <f t="shared" si="2"/>
        <v>4.25</v>
      </c>
      <c r="I13" s="13">
        <f t="shared" si="3"/>
        <v>8.5</v>
      </c>
      <c r="J13" s="57">
        <f t="shared" si="7"/>
        <v>8.5</v>
      </c>
      <c r="K13" s="67"/>
      <c r="L13" s="67"/>
    </row>
    <row r="14">
      <c r="A14" s="33" t="s">
        <v>17</v>
      </c>
      <c r="B14" s="33" t="s">
        <v>16</v>
      </c>
      <c r="C14" s="60">
        <v>0.7</v>
      </c>
      <c r="D14" s="53">
        <v>0.7</v>
      </c>
      <c r="E14" s="54">
        <v>0.75</v>
      </c>
      <c r="F14" s="55">
        <v>0.75</v>
      </c>
      <c r="G14" s="61">
        <v>0.7</v>
      </c>
      <c r="H14" s="18">
        <f t="shared" si="2"/>
        <v>3.6</v>
      </c>
      <c r="I14" s="13">
        <f t="shared" si="3"/>
        <v>6.5</v>
      </c>
      <c r="J14" s="57">
        <f t="shared" si="7"/>
        <v>6.5</v>
      </c>
      <c r="K14" s="68"/>
      <c r="L14" s="68"/>
    </row>
    <row r="15">
      <c r="A15" s="8" t="s">
        <v>39</v>
      </c>
      <c r="B15" s="8" t="s">
        <v>38</v>
      </c>
      <c r="C15" s="60">
        <v>0.7</v>
      </c>
      <c r="D15" s="53">
        <v>0.75</v>
      </c>
      <c r="E15" s="54">
        <v>0.75</v>
      </c>
      <c r="F15" s="55">
        <v>0.75</v>
      </c>
      <c r="G15" s="61">
        <v>0.7</v>
      </c>
      <c r="H15" s="12">
        <f t="shared" si="2"/>
        <v>3.65</v>
      </c>
      <c r="I15" s="13">
        <f t="shared" si="3"/>
        <v>6.5</v>
      </c>
      <c r="J15" s="57">
        <f t="shared" si="7"/>
        <v>6.5</v>
      </c>
      <c r="K15" s="67"/>
      <c r="L15" s="67"/>
    </row>
    <row r="16">
      <c r="A16" s="33" t="s">
        <v>21</v>
      </c>
      <c r="B16" s="33" t="s">
        <v>20</v>
      </c>
      <c r="C16" s="60">
        <v>0.7</v>
      </c>
      <c r="D16" s="53">
        <v>0.75</v>
      </c>
      <c r="E16" s="54">
        <v>0.75</v>
      </c>
      <c r="F16" s="55">
        <v>0.75</v>
      </c>
      <c r="G16" s="61">
        <v>0.7</v>
      </c>
      <c r="H16" s="18">
        <f t="shared" si="2"/>
        <v>3.65</v>
      </c>
      <c r="I16" s="13">
        <f t="shared" si="3"/>
        <v>6.5</v>
      </c>
      <c r="J16" s="57">
        <f t="shared" si="7"/>
        <v>6.5</v>
      </c>
      <c r="K16" s="68"/>
      <c r="L16" s="68"/>
    </row>
    <row r="17">
      <c r="A17" s="29" t="s">
        <v>19</v>
      </c>
      <c r="B17" s="29" t="s">
        <v>18</v>
      </c>
      <c r="C17" s="60">
        <v>0.7</v>
      </c>
      <c r="D17" s="53">
        <v>0.7</v>
      </c>
      <c r="E17" s="54">
        <v>0.75</v>
      </c>
      <c r="F17" s="55">
        <v>0.75</v>
      </c>
      <c r="G17" s="61">
        <v>0.7</v>
      </c>
      <c r="H17" s="12">
        <f t="shared" si="2"/>
        <v>3.6</v>
      </c>
      <c r="I17" s="13">
        <f t="shared" si="3"/>
        <v>6.5</v>
      </c>
      <c r="J17" s="57">
        <f t="shared" si="7"/>
        <v>6.5</v>
      </c>
      <c r="K17" s="67"/>
      <c r="L17" s="67"/>
    </row>
    <row r="18">
      <c r="A18" s="14" t="s">
        <v>37</v>
      </c>
      <c r="B18" s="14" t="s">
        <v>36</v>
      </c>
      <c r="C18" s="60">
        <v>0.7</v>
      </c>
      <c r="D18" s="53">
        <v>0.7</v>
      </c>
      <c r="E18" s="54">
        <v>0.75</v>
      </c>
      <c r="F18" s="55">
        <v>0.75</v>
      </c>
      <c r="G18" s="61">
        <v>0.7</v>
      </c>
      <c r="H18" s="18">
        <f t="shared" si="2"/>
        <v>3.6</v>
      </c>
      <c r="I18" s="13">
        <f t="shared" si="3"/>
        <v>6.5</v>
      </c>
      <c r="J18" s="57">
        <f t="shared" si="7"/>
        <v>6.5</v>
      </c>
      <c r="K18" s="68"/>
      <c r="L18" s="68"/>
    </row>
    <row r="19">
      <c r="A19" s="8" t="s">
        <v>9</v>
      </c>
      <c r="B19" s="8" t="s">
        <v>57</v>
      </c>
      <c r="C19" s="60">
        <v>0.7</v>
      </c>
      <c r="D19" s="53">
        <v>0.75</v>
      </c>
      <c r="E19" s="54">
        <v>0.75</v>
      </c>
      <c r="F19" s="55">
        <v>0.75</v>
      </c>
      <c r="G19" s="61">
        <v>0.7</v>
      </c>
      <c r="H19" s="12">
        <f t="shared" si="2"/>
        <v>3.65</v>
      </c>
      <c r="I19" s="13">
        <f t="shared" si="3"/>
        <v>6.5</v>
      </c>
      <c r="J19" s="57">
        <f t="shared" si="7"/>
        <v>6.5</v>
      </c>
      <c r="K19" s="67"/>
      <c r="L19" s="67"/>
    </row>
    <row r="20">
      <c r="A20" s="70" t="s">
        <v>58</v>
      </c>
      <c r="B20" s="14" t="s">
        <v>44</v>
      </c>
      <c r="C20" s="52">
        <v>0.7</v>
      </c>
      <c r="D20" s="71">
        <v>1.0</v>
      </c>
      <c r="E20" s="71">
        <v>1.0</v>
      </c>
      <c r="F20" s="71">
        <v>1.0</v>
      </c>
      <c r="G20" s="71">
        <v>1.0</v>
      </c>
      <c r="H20" s="18">
        <f t="shared" si="2"/>
        <v>4.7</v>
      </c>
      <c r="I20" s="13">
        <f t="shared" si="3"/>
        <v>8.5</v>
      </c>
      <c r="J20" s="57">
        <f t="shared" si="7"/>
        <v>8.5</v>
      </c>
      <c r="K20" s="68"/>
      <c r="L20" s="68"/>
    </row>
    <row r="21">
      <c r="A21" s="66" t="s">
        <v>31</v>
      </c>
      <c r="B21" s="8" t="s">
        <v>22</v>
      </c>
      <c r="C21" s="60">
        <v>0.7</v>
      </c>
      <c r="D21" s="58">
        <v>1.0</v>
      </c>
      <c r="E21" s="54">
        <v>0.75</v>
      </c>
      <c r="F21" s="58">
        <v>1.0</v>
      </c>
      <c r="G21" s="58">
        <v>1.0</v>
      </c>
      <c r="H21" s="12">
        <f t="shared" si="2"/>
        <v>4.45</v>
      </c>
      <c r="I21" s="13">
        <f t="shared" si="3"/>
        <v>8.5</v>
      </c>
      <c r="J21" s="57">
        <f t="shared" si="7"/>
        <v>8.5</v>
      </c>
      <c r="K21" s="67"/>
      <c r="L21" s="67"/>
    </row>
    <row r="22">
      <c r="A22" s="14" t="s">
        <v>32</v>
      </c>
      <c r="B22" s="14" t="s">
        <v>22</v>
      </c>
      <c r="C22" s="71">
        <v>1.0</v>
      </c>
      <c r="D22" s="71">
        <v>1.0</v>
      </c>
      <c r="E22" s="54">
        <v>0.75</v>
      </c>
      <c r="F22" s="55">
        <v>0.75</v>
      </c>
      <c r="G22" s="61">
        <v>0.7</v>
      </c>
      <c r="H22" s="18">
        <f t="shared" si="2"/>
        <v>4.2</v>
      </c>
      <c r="I22" s="13">
        <f t="shared" si="3"/>
        <v>8.5</v>
      </c>
      <c r="J22" s="57">
        <f t="shared" si="7"/>
        <v>8.5</v>
      </c>
      <c r="K22" s="68"/>
      <c r="L22" s="68"/>
    </row>
    <row r="23">
      <c r="A23" s="8" t="s">
        <v>48</v>
      </c>
      <c r="B23" s="8" t="s">
        <v>47</v>
      </c>
      <c r="C23" s="60">
        <v>0.7</v>
      </c>
      <c r="D23" s="53">
        <v>0.75</v>
      </c>
      <c r="E23" s="54">
        <v>0.75</v>
      </c>
      <c r="F23" s="55">
        <v>0.75</v>
      </c>
      <c r="G23" s="61">
        <v>0.7</v>
      </c>
      <c r="H23" s="12">
        <f t="shared" si="2"/>
        <v>3.65</v>
      </c>
      <c r="I23" s="13">
        <f t="shared" si="3"/>
        <v>6.5</v>
      </c>
      <c r="J23" s="57">
        <f t="shared" si="7"/>
        <v>6.5</v>
      </c>
      <c r="K23" s="67"/>
      <c r="L23" s="67"/>
    </row>
    <row r="24">
      <c r="A24" s="14" t="s">
        <v>15</v>
      </c>
      <c r="B24" s="14" t="s">
        <v>14</v>
      </c>
      <c r="C24" s="60">
        <v>0.7</v>
      </c>
      <c r="D24" s="53">
        <v>0.7</v>
      </c>
      <c r="E24" s="54">
        <v>0.75</v>
      </c>
      <c r="F24" s="55">
        <v>0.75</v>
      </c>
      <c r="G24" s="61">
        <v>0.7</v>
      </c>
      <c r="H24" s="18">
        <f t="shared" si="2"/>
        <v>3.6</v>
      </c>
      <c r="I24" s="13">
        <f t="shared" si="3"/>
        <v>6.5</v>
      </c>
      <c r="J24" s="57">
        <f t="shared" si="7"/>
        <v>6.5</v>
      </c>
      <c r="K24" s="68"/>
      <c r="L24" s="68"/>
    </row>
    <row r="25">
      <c r="A25" s="8" t="s">
        <v>41</v>
      </c>
      <c r="B25" s="8" t="s">
        <v>40</v>
      </c>
      <c r="C25" s="62">
        <v>0.75</v>
      </c>
      <c r="D25" s="62">
        <v>0.75</v>
      </c>
      <c r="E25" s="54">
        <v>0.75</v>
      </c>
      <c r="F25" s="55">
        <v>0.75</v>
      </c>
      <c r="G25" s="61">
        <v>0.7</v>
      </c>
      <c r="H25" s="12">
        <f t="shared" si="2"/>
        <v>3.7</v>
      </c>
      <c r="I25" s="13">
        <f t="shared" si="3"/>
        <v>6.5</v>
      </c>
      <c r="J25" s="57">
        <f t="shared" si="7"/>
        <v>6.5</v>
      </c>
      <c r="K25" s="67"/>
      <c r="L25" s="67"/>
    </row>
  </sheetData>
  <mergeCells count="1">
    <mergeCell ref="H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6.13"/>
  </cols>
  <sheetData>
    <row r="1">
      <c r="A1" s="72" t="s">
        <v>1</v>
      </c>
      <c r="B1" s="72" t="s">
        <v>0</v>
      </c>
      <c r="C1" s="72" t="s">
        <v>3</v>
      </c>
    </row>
    <row r="2">
      <c r="A2" s="73" t="s">
        <v>54</v>
      </c>
      <c r="B2" s="73" t="s">
        <v>55</v>
      </c>
      <c r="C2" s="74"/>
    </row>
    <row r="3">
      <c r="A3" s="73" t="s">
        <v>6</v>
      </c>
      <c r="B3" s="73" t="s">
        <v>5</v>
      </c>
      <c r="C3" s="74">
        <v>10.0</v>
      </c>
    </row>
    <row r="4">
      <c r="A4" s="73" t="s">
        <v>28</v>
      </c>
      <c r="B4" s="73" t="s">
        <v>27</v>
      </c>
      <c r="C4" s="74"/>
    </row>
    <row r="5">
      <c r="A5" s="73" t="s">
        <v>34</v>
      </c>
      <c r="B5" s="73" t="s">
        <v>33</v>
      </c>
      <c r="C5" s="74">
        <v>9.0</v>
      </c>
    </row>
    <row r="6">
      <c r="A6" s="73" t="s">
        <v>23</v>
      </c>
      <c r="B6" s="73" t="s">
        <v>22</v>
      </c>
      <c r="C6" s="74">
        <v>10.0</v>
      </c>
    </row>
    <row r="7">
      <c r="A7" s="75" t="s">
        <v>50</v>
      </c>
      <c r="B7" s="73" t="s">
        <v>49</v>
      </c>
      <c r="C7" s="74"/>
    </row>
    <row r="8">
      <c r="A8" s="76" t="s">
        <v>43</v>
      </c>
      <c r="B8" s="77" t="s">
        <v>42</v>
      </c>
      <c r="C8" s="74"/>
    </row>
    <row r="9">
      <c r="A9" s="73" t="s">
        <v>56</v>
      </c>
      <c r="B9" s="73" t="s">
        <v>44</v>
      </c>
      <c r="C9" s="74"/>
    </row>
    <row r="10">
      <c r="A10" s="73" t="s">
        <v>12</v>
      </c>
      <c r="B10" s="73" t="s">
        <v>11</v>
      </c>
      <c r="C10" s="74"/>
    </row>
    <row r="11">
      <c r="A11" s="73" t="s">
        <v>26</v>
      </c>
      <c r="B11" s="73" t="s">
        <v>25</v>
      </c>
      <c r="C11" s="74"/>
    </row>
    <row r="12">
      <c r="A12" s="73" t="s">
        <v>51</v>
      </c>
      <c r="B12" s="73" t="s">
        <v>11</v>
      </c>
      <c r="C12" s="74"/>
    </row>
    <row r="13">
      <c r="A13" s="75" t="s">
        <v>29</v>
      </c>
      <c r="B13" s="73" t="s">
        <v>30</v>
      </c>
      <c r="C13" s="74"/>
    </row>
    <row r="14">
      <c r="A14" s="78" t="s">
        <v>17</v>
      </c>
      <c r="B14" s="78" t="s">
        <v>16</v>
      </c>
      <c r="C14" s="74"/>
    </row>
    <row r="15">
      <c r="A15" s="73" t="s">
        <v>39</v>
      </c>
      <c r="B15" s="73" t="s">
        <v>38</v>
      </c>
      <c r="C15" s="74"/>
    </row>
    <row r="16">
      <c r="A16" s="79" t="s">
        <v>21</v>
      </c>
      <c r="B16" s="79" t="s">
        <v>20</v>
      </c>
      <c r="C16" s="74"/>
    </row>
    <row r="17">
      <c r="A17" s="79" t="s">
        <v>19</v>
      </c>
      <c r="B17" s="79" t="s">
        <v>18</v>
      </c>
      <c r="C17" s="74"/>
    </row>
    <row r="18">
      <c r="A18" s="73" t="s">
        <v>37</v>
      </c>
      <c r="B18" s="73" t="s">
        <v>36</v>
      </c>
      <c r="C18" s="74"/>
    </row>
    <row r="19">
      <c r="A19" s="73" t="s">
        <v>9</v>
      </c>
      <c r="B19" s="73" t="s">
        <v>57</v>
      </c>
      <c r="C19" s="74"/>
    </row>
    <row r="20">
      <c r="A20" s="75" t="s">
        <v>58</v>
      </c>
      <c r="B20" s="73" t="s">
        <v>44</v>
      </c>
      <c r="C20" s="74"/>
    </row>
    <row r="21">
      <c r="A21" s="75" t="s">
        <v>31</v>
      </c>
      <c r="B21" s="73" t="s">
        <v>22</v>
      </c>
      <c r="C21" s="74"/>
    </row>
    <row r="22">
      <c r="A22" s="73" t="s">
        <v>32</v>
      </c>
      <c r="B22" s="73" t="s">
        <v>22</v>
      </c>
      <c r="C22" s="74"/>
    </row>
    <row r="23">
      <c r="A23" s="73" t="s">
        <v>48</v>
      </c>
      <c r="B23" s="73" t="s">
        <v>47</v>
      </c>
      <c r="C23" s="74"/>
    </row>
    <row r="24">
      <c r="A24" s="73" t="s">
        <v>15</v>
      </c>
      <c r="B24" s="73" t="s">
        <v>14</v>
      </c>
      <c r="C24" s="74"/>
    </row>
    <row r="25">
      <c r="A25" s="73" t="s">
        <v>41</v>
      </c>
      <c r="B25" s="73" t="s">
        <v>40</v>
      </c>
      <c r="C25" s="74"/>
    </row>
  </sheetData>
  <drawing r:id="rId1"/>
  <tableParts count="1">
    <tablePart r:id="rId3"/>
  </tableParts>
</worksheet>
</file>