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Usuario: ES EL 1% SEL SALARIO BASE MENSUAL TODO LO PAGA EL EMPLEADOR INTERESES SOBRE
	-Jhamith Castillo</t>
      </text>
    </comment>
    <comment authorId="0" ref="H1">
      <text>
        <t xml:space="preserve">Usuario: Divides el salario base mes entre 12 meses ahí te da el cargo de cesantias mes lo asume todo el empleador
	-Jhamith Castillo</t>
      </text>
    </comment>
    <comment authorId="0" ref="G1">
      <text>
        <t xml:space="preserve">Usuario: El aporte es del 4% del salario base y lo cubre todo el empleador
	-Jhamith Castillo</t>
      </text>
    </comment>
    <comment authorId="0" ref="F1">
      <text>
        <t xml:space="preserve">Usuario: Según tabla de cotizaciones a riesgos laborales decreto 1072 de 2015, lo asume todo el pago el empleador y el nivel de riesgo de todos es el I para que verifiques el nivle de aporte que es del 0.522% del SALARIIO BASE
	-Jhamith Castillo</t>
      </text>
    </comment>
    <comment authorId="0" ref="E1">
      <text>
        <t xml:space="preserve">Usuario: 12.5% EMPLEADOR 4% TRABAJADOR
	-Jhamith Castillo</t>
      </text>
    </comment>
    <comment authorId="0" ref="D1">
      <text>
        <t xml:space="preserve">Usuario: 8.5% EMPLEADOR 4% TRABAJADOR
	-Jhamith Castillo</t>
      </text>
    </comment>
  </commentList>
</comments>
</file>

<file path=xl/sharedStrings.xml><?xml version="1.0" encoding="utf-8"?>
<sst xmlns="http://schemas.openxmlformats.org/spreadsheetml/2006/main" count="24" uniqueCount="24">
  <si>
    <t>NOMBRE</t>
  </si>
  <si>
    <t>CARGO</t>
  </si>
  <si>
    <t>SALARIO</t>
  </si>
  <si>
    <t xml:space="preserve"> APORTE EPS</t>
  </si>
  <si>
    <t xml:space="preserve"> APORTE PENSION</t>
  </si>
  <si>
    <t xml:space="preserve"> APORTE ARL</t>
  </si>
  <si>
    <t xml:space="preserve"> Aporte Caja Compensacion</t>
  </si>
  <si>
    <t xml:space="preserve"> APORTE CESANTIAS</t>
  </si>
  <si>
    <t>CESANTIAS</t>
  </si>
  <si>
    <t>PRIMA SERVICIOS</t>
  </si>
  <si>
    <t>TOTAL EMPLEADO</t>
  </si>
  <si>
    <t>AÑO</t>
  </si>
  <si>
    <t>Jorge velasquez</t>
  </si>
  <si>
    <t>Gerente</t>
  </si>
  <si>
    <t>Juan pablo carrascal</t>
  </si>
  <si>
    <t>programador</t>
  </si>
  <si>
    <t>Sergio Morales</t>
  </si>
  <si>
    <t>Coordinador administrativo</t>
  </si>
  <si>
    <t>Stiven Perez</t>
  </si>
  <si>
    <t>Coordinador RR.HH.</t>
  </si>
  <si>
    <t>jose Luis castañeda</t>
  </si>
  <si>
    <t>Gerente de proyectos</t>
  </si>
  <si>
    <t>total gastos mensuales</t>
  </si>
  <si>
    <t>total gastos anuales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</si>
</sst>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 readingOrder="0" vertical="top"/>
    </xf>
    <xf borderId="1" fillId="0" fontId="1" numFmtId="3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left" vertical="bottom"/>
    </xf>
    <xf borderId="1" fillId="0" fontId="1" numFmtId="1" xfId="0" applyAlignment="1" applyBorder="1" applyFont="1" applyNumberFormat="1">
      <alignment horizontal="left" vertical="bottom"/>
    </xf>
    <xf borderId="1" fillId="0" fontId="1" numFmtId="3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left" vertical="bottom"/>
    </xf>
    <xf borderId="0" fillId="2" fontId="1" numFmtId="0" xfId="0" applyAlignment="1" applyFill="1" applyFont="1">
      <alignment horizontal="lef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4.14"/>
    <col customWidth="1" min="3" max="3" width="16.86"/>
    <col customWidth="1" min="4" max="4" width="14.57"/>
    <col customWidth="1" min="5" max="5" width="19.0"/>
    <col customWidth="1" min="6" max="6" width="15.29"/>
    <col customWidth="1" min="7" max="7" width="25.29"/>
    <col customWidth="1" min="8" max="8" width="21.14"/>
    <col customWidth="1" min="9" max="9" width="13.0"/>
    <col customWidth="1" min="10" max="10" width="21.0"/>
    <col customWidth="1" min="11" max="11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3">
        <v>5000000.0</v>
      </c>
      <c r="D2" s="4">
        <f t="shared" ref="D2:D6" si="1">C2*0.085</f>
        <v>425000</v>
      </c>
      <c r="E2" s="5">
        <f t="shared" ref="E2:E6" si="2">C2*0.12</f>
        <v>600000</v>
      </c>
      <c r="F2" s="5">
        <f t="shared" ref="F2:F6" si="3">C2*0.00522</f>
        <v>26100</v>
      </c>
      <c r="G2" s="6">
        <f t="shared" ref="G2:G6" si="4">C2*0.04</f>
        <v>200000</v>
      </c>
      <c r="H2" s="7">
        <f t="shared" ref="H2:H6" si="5">C2/12</f>
        <v>416666.6667</v>
      </c>
      <c r="I2" s="6">
        <f t="shared" ref="I2:I6" si="6">C2*0.01</f>
        <v>50000</v>
      </c>
      <c r="J2" s="7">
        <f t="shared" ref="J2:J6" si="7">C2/12</f>
        <v>416666.6667</v>
      </c>
      <c r="K2" s="8">
        <f t="shared" ref="K2:K6" si="8">SUM(C2,D2,E2,F2,G2,H2,I2,J2)</f>
        <v>7134433.333</v>
      </c>
      <c r="L2" s="6">
        <f t="shared" ref="L2:L6" si="9">K2*12</f>
        <v>85613200</v>
      </c>
    </row>
    <row r="3">
      <c r="A3" s="1" t="s">
        <v>14</v>
      </c>
      <c r="B3" s="9" t="s">
        <v>15</v>
      </c>
      <c r="C3" s="3">
        <v>2600000.0</v>
      </c>
      <c r="D3" s="4">
        <f t="shared" si="1"/>
        <v>221000</v>
      </c>
      <c r="E3" s="5">
        <f t="shared" si="2"/>
        <v>312000</v>
      </c>
      <c r="F3" s="5">
        <f t="shared" si="3"/>
        <v>13572</v>
      </c>
      <c r="G3" s="6">
        <f t="shared" si="4"/>
        <v>104000</v>
      </c>
      <c r="H3" s="7">
        <f t="shared" si="5"/>
        <v>216666.6667</v>
      </c>
      <c r="I3" s="6">
        <f t="shared" si="6"/>
        <v>26000</v>
      </c>
      <c r="J3" s="7">
        <f t="shared" si="7"/>
        <v>216666.6667</v>
      </c>
      <c r="K3" s="8">
        <f t="shared" si="8"/>
        <v>3709905.333</v>
      </c>
      <c r="L3" s="6">
        <f t="shared" si="9"/>
        <v>44518864</v>
      </c>
    </row>
    <row r="4">
      <c r="A4" s="1" t="s">
        <v>16</v>
      </c>
      <c r="B4" s="1" t="s">
        <v>17</v>
      </c>
      <c r="C4" s="3">
        <v>4000000.0</v>
      </c>
      <c r="D4" s="4">
        <f t="shared" si="1"/>
        <v>340000</v>
      </c>
      <c r="E4" s="5">
        <f t="shared" si="2"/>
        <v>480000</v>
      </c>
      <c r="F4" s="5">
        <f t="shared" si="3"/>
        <v>20880</v>
      </c>
      <c r="G4" s="6">
        <f t="shared" si="4"/>
        <v>160000</v>
      </c>
      <c r="H4" s="7">
        <f t="shared" si="5"/>
        <v>333333.3333</v>
      </c>
      <c r="I4" s="6">
        <f t="shared" si="6"/>
        <v>40000</v>
      </c>
      <c r="J4" s="7">
        <f t="shared" si="7"/>
        <v>333333.3333</v>
      </c>
      <c r="K4" s="8">
        <f t="shared" si="8"/>
        <v>5707546.667</v>
      </c>
      <c r="L4" s="6">
        <f t="shared" si="9"/>
        <v>68490560</v>
      </c>
    </row>
    <row r="5">
      <c r="A5" s="1" t="s">
        <v>18</v>
      </c>
      <c r="B5" s="1" t="s">
        <v>19</v>
      </c>
      <c r="C5" s="3">
        <v>3000000.0</v>
      </c>
      <c r="D5" s="4">
        <f t="shared" si="1"/>
        <v>255000</v>
      </c>
      <c r="E5" s="5">
        <f t="shared" si="2"/>
        <v>360000</v>
      </c>
      <c r="F5" s="5">
        <f t="shared" si="3"/>
        <v>15660</v>
      </c>
      <c r="G5" s="6">
        <f t="shared" si="4"/>
        <v>120000</v>
      </c>
      <c r="H5" s="7">
        <f t="shared" si="5"/>
        <v>250000</v>
      </c>
      <c r="I5" s="6">
        <f t="shared" si="6"/>
        <v>30000</v>
      </c>
      <c r="J5" s="7">
        <f t="shared" si="7"/>
        <v>250000</v>
      </c>
      <c r="K5" s="8">
        <f t="shared" si="8"/>
        <v>4280660</v>
      </c>
      <c r="L5" s="6">
        <f t="shared" si="9"/>
        <v>51367920</v>
      </c>
    </row>
    <row r="6">
      <c r="A6" s="1" t="s">
        <v>20</v>
      </c>
      <c r="B6" s="1" t="s">
        <v>21</v>
      </c>
      <c r="C6" s="3">
        <v>4000000.0</v>
      </c>
      <c r="D6" s="4">
        <f t="shared" si="1"/>
        <v>340000</v>
      </c>
      <c r="E6" s="5">
        <f t="shared" si="2"/>
        <v>480000</v>
      </c>
      <c r="F6" s="5">
        <f t="shared" si="3"/>
        <v>20880</v>
      </c>
      <c r="G6" s="6">
        <f t="shared" si="4"/>
        <v>160000</v>
      </c>
      <c r="H6" s="7">
        <f t="shared" si="5"/>
        <v>333333.3333</v>
      </c>
      <c r="I6" s="6">
        <f t="shared" si="6"/>
        <v>40000</v>
      </c>
      <c r="J6" s="7">
        <f t="shared" si="7"/>
        <v>333333.3333</v>
      </c>
      <c r="K6" s="8">
        <f t="shared" si="8"/>
        <v>5707546.667</v>
      </c>
      <c r="L6" s="6">
        <f t="shared" si="9"/>
        <v>68490560</v>
      </c>
    </row>
    <row r="7">
      <c r="A7" s="10"/>
      <c r="B7" s="11"/>
      <c r="C7" s="11"/>
      <c r="D7" s="11"/>
      <c r="E7" s="12"/>
      <c r="F7" s="12"/>
      <c r="G7" s="11"/>
      <c r="H7" s="11"/>
      <c r="I7" s="11"/>
      <c r="J7" s="11"/>
      <c r="K7" s="11"/>
      <c r="L7" s="11"/>
    </row>
    <row r="8">
      <c r="A8" s="10"/>
      <c r="B8" s="11"/>
      <c r="C8" s="11"/>
      <c r="D8" s="12"/>
      <c r="E8" s="12"/>
      <c r="F8" s="12"/>
      <c r="G8" s="11"/>
      <c r="H8" s="11"/>
      <c r="I8" s="11"/>
      <c r="J8" s="11"/>
      <c r="K8" s="11"/>
      <c r="L8" s="11"/>
    </row>
    <row r="9">
      <c r="A9" s="10"/>
      <c r="B9" s="11"/>
      <c r="C9" s="11"/>
      <c r="D9" s="12"/>
      <c r="E9" s="12"/>
      <c r="F9" s="12"/>
      <c r="G9" s="11"/>
      <c r="H9" s="11"/>
      <c r="I9" s="11"/>
      <c r="J9" s="10" t="s">
        <v>22</v>
      </c>
      <c r="K9" s="13">
        <f>SUM(K2:K6)</f>
        <v>26540092</v>
      </c>
      <c r="L9" s="11"/>
    </row>
    <row r="10">
      <c r="A10" s="10"/>
      <c r="B10" s="11"/>
      <c r="C10" s="11"/>
      <c r="D10" s="12"/>
      <c r="E10" s="12"/>
      <c r="F10" s="12"/>
      <c r="G10" s="11"/>
      <c r="H10" s="11"/>
      <c r="I10" s="11"/>
      <c r="J10" s="10" t="s">
        <v>23</v>
      </c>
      <c r="K10" s="11">
        <f>K9*12</f>
        <v>318481104</v>
      </c>
      <c r="L10" s="11"/>
    </row>
    <row r="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>
      <c r="A12" s="10"/>
      <c r="B12" s="11"/>
      <c r="C12" s="11"/>
      <c r="D12" s="12"/>
      <c r="E12" s="12"/>
      <c r="F12" s="12"/>
      <c r="G12" s="11"/>
      <c r="H12" s="11"/>
      <c r="I12" s="11"/>
      <c r="J12" s="11"/>
      <c r="K12" s="11"/>
      <c r="L12" s="11"/>
    </row>
    <row r="13">
      <c r="A13" s="10"/>
      <c r="B13" s="11"/>
      <c r="C13" s="11"/>
      <c r="D13" s="14"/>
      <c r="E13" s="14"/>
      <c r="F13" s="11"/>
      <c r="G13" s="11"/>
      <c r="H13" s="11"/>
      <c r="I13" s="11"/>
      <c r="J13" s="11"/>
      <c r="K13" s="11"/>
      <c r="L13" s="11"/>
    </row>
    <row r="14">
      <c r="A14" s="10"/>
      <c r="B14" s="11"/>
      <c r="C14" s="11"/>
      <c r="D14" s="12"/>
      <c r="E14" s="12"/>
      <c r="F14" s="12"/>
      <c r="G14" s="11"/>
      <c r="H14" s="11"/>
      <c r="I14" s="11"/>
      <c r="J14" s="11"/>
      <c r="K14" s="11"/>
      <c r="L14" s="11"/>
    </row>
    <row r="15">
      <c r="A15" s="15"/>
      <c r="K15" s="15"/>
      <c r="L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mergeCells count="1">
    <mergeCell ref="A15:J15"/>
  </mergeCells>
  <drawing r:id="rId2"/>
  <legacyDrawing r:id="rId3"/>
</worksheet>
</file>