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style2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задача 1" sheetId="2" r:id="rId1"/>
    <sheet name="задача 2(квадрат)" sheetId="4" r:id="rId2"/>
    <sheet name="задача 2(куб)" sheetId="3" r:id="rId3"/>
    <sheet name="задача 2(4 степень)" sheetId="5" r:id="rId4"/>
    <sheet name="задача 2(6 степень)" sheetId="6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2"/>
  <c r="B17"/>
  <c r="C17"/>
  <c r="D17"/>
  <c r="E17"/>
  <c r="F17"/>
  <c r="G17"/>
  <c r="H17"/>
  <c r="I17"/>
  <c r="J17"/>
  <c r="A17"/>
  <c r="G23" i="4" a="1"/>
  <c r="G23"/>
  <c r="G24"/>
  <c r="G25"/>
  <c r="F23" i="6"/>
  <c r="L23"/>
  <c r="C23"/>
  <c r="D23"/>
  <c r="E23"/>
  <c r="G23"/>
  <c r="H23"/>
  <c r="I23"/>
  <c r="J23"/>
  <c r="K23"/>
  <c r="B23"/>
  <c r="C22"/>
  <c r="D22"/>
  <c r="E22"/>
  <c r="F22"/>
  <c r="G22"/>
  <c r="H22"/>
  <c r="I22"/>
  <c r="J22"/>
  <c r="K22"/>
  <c r="B22"/>
  <c r="CP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AK20"/>
  <c r="AL20"/>
  <c r="AM20"/>
  <c r="AN20"/>
  <c r="AO20"/>
  <c r="AP20"/>
  <c r="AQ20"/>
  <c r="AR20"/>
  <c r="AS20"/>
  <c r="AT20"/>
  <c r="AU20"/>
  <c r="AV20"/>
  <c r="AW20"/>
  <c r="AX20"/>
  <c r="AY20"/>
  <c r="AZ20"/>
  <c r="BA20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CH20"/>
  <c r="CI20"/>
  <c r="CJ20"/>
  <c r="CK20"/>
  <c r="CL20"/>
  <c r="CM20"/>
  <c r="CN20"/>
  <c r="CO20"/>
  <c r="O20" l="1"/>
  <c r="N20"/>
  <c r="O10" a="1"/>
  <c r="O10" s="1"/>
  <c r="V1"/>
  <c r="U7"/>
  <c r="U6"/>
  <c r="U5"/>
  <c r="T5"/>
  <c r="U4"/>
  <c r="T4"/>
  <c r="U3"/>
  <c r="T3"/>
  <c r="U2"/>
  <c r="T1"/>
  <c r="L19"/>
  <c r="L20"/>
  <c r="K20"/>
  <c r="C20"/>
  <c r="D20"/>
  <c r="E20"/>
  <c r="F20"/>
  <c r="G20"/>
  <c r="H20"/>
  <c r="I20"/>
  <c r="J20"/>
  <c r="K19"/>
  <c r="C19"/>
  <c r="D19"/>
  <c r="E19"/>
  <c r="F19"/>
  <c r="G19"/>
  <c r="H19"/>
  <c r="I19"/>
  <c r="J19"/>
  <c r="B20"/>
  <c r="B19"/>
  <c r="B18"/>
  <c r="L11"/>
  <c r="L12"/>
  <c r="L13"/>
  <c r="L14"/>
  <c r="C14"/>
  <c r="D14"/>
  <c r="E14"/>
  <c r="F14"/>
  <c r="G14"/>
  <c r="H14"/>
  <c r="I14"/>
  <c r="J14"/>
  <c r="K14"/>
  <c r="C13"/>
  <c r="D13"/>
  <c r="E13"/>
  <c r="F13"/>
  <c r="G13"/>
  <c r="H13"/>
  <c r="I13"/>
  <c r="J13"/>
  <c r="K13"/>
  <c r="C12"/>
  <c r="D12"/>
  <c r="E12"/>
  <c r="F12"/>
  <c r="G12"/>
  <c r="H12"/>
  <c r="I12"/>
  <c r="J12"/>
  <c r="K12"/>
  <c r="C11"/>
  <c r="D11"/>
  <c r="E11"/>
  <c r="F11"/>
  <c r="G11"/>
  <c r="H11"/>
  <c r="I11"/>
  <c r="J11"/>
  <c r="K11"/>
  <c r="B14"/>
  <c r="B13"/>
  <c r="B12"/>
  <c r="B11"/>
  <c r="K15"/>
  <c r="J15"/>
  <c r="I15"/>
  <c r="H15"/>
  <c r="G15"/>
  <c r="F15"/>
  <c r="E15"/>
  <c r="D15"/>
  <c r="C15"/>
  <c r="B15"/>
  <c r="K10"/>
  <c r="J10"/>
  <c r="I10"/>
  <c r="H10"/>
  <c r="G10"/>
  <c r="F10"/>
  <c r="E10"/>
  <c r="D10"/>
  <c r="C10"/>
  <c r="B10"/>
  <c r="L10" s="1"/>
  <c r="K9"/>
  <c r="J9"/>
  <c r="I9"/>
  <c r="H9"/>
  <c r="G9"/>
  <c r="F9"/>
  <c r="E9"/>
  <c r="D9"/>
  <c r="C9"/>
  <c r="B9"/>
  <c r="K8"/>
  <c r="J8"/>
  <c r="I8"/>
  <c r="H8"/>
  <c r="G8"/>
  <c r="F8"/>
  <c r="E8"/>
  <c r="D8"/>
  <c r="C8"/>
  <c r="B8"/>
  <c r="L8" s="1"/>
  <c r="K7"/>
  <c r="J7"/>
  <c r="I7"/>
  <c r="H7"/>
  <c r="G7"/>
  <c r="F7"/>
  <c r="E7"/>
  <c r="D7"/>
  <c r="C7"/>
  <c r="B7"/>
  <c r="K6"/>
  <c r="K18" s="1"/>
  <c r="J6"/>
  <c r="J18" s="1"/>
  <c r="I6"/>
  <c r="I18" s="1"/>
  <c r="H6"/>
  <c r="H18" s="1"/>
  <c r="G6"/>
  <c r="G18" s="1"/>
  <c r="F6"/>
  <c r="F18" s="1"/>
  <c r="E6"/>
  <c r="E18" s="1"/>
  <c r="D6"/>
  <c r="D18" s="1"/>
  <c r="C6"/>
  <c r="C18" s="1"/>
  <c r="B6"/>
  <c r="K5"/>
  <c r="K17" s="1"/>
  <c r="J5"/>
  <c r="J17" s="1"/>
  <c r="I5"/>
  <c r="I17" s="1"/>
  <c r="H5"/>
  <c r="H17" s="1"/>
  <c r="G5"/>
  <c r="G17" s="1"/>
  <c r="F5"/>
  <c r="F17" s="1"/>
  <c r="E5"/>
  <c r="E17" s="1"/>
  <c r="D5"/>
  <c r="D17" s="1"/>
  <c r="C5"/>
  <c r="C17" s="1"/>
  <c r="B5"/>
  <c r="K4"/>
  <c r="K16" s="1"/>
  <c r="J4"/>
  <c r="J16" s="1"/>
  <c r="I4"/>
  <c r="I16" s="1"/>
  <c r="H4"/>
  <c r="H16" s="1"/>
  <c r="G4"/>
  <c r="G16" s="1"/>
  <c r="F4"/>
  <c r="F16" s="1"/>
  <c r="E4"/>
  <c r="E16" s="1"/>
  <c r="D4"/>
  <c r="D16" s="1"/>
  <c r="C4"/>
  <c r="C16" s="1"/>
  <c r="B4"/>
  <c r="B16" s="1"/>
  <c r="L3"/>
  <c r="L2"/>
  <c r="L17" i="3"/>
  <c r="L27" i="5"/>
  <c r="O15" i="6" l="1"/>
  <c r="O14"/>
  <c r="O13"/>
  <c r="O12"/>
  <c r="O16"/>
  <c r="O11"/>
  <c r="L4"/>
  <c r="L5"/>
  <c r="L9"/>
  <c r="L6"/>
  <c r="L15"/>
  <c r="L7"/>
  <c r="L16"/>
  <c r="B17"/>
  <c r="L17" s="1"/>
  <c r="L18"/>
  <c r="B11" i="5"/>
  <c r="B7"/>
  <c r="B6"/>
  <c r="C10"/>
  <c r="D10"/>
  <c r="E10"/>
  <c r="F10"/>
  <c r="G10"/>
  <c r="H10"/>
  <c r="I10"/>
  <c r="J10"/>
  <c r="K10"/>
  <c r="B10"/>
  <c r="C9"/>
  <c r="D9"/>
  <c r="E9"/>
  <c r="F9"/>
  <c r="G9"/>
  <c r="H9"/>
  <c r="I9"/>
  <c r="J9"/>
  <c r="K9"/>
  <c r="B9"/>
  <c r="K11"/>
  <c r="J11"/>
  <c r="I11"/>
  <c r="H11"/>
  <c r="G11"/>
  <c r="F11"/>
  <c r="E11"/>
  <c r="D11"/>
  <c r="C11"/>
  <c r="K8"/>
  <c r="J8"/>
  <c r="I8"/>
  <c r="H8"/>
  <c r="G8"/>
  <c r="F8"/>
  <c r="E8"/>
  <c r="D8"/>
  <c r="C8"/>
  <c r="B8"/>
  <c r="K7"/>
  <c r="J7"/>
  <c r="I7"/>
  <c r="H7"/>
  <c r="G7"/>
  <c r="F7"/>
  <c r="E7"/>
  <c r="D7"/>
  <c r="C7"/>
  <c r="K6"/>
  <c r="J6"/>
  <c r="I6"/>
  <c r="I14" s="1"/>
  <c r="H6"/>
  <c r="G6"/>
  <c r="F6"/>
  <c r="E6"/>
  <c r="D6"/>
  <c r="C6"/>
  <c r="K5"/>
  <c r="K13" s="1"/>
  <c r="J5"/>
  <c r="J13" s="1"/>
  <c r="I5"/>
  <c r="I13" s="1"/>
  <c r="H5"/>
  <c r="H13" s="1"/>
  <c r="G5"/>
  <c r="G13" s="1"/>
  <c r="F5"/>
  <c r="F13" s="1"/>
  <c r="E5"/>
  <c r="E13" s="1"/>
  <c r="D5"/>
  <c r="D13" s="1"/>
  <c r="C5"/>
  <c r="C13" s="1"/>
  <c r="B5"/>
  <c r="B13" s="1"/>
  <c r="K4"/>
  <c r="K12" s="1"/>
  <c r="J4"/>
  <c r="J12" s="1"/>
  <c r="I4"/>
  <c r="I12" s="1"/>
  <c r="H4"/>
  <c r="H12" s="1"/>
  <c r="G4"/>
  <c r="G12" s="1"/>
  <c r="F4"/>
  <c r="F12" s="1"/>
  <c r="E4"/>
  <c r="E12" s="1"/>
  <c r="D4"/>
  <c r="D12" s="1"/>
  <c r="C4"/>
  <c r="C12" s="1"/>
  <c r="B4"/>
  <c r="B12" s="1"/>
  <c r="L3"/>
  <c r="O19" s="1"/>
  <c r="L2"/>
  <c r="K19" s="1"/>
  <c r="A16" i="4"/>
  <c r="J16"/>
  <c r="I16"/>
  <c r="H16"/>
  <c r="G16"/>
  <c r="F16"/>
  <c r="E16"/>
  <c r="D16"/>
  <c r="C16"/>
  <c r="B16"/>
  <c r="G19" a="1"/>
  <c r="G21" s="1"/>
  <c r="O21"/>
  <c r="M21"/>
  <c r="L21"/>
  <c r="K21"/>
  <c r="O20"/>
  <c r="M20"/>
  <c r="L20"/>
  <c r="K20"/>
  <c r="O19"/>
  <c r="M19"/>
  <c r="L19"/>
  <c r="K8"/>
  <c r="J8"/>
  <c r="I8"/>
  <c r="H8"/>
  <c r="G8"/>
  <c r="F8"/>
  <c r="E8"/>
  <c r="D8"/>
  <c r="C8"/>
  <c r="B8"/>
  <c r="L8" s="1"/>
  <c r="K7"/>
  <c r="J7"/>
  <c r="I7"/>
  <c r="H7"/>
  <c r="G7"/>
  <c r="F7"/>
  <c r="E7"/>
  <c r="D7"/>
  <c r="C7"/>
  <c r="B7"/>
  <c r="L7" s="1"/>
  <c r="K6"/>
  <c r="J6"/>
  <c r="I6"/>
  <c r="H6"/>
  <c r="G6"/>
  <c r="F6"/>
  <c r="E6"/>
  <c r="D6"/>
  <c r="C6"/>
  <c r="B6"/>
  <c r="L6" s="1"/>
  <c r="K5"/>
  <c r="J5"/>
  <c r="I5"/>
  <c r="H5"/>
  <c r="G5"/>
  <c r="F5"/>
  <c r="E5"/>
  <c r="D5"/>
  <c r="L5" s="1"/>
  <c r="C5"/>
  <c r="B5"/>
  <c r="K4"/>
  <c r="J4"/>
  <c r="I4"/>
  <c r="H4"/>
  <c r="G4"/>
  <c r="F4"/>
  <c r="E4"/>
  <c r="D4"/>
  <c r="C4"/>
  <c r="B4"/>
  <c r="L4" s="1"/>
  <c r="L3"/>
  <c r="L2"/>
  <c r="C17" i="3"/>
  <c r="D17"/>
  <c r="E17"/>
  <c r="F17"/>
  <c r="G17"/>
  <c r="H17"/>
  <c r="I17"/>
  <c r="J17"/>
  <c r="K17"/>
  <c r="B17"/>
  <c r="G20" a="1"/>
  <c r="G20" s="1"/>
  <c r="M23"/>
  <c r="M22"/>
  <c r="M21"/>
  <c r="M20"/>
  <c r="L23"/>
  <c r="K23"/>
  <c r="J23"/>
  <c r="I23"/>
  <c r="L22"/>
  <c r="K22"/>
  <c r="J22"/>
  <c r="I22"/>
  <c r="L21"/>
  <c r="K21"/>
  <c r="J21"/>
  <c r="I21"/>
  <c r="I20"/>
  <c r="C8"/>
  <c r="D8"/>
  <c r="E8"/>
  <c r="F8"/>
  <c r="G8"/>
  <c r="H8"/>
  <c r="I8"/>
  <c r="J8"/>
  <c r="K8"/>
  <c r="B8"/>
  <c r="L8" s="1"/>
  <c r="C7"/>
  <c r="D7"/>
  <c r="E7"/>
  <c r="F7"/>
  <c r="G7"/>
  <c r="H7"/>
  <c r="I7"/>
  <c r="J7"/>
  <c r="K7"/>
  <c r="B7"/>
  <c r="L7" s="1"/>
  <c r="G11"/>
  <c r="I11"/>
  <c r="C10"/>
  <c r="D10"/>
  <c r="F10"/>
  <c r="B9"/>
  <c r="L9" s="1"/>
  <c r="C9"/>
  <c r="D9"/>
  <c r="E9"/>
  <c r="F9"/>
  <c r="G9"/>
  <c r="H9"/>
  <c r="I9"/>
  <c r="J9"/>
  <c r="K9"/>
  <c r="K6"/>
  <c r="K5"/>
  <c r="K11" s="1"/>
  <c r="C5"/>
  <c r="C11" s="1"/>
  <c r="J6"/>
  <c r="I6"/>
  <c r="H6"/>
  <c r="G6"/>
  <c r="F6"/>
  <c r="E6"/>
  <c r="D6"/>
  <c r="C6"/>
  <c r="B6"/>
  <c r="L6" s="1"/>
  <c r="J5"/>
  <c r="J11" s="1"/>
  <c r="I5"/>
  <c r="H5"/>
  <c r="H11" s="1"/>
  <c r="G5"/>
  <c r="F5"/>
  <c r="L5" s="1"/>
  <c r="L20" s="1"/>
  <c r="E5"/>
  <c r="E11" s="1"/>
  <c r="D5"/>
  <c r="D11" s="1"/>
  <c r="B5"/>
  <c r="B11" s="1"/>
  <c r="K4"/>
  <c r="K10" s="1"/>
  <c r="J4"/>
  <c r="J10" s="1"/>
  <c r="I4"/>
  <c r="I10" s="1"/>
  <c r="H4"/>
  <c r="H10" s="1"/>
  <c r="G4"/>
  <c r="G10" s="1"/>
  <c r="F4"/>
  <c r="E4"/>
  <c r="E10" s="1"/>
  <c r="D4"/>
  <c r="C4"/>
  <c r="B4"/>
  <c r="L4" s="1"/>
  <c r="K20" s="1"/>
  <c r="L9" i="5" l="1"/>
  <c r="N22" s="1"/>
  <c r="L6"/>
  <c r="N19" s="1"/>
  <c r="B14"/>
  <c r="G14"/>
  <c r="F14"/>
  <c r="L7"/>
  <c r="N20" s="1"/>
  <c r="E14"/>
  <c r="D14"/>
  <c r="L8"/>
  <c r="N21" s="1"/>
  <c r="K14"/>
  <c r="C14"/>
  <c r="J14"/>
  <c r="H14"/>
  <c r="L11"/>
  <c r="O20" s="1"/>
  <c r="L10"/>
  <c r="N23" s="1"/>
  <c r="L12"/>
  <c r="O21" s="1"/>
  <c r="L13"/>
  <c r="O22" s="1"/>
  <c r="L4"/>
  <c r="L19" s="1"/>
  <c r="L5"/>
  <c r="M19" s="1"/>
  <c r="G19" i="4"/>
  <c r="G20"/>
  <c r="G23" i="3"/>
  <c r="G22"/>
  <c r="G21"/>
  <c r="F11"/>
  <c r="L11" s="1"/>
  <c r="B10"/>
  <c r="L10" s="1"/>
  <c r="L3"/>
  <c r="L2"/>
  <c r="J20" s="1"/>
  <c r="L14" i="5" l="1"/>
  <c r="O23" s="1"/>
  <c r="G19" a="1"/>
  <c r="G19" s="1"/>
  <c r="K16" i="2"/>
  <c r="K8"/>
  <c r="C8"/>
  <c r="I8"/>
  <c r="J8"/>
  <c r="B8"/>
  <c r="C7"/>
  <c r="D7"/>
  <c r="E7"/>
  <c r="F7"/>
  <c r="G7"/>
  <c r="H7"/>
  <c r="I7"/>
  <c r="J7"/>
  <c r="K7"/>
  <c r="B7"/>
  <c r="L7" s="1"/>
  <c r="O20" s="1"/>
  <c r="C6"/>
  <c r="D6"/>
  <c r="E6"/>
  <c r="F6"/>
  <c r="G6"/>
  <c r="H6"/>
  <c r="I6"/>
  <c r="J6"/>
  <c r="K6"/>
  <c r="B6"/>
  <c r="L6" s="1"/>
  <c r="M21" s="1"/>
  <c r="C5"/>
  <c r="L5" s="1"/>
  <c r="D5"/>
  <c r="E5"/>
  <c r="F5"/>
  <c r="G5"/>
  <c r="H5"/>
  <c r="I5"/>
  <c r="J5"/>
  <c r="K5"/>
  <c r="B5"/>
  <c r="C4"/>
  <c r="D4"/>
  <c r="D8" s="1"/>
  <c r="E4"/>
  <c r="E8" s="1"/>
  <c r="F4"/>
  <c r="F8" s="1"/>
  <c r="G4"/>
  <c r="G8" s="1"/>
  <c r="H4"/>
  <c r="H8" s="1"/>
  <c r="I4"/>
  <c r="J4"/>
  <c r="K4"/>
  <c r="B4"/>
  <c r="L4" s="1"/>
  <c r="L3"/>
  <c r="O19" s="1"/>
  <c r="L2"/>
  <c r="L19" s="1"/>
  <c r="G21" i="5" l="1"/>
  <c r="G22"/>
  <c r="G20"/>
  <c r="B27" s="1"/>
  <c r="G23"/>
  <c r="J27"/>
  <c r="F27"/>
  <c r="H27"/>
  <c r="E27"/>
  <c r="M20" i="2"/>
  <c r="L21"/>
  <c r="K21"/>
  <c r="L20"/>
  <c r="M19"/>
  <c r="G19" s="1" a="1"/>
  <c r="K20"/>
  <c r="L8"/>
  <c r="O21" s="1"/>
  <c r="I27" i="5" l="1"/>
  <c r="G27"/>
  <c r="C27"/>
  <c r="K27"/>
  <c r="D27"/>
  <c r="G19" i="2"/>
  <c r="G20"/>
  <c r="G21"/>
  <c r="B16" l="1"/>
  <c r="J16"/>
  <c r="I16"/>
  <c r="C16"/>
  <c r="A16"/>
  <c r="D16"/>
  <c r="E16"/>
  <c r="F16"/>
  <c r="G16"/>
  <c r="H16"/>
</calcChain>
</file>

<file path=xl/comments1.xml><?xml version="1.0" encoding="utf-8"?>
<comments xmlns="http://schemas.openxmlformats.org/spreadsheetml/2006/main">
  <authors>
    <author>Автор</author>
  </authors>
  <commentList>
    <comment ref="I2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<sst xmlns="http://schemas.openxmlformats.org/spreadsheetml/2006/main" count="93" uniqueCount="32">
  <si>
    <t>x</t>
  </si>
  <si>
    <t>y</t>
  </si>
  <si>
    <t>a + bx + cx^2</t>
  </si>
  <si>
    <t>n</t>
  </si>
  <si>
    <t>сумма</t>
  </si>
  <si>
    <t>x^2</t>
  </si>
  <si>
    <t>x^3</t>
  </si>
  <si>
    <t>yx</t>
  </si>
  <si>
    <t>yx^2</t>
  </si>
  <si>
    <t>x^4</t>
  </si>
  <si>
    <t>a</t>
  </si>
  <si>
    <t>b</t>
  </si>
  <si>
    <t>c</t>
  </si>
  <si>
    <t>x^5</t>
  </si>
  <si>
    <t>x^6</t>
  </si>
  <si>
    <t>yx^3</t>
  </si>
  <si>
    <t>d</t>
  </si>
  <si>
    <t>x^7</t>
  </si>
  <si>
    <t>x^8</t>
  </si>
  <si>
    <t>yx^4</t>
  </si>
  <si>
    <t>e</t>
  </si>
  <si>
    <t>x^9</t>
  </si>
  <si>
    <t>x^10</t>
  </si>
  <si>
    <t>yx^5</t>
  </si>
  <si>
    <t>f</t>
  </si>
  <si>
    <t>x^11</t>
  </si>
  <si>
    <t>x^12</t>
  </si>
  <si>
    <t>yx^6</t>
  </si>
  <si>
    <t>g</t>
  </si>
  <si>
    <t>Q</t>
  </si>
  <si>
    <t>A</t>
  </si>
  <si>
    <t>проверка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</si>
</sst>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0" xfId="0" applyFont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10848840769903761"/>
          <c:y val="5.6064048603286544E-2"/>
          <c:w val="0.63960323709536304"/>
          <c:h val="0.83251840295775048"/>
        </c:manualLayout>
      </c:layout>
      <c:scatterChart>
        <c:scatterStyle val="lineMarker"/>
        <c:ser>
          <c:idx val="0"/>
          <c:order val="0"/>
          <c:tx>
            <c:v>исходные</c:v>
          </c:tx>
          <c:spPr>
            <a:ln w="19050">
              <a:noFill/>
            </a:ln>
          </c:spPr>
          <c:xVal>
            <c:numRef>
              <c:f>'задача 1'!$B$2:$K$2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'задача 1'!$B$3:$K$3</c:f>
              <c:numCache>
                <c:formatCode>General</c:formatCode>
                <c:ptCount val="10"/>
                <c:pt idx="0">
                  <c:v>10</c:v>
                </c:pt>
                <c:pt idx="1">
                  <c:v>90.2</c:v>
                </c:pt>
                <c:pt idx="2">
                  <c:v>359</c:v>
                </c:pt>
                <c:pt idx="3">
                  <c:v>638</c:v>
                </c:pt>
                <c:pt idx="4">
                  <c:v>999.9</c:v>
                </c:pt>
                <c:pt idx="5">
                  <c:v>1438</c:v>
                </c:pt>
                <c:pt idx="6">
                  <c:v>1961</c:v>
                </c:pt>
                <c:pt idx="7">
                  <c:v>2562</c:v>
                </c:pt>
                <c:pt idx="8">
                  <c:v>3240</c:v>
                </c:pt>
                <c:pt idx="9">
                  <c:v>4001</c:v>
                </c:pt>
              </c:numCache>
            </c:numRef>
          </c:yVal>
        </c:ser>
        <c:ser>
          <c:idx val="1"/>
          <c:order val="1"/>
          <c:tx>
            <c:v>полученные</c:v>
          </c:tx>
          <c:spPr>
            <a:ln w="22225">
              <a:solidFill>
                <a:srgbClr val="70AD47"/>
              </a:solidFill>
            </a:ln>
          </c:spPr>
          <c:marker>
            <c:symbol val="none"/>
          </c:marker>
          <c:xVal>
            <c:numRef>
              <c:f>'задача 1'!$A$15:$K$15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</c:numCache>
            </c:numRef>
          </c:xVal>
          <c:yVal>
            <c:numRef>
              <c:f>'задача 1'!$A$16:$K$16</c:f>
              <c:numCache>
                <c:formatCode>General</c:formatCode>
                <c:ptCount val="11"/>
                <c:pt idx="0">
                  <c:v>9.9614025931697672</c:v>
                </c:pt>
                <c:pt idx="1">
                  <c:v>89.590126714404434</c:v>
                </c:pt>
                <c:pt idx="2">
                  <c:v>359.2682992277434</c:v>
                </c:pt>
                <c:pt idx="3">
                  <c:v>639.2104717909607</c:v>
                </c:pt>
                <c:pt idx="4">
                  <c:v>999.27802373097109</c:v>
                </c:pt>
                <c:pt idx="5">
                  <c:v>1439.4709550477744</c:v>
                </c:pt>
                <c:pt idx="6">
                  <c:v>1959.7892657413709</c:v>
                </c:pt>
                <c:pt idx="7">
                  <c:v>2560.2329558117603</c:v>
                </c:pt>
                <c:pt idx="8">
                  <c:v>3240.8020252589431</c:v>
                </c:pt>
                <c:pt idx="9">
                  <c:v>4001.4964740829187</c:v>
                </c:pt>
                <c:pt idx="10">
                  <c:v>4842.316302283687</c:v>
                </c:pt>
              </c:numCache>
            </c:numRef>
          </c:yVal>
        </c:ser>
        <c:axId val="51131904"/>
        <c:axId val="51072000"/>
      </c:scatterChart>
      <c:valAx>
        <c:axId val="51131904"/>
        <c:scaling>
          <c:orientation val="minMax"/>
        </c:scaling>
        <c:axPos val="b"/>
        <c:title>
          <c:layout/>
        </c:title>
        <c:numFmt formatCode="General" sourceLinked="1"/>
        <c:tickLblPos val="nextTo"/>
        <c:crossAx val="51072000"/>
        <c:crosses val="autoZero"/>
        <c:crossBetween val="midCat"/>
      </c:valAx>
      <c:valAx>
        <c:axId val="51072000"/>
        <c:scaling>
          <c:orientation val="minMax"/>
        </c:scaling>
        <c:axPos val="l"/>
        <c:majorGridlines/>
        <c:numFmt formatCode="General" sourceLinked="1"/>
        <c:tickLblPos val="nextTo"/>
        <c:crossAx val="511319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31779155730533676"/>
          <c:y val="2.777777777777779E-2"/>
        </c:manualLayout>
      </c:layout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221984748774116"/>
          <c:y val="4.1904592197040694E-2"/>
          <c:w val="0.87753018372703406"/>
          <c:h val="0.61498432487605703"/>
        </c:manualLayout>
      </c:layout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'задача 2(куб)'!$B$2:$K$2</c:f>
              <c:numCache>
                <c:formatCode>General</c:formatCode>
                <c:ptCount val="10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1.7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4A0-43DA-AF33-1AC6065153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'задача 2(куб)'!$B$3:$K$3</c:f>
              <c:numCache>
                <c:formatCode>General</c:formatCode>
                <c:ptCount val="10"/>
                <c:pt idx="0">
                  <c:v>1100</c:v>
                </c:pt>
                <c:pt idx="1">
                  <c:v>920</c:v>
                </c:pt>
                <c:pt idx="2">
                  <c:v>850</c:v>
                </c:pt>
                <c:pt idx="3">
                  <c:v>830</c:v>
                </c:pt>
                <c:pt idx="4">
                  <c:v>800</c:v>
                </c:pt>
                <c:pt idx="5">
                  <c:v>785</c:v>
                </c:pt>
                <c:pt idx="6">
                  <c:v>770</c:v>
                </c:pt>
                <c:pt idx="7">
                  <c:v>760</c:v>
                </c:pt>
                <c:pt idx="8">
                  <c:v>750</c:v>
                </c:pt>
                <c:pt idx="9">
                  <c:v>745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4A0-43DA-AF33-1AC60651533F}"/>
            </c:ext>
          </c:extLst>
        </c:ser>
        <c:dLbls/>
        <c:marker val="1"/>
        <c:axId val="133817856"/>
        <c:axId val="133819392"/>
      </c:lineChart>
      <c:catAx>
        <c:axId val="133817856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819392"/>
        <c:crosses val="autoZero"/>
        <c:auto val="1"/>
        <c:lblAlgn val="ctr"/>
        <c:lblOffset val="100"/>
      </c:catAx>
      <c:valAx>
        <c:axId val="1338193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81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v>исходные данные</c:v>
          </c:tx>
          <c:spPr>
            <a:ln w="19050">
              <a:noFill/>
            </a:ln>
          </c:spPr>
          <c:xVal>
            <c:numRef>
              <c:f>'задача 2(6 степень)'!$B$2:$K$2</c:f>
              <c:numCache>
                <c:formatCode>General</c:formatCode>
                <c:ptCount val="10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1.7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</c:numCache>
            </c:numRef>
          </c:xVal>
          <c:yVal>
            <c:numRef>
              <c:f>'задача 2(6 степень)'!$B$3:$K$3</c:f>
              <c:numCache>
                <c:formatCode>General</c:formatCode>
                <c:ptCount val="10"/>
                <c:pt idx="0">
                  <c:v>1100</c:v>
                </c:pt>
                <c:pt idx="1">
                  <c:v>920</c:v>
                </c:pt>
                <c:pt idx="2">
                  <c:v>850</c:v>
                </c:pt>
                <c:pt idx="3">
                  <c:v>830</c:v>
                </c:pt>
                <c:pt idx="4">
                  <c:v>800</c:v>
                </c:pt>
                <c:pt idx="5">
                  <c:v>785</c:v>
                </c:pt>
                <c:pt idx="6">
                  <c:v>770</c:v>
                </c:pt>
                <c:pt idx="7">
                  <c:v>760</c:v>
                </c:pt>
                <c:pt idx="8">
                  <c:v>750</c:v>
                </c:pt>
                <c:pt idx="9">
                  <c:v>745</c:v>
                </c:pt>
              </c:numCache>
            </c:numRef>
          </c:yVal>
        </c:ser>
        <c:ser>
          <c:idx val="1"/>
          <c:order val="1"/>
          <c:tx>
            <c:v>полученные данные</c:v>
          </c:tx>
          <c:spPr>
            <a:ln w="317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'задача 2(6 степень)'!$N$19:$CP$19</c:f>
              <c:numCache>
                <c:formatCode>General</c:formatCode>
                <c:ptCount val="8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  <c:pt idx="21">
                  <c:v>2.0499999999999998</c:v>
                </c:pt>
                <c:pt idx="22">
                  <c:v>2.1</c:v>
                </c:pt>
                <c:pt idx="23">
                  <c:v>2.15</c:v>
                </c:pt>
                <c:pt idx="24">
                  <c:v>2.2000000000000002</c:v>
                </c:pt>
                <c:pt idx="25">
                  <c:v>2.25</c:v>
                </c:pt>
                <c:pt idx="26">
                  <c:v>2.2999999999999998</c:v>
                </c:pt>
                <c:pt idx="27">
                  <c:v>2.35</c:v>
                </c:pt>
                <c:pt idx="28">
                  <c:v>2.4</c:v>
                </c:pt>
                <c:pt idx="29">
                  <c:v>2.4500000000000002</c:v>
                </c:pt>
                <c:pt idx="30">
                  <c:v>2.5</c:v>
                </c:pt>
                <c:pt idx="31">
                  <c:v>2.5499999999999998</c:v>
                </c:pt>
                <c:pt idx="32">
                  <c:v>2.6</c:v>
                </c:pt>
                <c:pt idx="33">
                  <c:v>2.65</c:v>
                </c:pt>
                <c:pt idx="34">
                  <c:v>2.7</c:v>
                </c:pt>
                <c:pt idx="35">
                  <c:v>2.75</c:v>
                </c:pt>
                <c:pt idx="36">
                  <c:v>2.8</c:v>
                </c:pt>
                <c:pt idx="37">
                  <c:v>2.85</c:v>
                </c:pt>
                <c:pt idx="38">
                  <c:v>2.9</c:v>
                </c:pt>
                <c:pt idx="39">
                  <c:v>2.95</c:v>
                </c:pt>
                <c:pt idx="40">
                  <c:v>3</c:v>
                </c:pt>
                <c:pt idx="41">
                  <c:v>3.05</c:v>
                </c:pt>
                <c:pt idx="42">
                  <c:v>3.1</c:v>
                </c:pt>
                <c:pt idx="43">
                  <c:v>3.15</c:v>
                </c:pt>
                <c:pt idx="44">
                  <c:v>3.2</c:v>
                </c:pt>
                <c:pt idx="45">
                  <c:v>3.25</c:v>
                </c:pt>
                <c:pt idx="46">
                  <c:v>3.3</c:v>
                </c:pt>
                <c:pt idx="47">
                  <c:v>3.35</c:v>
                </c:pt>
                <c:pt idx="48">
                  <c:v>3.4</c:v>
                </c:pt>
                <c:pt idx="49">
                  <c:v>3.45</c:v>
                </c:pt>
                <c:pt idx="50">
                  <c:v>3.5</c:v>
                </c:pt>
                <c:pt idx="51">
                  <c:v>3.55</c:v>
                </c:pt>
                <c:pt idx="52">
                  <c:v>3.6</c:v>
                </c:pt>
                <c:pt idx="53">
                  <c:v>3.65</c:v>
                </c:pt>
                <c:pt idx="54">
                  <c:v>3.7</c:v>
                </c:pt>
                <c:pt idx="55">
                  <c:v>3.75</c:v>
                </c:pt>
                <c:pt idx="56">
                  <c:v>3.8</c:v>
                </c:pt>
                <c:pt idx="57">
                  <c:v>3.85</c:v>
                </c:pt>
                <c:pt idx="58">
                  <c:v>3.9</c:v>
                </c:pt>
                <c:pt idx="59">
                  <c:v>3.95</c:v>
                </c:pt>
                <c:pt idx="60">
                  <c:v>4</c:v>
                </c:pt>
                <c:pt idx="61">
                  <c:v>4.05</c:v>
                </c:pt>
                <c:pt idx="62">
                  <c:v>4.0999999999999996</c:v>
                </c:pt>
                <c:pt idx="63">
                  <c:v>4.1500000000000004</c:v>
                </c:pt>
                <c:pt idx="64">
                  <c:v>4.2</c:v>
                </c:pt>
                <c:pt idx="65">
                  <c:v>4.25</c:v>
                </c:pt>
                <c:pt idx="66">
                  <c:v>4.3</c:v>
                </c:pt>
                <c:pt idx="67">
                  <c:v>4.3499999999999996</c:v>
                </c:pt>
                <c:pt idx="68">
                  <c:v>4.4000000000000004</c:v>
                </c:pt>
                <c:pt idx="69">
                  <c:v>4.45</c:v>
                </c:pt>
                <c:pt idx="70">
                  <c:v>4.5</c:v>
                </c:pt>
                <c:pt idx="71">
                  <c:v>4.55</c:v>
                </c:pt>
                <c:pt idx="72">
                  <c:v>4.5999999999999996</c:v>
                </c:pt>
                <c:pt idx="73">
                  <c:v>4.6500000000000004</c:v>
                </c:pt>
                <c:pt idx="74">
                  <c:v>4.7</c:v>
                </c:pt>
                <c:pt idx="75">
                  <c:v>4.75</c:v>
                </c:pt>
                <c:pt idx="76">
                  <c:v>4.8</c:v>
                </c:pt>
                <c:pt idx="77">
                  <c:v>4.8499999999999996</c:v>
                </c:pt>
                <c:pt idx="78">
                  <c:v>4.9000000000000004</c:v>
                </c:pt>
                <c:pt idx="79">
                  <c:v>4.95</c:v>
                </c:pt>
                <c:pt idx="80">
                  <c:v>5</c:v>
                </c:pt>
              </c:numCache>
            </c:numRef>
          </c:xVal>
          <c:yVal>
            <c:numRef>
              <c:f>'задача 2(6 степень)'!$N$20:$CP$20</c:f>
              <c:numCache>
                <c:formatCode>General</c:formatCode>
                <c:ptCount val="81"/>
                <c:pt idx="0">
                  <c:v>1099.0519650448114</c:v>
                </c:pt>
                <c:pt idx="1">
                  <c:v>1040.3091578191841</c:v>
                </c:pt>
                <c:pt idx="2">
                  <c:v>992.24469762671731</c:v>
                </c:pt>
                <c:pt idx="3">
                  <c:v>953.29053558562862</c:v>
                </c:pt>
                <c:pt idx="4">
                  <c:v>922.04406295018953</c:v>
                </c:pt>
                <c:pt idx="5">
                  <c:v>897.2569800393544</c:v>
                </c:pt>
                <c:pt idx="6">
                  <c:v>877.82452564157006</c:v>
                </c:pt>
                <c:pt idx="7">
                  <c:v>862.77506689573443</c:v>
                </c:pt>
                <c:pt idx="8">
                  <c:v>851.26004964828064</c:v>
                </c:pt>
                <c:pt idx="9">
                  <c:v>842.54430928648605</c:v>
                </c:pt>
                <c:pt idx="10">
                  <c:v>835.99674204786425</c:v>
                </c:pt>
                <c:pt idx="11">
                  <c:v>831.08133680579522</c:v>
                </c:pt>
                <c:pt idx="12">
                  <c:v>827.34856733123377</c:v>
                </c:pt>
                <c:pt idx="13">
                  <c:v>824.42714503059744</c:v>
                </c:pt>
                <c:pt idx="14">
                  <c:v>822.01613215988482</c:v>
                </c:pt>
                <c:pt idx="15">
                  <c:v>819.87741551487534</c:v>
                </c:pt>
                <c:pt idx="16">
                  <c:v>817.82854059743795</c:v>
                </c:pt>
                <c:pt idx="17">
                  <c:v>815.7359062581038</c:v>
                </c:pt>
                <c:pt idx="18">
                  <c:v>813.50831981486499</c:v>
                </c:pt>
                <c:pt idx="19">
                  <c:v>811.09091264777589</c:v>
                </c:pt>
                <c:pt idx="20">
                  <c:v>808.45941627025604</c:v>
                </c:pt>
                <c:pt idx="21">
                  <c:v>805.61479887598443</c:v>
                </c:pt>
                <c:pt idx="22">
                  <c:v>802.57826236237088</c:v>
                </c:pt>
                <c:pt idx="23">
                  <c:v>799.38659983008256</c:v>
                </c:pt>
                <c:pt idx="24">
                  <c:v>796.08791355842322</c:v>
                </c:pt>
                <c:pt idx="25">
                  <c:v>792.73769345753317</c:v>
                </c:pt>
                <c:pt idx="26">
                  <c:v>789.3952559959007</c:v>
                </c:pt>
                <c:pt idx="27">
                  <c:v>786.1205436047976</c:v>
                </c:pt>
                <c:pt idx="28">
                  <c:v>782.97128455839265</c:v>
                </c:pt>
                <c:pt idx="29">
                  <c:v>780.0005133302775</c:v>
                </c:pt>
                <c:pt idx="30">
                  <c:v>777.25445142577519</c:v>
                </c:pt>
                <c:pt idx="31">
                  <c:v>774.77074869120952</c:v>
                </c:pt>
                <c:pt idx="32">
                  <c:v>772.57708509815893</c:v>
                </c:pt>
                <c:pt idx="33">
                  <c:v>770.69013300518964</c:v>
                </c:pt>
                <c:pt idx="34">
                  <c:v>769.11487989429224</c:v>
                </c:pt>
                <c:pt idx="35">
                  <c:v>767.84431158502412</c:v>
                </c:pt>
                <c:pt idx="36">
                  <c:v>766.85945592351527</c:v>
                </c:pt>
                <c:pt idx="37">
                  <c:v>766.12978694832418</c:v>
                </c:pt>
                <c:pt idx="38">
                  <c:v>765.6139895324668</c:v>
                </c:pt>
                <c:pt idx="39">
                  <c:v>765.26108450089305</c:v>
                </c:pt>
                <c:pt idx="40">
                  <c:v>765.01191422529519</c:v>
                </c:pt>
                <c:pt idx="41">
                  <c:v>764.80098869393623</c:v>
                </c:pt>
                <c:pt idx="42">
                  <c:v>764.55869205851559</c:v>
                </c:pt>
                <c:pt idx="43">
                  <c:v>764.21384965624748</c:v>
                </c:pt>
                <c:pt idx="44">
                  <c:v>763.69665550928767</c:v>
                </c:pt>
                <c:pt idx="45">
                  <c:v>762.94196029911836</c:v>
                </c:pt>
                <c:pt idx="46">
                  <c:v>761.89291981829592</c:v>
                </c:pt>
                <c:pt idx="47">
                  <c:v>760.50500389697117</c:v>
                </c:pt>
                <c:pt idx="48">
                  <c:v>758.75036580685992</c:v>
                </c:pt>
                <c:pt idx="49">
                  <c:v>756.62257214061538</c:v>
                </c:pt>
                <c:pt idx="50">
                  <c:v>754.14169316765037</c:v>
                </c:pt>
                <c:pt idx="51">
                  <c:v>751.35975366573985</c:v>
                </c:pt>
                <c:pt idx="52">
                  <c:v>748.3665442293568</c:v>
                </c:pt>
                <c:pt idx="53">
                  <c:v>745.29579305391235</c:v>
                </c:pt>
                <c:pt idx="54">
                  <c:v>742.33169819613977</c:v>
                </c:pt>
                <c:pt idx="55">
                  <c:v>739.71582031033176</c:v>
                </c:pt>
                <c:pt idx="56">
                  <c:v>737.75433586118743</c:v>
                </c:pt>
                <c:pt idx="57">
                  <c:v>736.82565081262146</c:v>
                </c:pt>
                <c:pt idx="58">
                  <c:v>737.3883747930231</c:v>
                </c:pt>
                <c:pt idx="59">
                  <c:v>739.98965573610622</c:v>
                </c:pt>
                <c:pt idx="60">
                  <c:v>745.27387499809265</c:v>
                </c:pt>
                <c:pt idx="61">
                  <c:v>753.99170295175281</c:v>
                </c:pt>
                <c:pt idx="62">
                  <c:v>767.00951505501871</c:v>
                </c:pt>
                <c:pt idx="63">
                  <c:v>785.31916839830228</c:v>
                </c:pt>
                <c:pt idx="64">
                  <c:v>810.04813872475643</c:v>
                </c:pt>
                <c:pt idx="65">
                  <c:v>842.47001793008531</c:v>
                </c:pt>
                <c:pt idx="66">
                  <c:v>884.01537203509361</c:v>
                </c:pt>
                <c:pt idx="67">
                  <c:v>936.28295963670826</c:v>
                </c:pt>
                <c:pt idx="68">
                  <c:v>1001.0513108358427</c:v>
                </c:pt>
                <c:pt idx="69">
                  <c:v>1080.2906666386698</c:v>
                </c:pt>
                <c:pt idx="70">
                  <c:v>1176.1752788343001</c:v>
                </c:pt>
                <c:pt idx="71">
                  <c:v>1291.0960703537567</c:v>
                </c:pt>
                <c:pt idx="72">
                  <c:v>1427.6736560976715</c:v>
                </c:pt>
                <c:pt idx="73">
                  <c:v>1588.7717242443468</c:v>
                </c:pt>
                <c:pt idx="74">
                  <c:v>1777.5107780352118</c:v>
                </c:pt>
                <c:pt idx="75">
                  <c:v>1997.2822380309808</c:v>
                </c:pt>
                <c:pt idx="76">
                  <c:v>2251.7629048512317</c:v>
                </c:pt>
                <c:pt idx="77">
                  <c:v>2544.9297823843081</c:v>
                </c:pt>
                <c:pt idx="78">
                  <c:v>2881.0752614753437</c:v>
                </c:pt>
                <c:pt idx="79">
                  <c:v>3264.8226640901994</c:v>
                </c:pt>
                <c:pt idx="80">
                  <c:v>3701.1421479601413</c:v>
                </c:pt>
              </c:numCache>
            </c:numRef>
          </c:yVal>
        </c:ser>
        <c:axId val="55502720"/>
        <c:axId val="51096960"/>
      </c:scatterChart>
      <c:valAx>
        <c:axId val="55502720"/>
        <c:scaling>
          <c:orientation val="minMax"/>
          <c:max val="4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6889698162729654"/>
              <c:y val="0.81849518810148736"/>
            </c:manualLayout>
          </c:layout>
        </c:title>
        <c:numFmt formatCode="General" sourceLinked="1"/>
        <c:tickLblPos val="nextTo"/>
        <c:crossAx val="51096960"/>
        <c:crosses val="autoZero"/>
        <c:crossBetween val="midCat"/>
      </c:valAx>
      <c:valAx>
        <c:axId val="51096960"/>
        <c:scaling>
          <c:orientation val="minMax"/>
          <c:max val="1100"/>
          <c:min val="600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2222222222222223E-2"/>
              <c:y val="1.3057378244386139E-2"/>
            </c:manualLayout>
          </c:layout>
        </c:title>
        <c:numFmt formatCode="General" sourceLinked="1"/>
        <c:tickLblPos val="nextTo"/>
        <c:crossAx val="555027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040266841644799"/>
          <c:y val="9.6838363954505693E-2"/>
          <c:w val="0.32515288713910762"/>
          <c:h val="0.16743438320209975"/>
        </c:manualLayout>
      </c:layout>
      <c:overlay val="1"/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604631</xdr:colOff>
      <xdr:row>21</xdr:row>
      <xdr:rowOff>91110</xdr:rowOff>
    </xdr:from>
    <xdr:to>
      <xdr:col>14</xdr:col>
      <xdr:colOff>609071</xdr:colOff>
      <xdr:row>32</xdr:row>
      <xdr:rowOff>14658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07935" y="4091610"/>
          <a:ext cx="4228571" cy="2019048"/>
        </a:xfrm>
        <a:prstGeom prst="rect">
          <a:avLst/>
        </a:prstGeom>
      </xdr:spPr>
    </xdr:pic>
    <xdr:clientData/>
  </xdr:twoCellAnchor>
  <xdr:twoCellAnchor>
    <xdr:from>
      <xdr:col>15</xdr:col>
      <xdr:colOff>256760</xdr:colOff>
      <xdr:row>1</xdr:row>
      <xdr:rowOff>33131</xdr:rowOff>
    </xdr:from>
    <xdr:to>
      <xdr:col>22</xdr:col>
      <xdr:colOff>538369</xdr:colOff>
      <xdr:row>15</xdr:row>
      <xdr:rowOff>107674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552450</xdr:colOff>
      <xdr:row>1</xdr:row>
      <xdr:rowOff>142875</xdr:rowOff>
    </xdr:from>
    <xdr:to>
      <xdr:col>20</xdr:col>
      <xdr:colOff>523017</xdr:colOff>
      <xdr:row>12</xdr:row>
      <xdr:rowOff>66423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77250" y="333375"/>
          <a:ext cx="4237767" cy="20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59121</xdr:colOff>
      <xdr:row>0</xdr:row>
      <xdr:rowOff>33502</xdr:rowOff>
    </xdr:from>
    <xdr:to>
      <xdr:col>22</xdr:col>
      <xdr:colOff>384285</xdr:colOff>
      <xdr:row>13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47625</xdr:colOff>
      <xdr:row>29</xdr:row>
      <xdr:rowOff>85725</xdr:rowOff>
    </xdr:from>
    <xdr:ext cx="65" cy="172227"/>
    <xdr:sp macro="" textlink="">
      <xdr:nvSpPr>
        <xdr:cNvPr id="4" name="TextBox 3"/>
        <xdr:cNvSpPr txBox="1"/>
      </xdr:nvSpPr>
      <xdr:spPr>
        <a:xfrm>
          <a:off x="8582025" y="561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47625</xdr:colOff>
      <xdr:row>29</xdr:row>
      <xdr:rowOff>85725</xdr:rowOff>
    </xdr:from>
    <xdr:ext cx="65" cy="172227"/>
    <xdr:sp macro="" textlink="">
      <xdr:nvSpPr>
        <xdr:cNvPr id="5" name="TextBox 4"/>
        <xdr:cNvSpPr txBox="1"/>
      </xdr:nvSpPr>
      <xdr:spPr>
        <a:xfrm>
          <a:off x="8582025" y="561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95250</xdr:colOff>
      <xdr:row>27</xdr:row>
      <xdr:rowOff>0</xdr:rowOff>
    </xdr:from>
    <xdr:ext cx="65" cy="172227"/>
    <xdr:sp macro="" textlink="">
      <xdr:nvSpPr>
        <xdr:cNvPr id="6" name="TextBox 5"/>
        <xdr:cNvSpPr txBox="1"/>
      </xdr:nvSpPr>
      <xdr:spPr>
        <a:xfrm>
          <a:off x="8676033" y="514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494055</xdr:colOff>
      <xdr:row>15</xdr:row>
      <xdr:rowOff>139688</xdr:rowOff>
    </xdr:from>
    <xdr:ext cx="2342418" cy="462114"/>
    <mc:AlternateContent xmlns:mc="http://schemas.openxmlformats.org/markup-compatibility/2006">
      <mc:Choice xmlns:a14="http://schemas.microsoft.com/office/drawing/2010/main" xmlns="" Requires="a14">
        <xdr:sp macro="" textlink="">
          <xdr:nvSpPr>
            <xdr:cNvPr id="7" name="TextBox 6"/>
            <xdr:cNvSpPr txBox="1"/>
          </xdr:nvSpPr>
          <xdr:spPr>
            <a:xfrm>
              <a:off x="9657762" y="2997188"/>
              <a:ext cx="23424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𝑄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9657762" y="2997188"/>
              <a:ext cx="23424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𝑄(𝑎, 𝑏,𝑐,𝑝)=∑_(𝑖=1)^𝑛▒〖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〖(𝑦〗_𝑖−𝑦(𝑥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 𝑎, 𝑏, 𝑐,𝑝))〗^</a:t>
              </a:r>
              <a:r>
                <a:rPr lang="en-US" sz="1100" b="0" i="0">
                  <a:latin typeface="Cambria Math" panose="02040503050406030204" pitchFamily="18" charset="0"/>
                </a:rPr>
                <a:t>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505241</xdr:colOff>
      <xdr:row>28</xdr:row>
      <xdr:rowOff>91109</xdr:rowOff>
    </xdr:from>
    <xdr:ext cx="4747444" cy="172227"/>
    <xdr:sp macro="" textlink="">
      <xdr:nvSpPr>
        <xdr:cNvPr id="8" name="TextBox 7"/>
        <xdr:cNvSpPr txBox="1"/>
      </xdr:nvSpPr>
      <xdr:spPr>
        <a:xfrm>
          <a:off x="6634371" y="5425109"/>
          <a:ext cx="474744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106516</xdr:colOff>
      <xdr:row>29</xdr:row>
      <xdr:rowOff>118879</xdr:rowOff>
    </xdr:from>
    <xdr:ext cx="65" cy="172227"/>
    <xdr:sp macro="" textlink="">
      <xdr:nvSpPr>
        <xdr:cNvPr id="9" name="TextBox 8"/>
        <xdr:cNvSpPr txBox="1"/>
      </xdr:nvSpPr>
      <xdr:spPr>
        <a:xfrm>
          <a:off x="6235646" y="564337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367920</xdr:colOff>
      <xdr:row>16</xdr:row>
      <xdr:rowOff>80028</xdr:rowOff>
    </xdr:from>
    <xdr:ext cx="1251881" cy="175369"/>
    <mc:AlternateContent xmlns:mc="http://schemas.openxmlformats.org/markup-compatibility/2006">
      <mc:Choice xmlns:a14="http://schemas.microsoft.com/office/drawing/2010/main" xmlns="" Requires="a14">
        <xdr:sp macro="" textlink="">
          <xdr:nvSpPr>
            <xdr:cNvPr id="10" name="TextBox 9"/>
            <xdr:cNvSpPr txBox="1"/>
          </xdr:nvSpPr>
          <xdr:spPr>
            <a:xfrm>
              <a:off x="8309799" y="3128028"/>
              <a:ext cx="1251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𝑏𝑥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𝑐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𝑝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</m:oMath>
              </a14:m>
              <a:r>
                <a:rPr lang="en-US" sz="1100"/>
                <a:t>  </a:t>
              </a:r>
              <a:endParaRPr lang="ru-RU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8309799" y="3128028"/>
              <a:ext cx="1251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𝑎+𝑏𝑥+𝑐𝑥^2+𝑝𝑥^3</a:t>
              </a:r>
              <a:r>
                <a:rPr lang="en-US" sz="1100"/>
                <a:t> 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56320</xdr:colOff>
      <xdr:row>17</xdr:row>
      <xdr:rowOff>182216</xdr:rowOff>
    </xdr:from>
    <xdr:ext cx="3990163" cy="2182611"/>
    <mc:AlternateContent xmlns:mc="http://schemas.openxmlformats.org/markup-compatibility/2006">
      <mc:Choice xmlns:a14="http://schemas.microsoft.com/office/drawing/2010/main" xmlns="" Requires="a14">
        <xdr:sp macro="" textlink="">
          <xdr:nvSpPr>
            <xdr:cNvPr id="11" name="TextBox 10"/>
            <xdr:cNvSpPr txBox="1"/>
          </xdr:nvSpPr>
          <xdr:spPr>
            <a:xfrm>
              <a:off x="7998199" y="3420716"/>
              <a:ext cx="3990163" cy="2182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𝑑𝑎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)(−1)=0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𝑑𝑏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</m:e>
                            </m:nary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)=0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𝑑𝑐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𝑑𝑝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)=0</m:t>
                                </m:r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7998199" y="3420716"/>
              <a:ext cx="3990163" cy="2182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en-US" sz="1100" b="0" i="0">
                  <a:latin typeface="Cambria Math" panose="02040503050406030204" pitchFamily="18" charset="0"/>
                </a:rPr>
                <a:t>𝑑𝑄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𝑑𝑎=2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  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)(−1)=0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𝑑𝑏=2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𝑥_𝑖)=0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𝑑𝑐=2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(−𝑥_𝑖^2)=0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𝑑𝑝=2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(−𝑥_𝑖^3)=0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88025</xdr:colOff>
      <xdr:row>28</xdr:row>
      <xdr:rowOff>120866</xdr:rowOff>
    </xdr:from>
    <xdr:ext cx="3754821" cy="1968065"/>
    <xdr:sp macro="" textlink="">
      <xdr:nvSpPr>
        <xdr:cNvPr id="12" name="TextBox 11"/>
        <xdr:cNvSpPr txBox="1"/>
      </xdr:nvSpPr>
      <xdr:spPr>
        <a:xfrm>
          <a:off x="8029904" y="5468004"/>
          <a:ext cx="3754821" cy="1968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ru-RU" sz="1100" i="0">
              <a:latin typeface="Cambria Math" panose="02040503050406030204" pitchFamily="18" charset="0"/>
            </a:rPr>
            <a:t>{█(</a:t>
          </a:r>
          <a:r>
            <a:rPr lang="en-US" sz="1100" b="0" i="0">
              <a:latin typeface="Cambria Math" panose="02040503050406030204" pitchFamily="18" charset="0"/>
            </a:rPr>
            <a:t>𝑎𝑛+𝑏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𝑥_𝑖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+𝑐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^2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+𝑝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=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𝑦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_𝑖 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@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𝑎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∑_(𝑖=1)^𝑛▒𝑥_𝑖 +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𝑏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∑_(𝑖=1)^𝑛▒𝑥_𝑖^2 +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𝑐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∑_(𝑖=1)^𝑛▒〖𝑥_𝑖^3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+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𝑝∑_(𝑖=1)^𝑛▒𝑥_𝑖^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4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〗= ∑_(𝑖=1)^𝑛▒〖𝑦_𝑖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 𝑥_𝑖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@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𝑎∑_(𝑖=1)^𝑛▒𝑥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^2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+𝑏∑_(𝑖=1)^𝑛▒𝑥_𝑖^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+𝑐∑_(𝑖=1)^𝑛▒〖𝑥_𝑖^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4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𝑝∑_(𝑖=1)^𝑛▒𝑥_𝑖^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5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〗= ∑_(𝑖=1)^𝑛▒〖𝑦_𝑖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^2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@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𝑎∑_(𝑖=1)^𝑛▒𝑥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+𝑏∑_(𝑖=1)^𝑛▒𝑥_𝑖^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4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+𝑐∑_(𝑖=1)^𝑛▒〖𝑥_𝑖^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5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𝑝∑_(𝑖=1)^𝑛▒𝑥_𝑖^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6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〗= ∑_(𝑖=1)^𝑛▒〖𝑦_𝑖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)┤</a:t>
          </a:r>
          <a:endParaRPr lang="ru-RU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22</xdr:row>
      <xdr:rowOff>38100</xdr:rowOff>
    </xdr:from>
    <xdr:to>
      <xdr:col>23</xdr:col>
      <xdr:colOff>323850</xdr:colOff>
      <xdr:row>36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zoomScale="115" zoomScaleNormal="115" workbookViewId="0">
      <selection activeCell="Q19" sqref="Q19"/>
    </sheetView>
  </sheetViews>
  <sheetFormatPr defaultRowHeight="15"/>
  <cols>
    <col min="11" max="11" width="11.140625" bestFit="1" customWidth="1"/>
    <col min="12" max="13" width="12.28515625" bestFit="1" customWidth="1"/>
    <col min="15" max="15" width="11.140625" bestFit="1" customWidth="1"/>
  </cols>
  <sheetData>
    <row r="1" spans="1:14">
      <c r="L1" t="s">
        <v>4</v>
      </c>
      <c r="N1" t="s">
        <v>2</v>
      </c>
    </row>
    <row r="2" spans="1:14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</row>
    <row r="3" spans="1:14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  <c r="N3" t="s">
        <v>3</v>
      </c>
    </row>
    <row r="4" spans="1:14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>SUM(B4:K4)</f>
        <v>153000</v>
      </c>
      <c r="N4">
        <v>10</v>
      </c>
    </row>
    <row r="5" spans="1:14">
      <c r="A5" t="s">
        <v>6</v>
      </c>
      <c r="B5">
        <f>POWER(B2,3)</f>
        <v>1000</v>
      </c>
      <c r="C5">
        <f t="shared" ref="C5:K5" si="1">POWER(C2,3)</f>
        <v>27000</v>
      </c>
      <c r="D5">
        <f t="shared" si="1"/>
        <v>216000</v>
      </c>
      <c r="E5">
        <f t="shared" si="1"/>
        <v>512000</v>
      </c>
      <c r="F5">
        <f t="shared" si="1"/>
        <v>1000000</v>
      </c>
      <c r="G5">
        <f t="shared" si="1"/>
        <v>1728000</v>
      </c>
      <c r="H5">
        <f t="shared" si="1"/>
        <v>2744000</v>
      </c>
      <c r="I5">
        <f t="shared" si="1"/>
        <v>4096000</v>
      </c>
      <c r="J5">
        <f t="shared" si="1"/>
        <v>5832000</v>
      </c>
      <c r="K5">
        <f t="shared" si="1"/>
        <v>8000000</v>
      </c>
      <c r="L5">
        <f t="shared" ref="L5:L8" si="2">SUM(B5:K5)</f>
        <v>24156000</v>
      </c>
    </row>
    <row r="6" spans="1:14">
      <c r="A6" t="s">
        <v>9</v>
      </c>
      <c r="B6">
        <f>POWER(B2,4)</f>
        <v>10000</v>
      </c>
      <c r="C6">
        <f t="shared" ref="C6:K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 t="shared" si="3"/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 t="shared" si="3"/>
        <v>1600000000</v>
      </c>
      <c r="L6">
        <f t="shared" si="2"/>
        <v>4051380000</v>
      </c>
    </row>
    <row r="7" spans="1:14">
      <c r="A7" t="s">
        <v>7</v>
      </c>
      <c r="B7">
        <f>B3 * B2</f>
        <v>100</v>
      </c>
      <c r="C7">
        <f t="shared" ref="C7:K7" si="4">C3 * C2</f>
        <v>2706</v>
      </c>
      <c r="D7">
        <f t="shared" si="4"/>
        <v>21540</v>
      </c>
      <c r="E7">
        <f t="shared" si="4"/>
        <v>51040</v>
      </c>
      <c r="F7">
        <f t="shared" si="4"/>
        <v>99990</v>
      </c>
      <c r="G7">
        <f t="shared" si="4"/>
        <v>172560</v>
      </c>
      <c r="H7">
        <f t="shared" si="4"/>
        <v>274540</v>
      </c>
      <c r="I7">
        <f t="shared" si="4"/>
        <v>409920</v>
      </c>
      <c r="J7">
        <f t="shared" si="4"/>
        <v>583200</v>
      </c>
      <c r="K7">
        <f t="shared" si="4"/>
        <v>800200</v>
      </c>
      <c r="L7">
        <f t="shared" si="2"/>
        <v>2415796</v>
      </c>
    </row>
    <row r="8" spans="1:14">
      <c r="A8" t="s">
        <v>8</v>
      </c>
      <c r="B8">
        <f>B3*B4</f>
        <v>1000</v>
      </c>
      <c r="C8">
        <f t="shared" ref="C8:J8" si="5">C3*C4</f>
        <v>81180</v>
      </c>
      <c r="D8">
        <f t="shared" si="5"/>
        <v>1292400</v>
      </c>
      <c r="E8">
        <f t="shared" si="5"/>
        <v>4083200</v>
      </c>
      <c r="F8">
        <f t="shared" si="5"/>
        <v>9999000</v>
      </c>
      <c r="G8">
        <f t="shared" si="5"/>
        <v>20707200</v>
      </c>
      <c r="H8">
        <f t="shared" si="5"/>
        <v>38435600</v>
      </c>
      <c r="I8">
        <f t="shared" si="5"/>
        <v>65587200</v>
      </c>
      <c r="J8">
        <f t="shared" si="5"/>
        <v>104976000</v>
      </c>
      <c r="K8">
        <f>K3*K4</f>
        <v>160040000</v>
      </c>
      <c r="L8">
        <f t="shared" si="2"/>
        <v>405202780</v>
      </c>
    </row>
    <row r="15" spans="1:14">
      <c r="A15">
        <v>10</v>
      </c>
      <c r="B15">
        <v>30</v>
      </c>
      <c r="C15">
        <v>60</v>
      </c>
      <c r="D15">
        <v>80</v>
      </c>
      <c r="E15">
        <v>100</v>
      </c>
      <c r="F15">
        <v>120</v>
      </c>
      <c r="G15">
        <v>140</v>
      </c>
      <c r="H15">
        <v>160</v>
      </c>
      <c r="I15">
        <v>180</v>
      </c>
      <c r="J15">
        <v>200</v>
      </c>
      <c r="K15" s="1">
        <v>220</v>
      </c>
    </row>
    <row r="16" spans="1:14">
      <c r="A16">
        <f>$G$19 + $G$20 * A15 + $G$21 * POWER(A15,2)</f>
        <v>9.9614025931697672</v>
      </c>
      <c r="B16">
        <f t="shared" ref="B16:I16" si="6">$G$19 + $G$20 * B15 + $G$21 * POWER(B15,2)</f>
        <v>89.590126714404434</v>
      </c>
      <c r="C16">
        <f t="shared" si="6"/>
        <v>359.2682992277434</v>
      </c>
      <c r="D16">
        <f t="shared" si="6"/>
        <v>639.2104717909607</v>
      </c>
      <c r="E16">
        <f t="shared" si="6"/>
        <v>999.27802373097109</v>
      </c>
      <c r="F16">
        <f t="shared" si="6"/>
        <v>1439.4709550477744</v>
      </c>
      <c r="G16">
        <f t="shared" si="6"/>
        <v>1959.7892657413709</v>
      </c>
      <c r="H16">
        <f t="shared" si="6"/>
        <v>2560.2329558117603</v>
      </c>
      <c r="I16">
        <f t="shared" si="6"/>
        <v>3240.8020252589431</v>
      </c>
      <c r="J16">
        <f>$G$19 + $G$20 * J15 + $G$21 * POWER(J15,2)</f>
        <v>4001.4964740829187</v>
      </c>
      <c r="K16" s="1">
        <f>$G$19 + $G$20 * K15 + $G$21 * POWER(K15,2)</f>
        <v>4842.316302283687</v>
      </c>
    </row>
    <row r="17" spans="1:15">
      <c r="A17">
        <f>(B3-A16)^2</f>
        <v>1.4897598140185036E-3</v>
      </c>
      <c r="B17">
        <f t="shared" ref="B17:J17" si="7">(C3-B16)^2</f>
        <v>0.37194542448313428</v>
      </c>
      <c r="C17">
        <f t="shared" si="7"/>
        <v>7.1984475607703852E-2</v>
      </c>
      <c r="D17">
        <f t="shared" si="7"/>
        <v>1.4652419567115953</v>
      </c>
      <c r="E17">
        <f t="shared" si="7"/>
        <v>0.38685447923510025</v>
      </c>
      <c r="F17">
        <f t="shared" si="7"/>
        <v>2.1637087525729757</v>
      </c>
      <c r="G17">
        <f t="shared" si="7"/>
        <v>1.4658774450182659</v>
      </c>
      <c r="H17">
        <f t="shared" si="7"/>
        <v>3.1224451631915295</v>
      </c>
      <c r="I17">
        <f t="shared" si="7"/>
        <v>0.64324451598275278</v>
      </c>
      <c r="J17">
        <f t="shared" si="7"/>
        <v>0.24648651500993113</v>
      </c>
      <c r="K17">
        <f>MAX(A17:J17)</f>
        <v>3.1224451631915295</v>
      </c>
    </row>
    <row r="19" spans="1:15">
      <c r="F19" t="s">
        <v>10</v>
      </c>
      <c r="G19">
        <f t="array" ref="G19:G21">MMULT(MINVERSE(K19:M21),O19:O21)</f>
        <v>0.19405779884982621</v>
      </c>
      <c r="K19">
        <v>10</v>
      </c>
      <c r="L19">
        <f>L2</f>
        <v>1080</v>
      </c>
      <c r="M19">
        <f>L4</f>
        <v>153000</v>
      </c>
      <c r="O19">
        <f>L3</f>
        <v>15299.1</v>
      </c>
    </row>
    <row r="20" spans="1:15">
      <c r="F20" t="s">
        <v>11</v>
      </c>
      <c r="G20">
        <v>-2.4832762777919015E-2</v>
      </c>
      <c r="K20">
        <f>L2</f>
        <v>1080</v>
      </c>
      <c r="L20">
        <f>L4</f>
        <v>153000</v>
      </c>
      <c r="M20">
        <f>L5</f>
        <v>24156000</v>
      </c>
      <c r="O20">
        <f>L7</f>
        <v>2415796</v>
      </c>
    </row>
    <row r="21" spans="1:15">
      <c r="F21" t="s">
        <v>12</v>
      </c>
      <c r="G21">
        <v>0.10015672422099131</v>
      </c>
      <c r="K21">
        <f>L4</f>
        <v>153000</v>
      </c>
      <c r="L21">
        <f>L5</f>
        <v>24156000</v>
      </c>
      <c r="M21">
        <f>L6</f>
        <v>4051380000</v>
      </c>
      <c r="O21">
        <f>L8</f>
        <v>405202780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>
      <selection activeCell="F25" sqref="F25"/>
    </sheetView>
  </sheetViews>
  <sheetFormatPr defaultRowHeight="15"/>
  <sheetData>
    <row r="1" spans="1:13">
      <c r="L1" t="s">
        <v>4</v>
      </c>
      <c r="M1" t="s">
        <v>3</v>
      </c>
    </row>
    <row r="2" spans="1:13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M2">
        <v>10</v>
      </c>
    </row>
    <row r="3" spans="1:13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3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6" si="1">SUM(B4:K4)</f>
        <v>64.09</v>
      </c>
    </row>
    <row r="5" spans="1:13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3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3">
      <c r="A7" t="s">
        <v>7</v>
      </c>
      <c r="B7">
        <f>B3 * B2</f>
        <v>1100</v>
      </c>
      <c r="C7">
        <f t="shared" ref="C7:K7" si="4">C3 * C2</f>
        <v>1104</v>
      </c>
      <c r="D7">
        <f t="shared" si="4"/>
        <v>1190</v>
      </c>
      <c r="E7">
        <f t="shared" si="4"/>
        <v>1411</v>
      </c>
      <c r="F7">
        <f t="shared" si="4"/>
        <v>1600</v>
      </c>
      <c r="G7">
        <f t="shared" si="4"/>
        <v>1884</v>
      </c>
      <c r="H7">
        <f t="shared" si="4"/>
        <v>2156</v>
      </c>
      <c r="I7">
        <f t="shared" si="4"/>
        <v>2432</v>
      </c>
      <c r="J7">
        <f t="shared" si="4"/>
        <v>2700</v>
      </c>
      <c r="K7">
        <f t="shared" si="4"/>
        <v>2980</v>
      </c>
      <c r="L7">
        <f t="shared" ref="L7:L8" si="5">SUM(B7:K7)</f>
        <v>18557</v>
      </c>
    </row>
    <row r="8" spans="1:13">
      <c r="A8" t="s">
        <v>8</v>
      </c>
      <c r="B8">
        <f>B3*B4</f>
        <v>1100</v>
      </c>
      <c r="C8">
        <f t="shared" ref="C8:J8" si="6">C3*C4</f>
        <v>1324.8</v>
      </c>
      <c r="D8">
        <f t="shared" si="6"/>
        <v>1665.9999999999998</v>
      </c>
      <c r="E8">
        <f t="shared" si="6"/>
        <v>2398.6999999999998</v>
      </c>
      <c r="F8">
        <f t="shared" si="6"/>
        <v>3200</v>
      </c>
      <c r="G8">
        <f t="shared" si="6"/>
        <v>4521.5999999999995</v>
      </c>
      <c r="H8">
        <f t="shared" si="6"/>
        <v>6036.7999999999993</v>
      </c>
      <c r="I8">
        <f t="shared" si="6"/>
        <v>7782.4000000000015</v>
      </c>
      <c r="J8">
        <f t="shared" si="6"/>
        <v>9720</v>
      </c>
      <c r="K8">
        <f>K3*K4</f>
        <v>11920</v>
      </c>
      <c r="L8">
        <f t="shared" si="5"/>
        <v>49670.3</v>
      </c>
    </row>
    <row r="15" spans="1:13">
      <c r="A15">
        <v>1</v>
      </c>
      <c r="B15">
        <v>1.2</v>
      </c>
      <c r="C15">
        <v>1.4</v>
      </c>
      <c r="D15">
        <v>1.7</v>
      </c>
      <c r="E15">
        <v>2</v>
      </c>
      <c r="F15">
        <v>2.4</v>
      </c>
      <c r="G15">
        <v>2.8</v>
      </c>
      <c r="H15">
        <v>3.2</v>
      </c>
      <c r="I15">
        <v>3.6</v>
      </c>
      <c r="J15">
        <v>4</v>
      </c>
    </row>
    <row r="16" spans="1:13">
      <c r="A16">
        <f>$G$19 + $G$20 * A15 + $G$21 * POWER(A15,2)</f>
        <v>1007.3731869170224</v>
      </c>
      <c r="B16">
        <f t="shared" ref="B16:I16" si="7">$G$19 + $G$20 * B15 + $G$21 * POWER(B15,2)</f>
        <v>958.86160229995619</v>
      </c>
      <c r="C16">
        <f t="shared" si="7"/>
        <v>915.06137815929515</v>
      </c>
      <c r="D16">
        <f t="shared" si="7"/>
        <v>858.19484284156351</v>
      </c>
      <c r="E16">
        <f t="shared" si="7"/>
        <v>811.92886859574355</v>
      </c>
      <c r="F16">
        <f t="shared" si="7"/>
        <v>766.7306646020686</v>
      </c>
      <c r="G16">
        <f t="shared" si="7"/>
        <v>740.37790251401475</v>
      </c>
      <c r="H16">
        <f t="shared" si="7"/>
        <v>732.87058233158211</v>
      </c>
      <c r="I16">
        <f t="shared" si="7"/>
        <v>744.20870405477001</v>
      </c>
      <c r="J16">
        <f>$G$19 + $G$20 * J15 + $G$21 * POWER(J15,2)</f>
        <v>774.39226768357912</v>
      </c>
    </row>
    <row r="18" spans="6:15">
      <c r="K18" s="22" t="s">
        <v>30</v>
      </c>
      <c r="L18" s="22"/>
      <c r="M18" s="22"/>
      <c r="O18" s="24" t="s">
        <v>11</v>
      </c>
    </row>
    <row r="19" spans="6:15">
      <c r="G19">
        <f t="array" ref="G19:G21">MMULT(MINVERSE(K19:M21),O19:O21)</f>
        <v>1320.6015171484323</v>
      </c>
      <c r="H19" t="s">
        <v>10</v>
      </c>
      <c r="K19" s="23">
        <v>10</v>
      </c>
      <c r="L19" s="23">
        <f>L2</f>
        <v>23.3</v>
      </c>
      <c r="M19" s="23">
        <f>L4</f>
        <v>64.09</v>
      </c>
      <c r="O19" s="23">
        <f>L3</f>
        <v>8310</v>
      </c>
    </row>
    <row r="20" spans="6:15">
      <c r="G20">
        <v>-372.12033618647547</v>
      </c>
      <c r="H20" t="s">
        <v>11</v>
      </c>
      <c r="K20" s="23">
        <f>L2</f>
        <v>23.3</v>
      </c>
      <c r="L20" s="23">
        <f>L4</f>
        <v>64.09</v>
      </c>
      <c r="M20" s="23">
        <f>L5</f>
        <v>197.58500000000001</v>
      </c>
      <c r="O20" s="23">
        <f>L7</f>
        <v>18557</v>
      </c>
    </row>
    <row r="21" spans="6:15">
      <c r="G21">
        <v>58.892005955065542</v>
      </c>
      <c r="H21" t="s">
        <v>12</v>
      </c>
      <c r="K21" s="23">
        <f>L4</f>
        <v>64.09</v>
      </c>
      <c r="L21" s="23">
        <f>L5</f>
        <v>197.58500000000001</v>
      </c>
      <c r="M21" s="23">
        <f>L6</f>
        <v>654.72970000000009</v>
      </c>
      <c r="O21" s="23">
        <f>L8</f>
        <v>49670.3</v>
      </c>
    </row>
    <row r="23" spans="6:15">
      <c r="G23">
        <f t="array" ref="G23:G25">MMULT(K19:M21,G19:G21)</f>
        <v>8309.9999999995944</v>
      </c>
    </row>
    <row r="24" spans="6:15">
      <c r="F24" t="s">
        <v>31</v>
      </c>
      <c r="G24">
        <v>18556.999999998887</v>
      </c>
    </row>
    <row r="25" spans="6:15">
      <c r="G25">
        <v>49670.299999996554</v>
      </c>
    </row>
  </sheetData>
  <mergeCells count="1">
    <mergeCell ref="K18:M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zoomScale="130" zoomScaleNormal="130" workbookViewId="0">
      <selection activeCell="K17" sqref="K17"/>
    </sheetView>
  </sheetViews>
  <sheetFormatPr defaultRowHeight="15"/>
  <sheetData>
    <row r="1" spans="1:13">
      <c r="L1" t="s">
        <v>4</v>
      </c>
      <c r="M1" t="s">
        <v>3</v>
      </c>
    </row>
    <row r="2" spans="1:13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M2">
        <v>10</v>
      </c>
    </row>
    <row r="3" spans="1:13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3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10" si="1">SUM(B4:K4)</f>
        <v>64.09</v>
      </c>
    </row>
    <row r="5" spans="1:13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3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3">
      <c r="A7" t="s">
        <v>13</v>
      </c>
      <c r="B7">
        <f>POWER(B2,5)</f>
        <v>1</v>
      </c>
      <c r="C7">
        <f t="shared" ref="C7:K7" si="4">POWER(C2,5)</f>
        <v>2.4883199999999999</v>
      </c>
      <c r="D7">
        <f t="shared" si="4"/>
        <v>5.3782399999999981</v>
      </c>
      <c r="E7">
        <f t="shared" si="4"/>
        <v>14.198569999999997</v>
      </c>
      <c r="F7">
        <f t="shared" si="4"/>
        <v>32</v>
      </c>
      <c r="G7">
        <f t="shared" si="4"/>
        <v>79.626239999999996</v>
      </c>
      <c r="H7">
        <f t="shared" si="4"/>
        <v>172.10367999999994</v>
      </c>
      <c r="I7">
        <f t="shared" si="4"/>
        <v>335.5443200000002</v>
      </c>
      <c r="J7">
        <f t="shared" si="4"/>
        <v>604.66176000000019</v>
      </c>
      <c r="K7">
        <f t="shared" si="4"/>
        <v>1024</v>
      </c>
      <c r="L7">
        <f t="shared" si="1"/>
        <v>2271.0011300000006</v>
      </c>
    </row>
    <row r="8" spans="1:13">
      <c r="A8" t="s">
        <v>14</v>
      </c>
      <c r="B8">
        <f>POWER(B2,6)</f>
        <v>1</v>
      </c>
      <c r="C8">
        <f t="shared" ref="C8:K8" si="5">POWER(C2,6)</f>
        <v>2.9859839999999997</v>
      </c>
      <c r="D8">
        <f t="shared" si="5"/>
        <v>7.5295359999999967</v>
      </c>
      <c r="E8">
        <f t="shared" si="5"/>
        <v>24.137568999999992</v>
      </c>
      <c r="F8">
        <f t="shared" si="5"/>
        <v>64</v>
      </c>
      <c r="G8">
        <f t="shared" si="5"/>
        <v>191.10297599999998</v>
      </c>
      <c r="H8">
        <f t="shared" si="5"/>
        <v>481.89030399999979</v>
      </c>
      <c r="I8">
        <f t="shared" si="5"/>
        <v>1073.7418240000006</v>
      </c>
      <c r="J8">
        <f t="shared" si="5"/>
        <v>2176.7823360000007</v>
      </c>
      <c r="K8">
        <f t="shared" si="5"/>
        <v>4096</v>
      </c>
      <c r="L8">
        <f t="shared" si="1"/>
        <v>8119.1705290000009</v>
      </c>
    </row>
    <row r="9" spans="1:13">
      <c r="A9" t="s">
        <v>7</v>
      </c>
      <c r="B9">
        <f t="shared" ref="B9:J9" si="6">B3 * B2</f>
        <v>1100</v>
      </c>
      <c r="C9">
        <f t="shared" si="6"/>
        <v>1104</v>
      </c>
      <c r="D9">
        <f t="shared" si="6"/>
        <v>1190</v>
      </c>
      <c r="E9">
        <f t="shared" si="6"/>
        <v>1411</v>
      </c>
      <c r="F9">
        <f t="shared" si="6"/>
        <v>1600</v>
      </c>
      <c r="G9">
        <f t="shared" si="6"/>
        <v>1884</v>
      </c>
      <c r="H9">
        <f t="shared" si="6"/>
        <v>2156</v>
      </c>
      <c r="I9">
        <f t="shared" si="6"/>
        <v>2432</v>
      </c>
      <c r="J9">
        <f t="shared" si="6"/>
        <v>2700</v>
      </c>
      <c r="K9">
        <f>K3 * K2</f>
        <v>2980</v>
      </c>
      <c r="L9">
        <f t="shared" si="1"/>
        <v>18557</v>
      </c>
    </row>
    <row r="10" spans="1:13">
      <c r="A10" t="s">
        <v>8</v>
      </c>
      <c r="B10">
        <f>B4*B3</f>
        <v>1100</v>
      </c>
      <c r="C10">
        <f t="shared" ref="C10:J10" si="7">C4*C3</f>
        <v>1324.8</v>
      </c>
      <c r="D10">
        <f t="shared" si="7"/>
        <v>1665.9999999999998</v>
      </c>
      <c r="E10">
        <f t="shared" si="7"/>
        <v>2398.6999999999998</v>
      </c>
      <c r="F10">
        <f t="shared" si="7"/>
        <v>3200</v>
      </c>
      <c r="G10">
        <f t="shared" si="7"/>
        <v>4521.5999999999995</v>
      </c>
      <c r="H10">
        <f t="shared" si="7"/>
        <v>6036.7999999999993</v>
      </c>
      <c r="I10">
        <f t="shared" si="7"/>
        <v>7782.4000000000015</v>
      </c>
      <c r="J10">
        <f t="shared" si="7"/>
        <v>9720</v>
      </c>
      <c r="K10">
        <f>K4*K3</f>
        <v>11920</v>
      </c>
      <c r="L10">
        <f t="shared" si="1"/>
        <v>49670.3</v>
      </c>
    </row>
    <row r="11" spans="1:13">
      <c r="A11" t="s">
        <v>15</v>
      </c>
      <c r="B11">
        <f>B3*B5</f>
        <v>1100</v>
      </c>
      <c r="C11">
        <f t="shared" ref="C11:K11" si="8">C3*C5</f>
        <v>1589.76</v>
      </c>
      <c r="D11">
        <f t="shared" si="8"/>
        <v>2332.3999999999996</v>
      </c>
      <c r="E11">
        <f t="shared" si="8"/>
        <v>4077.7899999999995</v>
      </c>
      <c r="F11">
        <f t="shared" si="8"/>
        <v>6400</v>
      </c>
      <c r="G11">
        <f t="shared" si="8"/>
        <v>10851.84</v>
      </c>
      <c r="H11">
        <f t="shared" si="8"/>
        <v>16903.039999999997</v>
      </c>
      <c r="I11">
        <f t="shared" si="8"/>
        <v>24903.680000000008</v>
      </c>
      <c r="J11">
        <f t="shared" si="8"/>
        <v>34992.000000000007</v>
      </c>
      <c r="K11">
        <f t="shared" si="8"/>
        <v>47680</v>
      </c>
      <c r="L11">
        <f>SUM(B11:K11)</f>
        <v>150830.51</v>
      </c>
    </row>
    <row r="16" spans="1:13">
      <c r="A16" t="s">
        <v>0</v>
      </c>
      <c r="B16">
        <v>1</v>
      </c>
      <c r="C16">
        <v>1.2</v>
      </c>
      <c r="D16">
        <v>1.4</v>
      </c>
      <c r="E16">
        <v>1.7</v>
      </c>
      <c r="F16">
        <v>2</v>
      </c>
      <c r="G16">
        <v>2.4</v>
      </c>
      <c r="H16">
        <v>2.8</v>
      </c>
      <c r="I16">
        <v>3.2</v>
      </c>
      <c r="J16">
        <v>3.6</v>
      </c>
      <c r="K16">
        <v>4</v>
      </c>
      <c r="L16">
        <v>5</v>
      </c>
    </row>
    <row r="17" spans="1:13">
      <c r="A17" t="s">
        <v>1</v>
      </c>
      <c r="B17">
        <f>$G$20 + $G$21* B16 + $G$22 * POWER(B16,2) + $G$23 * POWER(B16,3)</f>
        <v>1052.2501357872825</v>
      </c>
      <c r="C17">
        <f t="shared" ref="C17:L17" si="9">$G$20 + $G$21* C16 + $G$22 * POWER(C16,2) + $G$23 * POWER(C16,3)</f>
        <v>962.12612606698292</v>
      </c>
      <c r="D17">
        <f t="shared" si="9"/>
        <v>892.20240844001171</v>
      </c>
      <c r="E17">
        <f t="shared" si="9"/>
        <v>819.94307488707511</v>
      </c>
      <c r="F17">
        <f t="shared" si="9"/>
        <v>779.63618623348884</v>
      </c>
      <c r="G17">
        <f t="shared" si="9"/>
        <v>761.59932510555075</v>
      </c>
      <c r="H17">
        <f t="shared" si="9"/>
        <v>766.77125982553116</v>
      </c>
      <c r="I17">
        <f t="shared" si="9"/>
        <v>775.95453288496583</v>
      </c>
      <c r="J17">
        <f t="shared" si="9"/>
        <v>769.95168677538823</v>
      </c>
      <c r="K17">
        <f t="shared" si="9"/>
        <v>729.56526398833375</v>
      </c>
      <c r="L17">
        <f t="shared" si="9"/>
        <v>352.18774415743246</v>
      </c>
    </row>
    <row r="19" spans="1:13" ht="15.75" thickBot="1"/>
    <row r="20" spans="1:13">
      <c r="F20" t="s">
        <v>10</v>
      </c>
      <c r="G20">
        <f t="array" ref="G20:G23">MMULT(MINVERSE(I20:L23),M20:M23)</f>
        <v>1889.8634423882468</v>
      </c>
      <c r="I20" s="2">
        <f>M2</f>
        <v>10</v>
      </c>
      <c r="J20" s="3">
        <f>L2</f>
        <v>23.3</v>
      </c>
      <c r="K20" s="3">
        <f>L4</f>
        <v>64.09</v>
      </c>
      <c r="L20" s="12">
        <f>L5</f>
        <v>197.58500000000001</v>
      </c>
      <c r="M20" s="4">
        <f>L3</f>
        <v>8310</v>
      </c>
    </row>
    <row r="21" spans="1:13">
      <c r="F21" t="s">
        <v>11</v>
      </c>
      <c r="G21">
        <v>-1220.0997429811396</v>
      </c>
      <c r="I21" s="5">
        <f>L2</f>
        <v>23.3</v>
      </c>
      <c r="J21" s="6">
        <f>L4</f>
        <v>64.09</v>
      </c>
      <c r="K21" s="6">
        <f>L5</f>
        <v>197.58500000000001</v>
      </c>
      <c r="L21" s="11">
        <f>L6</f>
        <v>654.72970000000009</v>
      </c>
      <c r="M21" s="7">
        <f>L9</f>
        <v>18557</v>
      </c>
    </row>
    <row r="22" spans="1:13">
      <c r="F22" t="s">
        <v>12</v>
      </c>
      <c r="G22">
        <v>432.47981530847028</v>
      </c>
      <c r="I22" s="5">
        <f>L4</f>
        <v>64.09</v>
      </c>
      <c r="J22" s="6">
        <f>L5</f>
        <v>197.58500000000001</v>
      </c>
      <c r="K22" s="6">
        <f>L6</f>
        <v>654.72970000000009</v>
      </c>
      <c r="L22" s="11">
        <f>L7</f>
        <v>2271.0011300000006</v>
      </c>
      <c r="M22" s="7">
        <f>L10</f>
        <v>49670.3</v>
      </c>
    </row>
    <row r="23" spans="1:13" ht="15.75" thickBot="1">
      <c r="F23" t="s">
        <v>16</v>
      </c>
      <c r="G23">
        <v>-49.993378928294987</v>
      </c>
      <c r="I23" s="8">
        <f>L5</f>
        <v>197.58500000000001</v>
      </c>
      <c r="J23" s="9">
        <f>L6</f>
        <v>654.72970000000009</v>
      </c>
      <c r="K23" s="9">
        <f>L7</f>
        <v>2271.0011300000006</v>
      </c>
      <c r="L23" s="13">
        <f>L8</f>
        <v>8119.1705290000009</v>
      </c>
      <c r="M23" s="10">
        <f>L11</f>
        <v>150830.51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activeCell="L34" sqref="L34"/>
    </sheetView>
  </sheetViews>
  <sheetFormatPr defaultRowHeight="15"/>
  <sheetData>
    <row r="1" spans="1:12">
      <c r="L1" t="s">
        <v>4</v>
      </c>
    </row>
    <row r="2" spans="1:12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</row>
    <row r="3" spans="1:12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2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10" si="1">SUM(B4:K4)</f>
        <v>64.09</v>
      </c>
    </row>
    <row r="5" spans="1:12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2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2">
      <c r="A7" t="s">
        <v>13</v>
      </c>
      <c r="B7">
        <f>POWER(B2,5)</f>
        <v>1</v>
      </c>
      <c r="C7">
        <f t="shared" ref="C7:K7" si="4">POWER(C2,5)</f>
        <v>2.4883199999999999</v>
      </c>
      <c r="D7">
        <f t="shared" si="4"/>
        <v>5.3782399999999981</v>
      </c>
      <c r="E7">
        <f t="shared" si="4"/>
        <v>14.198569999999997</v>
      </c>
      <c r="F7">
        <f t="shared" si="4"/>
        <v>32</v>
      </c>
      <c r="G7">
        <f t="shared" si="4"/>
        <v>79.626239999999996</v>
      </c>
      <c r="H7">
        <f t="shared" si="4"/>
        <v>172.10367999999994</v>
      </c>
      <c r="I7">
        <f t="shared" si="4"/>
        <v>335.5443200000002</v>
      </c>
      <c r="J7">
        <f t="shared" si="4"/>
        <v>604.66176000000019</v>
      </c>
      <c r="K7">
        <f t="shared" si="4"/>
        <v>1024</v>
      </c>
      <c r="L7">
        <f t="shared" si="1"/>
        <v>2271.0011300000006</v>
      </c>
    </row>
    <row r="8" spans="1:12">
      <c r="A8" t="s">
        <v>14</v>
      </c>
      <c r="B8">
        <f>POWER(B2,6)</f>
        <v>1</v>
      </c>
      <c r="C8">
        <f t="shared" ref="C8:K8" si="5">POWER(C2,6)</f>
        <v>2.9859839999999997</v>
      </c>
      <c r="D8">
        <f t="shared" si="5"/>
        <v>7.5295359999999967</v>
      </c>
      <c r="E8">
        <f t="shared" si="5"/>
        <v>24.137568999999992</v>
      </c>
      <c r="F8">
        <f t="shared" si="5"/>
        <v>64</v>
      </c>
      <c r="G8">
        <f t="shared" si="5"/>
        <v>191.10297599999998</v>
      </c>
      <c r="H8">
        <f t="shared" si="5"/>
        <v>481.89030399999979</v>
      </c>
      <c r="I8">
        <f t="shared" si="5"/>
        <v>1073.7418240000006</v>
      </c>
      <c r="J8">
        <f t="shared" si="5"/>
        <v>2176.7823360000007</v>
      </c>
      <c r="K8">
        <f t="shared" si="5"/>
        <v>4096</v>
      </c>
      <c r="L8">
        <f t="shared" si="1"/>
        <v>8119.1705290000009</v>
      </c>
    </row>
    <row r="9" spans="1:12">
      <c r="A9" t="s">
        <v>17</v>
      </c>
      <c r="B9">
        <f>POWER(B2,7)</f>
        <v>1</v>
      </c>
      <c r="C9">
        <f t="shared" ref="C9:K9" si="6">POWER(C2,7)</f>
        <v>3.5831807999999996</v>
      </c>
      <c r="D9">
        <f t="shared" si="6"/>
        <v>10.541350399999994</v>
      </c>
      <c r="E9">
        <f t="shared" si="6"/>
        <v>41.033867299999983</v>
      </c>
      <c r="F9">
        <f t="shared" si="6"/>
        <v>128</v>
      </c>
      <c r="G9">
        <f t="shared" si="6"/>
        <v>458.64714239999995</v>
      </c>
      <c r="H9">
        <f t="shared" si="6"/>
        <v>1349.2928511999992</v>
      </c>
      <c r="I9">
        <f t="shared" si="6"/>
        <v>3435.9738368000026</v>
      </c>
      <c r="J9">
        <f t="shared" si="6"/>
        <v>7836.4164096000022</v>
      </c>
      <c r="K9">
        <f t="shared" si="6"/>
        <v>16384</v>
      </c>
      <c r="L9">
        <f t="shared" si="1"/>
        <v>29648.488638500003</v>
      </c>
    </row>
    <row r="10" spans="1:12">
      <c r="A10" t="s">
        <v>18</v>
      </c>
      <c r="B10">
        <f>POWER(B2,8)</f>
        <v>1</v>
      </c>
      <c r="C10">
        <f t="shared" ref="C10:K10" si="7">POWER(C2,8)</f>
        <v>4.2998169599999994</v>
      </c>
      <c r="D10">
        <f t="shared" si="7"/>
        <v>14.757890559999991</v>
      </c>
      <c r="E10">
        <f t="shared" si="7"/>
        <v>69.757574409999975</v>
      </c>
      <c r="F10">
        <f t="shared" si="7"/>
        <v>256</v>
      </c>
      <c r="G10">
        <f t="shared" si="7"/>
        <v>1100.7531417599998</v>
      </c>
      <c r="H10">
        <f t="shared" si="7"/>
        <v>3778.0199833599977</v>
      </c>
      <c r="I10">
        <f t="shared" si="7"/>
        <v>10995.116277760009</v>
      </c>
      <c r="J10">
        <f t="shared" si="7"/>
        <v>28211.09907456001</v>
      </c>
      <c r="K10">
        <f t="shared" si="7"/>
        <v>65536</v>
      </c>
      <c r="L10">
        <f t="shared" si="1"/>
        <v>109966.80375937001</v>
      </c>
    </row>
    <row r="11" spans="1:12">
      <c r="A11" t="s">
        <v>7</v>
      </c>
      <c r="B11">
        <f t="shared" ref="B11:K11" si="8">B3 * B2</f>
        <v>1100</v>
      </c>
      <c r="C11">
        <f t="shared" si="8"/>
        <v>1104</v>
      </c>
      <c r="D11">
        <f t="shared" si="8"/>
        <v>1190</v>
      </c>
      <c r="E11">
        <f t="shared" si="8"/>
        <v>1411</v>
      </c>
      <c r="F11">
        <f t="shared" si="8"/>
        <v>1600</v>
      </c>
      <c r="G11">
        <f t="shared" si="8"/>
        <v>1884</v>
      </c>
      <c r="H11">
        <f t="shared" si="8"/>
        <v>2156</v>
      </c>
      <c r="I11">
        <f t="shared" si="8"/>
        <v>2432</v>
      </c>
      <c r="J11">
        <f t="shared" si="8"/>
        <v>2700</v>
      </c>
      <c r="K11">
        <f t="shared" si="8"/>
        <v>2980</v>
      </c>
      <c r="L11">
        <f>SUM(B11:K11)</f>
        <v>18557</v>
      </c>
    </row>
    <row r="12" spans="1:12">
      <c r="A12" t="s">
        <v>8</v>
      </c>
      <c r="B12">
        <f t="shared" ref="B12:K12" si="9">B4*B3</f>
        <v>1100</v>
      </c>
      <c r="C12">
        <f t="shared" si="9"/>
        <v>1324.8</v>
      </c>
      <c r="D12">
        <f t="shared" si="9"/>
        <v>1665.9999999999998</v>
      </c>
      <c r="E12">
        <f t="shared" si="9"/>
        <v>2398.6999999999998</v>
      </c>
      <c r="F12">
        <f t="shared" si="9"/>
        <v>3200</v>
      </c>
      <c r="G12">
        <f t="shared" si="9"/>
        <v>4521.5999999999995</v>
      </c>
      <c r="H12">
        <f t="shared" si="9"/>
        <v>6036.7999999999993</v>
      </c>
      <c r="I12">
        <f t="shared" si="9"/>
        <v>7782.4000000000015</v>
      </c>
      <c r="J12">
        <f t="shared" si="9"/>
        <v>9720</v>
      </c>
      <c r="K12">
        <f t="shared" si="9"/>
        <v>11920</v>
      </c>
      <c r="L12">
        <f>SUM(B12:K12)</f>
        <v>49670.3</v>
      </c>
    </row>
    <row r="13" spans="1:12">
      <c r="A13" t="s">
        <v>15</v>
      </c>
      <c r="B13">
        <f t="shared" ref="B13:K13" si="10">B3*B5</f>
        <v>1100</v>
      </c>
      <c r="C13">
        <f t="shared" si="10"/>
        <v>1589.76</v>
      </c>
      <c r="D13">
        <f t="shared" si="10"/>
        <v>2332.3999999999996</v>
      </c>
      <c r="E13">
        <f t="shared" si="10"/>
        <v>4077.7899999999995</v>
      </c>
      <c r="F13">
        <f t="shared" si="10"/>
        <v>6400</v>
      </c>
      <c r="G13">
        <f t="shared" si="10"/>
        <v>10851.84</v>
      </c>
      <c r="H13">
        <f t="shared" si="10"/>
        <v>16903.039999999997</v>
      </c>
      <c r="I13">
        <f t="shared" si="10"/>
        <v>24903.680000000008</v>
      </c>
      <c r="J13">
        <f t="shared" si="10"/>
        <v>34992.000000000007</v>
      </c>
      <c r="K13">
        <f t="shared" si="10"/>
        <v>47680</v>
      </c>
      <c r="L13">
        <f>SUM(B13:K13)</f>
        <v>150830.51</v>
      </c>
    </row>
    <row r="14" spans="1:12">
      <c r="A14" t="s">
        <v>19</v>
      </c>
      <c r="B14">
        <f t="shared" ref="B14:K14" si="11">B3*B6</f>
        <v>1100</v>
      </c>
      <c r="C14">
        <f t="shared" si="11"/>
        <v>1907.712</v>
      </c>
      <c r="D14">
        <f t="shared" si="11"/>
        <v>3265.3599999999988</v>
      </c>
      <c r="E14">
        <f t="shared" si="11"/>
        <v>6932.2429999999986</v>
      </c>
      <c r="F14">
        <f t="shared" si="11"/>
        <v>12800</v>
      </c>
      <c r="G14">
        <f t="shared" si="11"/>
        <v>26044.415999999997</v>
      </c>
      <c r="H14">
        <f t="shared" si="11"/>
        <v>47328.511999999988</v>
      </c>
      <c r="I14">
        <f t="shared" si="11"/>
        <v>79691.776000000042</v>
      </c>
      <c r="J14">
        <f t="shared" si="11"/>
        <v>125971.20000000003</v>
      </c>
      <c r="K14">
        <f t="shared" si="11"/>
        <v>190720</v>
      </c>
      <c r="L14">
        <f>SUM(B14:K14)</f>
        <v>495761.21900000004</v>
      </c>
    </row>
    <row r="19" spans="2:15">
      <c r="F19" t="s">
        <v>10</v>
      </c>
      <c r="G19">
        <f t="array" ref="G19:G23">MMULT(MINVERSE(J19:N23),O19:O23)</f>
        <v>3038.2508362876251</v>
      </c>
      <c r="J19">
        <v>10</v>
      </c>
      <c r="K19">
        <f>L2</f>
        <v>23.3</v>
      </c>
      <c r="L19">
        <f>L4</f>
        <v>64.09</v>
      </c>
      <c r="M19">
        <f>L5</f>
        <v>197.58500000000001</v>
      </c>
      <c r="N19">
        <f>L6</f>
        <v>654.72970000000009</v>
      </c>
      <c r="O19">
        <f>L3</f>
        <v>8310</v>
      </c>
    </row>
    <row r="20" spans="2:15">
      <c r="F20" t="s">
        <v>11</v>
      </c>
      <c r="G20">
        <v>-3527.9679633639753</v>
      </c>
      <c r="J20">
        <v>23.3</v>
      </c>
      <c r="K20">
        <v>64.09</v>
      </c>
      <c r="L20">
        <v>197.58500000000001</v>
      </c>
      <c r="M20">
        <v>654.72970000000009</v>
      </c>
      <c r="N20">
        <f>L7</f>
        <v>2271.0011300000006</v>
      </c>
      <c r="O20">
        <f>L11</f>
        <v>18557</v>
      </c>
    </row>
    <row r="21" spans="2:15">
      <c r="F21" t="s">
        <v>12</v>
      </c>
      <c r="G21">
        <v>2029.2766840979457</v>
      </c>
      <c r="J21">
        <v>64.09</v>
      </c>
      <c r="K21">
        <v>197.58500000000001</v>
      </c>
      <c r="L21">
        <v>654.72970000000009</v>
      </c>
      <c r="M21">
        <v>2271.0011300000006</v>
      </c>
      <c r="N21">
        <f>L8</f>
        <v>8119.1705290000009</v>
      </c>
      <c r="O21">
        <f>L12</f>
        <v>49670.3</v>
      </c>
    </row>
    <row r="22" spans="2:15">
      <c r="F22" t="s">
        <v>16</v>
      </c>
      <c r="G22">
        <v>-505.25878173671663</v>
      </c>
      <c r="J22">
        <v>197.58500000000001</v>
      </c>
      <c r="K22">
        <v>654.72970000000009</v>
      </c>
      <c r="L22">
        <v>2271.0011300000006</v>
      </c>
      <c r="M22">
        <v>8119.1705290000009</v>
      </c>
      <c r="N22">
        <f>L9</f>
        <v>29648.488638500003</v>
      </c>
      <c r="O22">
        <f>L13</f>
        <v>150830.51</v>
      </c>
    </row>
    <row r="23" spans="2:15">
      <c r="F23" t="s">
        <v>20</v>
      </c>
      <c r="G23">
        <v>45.674358272488462</v>
      </c>
      <c r="J23">
        <v>654.72970000000009</v>
      </c>
      <c r="K23">
        <v>2271.0011300000006</v>
      </c>
      <c r="L23">
        <v>8119.1705290000009</v>
      </c>
      <c r="M23">
        <v>29648.488638500003</v>
      </c>
      <c r="N23">
        <f>L10</f>
        <v>109966.80375937001</v>
      </c>
      <c r="O23">
        <f>L14</f>
        <v>495761.21900000004</v>
      </c>
    </row>
    <row r="26" spans="2:15">
      <c r="B26">
        <v>1</v>
      </c>
      <c r="C26">
        <v>1.2</v>
      </c>
      <c r="D26">
        <v>1.4</v>
      </c>
      <c r="E26">
        <v>1.7</v>
      </c>
      <c r="F26">
        <v>2</v>
      </c>
      <c r="G26">
        <v>2.4</v>
      </c>
      <c r="H26">
        <v>2.8</v>
      </c>
      <c r="I26">
        <v>3.2</v>
      </c>
      <c r="J26">
        <v>3.6</v>
      </c>
      <c r="K26">
        <v>4</v>
      </c>
      <c r="L26">
        <v>5</v>
      </c>
    </row>
    <row r="27" spans="2:15">
      <c r="B27">
        <f t="shared" ref="B27:L27" si="12">$G$19 + $G$20 *B26 + $G$21 * POWER(B26,2) + $G$22 * POWER(B26,3) + $G$23 * POWER(B26,4)</f>
        <v>1079.9751335573674</v>
      </c>
      <c r="C27">
        <f t="shared" si="12"/>
        <v>948.47087982468202</v>
      </c>
      <c r="D27">
        <f t="shared" si="12"/>
        <v>865.51050606407489</v>
      </c>
      <c r="E27">
        <f t="shared" si="12"/>
        <v>804.45532866709209</v>
      </c>
      <c r="F27">
        <f t="shared" si="12"/>
        <v>788.14112441753969</v>
      </c>
      <c r="G27">
        <f t="shared" si="12"/>
        <v>790.42961491119331</v>
      </c>
      <c r="H27">
        <f t="shared" si="12"/>
        <v>785.43080134545289</v>
      </c>
      <c r="I27">
        <f t="shared" si="12"/>
        <v>761.53042873042341</v>
      </c>
      <c r="J27">
        <f t="shared" si="12"/>
        <v>735.17656779883328</v>
      </c>
      <c r="K27">
        <f t="shared" si="12"/>
        <v>750.87961500603706</v>
      </c>
      <c r="L27">
        <f t="shared" si="12"/>
        <v>1519.4543251321011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P23"/>
  <sheetViews>
    <sheetView zoomScaleNormal="100" workbookViewId="0">
      <selection activeCell="F25" sqref="F25"/>
    </sheetView>
  </sheetViews>
  <sheetFormatPr defaultRowHeight="15"/>
  <sheetData>
    <row r="1" spans="1:22">
      <c r="L1" t="s">
        <v>4</v>
      </c>
      <c r="O1" s="14">
        <v>10</v>
      </c>
      <c r="P1" s="15">
        <v>23.3</v>
      </c>
      <c r="Q1" s="15">
        <v>64.09</v>
      </c>
      <c r="R1" s="15">
        <v>197.58500000000001</v>
      </c>
      <c r="S1" s="15">
        <v>654.72970000000009</v>
      </c>
      <c r="T1" s="15">
        <f>L7</f>
        <v>2271.0011300000006</v>
      </c>
      <c r="U1" s="16">
        <v>8119.1705290000009</v>
      </c>
      <c r="V1">
        <f>L3</f>
        <v>8310</v>
      </c>
    </row>
    <row r="2" spans="1:22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O2" s="17">
        <v>23.3</v>
      </c>
      <c r="P2" s="6">
        <v>64.09</v>
      </c>
      <c r="Q2" s="6">
        <v>197.58500000000001</v>
      </c>
      <c r="R2" s="6">
        <v>654.72970000000009</v>
      </c>
      <c r="S2" s="6">
        <v>2271.0011300000006</v>
      </c>
      <c r="T2" s="6">
        <v>8119.1705290000009</v>
      </c>
      <c r="U2" s="11">
        <f t="shared" ref="U2:U7" si="0">L9</f>
        <v>29648.488638500003</v>
      </c>
      <c r="V2">
        <v>18557</v>
      </c>
    </row>
    <row r="3" spans="1:22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  <c r="O3" s="17">
        <v>64.09</v>
      </c>
      <c r="P3" s="6">
        <v>197.58500000000001</v>
      </c>
      <c r="Q3" s="6">
        <v>654.72970000000009</v>
      </c>
      <c r="R3" s="6">
        <v>2271.0011300000006</v>
      </c>
      <c r="S3" s="6">
        <v>8119.1705290000009</v>
      </c>
      <c r="T3" s="6">
        <f>L9</f>
        <v>29648.488638500003</v>
      </c>
      <c r="U3" s="11">
        <f t="shared" si="0"/>
        <v>109966.80375937001</v>
      </c>
      <c r="V3">
        <v>49670.3</v>
      </c>
    </row>
    <row r="4" spans="1:22">
      <c r="A4" t="s">
        <v>5</v>
      </c>
      <c r="B4">
        <f>POWER(B2,2)</f>
        <v>1</v>
      </c>
      <c r="C4">
        <f t="shared" ref="C4:K4" si="1">POWER(C2,2)</f>
        <v>1.44</v>
      </c>
      <c r="D4">
        <f t="shared" si="1"/>
        <v>1.9599999999999997</v>
      </c>
      <c r="E4">
        <f t="shared" si="1"/>
        <v>2.8899999999999997</v>
      </c>
      <c r="F4">
        <f t="shared" si="1"/>
        <v>4</v>
      </c>
      <c r="G4">
        <f t="shared" si="1"/>
        <v>5.76</v>
      </c>
      <c r="H4">
        <f t="shared" si="1"/>
        <v>7.839999999999999</v>
      </c>
      <c r="I4">
        <f t="shared" si="1"/>
        <v>10.240000000000002</v>
      </c>
      <c r="J4">
        <f t="shared" si="1"/>
        <v>12.96</v>
      </c>
      <c r="K4">
        <f t="shared" si="1"/>
        <v>16</v>
      </c>
      <c r="L4">
        <f t="shared" ref="L4:L14" si="2">SUM(B4:K4)</f>
        <v>64.09</v>
      </c>
      <c r="O4" s="17">
        <v>197.58500000000001</v>
      </c>
      <c r="P4" s="6">
        <v>654.72970000000009</v>
      </c>
      <c r="Q4" s="6">
        <v>2271.0011300000006</v>
      </c>
      <c r="R4" s="6">
        <v>8119.1705290000009</v>
      </c>
      <c r="S4" s="6">
        <v>29648.488638500003</v>
      </c>
      <c r="T4" s="6">
        <f>L10</f>
        <v>109966.80375937001</v>
      </c>
      <c r="U4" s="11">
        <f t="shared" si="0"/>
        <v>412766.00095451309</v>
      </c>
      <c r="V4">
        <v>150830.51</v>
      </c>
    </row>
    <row r="5" spans="1:22">
      <c r="A5" t="s">
        <v>6</v>
      </c>
      <c r="B5">
        <f>POWER(B2,3)</f>
        <v>1</v>
      </c>
      <c r="C5">
        <f>POWER(C2,3)</f>
        <v>1.728</v>
      </c>
      <c r="D5">
        <f t="shared" ref="D5:J5" si="3">POWER(D2,3)</f>
        <v>2.7439999999999993</v>
      </c>
      <c r="E5">
        <f t="shared" si="3"/>
        <v>4.9129999999999994</v>
      </c>
      <c r="F5">
        <f t="shared" si="3"/>
        <v>8</v>
      </c>
      <c r="G5">
        <f t="shared" si="3"/>
        <v>13.824</v>
      </c>
      <c r="H5">
        <f t="shared" si="3"/>
        <v>21.951999999999995</v>
      </c>
      <c r="I5">
        <f t="shared" si="3"/>
        <v>32.768000000000008</v>
      </c>
      <c r="J5">
        <f t="shared" si="3"/>
        <v>46.656000000000006</v>
      </c>
      <c r="K5">
        <f>POWER(K2,3)</f>
        <v>64</v>
      </c>
      <c r="L5">
        <f t="shared" si="2"/>
        <v>197.58500000000001</v>
      </c>
      <c r="O5" s="17">
        <v>654.72970000000009</v>
      </c>
      <c r="P5" s="6">
        <v>2271.0011300000006</v>
      </c>
      <c r="Q5" s="6">
        <v>8119.1705290000009</v>
      </c>
      <c r="R5" s="6">
        <v>29648.488638500003</v>
      </c>
      <c r="S5" s="6">
        <v>109966.80375937001</v>
      </c>
      <c r="T5" s="6">
        <f>L11</f>
        <v>412766.00095451309</v>
      </c>
      <c r="U5" s="11">
        <f t="shared" si="0"/>
        <v>1564003.5660486051</v>
      </c>
      <c r="V5">
        <v>495761.21900000004</v>
      </c>
    </row>
    <row r="6" spans="1:22">
      <c r="A6" t="s">
        <v>9</v>
      </c>
      <c r="B6">
        <f>POWER(B2,4)</f>
        <v>1</v>
      </c>
      <c r="C6">
        <f t="shared" ref="C6:J6" si="4">POWER(C2,4)</f>
        <v>2.0735999999999999</v>
      </c>
      <c r="D6">
        <f t="shared" si="4"/>
        <v>3.8415999999999988</v>
      </c>
      <c r="E6">
        <f t="shared" si="4"/>
        <v>8.3520999999999983</v>
      </c>
      <c r="F6">
        <f t="shared" si="4"/>
        <v>16</v>
      </c>
      <c r="G6">
        <f t="shared" si="4"/>
        <v>33.177599999999998</v>
      </c>
      <c r="H6">
        <f t="shared" si="4"/>
        <v>61.465599999999981</v>
      </c>
      <c r="I6">
        <f t="shared" si="4"/>
        <v>104.85760000000005</v>
      </c>
      <c r="J6">
        <f t="shared" si="4"/>
        <v>167.96160000000003</v>
      </c>
      <c r="K6">
        <f>POWER(K2,4)</f>
        <v>256</v>
      </c>
      <c r="L6">
        <f t="shared" si="2"/>
        <v>654.72970000000009</v>
      </c>
      <c r="O6" s="17">
        <v>2271.0011300000006</v>
      </c>
      <c r="P6" s="6">
        <v>8119.1705290000009</v>
      </c>
      <c r="Q6" s="6">
        <v>29648.488638500003</v>
      </c>
      <c r="R6" s="6">
        <v>109966.80375937001</v>
      </c>
      <c r="S6" s="6">
        <v>412766.00095451309</v>
      </c>
      <c r="T6" s="6">
        <v>1564003.5660486051</v>
      </c>
      <c r="U6" s="11">
        <f t="shared" si="0"/>
        <v>5971400.5594172012</v>
      </c>
      <c r="V6">
        <v>1711762.0067000003</v>
      </c>
    </row>
    <row r="7" spans="1:22">
      <c r="A7" t="s">
        <v>13</v>
      </c>
      <c r="B7">
        <f>POWER(B2,5)</f>
        <v>1</v>
      </c>
      <c r="C7">
        <f t="shared" ref="C7:K7" si="5">POWER(C2,5)</f>
        <v>2.4883199999999999</v>
      </c>
      <c r="D7">
        <f t="shared" si="5"/>
        <v>5.3782399999999981</v>
      </c>
      <c r="E7">
        <f t="shared" si="5"/>
        <v>14.198569999999997</v>
      </c>
      <c r="F7">
        <f t="shared" si="5"/>
        <v>32</v>
      </c>
      <c r="G7">
        <f t="shared" si="5"/>
        <v>79.626239999999996</v>
      </c>
      <c r="H7">
        <f t="shared" si="5"/>
        <v>172.10367999999994</v>
      </c>
      <c r="I7">
        <f t="shared" si="5"/>
        <v>335.5443200000002</v>
      </c>
      <c r="J7">
        <f t="shared" si="5"/>
        <v>604.66176000000019</v>
      </c>
      <c r="K7">
        <f t="shared" si="5"/>
        <v>1024</v>
      </c>
      <c r="L7">
        <f t="shared" si="2"/>
        <v>2271.0011300000006</v>
      </c>
      <c r="O7" s="18">
        <v>8119.1705290000009</v>
      </c>
      <c r="P7" s="19">
        <v>29648.488638500003</v>
      </c>
      <c r="Q7" s="19">
        <v>109966.80375937001</v>
      </c>
      <c r="R7" s="19">
        <v>412766.00095451309</v>
      </c>
      <c r="S7" s="19">
        <v>1564003.5660486051</v>
      </c>
      <c r="T7" s="19">
        <v>5971400.5594172012</v>
      </c>
      <c r="U7" s="20">
        <f t="shared" si="0"/>
        <v>22942002.687703788</v>
      </c>
      <c r="V7">
        <v>6102703.3016300006</v>
      </c>
    </row>
    <row r="8" spans="1:22">
      <c r="A8" t="s">
        <v>14</v>
      </c>
      <c r="B8">
        <f>POWER(B2,6)</f>
        <v>1</v>
      </c>
      <c r="C8">
        <f t="shared" ref="C8:K8" si="6">POWER(C2,6)</f>
        <v>2.9859839999999997</v>
      </c>
      <c r="D8">
        <f t="shared" si="6"/>
        <v>7.5295359999999967</v>
      </c>
      <c r="E8">
        <f t="shared" si="6"/>
        <v>24.137568999999992</v>
      </c>
      <c r="F8">
        <f t="shared" si="6"/>
        <v>64</v>
      </c>
      <c r="G8">
        <f t="shared" si="6"/>
        <v>191.10297599999998</v>
      </c>
      <c r="H8">
        <f t="shared" si="6"/>
        <v>481.89030399999979</v>
      </c>
      <c r="I8">
        <f t="shared" si="6"/>
        <v>1073.7418240000006</v>
      </c>
      <c r="J8">
        <f t="shared" si="6"/>
        <v>2176.7823360000007</v>
      </c>
      <c r="K8">
        <f t="shared" si="6"/>
        <v>4096</v>
      </c>
      <c r="L8">
        <f t="shared" si="2"/>
        <v>8119.1705290000009</v>
      </c>
    </row>
    <row r="9" spans="1:22">
      <c r="A9" t="s">
        <v>17</v>
      </c>
      <c r="B9">
        <f>POWER(B2,7)</f>
        <v>1</v>
      </c>
      <c r="C9">
        <f t="shared" ref="C9:K9" si="7">POWER(C2,7)</f>
        <v>3.5831807999999996</v>
      </c>
      <c r="D9">
        <f t="shared" si="7"/>
        <v>10.541350399999994</v>
      </c>
      <c r="E9">
        <f t="shared" si="7"/>
        <v>41.033867299999983</v>
      </c>
      <c r="F9">
        <f t="shared" si="7"/>
        <v>128</v>
      </c>
      <c r="G9">
        <f t="shared" si="7"/>
        <v>458.64714239999995</v>
      </c>
      <c r="H9">
        <f t="shared" si="7"/>
        <v>1349.2928511999992</v>
      </c>
      <c r="I9">
        <f t="shared" si="7"/>
        <v>3435.9738368000026</v>
      </c>
      <c r="J9">
        <f t="shared" si="7"/>
        <v>7836.4164096000022</v>
      </c>
      <c r="K9">
        <f t="shared" si="7"/>
        <v>16384</v>
      </c>
      <c r="L9">
        <f t="shared" si="2"/>
        <v>29648.488638500003</v>
      </c>
    </row>
    <row r="10" spans="1:22">
      <c r="A10" t="s">
        <v>18</v>
      </c>
      <c r="B10">
        <f>POWER(B2,8)</f>
        <v>1</v>
      </c>
      <c r="C10">
        <f t="shared" ref="C10:K10" si="8">POWER(C2,8)</f>
        <v>4.2998169599999994</v>
      </c>
      <c r="D10">
        <f t="shared" si="8"/>
        <v>14.757890559999991</v>
      </c>
      <c r="E10">
        <f t="shared" si="8"/>
        <v>69.757574409999975</v>
      </c>
      <c r="F10">
        <f t="shared" si="8"/>
        <v>256</v>
      </c>
      <c r="G10">
        <f t="shared" si="8"/>
        <v>1100.7531417599998</v>
      </c>
      <c r="H10">
        <f t="shared" si="8"/>
        <v>3778.0199833599977</v>
      </c>
      <c r="I10">
        <f t="shared" si="8"/>
        <v>10995.116277760009</v>
      </c>
      <c r="J10">
        <f t="shared" si="8"/>
        <v>28211.09907456001</v>
      </c>
      <c r="K10">
        <f t="shared" si="8"/>
        <v>65536</v>
      </c>
      <c r="L10">
        <f t="shared" si="2"/>
        <v>109966.80375937001</v>
      </c>
      <c r="N10" t="s">
        <v>10</v>
      </c>
      <c r="O10">
        <f t="array" ref="O10:O16">MMULT(MINVERSE(O1:U7),V1:V7)</f>
        <v>8933.0840537548065</v>
      </c>
    </row>
    <row r="11" spans="1:22">
      <c r="A11" t="s">
        <v>21</v>
      </c>
      <c r="B11">
        <f>POWER(B2,9)</f>
        <v>1</v>
      </c>
      <c r="C11">
        <f t="shared" ref="C11:K11" si="9">POWER(C2,9)</f>
        <v>5.1597803519999994</v>
      </c>
      <c r="D11">
        <f t="shared" si="9"/>
        <v>20.661046783999986</v>
      </c>
      <c r="E11">
        <f t="shared" si="9"/>
        <v>118.58787649699995</v>
      </c>
      <c r="F11">
        <f t="shared" si="9"/>
        <v>512</v>
      </c>
      <c r="G11">
        <f t="shared" si="9"/>
        <v>2641.8075402239997</v>
      </c>
      <c r="H11">
        <f t="shared" si="9"/>
        <v>10578.455953407993</v>
      </c>
      <c r="I11">
        <f t="shared" si="9"/>
        <v>35184.372088832031</v>
      </c>
      <c r="J11">
        <f t="shared" si="9"/>
        <v>101559.95666841604</v>
      </c>
      <c r="K11">
        <f t="shared" si="9"/>
        <v>262144</v>
      </c>
      <c r="L11">
        <f t="shared" si="2"/>
        <v>412766.00095451309</v>
      </c>
      <c r="N11" t="s">
        <v>11</v>
      </c>
      <c r="O11">
        <v>-20430.649060726166</v>
      </c>
    </row>
    <row r="12" spans="1:22">
      <c r="A12" t="s">
        <v>22</v>
      </c>
      <c r="B12">
        <f>POWER(B2,10)</f>
        <v>1</v>
      </c>
      <c r="C12">
        <f t="shared" ref="C12:K12" si="10">POWER(C2,10)</f>
        <v>6.1917364223999991</v>
      </c>
      <c r="D12">
        <f t="shared" si="10"/>
        <v>28.92546549759998</v>
      </c>
      <c r="E12">
        <f t="shared" si="10"/>
        <v>201.59939004489991</v>
      </c>
      <c r="F12">
        <f t="shared" si="10"/>
        <v>1024</v>
      </c>
      <c r="G12">
        <f t="shared" si="10"/>
        <v>6340.3380965375991</v>
      </c>
      <c r="H12">
        <f t="shared" si="10"/>
        <v>29619.676669542379</v>
      </c>
      <c r="I12">
        <f t="shared" si="10"/>
        <v>112589.99068426252</v>
      </c>
      <c r="J12">
        <f t="shared" si="10"/>
        <v>365615.84400629776</v>
      </c>
      <c r="K12">
        <f t="shared" si="10"/>
        <v>1048576</v>
      </c>
      <c r="L12">
        <f t="shared" si="2"/>
        <v>1564003.5660486051</v>
      </c>
      <c r="N12" t="s">
        <v>12</v>
      </c>
      <c r="O12">
        <v>21065.160466194153</v>
      </c>
    </row>
    <row r="13" spans="1:22">
      <c r="A13" t="s">
        <v>25</v>
      </c>
      <c r="B13">
        <f>POWER(B2,11)</f>
        <v>1</v>
      </c>
      <c r="C13">
        <f t="shared" ref="C13:K13" si="11">POWER(C2,11)</f>
        <v>7.4300837068799988</v>
      </c>
      <c r="D13">
        <f t="shared" si="11"/>
        <v>40.495651696639968</v>
      </c>
      <c r="E13">
        <f t="shared" si="11"/>
        <v>342.71896307632983</v>
      </c>
      <c r="F13">
        <f t="shared" si="11"/>
        <v>2048</v>
      </c>
      <c r="G13">
        <f t="shared" si="11"/>
        <v>15216.811431690237</v>
      </c>
      <c r="H13">
        <f t="shared" si="11"/>
        <v>82935.094674718654</v>
      </c>
      <c r="I13">
        <f t="shared" si="11"/>
        <v>360287.97018964007</v>
      </c>
      <c r="J13">
        <f t="shared" si="11"/>
        <v>1316217.0384226721</v>
      </c>
      <c r="K13">
        <f t="shared" si="11"/>
        <v>4194304</v>
      </c>
      <c r="L13">
        <f t="shared" si="2"/>
        <v>5971400.5594172012</v>
      </c>
      <c r="N13" t="s">
        <v>16</v>
      </c>
      <c r="O13">
        <v>-11330.565518379211</v>
      </c>
    </row>
    <row r="14" spans="1:22">
      <c r="A14" t="s">
        <v>26</v>
      </c>
      <c r="B14">
        <f>POWER(B2,12)</f>
        <v>1</v>
      </c>
      <c r="C14">
        <f t="shared" ref="C14:K14" si="12">POWER(C2,12)</f>
        <v>8.9161004482559978</v>
      </c>
      <c r="D14">
        <f t="shared" si="12"/>
        <v>56.693912375295945</v>
      </c>
      <c r="E14">
        <f t="shared" si="12"/>
        <v>582.62223722976069</v>
      </c>
      <c r="F14">
        <f t="shared" si="12"/>
        <v>4096</v>
      </c>
      <c r="G14">
        <f t="shared" si="12"/>
        <v>36520.347436056567</v>
      </c>
      <c r="H14">
        <f t="shared" si="12"/>
        <v>232218.26508921219</v>
      </c>
      <c r="I14">
        <f t="shared" si="12"/>
        <v>1152921.5046068486</v>
      </c>
      <c r="J14">
        <f t="shared" si="12"/>
        <v>4738381.3383216197</v>
      </c>
      <c r="K14">
        <f t="shared" si="12"/>
        <v>16777216</v>
      </c>
      <c r="L14">
        <f t="shared" si="2"/>
        <v>22942002.687703788</v>
      </c>
      <c r="N14" t="s">
        <v>20</v>
      </c>
      <c r="O14">
        <v>3343.093963265419</v>
      </c>
    </row>
    <row r="15" spans="1:22">
      <c r="A15" t="s">
        <v>7</v>
      </c>
      <c r="B15">
        <f t="shared" ref="B15:K15" si="13">B3 * B2</f>
        <v>1100</v>
      </c>
      <c r="C15">
        <f t="shared" si="13"/>
        <v>1104</v>
      </c>
      <c r="D15">
        <f t="shared" si="13"/>
        <v>1190</v>
      </c>
      <c r="E15">
        <f t="shared" si="13"/>
        <v>1411</v>
      </c>
      <c r="F15">
        <f t="shared" si="13"/>
        <v>1600</v>
      </c>
      <c r="G15">
        <f t="shared" si="13"/>
        <v>1884</v>
      </c>
      <c r="H15">
        <f t="shared" si="13"/>
        <v>2156</v>
      </c>
      <c r="I15">
        <f t="shared" si="13"/>
        <v>2432</v>
      </c>
      <c r="J15">
        <f t="shared" si="13"/>
        <v>2700</v>
      </c>
      <c r="K15">
        <f t="shared" si="13"/>
        <v>2980</v>
      </c>
      <c r="L15">
        <f>SUM(B15:K15)</f>
        <v>18557</v>
      </c>
      <c r="N15" t="s">
        <v>24</v>
      </c>
      <c r="O15">
        <v>-513.11426419019699</v>
      </c>
    </row>
    <row r="16" spans="1:22">
      <c r="A16" t="s">
        <v>8</v>
      </c>
      <c r="B16">
        <f t="shared" ref="B16:K16" si="14">B4*B3</f>
        <v>1100</v>
      </c>
      <c r="C16">
        <f t="shared" si="14"/>
        <v>1324.8</v>
      </c>
      <c r="D16">
        <f t="shared" si="14"/>
        <v>1665.9999999999998</v>
      </c>
      <c r="E16">
        <f t="shared" si="14"/>
        <v>2398.6999999999998</v>
      </c>
      <c r="F16">
        <f t="shared" si="14"/>
        <v>3200</v>
      </c>
      <c r="G16">
        <f t="shared" si="14"/>
        <v>4521.5999999999995</v>
      </c>
      <c r="H16">
        <f t="shared" si="14"/>
        <v>6036.7999999999993</v>
      </c>
      <c r="I16">
        <f t="shared" si="14"/>
        <v>7782.4000000000015</v>
      </c>
      <c r="J16">
        <f t="shared" si="14"/>
        <v>9720</v>
      </c>
      <c r="K16">
        <f t="shared" si="14"/>
        <v>11920</v>
      </c>
      <c r="L16">
        <f>SUM(B16:K16)</f>
        <v>49670.3</v>
      </c>
      <c r="N16" t="s">
        <v>28</v>
      </c>
      <c r="O16">
        <v>32.042325126007199</v>
      </c>
    </row>
    <row r="17" spans="1:94">
      <c r="A17" t="s">
        <v>15</v>
      </c>
      <c r="B17">
        <f t="shared" ref="B17:K17" si="15">B3*B5</f>
        <v>1100</v>
      </c>
      <c r="C17">
        <f t="shared" si="15"/>
        <v>1589.76</v>
      </c>
      <c r="D17">
        <f t="shared" si="15"/>
        <v>2332.3999999999996</v>
      </c>
      <c r="E17">
        <f t="shared" si="15"/>
        <v>4077.7899999999995</v>
      </c>
      <c r="F17">
        <f t="shared" si="15"/>
        <v>6400</v>
      </c>
      <c r="G17">
        <f t="shared" si="15"/>
        <v>10851.84</v>
      </c>
      <c r="H17">
        <f t="shared" si="15"/>
        <v>16903.039999999997</v>
      </c>
      <c r="I17">
        <f t="shared" si="15"/>
        <v>24903.680000000008</v>
      </c>
      <c r="J17">
        <f t="shared" si="15"/>
        <v>34992.000000000007</v>
      </c>
      <c r="K17">
        <f t="shared" si="15"/>
        <v>47680</v>
      </c>
      <c r="L17">
        <f>SUM(B17:K17)</f>
        <v>150830.51</v>
      </c>
    </row>
    <row r="18" spans="1:94">
      <c r="A18" t="s">
        <v>19</v>
      </c>
      <c r="B18">
        <f>$B$3*B6</f>
        <v>1100</v>
      </c>
      <c r="C18">
        <f t="shared" ref="C18:K18" si="16">C3*C6</f>
        <v>1907.712</v>
      </c>
      <c r="D18">
        <f t="shared" si="16"/>
        <v>3265.3599999999988</v>
      </c>
      <c r="E18">
        <f t="shared" si="16"/>
        <v>6932.2429999999986</v>
      </c>
      <c r="F18">
        <f t="shared" si="16"/>
        <v>12800</v>
      </c>
      <c r="G18">
        <f t="shared" si="16"/>
        <v>26044.415999999997</v>
      </c>
      <c r="H18">
        <f t="shared" si="16"/>
        <v>47328.511999999988</v>
      </c>
      <c r="I18">
        <f t="shared" si="16"/>
        <v>79691.776000000042</v>
      </c>
      <c r="J18">
        <f t="shared" si="16"/>
        <v>125971.20000000003</v>
      </c>
      <c r="K18">
        <f t="shared" si="16"/>
        <v>190720</v>
      </c>
      <c r="L18">
        <f>SUM(B18:K18)</f>
        <v>495761.21900000004</v>
      </c>
    </row>
    <row r="19" spans="1:94">
      <c r="A19" t="s">
        <v>23</v>
      </c>
      <c r="B19">
        <f>B$3*B7</f>
        <v>1100</v>
      </c>
      <c r="C19">
        <f t="shared" ref="C19:J19" si="17">C$3*C7</f>
        <v>2289.2543999999998</v>
      </c>
      <c r="D19">
        <f t="shared" si="17"/>
        <v>4571.5039999999981</v>
      </c>
      <c r="E19">
        <f t="shared" si="17"/>
        <v>11784.813099999998</v>
      </c>
      <c r="F19">
        <f t="shared" si="17"/>
        <v>25600</v>
      </c>
      <c r="G19">
        <f t="shared" si="17"/>
        <v>62506.598399999995</v>
      </c>
      <c r="H19">
        <f t="shared" si="17"/>
        <v>132519.83359999995</v>
      </c>
      <c r="I19">
        <f t="shared" si="17"/>
        <v>255013.68320000015</v>
      </c>
      <c r="J19">
        <f t="shared" si="17"/>
        <v>453496.32000000012</v>
      </c>
      <c r="K19">
        <f>K$3*K7</f>
        <v>762880</v>
      </c>
      <c r="L19">
        <f t="shared" ref="L19:L20" si="18">SUM(B19:K19)</f>
        <v>1711762.0067000003</v>
      </c>
      <c r="N19">
        <v>1</v>
      </c>
      <c r="O19">
        <v>1.05</v>
      </c>
      <c r="P19">
        <v>1.1000000000000001</v>
      </c>
      <c r="Q19">
        <v>1.1499999999999999</v>
      </c>
      <c r="R19">
        <v>1.2</v>
      </c>
      <c r="S19">
        <v>1.25</v>
      </c>
      <c r="T19">
        <v>1.3</v>
      </c>
      <c r="U19">
        <v>1.35</v>
      </c>
      <c r="V19">
        <v>1.4</v>
      </c>
      <c r="W19">
        <v>1.45</v>
      </c>
      <c r="X19">
        <v>1.5</v>
      </c>
      <c r="Y19">
        <v>1.55</v>
      </c>
      <c r="Z19">
        <v>1.6</v>
      </c>
      <c r="AA19">
        <v>1.65</v>
      </c>
      <c r="AB19">
        <v>1.7</v>
      </c>
      <c r="AC19">
        <v>1.75</v>
      </c>
      <c r="AD19">
        <v>1.8</v>
      </c>
      <c r="AE19">
        <v>1.85</v>
      </c>
      <c r="AF19">
        <v>1.9</v>
      </c>
      <c r="AG19">
        <v>1.95</v>
      </c>
      <c r="AH19">
        <v>2</v>
      </c>
      <c r="AI19">
        <v>2.0499999999999998</v>
      </c>
      <c r="AJ19">
        <v>2.1</v>
      </c>
      <c r="AK19">
        <v>2.15</v>
      </c>
      <c r="AL19">
        <v>2.2000000000000002</v>
      </c>
      <c r="AM19">
        <v>2.25</v>
      </c>
      <c r="AN19">
        <v>2.2999999999999998</v>
      </c>
      <c r="AO19">
        <v>2.35</v>
      </c>
      <c r="AP19">
        <v>2.4</v>
      </c>
      <c r="AQ19">
        <v>2.4500000000000002</v>
      </c>
      <c r="AR19">
        <v>2.5</v>
      </c>
      <c r="AS19">
        <v>2.5499999999999998</v>
      </c>
      <c r="AT19">
        <v>2.6</v>
      </c>
      <c r="AU19">
        <v>2.65</v>
      </c>
      <c r="AV19">
        <v>2.7</v>
      </c>
      <c r="AW19">
        <v>2.75</v>
      </c>
      <c r="AX19">
        <v>2.8</v>
      </c>
      <c r="AY19">
        <v>2.85</v>
      </c>
      <c r="AZ19">
        <v>2.9</v>
      </c>
      <c r="BA19">
        <v>2.95</v>
      </c>
      <c r="BB19">
        <v>3</v>
      </c>
      <c r="BC19">
        <v>3.05</v>
      </c>
      <c r="BD19">
        <v>3.1</v>
      </c>
      <c r="BE19">
        <v>3.15</v>
      </c>
      <c r="BF19">
        <v>3.2</v>
      </c>
      <c r="BG19">
        <v>3.25</v>
      </c>
      <c r="BH19">
        <v>3.3</v>
      </c>
      <c r="BI19">
        <v>3.35</v>
      </c>
      <c r="BJ19">
        <v>3.4</v>
      </c>
      <c r="BK19">
        <v>3.45</v>
      </c>
      <c r="BL19">
        <v>3.5</v>
      </c>
      <c r="BM19">
        <v>3.55</v>
      </c>
      <c r="BN19">
        <v>3.6</v>
      </c>
      <c r="BO19">
        <v>3.65</v>
      </c>
      <c r="BP19">
        <v>3.7</v>
      </c>
      <c r="BQ19">
        <v>3.75</v>
      </c>
      <c r="BR19">
        <v>3.8</v>
      </c>
      <c r="BS19">
        <v>3.85</v>
      </c>
      <c r="BT19">
        <v>3.9</v>
      </c>
      <c r="BU19">
        <v>3.95</v>
      </c>
      <c r="BV19">
        <v>4</v>
      </c>
      <c r="BW19">
        <v>4.05</v>
      </c>
      <c r="BX19">
        <v>4.0999999999999996</v>
      </c>
      <c r="BY19">
        <v>4.1500000000000004</v>
      </c>
      <c r="BZ19">
        <v>4.2</v>
      </c>
      <c r="CA19">
        <v>4.25</v>
      </c>
      <c r="CB19">
        <v>4.3</v>
      </c>
      <c r="CC19">
        <v>4.3499999999999996</v>
      </c>
      <c r="CD19">
        <v>4.4000000000000004</v>
      </c>
      <c r="CE19">
        <v>4.45</v>
      </c>
      <c r="CF19">
        <v>4.5</v>
      </c>
      <c r="CG19">
        <v>4.55</v>
      </c>
      <c r="CH19">
        <v>4.5999999999999996</v>
      </c>
      <c r="CI19">
        <v>4.6500000000000004</v>
      </c>
      <c r="CJ19">
        <v>4.7</v>
      </c>
      <c r="CK19">
        <v>4.75</v>
      </c>
      <c r="CL19">
        <v>4.8</v>
      </c>
      <c r="CM19">
        <v>4.8499999999999996</v>
      </c>
      <c r="CN19">
        <v>4.9000000000000004</v>
      </c>
      <c r="CO19">
        <v>4.95</v>
      </c>
      <c r="CP19">
        <v>5</v>
      </c>
    </row>
    <row r="20" spans="1:94">
      <c r="A20" t="s">
        <v>27</v>
      </c>
      <c r="B20">
        <f>B$3*B8</f>
        <v>1100</v>
      </c>
      <c r="C20">
        <f t="shared" ref="C20:J20" si="19">C$3*C8</f>
        <v>2747.1052799999998</v>
      </c>
      <c r="D20">
        <f t="shared" si="19"/>
        <v>6400.1055999999971</v>
      </c>
      <c r="E20">
        <f t="shared" si="19"/>
        <v>20034.182269999994</v>
      </c>
      <c r="F20">
        <f t="shared" si="19"/>
        <v>51200</v>
      </c>
      <c r="G20">
        <f t="shared" si="19"/>
        <v>150015.83615999998</v>
      </c>
      <c r="H20">
        <f t="shared" si="19"/>
        <v>371055.53407999984</v>
      </c>
      <c r="I20">
        <f t="shared" si="19"/>
        <v>816043.78624000051</v>
      </c>
      <c r="J20">
        <f t="shared" si="19"/>
        <v>1632586.7520000006</v>
      </c>
      <c r="K20">
        <f>K$3*K8</f>
        <v>3051520</v>
      </c>
      <c r="L20">
        <f t="shared" si="18"/>
        <v>6102703.3016300006</v>
      </c>
      <c r="N20">
        <f>$O$10 + $O$11 *N19 + $O$12 * POWER(N19,2) + $O$13 * POWER(N19,3) + $O$14 * POWER(N19,4) + $O$15 * POWER(N19,5) + $O$16 * POWER(N19,6)</f>
        <v>1099.0519650448114</v>
      </c>
      <c r="O20">
        <f t="shared" ref="O20:W20" si="20">$O$10 + $O$11 *O19 + $O$12 * POWER(O19,2) + $O$13 * POWER(O19,3) + $O$14 * POWER(O19,4) + $O$15 * POWER(O19,5) + $O$16 * POWER(O19,6)</f>
        <v>1040.3091578191841</v>
      </c>
      <c r="P20">
        <f t="shared" si="20"/>
        <v>992.24469762671731</v>
      </c>
      <c r="Q20">
        <f t="shared" ref="Q20:CB20" si="21">$O$10 + $O$11 *Q19 + $O$12 * POWER(Q19,2) + $O$13 * POWER(Q19,3) + $O$14 * POWER(Q19,4) + $O$15 * POWER(Q19,5) + $O$16 * POWER(Q19,6)</f>
        <v>953.29053558562862</v>
      </c>
      <c r="R20">
        <f t="shared" si="21"/>
        <v>922.04406295018953</v>
      </c>
      <c r="S20">
        <f t="shared" si="21"/>
        <v>897.2569800393544</v>
      </c>
      <c r="T20">
        <f t="shared" si="21"/>
        <v>877.82452564157006</v>
      </c>
      <c r="U20">
        <f t="shared" si="21"/>
        <v>862.77506689573443</v>
      </c>
      <c r="V20">
        <f t="shared" si="21"/>
        <v>851.26004964828064</v>
      </c>
      <c r="W20">
        <f t="shared" si="21"/>
        <v>842.54430928648605</v>
      </c>
      <c r="X20">
        <f t="shared" si="21"/>
        <v>835.99674204786425</v>
      </c>
      <c r="Y20">
        <f t="shared" si="21"/>
        <v>831.08133680579522</v>
      </c>
      <c r="Z20">
        <f t="shared" si="21"/>
        <v>827.34856733123377</v>
      </c>
      <c r="AA20">
        <f t="shared" si="21"/>
        <v>824.42714503059744</v>
      </c>
      <c r="AB20">
        <f t="shared" si="21"/>
        <v>822.01613215988482</v>
      </c>
      <c r="AC20">
        <f t="shared" si="21"/>
        <v>819.87741551487534</v>
      </c>
      <c r="AD20">
        <f t="shared" si="21"/>
        <v>817.82854059743795</v>
      </c>
      <c r="AE20">
        <f t="shared" si="21"/>
        <v>815.7359062581038</v>
      </c>
      <c r="AF20">
        <f t="shared" si="21"/>
        <v>813.50831981486499</v>
      </c>
      <c r="AG20">
        <f t="shared" si="21"/>
        <v>811.09091264777589</v>
      </c>
      <c r="AH20">
        <f t="shared" si="21"/>
        <v>808.45941627025604</v>
      </c>
      <c r="AI20">
        <f t="shared" si="21"/>
        <v>805.61479887598443</v>
      </c>
      <c r="AJ20">
        <f t="shared" si="21"/>
        <v>802.57826236237088</v>
      </c>
      <c r="AK20">
        <f t="shared" si="21"/>
        <v>799.38659983008256</v>
      </c>
      <c r="AL20">
        <f t="shared" si="21"/>
        <v>796.08791355842322</v>
      </c>
      <c r="AM20">
        <f t="shared" si="21"/>
        <v>792.73769345753317</v>
      </c>
      <c r="AN20">
        <f t="shared" si="21"/>
        <v>789.3952559959007</v>
      </c>
      <c r="AO20">
        <f t="shared" si="21"/>
        <v>786.1205436047976</v>
      </c>
      <c r="AP20">
        <f t="shared" si="21"/>
        <v>782.97128455839265</v>
      </c>
      <c r="AQ20">
        <f t="shared" si="21"/>
        <v>780.0005133302775</v>
      </c>
      <c r="AR20">
        <f t="shared" si="21"/>
        <v>777.25445142577519</v>
      </c>
      <c r="AS20">
        <f t="shared" si="21"/>
        <v>774.77074869120952</v>
      </c>
      <c r="AT20">
        <f t="shared" si="21"/>
        <v>772.57708509815893</v>
      </c>
      <c r="AU20">
        <f t="shared" si="21"/>
        <v>770.69013300518964</v>
      </c>
      <c r="AV20">
        <f t="shared" si="21"/>
        <v>769.11487989429224</v>
      </c>
      <c r="AW20">
        <f t="shared" si="21"/>
        <v>767.84431158502412</v>
      </c>
      <c r="AX20">
        <f t="shared" si="21"/>
        <v>766.85945592351527</v>
      </c>
      <c r="AY20">
        <f t="shared" si="21"/>
        <v>766.12978694832418</v>
      </c>
      <c r="AZ20">
        <f t="shared" si="21"/>
        <v>765.6139895324668</v>
      </c>
      <c r="BA20">
        <f t="shared" si="21"/>
        <v>765.26108450089305</v>
      </c>
      <c r="BB20">
        <f t="shared" si="21"/>
        <v>765.01191422529519</v>
      </c>
      <c r="BC20">
        <f t="shared" si="21"/>
        <v>764.80098869393623</v>
      </c>
      <c r="BD20">
        <f t="shared" si="21"/>
        <v>764.55869205851559</v>
      </c>
      <c r="BE20">
        <f t="shared" si="21"/>
        <v>764.21384965624748</v>
      </c>
      <c r="BF20">
        <f t="shared" si="21"/>
        <v>763.69665550928767</v>
      </c>
      <c r="BG20">
        <f t="shared" si="21"/>
        <v>762.94196029911836</v>
      </c>
      <c r="BH20">
        <f t="shared" si="21"/>
        <v>761.89291981829592</v>
      </c>
      <c r="BI20">
        <f t="shared" si="21"/>
        <v>760.50500389697117</v>
      </c>
      <c r="BJ20">
        <f t="shared" si="21"/>
        <v>758.75036580685992</v>
      </c>
      <c r="BK20">
        <f t="shared" si="21"/>
        <v>756.62257214061538</v>
      </c>
      <c r="BL20">
        <f t="shared" si="21"/>
        <v>754.14169316765037</v>
      </c>
      <c r="BM20">
        <f t="shared" si="21"/>
        <v>751.35975366573985</v>
      </c>
      <c r="BN20">
        <f t="shared" si="21"/>
        <v>748.3665442293568</v>
      </c>
      <c r="BO20">
        <f t="shared" si="21"/>
        <v>745.29579305391235</v>
      </c>
      <c r="BP20">
        <f t="shared" si="21"/>
        <v>742.33169819613977</v>
      </c>
      <c r="BQ20">
        <f t="shared" si="21"/>
        <v>739.71582031033176</v>
      </c>
      <c r="BR20">
        <f t="shared" si="21"/>
        <v>737.75433586118743</v>
      </c>
      <c r="BS20">
        <f t="shared" si="21"/>
        <v>736.82565081262146</v>
      </c>
      <c r="BT20">
        <f t="shared" si="21"/>
        <v>737.3883747930231</v>
      </c>
      <c r="BU20">
        <f t="shared" si="21"/>
        <v>739.98965573610622</v>
      </c>
      <c r="BV20">
        <f t="shared" si="21"/>
        <v>745.27387499809265</v>
      </c>
      <c r="BW20">
        <f t="shared" si="21"/>
        <v>753.99170295175281</v>
      </c>
      <c r="BX20">
        <f t="shared" si="21"/>
        <v>767.00951505501871</v>
      </c>
      <c r="BY20">
        <f t="shared" si="21"/>
        <v>785.31916839830228</v>
      </c>
      <c r="BZ20">
        <f t="shared" si="21"/>
        <v>810.04813872475643</v>
      </c>
      <c r="CA20">
        <f t="shared" si="21"/>
        <v>842.47001793008531</v>
      </c>
      <c r="CB20">
        <f t="shared" si="21"/>
        <v>884.01537203509361</v>
      </c>
      <c r="CC20">
        <f t="shared" ref="CC20:CP20" si="22">$O$10 + $O$11 *CC19 + $O$12 * POWER(CC19,2) + $O$13 * POWER(CC19,3) + $O$14 * POWER(CC19,4) + $O$15 * POWER(CC19,5) + $O$16 * POWER(CC19,6)</f>
        <v>936.28295963670826</v>
      </c>
      <c r="CD20">
        <f t="shared" si="22"/>
        <v>1001.0513108358427</v>
      </c>
      <c r="CE20">
        <f t="shared" si="22"/>
        <v>1080.2906666386698</v>
      </c>
      <c r="CF20">
        <f t="shared" si="22"/>
        <v>1176.1752788343001</v>
      </c>
      <c r="CG20">
        <f t="shared" si="22"/>
        <v>1291.0960703537567</v>
      </c>
      <c r="CH20">
        <f t="shared" si="22"/>
        <v>1427.6736560976715</v>
      </c>
      <c r="CI20">
        <f t="shared" si="22"/>
        <v>1588.7717242443468</v>
      </c>
      <c r="CJ20">
        <f t="shared" si="22"/>
        <v>1777.5107780352118</v>
      </c>
      <c r="CK20">
        <f t="shared" si="22"/>
        <v>1997.2822380309808</v>
      </c>
      <c r="CL20">
        <f t="shared" si="22"/>
        <v>2251.7629048512317</v>
      </c>
      <c r="CM20">
        <f t="shared" si="22"/>
        <v>2544.9297823843081</v>
      </c>
      <c r="CN20">
        <f t="shared" si="22"/>
        <v>2881.0752614753437</v>
      </c>
      <c r="CO20">
        <f t="shared" si="22"/>
        <v>3264.8226640901994</v>
      </c>
      <c r="CP20">
        <f>$O$10 + $O$11 *CP19 + $O$12 * POWER(CP19,2) + $O$13 * POWER(CP19,3) + $O$14 * POWER(CP19,4) + $O$15 * POWER(CP19,5) + $O$16 * POWER(CP19,6)</f>
        <v>3701.1421479601413</v>
      </c>
    </row>
    <row r="21" spans="1:94">
      <c r="N21">
        <v>1100</v>
      </c>
      <c r="O21">
        <v>920</v>
      </c>
      <c r="P21">
        <v>850</v>
      </c>
      <c r="Q21">
        <v>830</v>
      </c>
      <c r="R21">
        <v>800</v>
      </c>
      <c r="S21">
        <v>785</v>
      </c>
      <c r="T21">
        <v>770</v>
      </c>
      <c r="U21">
        <v>760</v>
      </c>
      <c r="V21">
        <v>750</v>
      </c>
      <c r="W21">
        <v>745</v>
      </c>
    </row>
    <row r="22" spans="1:94">
      <c r="B22">
        <f>$O$10 + $O$11 *B2 + $O$12 * POWER(B2,2) + $O$13 * POWER(B2,3) + $O$14 * POWER(B2,4) + $O$15 * POWER(B2,5) + $O$16 * POWER(B2,6)</f>
        <v>1099.0519650448114</v>
      </c>
      <c r="C22">
        <f t="shared" ref="C22:K22" si="23">$O$10 + $O$11 *C2 + $O$12 * POWER(C2,2) + $O$13 * POWER(C2,3) + $O$14 * POWER(C2,4) + $O$15 * POWER(C2,5) + $O$16 * POWER(C2,6)</f>
        <v>922.04406295018953</v>
      </c>
      <c r="D22">
        <f t="shared" si="23"/>
        <v>851.26004964828064</v>
      </c>
      <c r="E22">
        <f t="shared" si="23"/>
        <v>822.01613215988482</v>
      </c>
      <c r="F22">
        <f t="shared" si="23"/>
        <v>808.45941627025604</v>
      </c>
      <c r="G22">
        <f t="shared" si="23"/>
        <v>782.97128455839265</v>
      </c>
      <c r="H22">
        <f t="shared" si="23"/>
        <v>766.85945592351527</v>
      </c>
      <c r="I22">
        <f t="shared" si="23"/>
        <v>763.69665550928767</v>
      </c>
      <c r="J22">
        <f t="shared" si="23"/>
        <v>748.3665442293568</v>
      </c>
      <c r="K22">
        <f t="shared" si="23"/>
        <v>745.27387499809265</v>
      </c>
    </row>
    <row r="23" spans="1:94">
      <c r="A23" t="s">
        <v>29</v>
      </c>
      <c r="B23">
        <f>POWER(B22 - B3,2)</f>
        <v>0.89877027625951156</v>
      </c>
      <c r="C23">
        <f t="shared" ref="C23:K23" si="24">POWER(C22 - C3,2)</f>
        <v>4.1781933443375143</v>
      </c>
      <c r="D23">
        <f t="shared" si="24"/>
        <v>1.5877251161321697</v>
      </c>
      <c r="E23">
        <f t="shared" si="24"/>
        <v>63.742145688425445</v>
      </c>
      <c r="F23">
        <f>POWER(F22 - F3,2)</f>
        <v>71.561723633472653</v>
      </c>
      <c r="G23">
        <f t="shared" si="24"/>
        <v>4.1156863430160904</v>
      </c>
      <c r="H23">
        <f t="shared" si="24"/>
        <v>9.8630170963433255</v>
      </c>
      <c r="I23">
        <f t="shared" si="24"/>
        <v>13.665261954346853</v>
      </c>
      <c r="J23">
        <f t="shared" si="24"/>
        <v>2.6681777546475547</v>
      </c>
      <c r="K23">
        <f t="shared" si="24"/>
        <v>7.500751458024979E-2</v>
      </c>
      <c r="L23" s="21">
        <f>MAX(B23:K23)</f>
        <v>71.561723633472653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1</vt:lpstr>
      <vt:lpstr>задача 2(квадрат)</vt:lpstr>
      <vt:lpstr>задача 2(куб)</vt:lpstr>
      <vt:lpstr>задача 2(4 степень)</vt:lpstr>
      <vt:lpstr>задача 2(6 степень)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2024-03-13T06:38:57Z</dcterms:modified>
</cp:coreProperties>
</file>