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W21" i="1"/>
  <c r="W22"/>
  <c r="W20"/>
  <c r="R21"/>
  <c r="R22"/>
  <c r="R20"/>
  <c r="L21"/>
  <c r="L22"/>
  <c r="L20"/>
  <c r="E21"/>
  <c r="F21" s="1"/>
  <c r="H21" s="1"/>
  <c r="E22"/>
  <c r="F22" s="1"/>
  <c r="H22" s="1"/>
  <c r="G22"/>
  <c r="G21"/>
  <c r="H20"/>
  <c r="F20"/>
  <c r="G20"/>
  <c r="E20"/>
  <c r="S14"/>
  <c r="S15"/>
  <c r="S13"/>
  <c r="R13"/>
  <c r="J15"/>
  <c r="I15"/>
  <c r="J14"/>
  <c r="I14"/>
  <c r="I13"/>
  <c r="K13" s="1"/>
  <c r="J13"/>
  <c r="Q6"/>
  <c r="Q7"/>
  <c r="Q8"/>
  <c r="N7"/>
  <c r="N8"/>
  <c r="N6"/>
  <c r="G8"/>
  <c r="F8"/>
  <c r="G7"/>
  <c r="F7"/>
  <c r="G6"/>
  <c r="F6"/>
  <c r="M13" l="1"/>
  <c r="L13"/>
  <c r="K15"/>
  <c r="M15" s="1"/>
  <c r="L15"/>
  <c r="K14"/>
  <c r="M14" s="1"/>
  <c r="L14"/>
</calcChain>
</file>

<file path=xl/sharedStrings.xml><?xml version="1.0" encoding="utf-8"?>
<sst xmlns="http://schemas.openxmlformats.org/spreadsheetml/2006/main" count="55" uniqueCount="44">
  <si>
    <t>x</t>
  </si>
  <si>
    <t>y</t>
  </si>
  <si>
    <t>z</t>
  </si>
  <si>
    <t>a</t>
  </si>
  <si>
    <t>b</t>
  </si>
  <si>
    <t>Задание 1</t>
  </si>
  <si>
    <t>Задание 2</t>
  </si>
  <si>
    <t>c</t>
  </si>
  <si>
    <t>f(x)</t>
  </si>
  <si>
    <t>Задание 3</t>
  </si>
  <si>
    <t>Задание 4</t>
  </si>
  <si>
    <t>x1</t>
  </si>
  <si>
    <t>y1</t>
  </si>
  <si>
    <t>x2</t>
  </si>
  <si>
    <t>y2</t>
  </si>
  <si>
    <t>x3</t>
  </si>
  <si>
    <t>y3</t>
  </si>
  <si>
    <t>d1</t>
  </si>
  <si>
    <t>d2</t>
  </si>
  <si>
    <t>P</t>
  </si>
  <si>
    <t>S</t>
  </si>
  <si>
    <t>Задание 5</t>
  </si>
  <si>
    <t>m1</t>
  </si>
  <si>
    <t>m2</t>
  </si>
  <si>
    <t>distance</t>
  </si>
  <si>
    <t>G</t>
  </si>
  <si>
    <t>F</t>
  </si>
  <si>
    <t>Задание 6</t>
  </si>
  <si>
    <t>h</t>
  </si>
  <si>
    <t>апофема</t>
  </si>
  <si>
    <t>S бок</t>
  </si>
  <si>
    <t>S осн</t>
  </si>
  <si>
    <t>S полн</t>
  </si>
  <si>
    <t>Задание 7</t>
  </si>
  <si>
    <t xml:space="preserve">Задание 8 </t>
  </si>
  <si>
    <t>course V</t>
  </si>
  <si>
    <t>boat V</t>
  </si>
  <si>
    <t>t по реке</t>
  </si>
  <si>
    <t>t по озеру</t>
  </si>
  <si>
    <t>Задание 9</t>
  </si>
  <si>
    <t>сумма</t>
  </si>
  <si>
    <t>курс</t>
  </si>
  <si>
    <t>коммисия</t>
  </si>
  <si>
    <t>Юани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</si>
</sst>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4:W22"/>
  <sheetViews>
    <sheetView tabSelected="1" workbookViewId="0">
      <selection activeCell="W23" sqref="W23"/>
    </sheetView>
  </sheetViews>
  <sheetFormatPr defaultRowHeight="15"/>
  <cols>
    <col min="7" max="7" width="10" bestFit="1" customWidth="1"/>
    <col min="17" max="17" width="10.140625" customWidth="1"/>
    <col min="22" max="22" width="10.140625" customWidth="1"/>
    <col min="2000" max="2000" width="2.7109375" customWidth="1"/>
  </cols>
  <sheetData>
    <row r="4" spans="3:19">
      <c r="C4" s="12" t="s">
        <v>5</v>
      </c>
      <c r="D4" s="13"/>
      <c r="E4" s="2"/>
      <c r="F4" s="2"/>
      <c r="G4" s="3"/>
      <c r="J4" s="12" t="s">
        <v>6</v>
      </c>
      <c r="K4" s="13"/>
      <c r="L4" s="2"/>
      <c r="M4" s="2"/>
      <c r="N4" s="3"/>
      <c r="P4" s="10" t="s">
        <v>9</v>
      </c>
      <c r="Q4" s="14"/>
    </row>
    <row r="5" spans="3:19">
      <c r="C5" s="1" t="s">
        <v>0</v>
      </c>
      <c r="D5" s="2" t="s">
        <v>1</v>
      </c>
      <c r="E5" s="2" t="s">
        <v>2</v>
      </c>
      <c r="F5" s="2" t="s">
        <v>3</v>
      </c>
      <c r="G5" s="3" t="s">
        <v>4</v>
      </c>
      <c r="J5" s="1" t="s">
        <v>3</v>
      </c>
      <c r="K5" s="2" t="s">
        <v>4</v>
      </c>
      <c r="L5" s="2" t="s">
        <v>7</v>
      </c>
      <c r="M5" s="2" t="s">
        <v>0</v>
      </c>
      <c r="N5" s="3" t="s">
        <v>8</v>
      </c>
      <c r="P5" s="1" t="s">
        <v>0</v>
      </c>
      <c r="Q5" s="3" t="s">
        <v>8</v>
      </c>
    </row>
    <row r="6" spans="3:19">
      <c r="C6" s="4">
        <v>1</v>
      </c>
      <c r="D6" s="5">
        <v>2</v>
      </c>
      <c r="E6" s="5">
        <v>3</v>
      </c>
      <c r="F6" s="5">
        <f>(POWER(ABS(C6-1),1/3) + COS(D6)) / (TAN(D6) + SINH(D6))</f>
        <v>-0.28862595841757671</v>
      </c>
      <c r="G6" s="6">
        <f>LN(POWER(ABS(E6-1),1/2)) + POWER(ABS(D6),1/3) / POWER(1 + POWER(E6,2),1/2) + SIN(D6) * SIN(C6)</f>
        <v>1.5101430104801099</v>
      </c>
      <c r="J6" s="4">
        <v>2</v>
      </c>
      <c r="K6" s="5">
        <v>1</v>
      </c>
      <c r="L6" s="5">
        <v>-1</v>
      </c>
      <c r="M6" s="5">
        <v>4</v>
      </c>
      <c r="N6" s="6">
        <f>POWER((POWER(M6,2) + $J$6 * M6)/$K$6 + $L$6 * POWER(M6,2),1/2)</f>
        <v>2.8284271247461903</v>
      </c>
      <c r="P6" s="4">
        <v>4</v>
      </c>
      <c r="Q6" s="6">
        <f>POWER(TAN(P6),2) * ABS(LN(POWER(P6,2)))</f>
        <v>3.716794149470692</v>
      </c>
    </row>
    <row r="7" spans="3:19">
      <c r="C7" s="4">
        <v>4</v>
      </c>
      <c r="D7" s="5">
        <v>-2</v>
      </c>
      <c r="E7" s="5">
        <v>8</v>
      </c>
      <c r="F7" s="5">
        <f t="shared" ref="F7:F8" si="0">(POWER(ABS(C7-1),1/3) + COS(D7)) / (TAN(D7) + SINH(D7))</f>
        <v>-0.71167159991831974</v>
      </c>
      <c r="G7" s="6">
        <f t="shared" ref="G7:G8" si="1">LN(POWER(ABS(E7-1),1/2)) + POWER(ABS(D7),1/3) / POWER(1 + POWER(E7,2),1/2) + SIN(D7) * SIN(C7)</f>
        <v>1.8173876091534784</v>
      </c>
      <c r="J7" s="4"/>
      <c r="K7" s="5"/>
      <c r="L7" s="5"/>
      <c r="M7" s="5">
        <v>41</v>
      </c>
      <c r="N7" s="6">
        <f>POWER((POWER(M7,2) + $J$6 * M7)/$K$6 + $L$6 * POWER(M7,2),1/2)</f>
        <v>9.0553851381374173</v>
      </c>
      <c r="P7" s="4">
        <v>2</v>
      </c>
      <c r="Q7" s="6">
        <f t="shared" ref="Q7:Q8" si="2">POWER(TAN(P7),2) * ABS(LN(POWER(P7,2)))</f>
        <v>6.6187226942986044</v>
      </c>
    </row>
    <row r="8" spans="3:19">
      <c r="C8" s="7">
        <v>-5</v>
      </c>
      <c r="D8" s="8">
        <v>-7</v>
      </c>
      <c r="E8" s="8">
        <v>-2</v>
      </c>
      <c r="F8" s="8">
        <f>(POWER(ABS(C8-1),1/3) + COS(D8)) / (TAN(D8) + SINH(D8))</f>
        <v>-4.6815022439339144E-3</v>
      </c>
      <c r="G8" s="9">
        <f>LN(POWER(ABS(E8-1),1/2)) + POWER(ABS(D8),1/3) / POWER(1 + POWER(E8,2),1/2) + SIN(D8) * SIN(C8)</f>
        <v>0.77479457888586478</v>
      </c>
      <c r="J8" s="7"/>
      <c r="K8" s="8"/>
      <c r="L8" s="8"/>
      <c r="M8" s="8">
        <v>13</v>
      </c>
      <c r="N8" s="9">
        <f>POWER((POWER(M8,2) + $J$6 * M8)/$K$6 + $L$6 * POWER(M8,2),1/2)</f>
        <v>5.0990195135927845</v>
      </c>
      <c r="P8" s="7">
        <v>3</v>
      </c>
      <c r="Q8" s="9">
        <f t="shared" si="2"/>
        <v>4.4646542025500183E-2</v>
      </c>
    </row>
    <row r="11" spans="3:19">
      <c r="C11" s="12" t="s">
        <v>10</v>
      </c>
      <c r="D11" s="13"/>
      <c r="E11" s="2"/>
      <c r="F11" s="2"/>
      <c r="G11" s="2"/>
      <c r="H11" s="2"/>
      <c r="I11" s="2"/>
      <c r="J11" s="2"/>
      <c r="K11" s="2"/>
      <c r="L11" s="2"/>
      <c r="M11" s="3"/>
      <c r="O11" s="10" t="s">
        <v>21</v>
      </c>
      <c r="P11" s="11"/>
      <c r="Q11" s="2"/>
      <c r="R11" s="2"/>
      <c r="S11" s="3"/>
    </row>
    <row r="12" spans="3:19">
      <c r="C12" s="1" t="s">
        <v>11</v>
      </c>
      <c r="D12" s="2" t="s">
        <v>12</v>
      </c>
      <c r="E12" s="2" t="s">
        <v>13</v>
      </c>
      <c r="F12" s="2" t="s">
        <v>14</v>
      </c>
      <c r="G12" s="2" t="s">
        <v>15</v>
      </c>
      <c r="H12" s="2" t="s">
        <v>16</v>
      </c>
      <c r="I12" s="2" t="s">
        <v>3</v>
      </c>
      <c r="J12" s="2" t="s">
        <v>17</v>
      </c>
      <c r="K12" s="2" t="s">
        <v>18</v>
      </c>
      <c r="L12" s="2" t="s">
        <v>19</v>
      </c>
      <c r="M12" s="3" t="s">
        <v>20</v>
      </c>
      <c r="O12" s="1" t="s">
        <v>22</v>
      </c>
      <c r="P12" s="2" t="s">
        <v>23</v>
      </c>
      <c r="Q12" s="2" t="s">
        <v>24</v>
      </c>
      <c r="R12" s="2" t="s">
        <v>25</v>
      </c>
      <c r="S12" s="3" t="s">
        <v>26</v>
      </c>
    </row>
    <row r="13" spans="3:19">
      <c r="C13" s="4">
        <v>0</v>
      </c>
      <c r="D13" s="5">
        <v>0</v>
      </c>
      <c r="E13" s="5">
        <v>0</v>
      </c>
      <c r="F13" s="5">
        <v>5</v>
      </c>
      <c r="G13" s="5">
        <v>5</v>
      </c>
      <c r="H13" s="5">
        <v>0</v>
      </c>
      <c r="I13" s="5">
        <f>POWER(POWER(E13-C13,2) + POWER(F13 - D13,2),1/2)</f>
        <v>5</v>
      </c>
      <c r="J13" s="5">
        <f>POWER(POWER(G13-E13,2) + POWER(H13 - F13,2),1/2)</f>
        <v>7.0710678118654755</v>
      </c>
      <c r="K13" s="5">
        <f>POWER(POWER(I13,2) + 1/2 * POWER(J13,2),1/2)</f>
        <v>7.0710678118654755</v>
      </c>
      <c r="L13" s="5">
        <f>I13*4</f>
        <v>20</v>
      </c>
      <c r="M13" s="6">
        <f>J13*K13*1/2</f>
        <v>25.000000000000004</v>
      </c>
      <c r="O13" s="4">
        <v>10</v>
      </c>
      <c r="P13" s="5">
        <v>20</v>
      </c>
      <c r="Q13" s="5">
        <v>10</v>
      </c>
      <c r="R13" s="5">
        <f>6.67 * POWER(10,-11)</f>
        <v>6.67E-11</v>
      </c>
      <c r="S13" s="6">
        <f>$R$13 * (O13 * P13) / POWER(Q13,2)</f>
        <v>1.334E-10</v>
      </c>
    </row>
    <row r="14" spans="3:19">
      <c r="C14" s="4">
        <v>0</v>
      </c>
      <c r="D14" s="5">
        <v>0</v>
      </c>
      <c r="E14" s="5">
        <v>10</v>
      </c>
      <c r="F14" s="5">
        <v>2.5</v>
      </c>
      <c r="G14" s="5">
        <v>2.5</v>
      </c>
      <c r="H14" s="5">
        <v>10</v>
      </c>
      <c r="I14" s="5">
        <f>POWER(POWER(E14-C14,2) + POWER(F14 - D14,2),1/2)</f>
        <v>10.307764064044152</v>
      </c>
      <c r="J14" s="5">
        <f>POWER(POWER(G14-E14,2) + POWER(H14 - F14,2),1/2)</f>
        <v>10.606601717798213</v>
      </c>
      <c r="K14" s="5">
        <f>POWER(POWER(I14,2) + 1/2 * POWER(J14,2),1/2)</f>
        <v>12.747548783981964</v>
      </c>
      <c r="L14" s="5">
        <f>I14*4</f>
        <v>41.231056256176608</v>
      </c>
      <c r="M14" s="6">
        <f>J14*K14*1/2</f>
        <v>67.604086414949805</v>
      </c>
      <c r="O14" s="4">
        <v>20</v>
      </c>
      <c r="P14" s="5">
        <v>100</v>
      </c>
      <c r="Q14" s="5">
        <v>5</v>
      </c>
      <c r="R14" s="5"/>
      <c r="S14" s="6">
        <f>$R$13 * (O14 * P14) / POWER(Q14,2)</f>
        <v>5.3359999999999998E-9</v>
      </c>
    </row>
    <row r="15" spans="3:19">
      <c r="C15" s="7">
        <v>0</v>
      </c>
      <c r="D15" s="8">
        <v>0</v>
      </c>
      <c r="E15" s="8">
        <v>1</v>
      </c>
      <c r="F15" s="8">
        <v>6</v>
      </c>
      <c r="G15" s="8">
        <v>6</v>
      </c>
      <c r="H15" s="8">
        <v>1</v>
      </c>
      <c r="I15" s="8">
        <f>POWER(POWER(E15-C15,2) + POWER(F15 - D15,2),1/2)</f>
        <v>6.0827625302982193</v>
      </c>
      <c r="J15" s="8">
        <f>POWER(POWER(G15-E15,2) + POWER(H15 - F15,2),1/2)</f>
        <v>7.0710678118654755</v>
      </c>
      <c r="K15" s="8">
        <f>POWER(POWER(I15,2) + 1/2 * POWER(J15,2),1/2)</f>
        <v>7.8740078740118111</v>
      </c>
      <c r="L15" s="8">
        <f>I15*4</f>
        <v>24.331050121192877</v>
      </c>
      <c r="M15" s="9">
        <f>J15*K15*1/2</f>
        <v>27.838821814150112</v>
      </c>
      <c r="O15" s="7">
        <v>135</v>
      </c>
      <c r="P15" s="8">
        <v>123</v>
      </c>
      <c r="Q15" s="8">
        <v>12</v>
      </c>
      <c r="R15" s="8"/>
      <c r="S15" s="9">
        <f>$R$13 * (O15 * P15) / POWER(Q15,2)</f>
        <v>7.6913437500000004E-9</v>
      </c>
    </row>
    <row r="18" spans="3:23">
      <c r="C18" s="1" t="s">
        <v>27</v>
      </c>
      <c r="D18" s="2"/>
      <c r="E18" s="2"/>
      <c r="F18" s="2"/>
      <c r="G18" s="2"/>
      <c r="H18" s="3"/>
      <c r="J18" s="1" t="s">
        <v>33</v>
      </c>
      <c r="K18" s="2"/>
      <c r="L18" s="3"/>
      <c r="N18" s="1" t="s">
        <v>34</v>
      </c>
      <c r="O18" s="2"/>
      <c r="P18" s="2"/>
      <c r="Q18" s="2"/>
      <c r="R18" s="3"/>
      <c r="T18" t="s">
        <v>39</v>
      </c>
    </row>
    <row r="19" spans="3:23">
      <c r="C19" s="1" t="s">
        <v>3</v>
      </c>
      <c r="D19" s="2" t="s">
        <v>28</v>
      </c>
      <c r="E19" s="2" t="s">
        <v>29</v>
      </c>
      <c r="F19" s="2" t="s">
        <v>30</v>
      </c>
      <c r="G19" s="2" t="s">
        <v>31</v>
      </c>
      <c r="H19" s="3" t="s">
        <v>32</v>
      </c>
      <c r="J19" s="1" t="s">
        <v>11</v>
      </c>
      <c r="K19" s="2" t="s">
        <v>13</v>
      </c>
      <c r="L19" s="3" t="s">
        <v>24</v>
      </c>
      <c r="N19" s="1" t="s">
        <v>36</v>
      </c>
      <c r="O19" s="2" t="s">
        <v>35</v>
      </c>
      <c r="P19" s="2" t="s">
        <v>37</v>
      </c>
      <c r="Q19" s="2" t="s">
        <v>38</v>
      </c>
      <c r="R19" s="3" t="s">
        <v>20</v>
      </c>
      <c r="T19" t="s">
        <v>40</v>
      </c>
      <c r="U19" t="s">
        <v>41</v>
      </c>
      <c r="V19" t="s">
        <v>42</v>
      </c>
      <c r="W19" t="s">
        <v>43</v>
      </c>
    </row>
    <row r="20" spans="3:23">
      <c r="C20" s="4">
        <v>4</v>
      </c>
      <c r="D20" s="5">
        <v>5</v>
      </c>
      <c r="E20" s="5">
        <f>POWER(POWER(C20/2,2) + POWER(D20,2),1/2)</f>
        <v>5.3851648071345037</v>
      </c>
      <c r="F20" s="5">
        <f>1/2 * E20 * C20 * 4</f>
        <v>43.08131845707603</v>
      </c>
      <c r="G20" s="5">
        <f>POWER(C20,2)</f>
        <v>16</v>
      </c>
      <c r="H20" s="6">
        <f>F20+G20</f>
        <v>59.08131845707603</v>
      </c>
      <c r="J20" s="4">
        <v>1</v>
      </c>
      <c r="K20" s="5">
        <v>2</v>
      </c>
      <c r="L20" s="6">
        <f>ABS(K20-J20)</f>
        <v>1</v>
      </c>
      <c r="N20" s="4">
        <v>5</v>
      </c>
      <c r="O20" s="5">
        <v>2</v>
      </c>
      <c r="P20" s="5">
        <v>15</v>
      </c>
      <c r="Q20" s="5">
        <v>20</v>
      </c>
      <c r="R20" s="6">
        <f>N20*Q20 + (N20-O20) * P20</f>
        <v>145</v>
      </c>
      <c r="T20">
        <v>1000</v>
      </c>
      <c r="U20">
        <v>13.14</v>
      </c>
      <c r="V20">
        <v>0.1</v>
      </c>
      <c r="W20">
        <f>T20*$U$20*(1-V20)</f>
        <v>11826</v>
      </c>
    </row>
    <row r="21" spans="3:23">
      <c r="C21" s="4">
        <v>10</v>
      </c>
      <c r="D21" s="5">
        <v>2</v>
      </c>
      <c r="E21" s="5">
        <f t="shared" ref="E21:E22" si="3">POWER(POWER(C21/2,2) + POWER(D21,2),1/2)</f>
        <v>5.3851648071345037</v>
      </c>
      <c r="F21" s="5">
        <f t="shared" ref="F21:F22" si="4">1/2 * E21 * C21 * 4</f>
        <v>107.70329614269008</v>
      </c>
      <c r="G21" s="5">
        <f>POWER(C21,2)</f>
        <v>100</v>
      </c>
      <c r="H21" s="6">
        <f t="shared" ref="H21:H22" si="5">F21+G21</f>
        <v>207.70329614269008</v>
      </c>
      <c r="J21" s="4">
        <v>10</v>
      </c>
      <c r="K21" s="5">
        <v>15</v>
      </c>
      <c r="L21" s="6">
        <f t="shared" ref="L21:L22" si="6">ABS(K21-J21)</f>
        <v>5</v>
      </c>
      <c r="N21" s="4">
        <v>15</v>
      </c>
      <c r="O21" s="5">
        <v>2</v>
      </c>
      <c r="P21" s="5">
        <v>21</v>
      </c>
      <c r="Q21" s="5">
        <v>54</v>
      </c>
      <c r="R21" s="6">
        <f t="shared" ref="R21:R22" si="7">N21*Q21 + (N21-O21) * P21</f>
        <v>1083</v>
      </c>
      <c r="T21">
        <v>421</v>
      </c>
      <c r="V21">
        <v>0.2</v>
      </c>
      <c r="W21">
        <f t="shared" ref="W21:W22" si="8">T21*$U$20*(1-V21)</f>
        <v>4425.5520000000006</v>
      </c>
    </row>
    <row r="22" spans="3:23">
      <c r="C22" s="7">
        <v>40</v>
      </c>
      <c r="D22" s="8">
        <v>51</v>
      </c>
      <c r="E22" s="8">
        <f t="shared" si="3"/>
        <v>54.78138369920935</v>
      </c>
      <c r="F22" s="8">
        <f t="shared" si="4"/>
        <v>4382.5106959367477</v>
      </c>
      <c r="G22" s="8">
        <f>POWER(C22,2)</f>
        <v>1600</v>
      </c>
      <c r="H22" s="9">
        <f t="shared" si="5"/>
        <v>5982.5106959367477</v>
      </c>
      <c r="J22" s="7">
        <v>12421</v>
      </c>
      <c r="K22" s="8">
        <v>5412</v>
      </c>
      <c r="L22" s="9">
        <f t="shared" si="6"/>
        <v>7009</v>
      </c>
      <c r="N22" s="7">
        <v>12</v>
      </c>
      <c r="O22" s="8">
        <v>4</v>
      </c>
      <c r="P22" s="8">
        <v>41</v>
      </c>
      <c r="Q22" s="8">
        <v>42</v>
      </c>
      <c r="R22" s="9">
        <f t="shared" si="7"/>
        <v>832</v>
      </c>
      <c r="T22">
        <v>145731</v>
      </c>
      <c r="V22">
        <v>0.14000000000000001</v>
      </c>
      <c r="W22">
        <f t="shared" si="8"/>
        <v>1646818.5924</v>
      </c>
    </row>
  </sheetData>
  <mergeCells count="5">
    <mergeCell ref="C4:D4"/>
    <mergeCell ref="J4:K4"/>
    <mergeCell ref="P4:Q4"/>
    <mergeCell ref="O11:P11"/>
    <mergeCell ref="C11:D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2023-10-11T04:52:46Z</dcterms:created>
  <dcterms:modified xsi:type="dcterms:W3CDTF">2023-10-11T06:12:55Z</dcterms:modified>
</cp:coreProperties>
</file>