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3"/>
  </bookViews>
  <sheets>
    <sheet name="Matches" sheetId="1" r:id="rId1"/>
    <sheet name="Quarterfinals" sheetId="2" r:id="rId2"/>
    <sheet name="Semifinals" sheetId="3" r:id="rId3"/>
    <sheet name="Fina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<sst xmlns="http://schemas.openxmlformats.org/spreadsheetml/2006/main" count="1781" uniqueCount="259">
  <si>
    <t>Stage</t>
  </si>
  <si>
    <t>Date</t>
  </si>
  <si>
    <t>Team 1</t>
  </si>
  <si>
    <t>Team 2</t>
  </si>
  <si>
    <t>Score</t>
  </si>
  <si>
    <t>Winner</t>
  </si>
  <si>
    <t>Stadium</t>
  </si>
  <si>
    <t>Quarterfinals</t>
  </si>
  <si>
    <t>2024-10-17</t>
  </si>
  <si>
    <t>LNG Esports</t>
  </si>
  <si>
    <t>Weibo Gaming</t>
  </si>
  <si>
    <t>1-3</t>
  </si>
  <si>
    <t>Adidas Arena, Paris, France</t>
  </si>
  <si>
    <t>2024-10-18</t>
  </si>
  <si>
    <t>Hanwha Life Esports</t>
  </si>
  <si>
    <t>Bilibili Gaming</t>
  </si>
  <si>
    <t>2024-10-19</t>
  </si>
  <si>
    <t>Top Esports</t>
  </si>
  <si>
    <t>T1</t>
  </si>
  <si>
    <t>0-3</t>
  </si>
  <si>
    <t>2024-10-20</t>
  </si>
  <si>
    <t>Gen.G</t>
  </si>
  <si>
    <t>FlyQuest</t>
  </si>
  <si>
    <t>3-2</t>
  </si>
  <si>
    <t>Semifinals</t>
  </si>
  <si>
    <t>2024-10-26</t>
  </si>
  <si>
    <t>2024-10-27</t>
  </si>
  <si>
    <t>3-1</t>
  </si>
  <si>
    <t>Finals</t>
  </si>
  <si>
    <t>2024-11-02</t>
  </si>
  <si>
    <t>The O2 Arena, London, UK</t>
  </si>
  <si>
    <t>Match</t>
  </si>
  <si>
    <t>Match No</t>
  </si>
  <si>
    <t>Duration (min)</t>
  </si>
  <si>
    <t>Team</t>
  </si>
  <si>
    <t>Banned Champions</t>
  </si>
  <si>
    <t>Player IGN</t>
  </si>
  <si>
    <t>Player Real Name</t>
  </si>
  <si>
    <t>Role</t>
  </si>
  <si>
    <t>Champion</t>
  </si>
  <si>
    <t>Kills</t>
  </si>
  <si>
    <t>Deaths</t>
  </si>
  <si>
    <t>Assists</t>
  </si>
  <si>
    <t>CS</t>
  </si>
  <si>
    <t>CS/Min</t>
  </si>
  <si>
    <t>Gold</t>
  </si>
  <si>
    <t>GPM</t>
  </si>
  <si>
    <t>1</t>
  </si>
  <si>
    <t>LNG</t>
  </si>
  <si>
    <t>Yone, Aurora, Ezreal, Braum, Jax</t>
  </si>
  <si>
    <t>Zika</t>
  </si>
  <si>
    <t>Tang Hua-Yu</t>
  </si>
  <si>
    <t>Top</t>
  </si>
  <si>
    <t>Renekton</t>
  </si>
  <si>
    <t>WeiWei</t>
  </si>
  <si>
    <t>Wei Bo-Han</t>
  </si>
  <si>
    <t>Jungle</t>
  </si>
  <si>
    <t>Nocturne</t>
  </si>
  <si>
    <t>Scout</t>
  </si>
  <si>
    <t>Lee Ye-Chan</t>
  </si>
  <si>
    <t>Mid</t>
  </si>
  <si>
    <t>Ahri</t>
  </si>
  <si>
    <t>GALA</t>
  </si>
  <si>
    <t>Chen Wei</t>
  </si>
  <si>
    <t>Bot</t>
  </si>
  <si>
    <t>Jhin</t>
  </si>
  <si>
    <t>Hang</t>
  </si>
  <si>
    <t>Fu Ming-Hang</t>
  </si>
  <si>
    <t>Support</t>
  </si>
  <si>
    <t>Rell</t>
  </si>
  <si>
    <t>WBG</t>
  </si>
  <si>
    <t>Rumble, Neeko, Sylas, Kai'sa, Ziggs</t>
  </si>
  <si>
    <t>Breathe</t>
  </si>
  <si>
    <t>Chen Chen</t>
  </si>
  <si>
    <t>Gnar</t>
  </si>
  <si>
    <t>Tarzan</t>
  </si>
  <si>
    <t>Lee Seung-Yong</t>
  </si>
  <si>
    <t>Skarner</t>
  </si>
  <si>
    <t>xiaohu</t>
  </si>
  <si>
    <t>Li Yuan-Hao</t>
  </si>
  <si>
    <t>Orianna</t>
  </si>
  <si>
    <t>Light</t>
  </si>
  <si>
    <t>Wang Guang-Yu</t>
  </si>
  <si>
    <t>Ashe</t>
  </si>
  <si>
    <t>Crisp</t>
  </si>
  <si>
    <t>Liu Qing-Song</t>
  </si>
  <si>
    <t>Rakan</t>
  </si>
  <si>
    <t>Kalista, Skarner, Renekton, Braum, Poppy</t>
  </si>
  <si>
    <t>Jax</t>
  </si>
  <si>
    <t>Sejuani</t>
  </si>
  <si>
    <t>Yone</t>
  </si>
  <si>
    <t>Ezreal</t>
  </si>
  <si>
    <t>Leona</t>
  </si>
  <si>
    <t>Rumble, Neeko, Ziggs, Kai'sa, Rakan</t>
  </si>
  <si>
    <t>K'Sante</t>
  </si>
  <si>
    <t>Amumu</t>
  </si>
  <si>
    <t>Aurora</t>
  </si>
  <si>
    <t>Renata Glasc</t>
  </si>
  <si>
    <t>Aurora, Yone, Skarner, Leblanc, Brand</t>
  </si>
  <si>
    <t>Kai'sa</t>
  </si>
  <si>
    <t>Alistar</t>
  </si>
  <si>
    <t>Rumble, Neeko, Sylas, Rakan, Ezreal</t>
  </si>
  <si>
    <t>Maokai</t>
  </si>
  <si>
    <t>Braum</t>
  </si>
  <si>
    <t>Kalista, Skarner, Gnar, Braum, Leona</t>
  </si>
  <si>
    <t>Nautilus</t>
  </si>
  <si>
    <t>Rumble, Sylas, Ziggs, Kaisa, Ashe</t>
  </si>
  <si>
    <t>HLE</t>
  </si>
  <si>
    <t>Kalista, Renekton, Skarner, Kai'sa, Ashe</t>
  </si>
  <si>
    <t>Doran</t>
  </si>
  <si>
    <t>Choi Hyeon-Joon</t>
  </si>
  <si>
    <t>Peanut</t>
  </si>
  <si>
    <t>Han Wang-Ho</t>
  </si>
  <si>
    <t>Poppy</t>
  </si>
  <si>
    <t>Zeka</t>
  </si>
  <si>
    <t>Kim Geon-Woo</t>
  </si>
  <si>
    <t>Sylas</t>
  </si>
  <si>
    <t>Viper</t>
  </si>
  <si>
    <t>Park Do-Hyeon</t>
  </si>
  <si>
    <t>Delight</t>
  </si>
  <si>
    <t>Yoo Hwan-Jeong</t>
  </si>
  <si>
    <t>BLG</t>
  </si>
  <si>
    <t>Aurora, Yone, Jax, Xayah, Sejuani</t>
  </si>
  <si>
    <t>Bin</t>
  </si>
  <si>
    <t>Chen Ze-Bin</t>
  </si>
  <si>
    <t>Rumble</t>
  </si>
  <si>
    <t>XUN</t>
  </si>
  <si>
    <t>Peng Li-Xun</t>
  </si>
  <si>
    <t>Vi</t>
  </si>
  <si>
    <t>knight</t>
  </si>
  <si>
    <t>Zhuo Ding</t>
  </si>
  <si>
    <t>Elk</t>
  </si>
  <si>
    <t>Zhao Jia-Hao</t>
  </si>
  <si>
    <t>Miss Fortune</t>
  </si>
  <si>
    <t>ON</t>
  </si>
  <si>
    <t>Luo Wen-Jun</t>
  </si>
  <si>
    <t>Aurora, Renekton, Vi, Ashe, Rell</t>
  </si>
  <si>
    <t>Poppy, Sylas, Jax, Kalista, Ezreal</t>
  </si>
  <si>
    <t>Xayah</t>
  </si>
  <si>
    <t>Kalista, Skarner, Vi, Sejuani, Renata Glasc</t>
  </si>
  <si>
    <t>Zeri</t>
  </si>
  <si>
    <t>Aurora, Yone, Ezreal, Kai'sa, Twitch</t>
  </si>
  <si>
    <t>Wukong</t>
  </si>
  <si>
    <t>Kalista, Skarner, Ashe, Wukong, Vi</t>
  </si>
  <si>
    <t>Aurora, Yone, Sejuani, Ezreal, Xayah</t>
  </si>
  <si>
    <t>Kindred</t>
  </si>
  <si>
    <t>Galio</t>
  </si>
  <si>
    <t>TES</t>
  </si>
  <si>
    <t>Gnar, Kalista, Vi, Ashe, Rakan</t>
  </si>
  <si>
    <t>Bai Jia-Hao</t>
  </si>
  <si>
    <t>Tian</t>
  </si>
  <si>
    <t>Gao Tian-Liang</t>
  </si>
  <si>
    <t>Ivern</t>
  </si>
  <si>
    <t>Creme</t>
  </si>
  <si>
    <t>Lin Jian</t>
  </si>
  <si>
    <t>Tristana</t>
  </si>
  <si>
    <t>JackeyLove</t>
  </si>
  <si>
    <t>Yu Wen-Bo</t>
  </si>
  <si>
    <t>Meiko</t>
  </si>
  <si>
    <t>Tian Ye</t>
  </si>
  <si>
    <t>Yone, Aurora, Skarner, Ezreal, Poppy</t>
  </si>
  <si>
    <t>Zeus</t>
  </si>
  <si>
    <t>Choi Woo-Je</t>
  </si>
  <si>
    <t>Camille</t>
  </si>
  <si>
    <t>Oner</t>
  </si>
  <si>
    <t>Mun Hyeon-Jun</t>
  </si>
  <si>
    <t>Faker</t>
  </si>
  <si>
    <t>Lee Sang-Hyeok</t>
  </si>
  <si>
    <t>Gumayusi</t>
  </si>
  <si>
    <t>Lee Min-Hyeong</t>
  </si>
  <si>
    <t>Caitlyn</t>
  </si>
  <si>
    <t>Keria</t>
  </si>
  <si>
    <t>Ryu Min-Seok</t>
  </si>
  <si>
    <t>Bard</t>
  </si>
  <si>
    <t>Gnar, Kalista, Sejuani, Orianna, Tristana</t>
  </si>
  <si>
    <t>Viego</t>
  </si>
  <si>
    <t>Yone, Aurora, Skarner, Renekton, K'Sante</t>
  </si>
  <si>
    <t>Xin Zhao</t>
  </si>
  <si>
    <t>Rakan, Kalista, Rumble, Renata Glasc, Vi</t>
  </si>
  <si>
    <t>Kennen</t>
  </si>
  <si>
    <t>Yone, Aurora, Skarner, Jax, Rell</t>
  </si>
  <si>
    <t>Pyke</t>
  </si>
  <si>
    <t>GEN</t>
  </si>
  <si>
    <t>Ivern, Renekton, Orianna, Cassiopea, Amumu</t>
  </si>
  <si>
    <t>Kiin</t>
  </si>
  <si>
    <t>Kim Gi-In</t>
  </si>
  <si>
    <t>Canyon</t>
  </si>
  <si>
    <t>Kim Geon-Bu</t>
  </si>
  <si>
    <t>Chovy</t>
  </si>
  <si>
    <t>Jeong Ji-Hoon</t>
  </si>
  <si>
    <t>Peyz</t>
  </si>
  <si>
    <t>Kim Su-Hwan</t>
  </si>
  <si>
    <t>Jinx</t>
  </si>
  <si>
    <t>Lehends</t>
  </si>
  <si>
    <t>Son Si-Woo</t>
  </si>
  <si>
    <t>FLY</t>
  </si>
  <si>
    <t>Aurora, Yone, Ezreal, Rell, Rakan</t>
  </si>
  <si>
    <t>Bwipo</t>
  </si>
  <si>
    <t>Gabriel Rau</t>
  </si>
  <si>
    <t>Inspired</t>
  </si>
  <si>
    <t>Kacper Sloma</t>
  </si>
  <si>
    <t>Quad</t>
  </si>
  <si>
    <t>Song Su-Hyeong</t>
  </si>
  <si>
    <t>Seraphine</t>
  </si>
  <si>
    <t>Massu</t>
  </si>
  <si>
    <t>Fahad Abdulmalek</t>
  </si>
  <si>
    <t>Busio</t>
  </si>
  <si>
    <t>Alan Cwalina</t>
  </si>
  <si>
    <t>Seraphine, Ivern, Skarner, Xin Zhao, Vi</t>
  </si>
  <si>
    <t>Nidalee</t>
  </si>
  <si>
    <t>Kassadin</t>
  </si>
  <si>
    <t>Aurora, Yone, Nocturne, Tristana, Rell</t>
  </si>
  <si>
    <t>Nunu and Willump</t>
  </si>
  <si>
    <t>Aurora, Jax, Kalista, K'Sante, Rell</t>
  </si>
  <si>
    <t>Ashe, Ivern, Yone, Olaf, Orianna</t>
  </si>
  <si>
    <t>Urgot</t>
  </si>
  <si>
    <t>Aurora, Yone, Jax, Rell, Nautilus</t>
  </si>
  <si>
    <t>Ivern, Ashe, Amumu, Galio, Rell</t>
  </si>
  <si>
    <t>Smolder</t>
  </si>
  <si>
    <t>Ziggs</t>
  </si>
  <si>
    <t>Aurora, Nidalee, Jax, Rakan, Miss Fortune</t>
  </si>
  <si>
    <t>Sett</t>
  </si>
  <si>
    <t>Fiddlesticks</t>
  </si>
  <si>
    <t>Kalista</t>
  </si>
  <si>
    <t>Sylas, Rakan, Ashe, Ziggs, Kai'sa</t>
  </si>
  <si>
    <t>Brand</t>
  </si>
  <si>
    <t>Aurora, Orianna, Maokai, K'Sante, Gnar</t>
  </si>
  <si>
    <t>Varus</t>
  </si>
  <si>
    <t>Neeko</t>
  </si>
  <si>
    <t>Sylas, Rakan, Yone, Smolder, Cassiopea</t>
  </si>
  <si>
    <t>Elise</t>
  </si>
  <si>
    <t>Lucian</t>
  </si>
  <si>
    <t>Aurora, orianna, Ashe, Brand, Gnar</t>
  </si>
  <si>
    <t>Syndra</t>
  </si>
  <si>
    <t>Sylas, Kalista, Rakan, Ashe, Smolder</t>
  </si>
  <si>
    <t>Aurora, Orianna, Ashe, Gnar, Brand</t>
  </si>
  <si>
    <t>Akali</t>
  </si>
  <si>
    <t>Nidalee, Smolder, Jax, Blitzcrank, Ezreal</t>
  </si>
  <si>
    <t>Gragas</t>
  </si>
  <si>
    <t>Aurora, Kalista, Xayah, Sejuani, Rumble</t>
  </si>
  <si>
    <t>Yone, Smolder, Aurora, Lulu, Renata Glasc</t>
  </si>
  <si>
    <t>Kalista, Xayah, Ashe, Galio, Orianna</t>
  </si>
  <si>
    <t>Nidalee, Smolder, Yone, Kai'sa, Twitch</t>
  </si>
  <si>
    <t>Xayah, Kalista, Aurora, Kindred, Sylas</t>
  </si>
  <si>
    <t>Yone, Smolder, Aurora, K'Sante, Braum</t>
  </si>
  <si>
    <t>Kalista, Xayah, Sylas, Brand, Orianna</t>
  </si>
  <si>
    <t>Jax, Kai'sa, Kalista, Renata Glasc, Rakan</t>
  </si>
  <si>
    <t>Aurora, Vi, Varus, Ziggs, Jhin</t>
  </si>
  <si>
    <t>Jax, Yone, Varus, Kindred, Wukong</t>
  </si>
  <si>
    <t>Ornn</t>
  </si>
  <si>
    <t>Aurora, Skarner, Vi, Gnar, Sejuani</t>
  </si>
  <si>
    <t>Aurora, Yone, Neeko, Akali, Wukong</t>
  </si>
  <si>
    <t>Varus, Ashe, Skarner, Sejuani, Draven</t>
  </si>
  <si>
    <t>Blitzcrank</t>
  </si>
  <si>
    <t>Jax, Yone, Varus, Blitzcrank, Xin Zhao</t>
  </si>
  <si>
    <t>Aurora, Skarner, Kalista, Vi, Nocturne</t>
  </si>
  <si>
    <t>Aurora, Yone, Kalista, Wukong, Kindred</t>
  </si>
  <si>
    <t>Varus, Ashe, Skarner, Rakan, Renata Glasc</t>
  </si>
  <si>
    <t>Jarvan IV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</si>
</sst>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_-* #,##0_-;\-* #,##0_-;_-* &quot;-&quot;??_-;_-@_-"/>
    <numFmt numFmtId="177" formatCode="_-* #,##0.0_-;\-* #,##0.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176" fontId="0" fillId="0" borderId="0" xfId="1" applyNumberFormat="1" applyAlignment="1">
      <alignment horizontal="center" vertical="top"/>
    </xf>
    <xf numFmtId="176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176" fontId="0" fillId="0" borderId="0" xfId="1" applyNumberFormat="1" applyFont="1" applyFill="1" applyBorder="1" applyAlignment="1" applyProtection="1">
      <alignment horizontal="center" vertical="top"/>
    </xf>
    <xf numFmtId="176" fontId="0" fillId="0" borderId="0" xfId="1" applyNumberFormat="1" applyAlignment="1">
      <alignment horizontal="right" vertical="top"/>
    </xf>
    <xf numFmtId="177" fontId="0" fillId="0" borderId="0" xfId="1" applyNumberFormat="1" applyAlignment="1">
      <alignment vertical="top"/>
    </xf>
    <xf numFmtId="176" fontId="0" fillId="0" borderId="0" xfId="1" applyNumberFormat="1" applyAlignment="1">
      <alignment horizontal="center"/>
    </xf>
    <xf numFmtId="177" fontId="0" fillId="0" borderId="0" xfId="1" applyNumberFormat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selection activeCell="H12" sqref="H12"/>
    </sheetView>
  </sheetViews>
  <sheetFormatPr defaultColWidth="9" defaultRowHeight="15" outlineLevelRow="7"/>
  <cols>
    <col min="1" max="1" width="13.7142857142857" customWidth="1"/>
    <col min="2" max="2" width="11.1428571428571" customWidth="1"/>
    <col min="3" max="3" width="20.4285714285714" customWidth="1"/>
    <col min="4" max="4" width="15.1428571428571" customWidth="1"/>
    <col min="5" max="5" width="6.42857142857143" customWidth="1"/>
    <col min="6" max="6" width="15.1428571428571" customWidth="1"/>
    <col min="7" max="7" width="27.2857142857143" customWidth="1"/>
    <col min="8" max="8" width="34.5714285714286" customWidth="1"/>
    <col min="9" max="9" width="8.42857142857143" customWidth="1"/>
    <col min="13" max="13" width="19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/>
      <c r="I1" s="17"/>
      <c r="J1" s="17"/>
      <c r="K1" s="17"/>
      <c r="L1" s="18"/>
    </row>
    <row r="2" spans="1:1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  <c r="H2" s="15"/>
      <c r="I2" s="19"/>
      <c r="J2" s="19"/>
      <c r="K2" s="19"/>
      <c r="L2" s="20"/>
    </row>
    <row r="3" spans="1:12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15</v>
      </c>
      <c r="G3" t="s">
        <v>12</v>
      </c>
      <c r="H3" s="16"/>
      <c r="I3" s="16"/>
      <c r="J3" s="16"/>
      <c r="K3" s="16"/>
      <c r="L3" s="16"/>
    </row>
    <row r="4" spans="1:7">
      <c r="A4" t="s">
        <v>7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12</v>
      </c>
    </row>
    <row r="5" spans="1:7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21</v>
      </c>
      <c r="G5" t="s">
        <v>12</v>
      </c>
    </row>
    <row r="6" spans="1:7">
      <c r="A6" t="s">
        <v>24</v>
      </c>
      <c r="B6" t="s">
        <v>25</v>
      </c>
      <c r="C6" t="s">
        <v>10</v>
      </c>
      <c r="D6" t="s">
        <v>15</v>
      </c>
      <c r="E6" t="s">
        <v>19</v>
      </c>
      <c r="F6" t="s">
        <v>15</v>
      </c>
      <c r="G6" t="s">
        <v>12</v>
      </c>
    </row>
    <row r="7" spans="1:7">
      <c r="A7" t="s">
        <v>24</v>
      </c>
      <c r="B7" t="s">
        <v>26</v>
      </c>
      <c r="C7" t="s">
        <v>18</v>
      </c>
      <c r="D7" t="s">
        <v>21</v>
      </c>
      <c r="E7" t="s">
        <v>27</v>
      </c>
      <c r="F7" t="s">
        <v>18</v>
      </c>
      <c r="G7" t="s">
        <v>12</v>
      </c>
    </row>
    <row r="8" spans="1:7">
      <c r="A8" t="s">
        <v>28</v>
      </c>
      <c r="B8" t="s">
        <v>29</v>
      </c>
      <c r="C8" t="s">
        <v>18</v>
      </c>
      <c r="D8" t="s">
        <v>15</v>
      </c>
      <c r="E8" t="s">
        <v>23</v>
      </c>
      <c r="F8" t="s">
        <v>18</v>
      </c>
      <c r="G8" t="s">
        <v>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7"/>
  <sheetViews>
    <sheetView zoomScale="55" zoomScaleNormal="55" topLeftCell="A42" workbookViewId="0">
      <selection activeCell="B161" sqref="B112:B161"/>
    </sheetView>
  </sheetViews>
  <sheetFormatPr defaultColWidth="9" defaultRowHeight="15"/>
  <cols>
    <col min="1" max="2" width="10.1428571428571" customWidth="1"/>
    <col min="3" max="3" width="15.1428571428571" customWidth="1"/>
    <col min="4" max="4" width="6.42857142857143" customWidth="1"/>
    <col min="5" max="5" width="45.5714285714286" customWidth="1"/>
    <col min="6" max="6" width="11.1428571428571" customWidth="1"/>
    <col min="7" max="7" width="18" customWidth="1"/>
    <col min="8" max="8" width="13" customWidth="1"/>
    <col min="9" max="9" width="19.1428571428571" customWidth="1"/>
    <col min="12" max="12" width="7.57142857142857" customWidth="1"/>
    <col min="13" max="13" width="8.14285714285714" customWidth="1"/>
    <col min="14" max="14" width="8.28571428571429" customWidth="1"/>
    <col min="15" max="15" width="8" customWidth="1"/>
    <col min="16" max="16" width="12.8571428571429"/>
  </cols>
  <sheetData>
    <row r="1" spans="1:16">
      <c r="A1" s="2" t="s">
        <v>31</v>
      </c>
      <c r="B1" s="1" t="s">
        <v>32</v>
      </c>
      <c r="C1" s="1" t="s">
        <v>33</v>
      </c>
      <c r="D1" s="1" t="s">
        <v>34</v>
      </c>
      <c r="E1" s="2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2" t="s">
        <v>46</v>
      </c>
    </row>
    <row r="2" spans="1:16">
      <c r="A2" s="8" t="s">
        <v>47</v>
      </c>
      <c r="B2" s="3">
        <v>1</v>
      </c>
      <c r="C2" s="9">
        <f>31+(32/60)</f>
        <v>31.5333333333333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53</v>
      </c>
      <c r="J2" s="3">
        <v>4</v>
      </c>
      <c r="K2" s="3">
        <v>4</v>
      </c>
      <c r="L2" s="3">
        <v>4</v>
      </c>
      <c r="M2" s="3">
        <v>234</v>
      </c>
      <c r="N2" s="11">
        <f>M2/C2</f>
        <v>7.42071881606765</v>
      </c>
      <c r="O2" s="3">
        <v>12200</v>
      </c>
      <c r="P2" s="12">
        <f>O2/C2</f>
        <v>386.892177589852</v>
      </c>
    </row>
    <row r="3" spans="1:16">
      <c r="A3" s="8"/>
      <c r="B3" s="3">
        <v>1</v>
      </c>
      <c r="C3" s="9">
        <f t="shared" ref="C3:C11" si="0">31+(32/60)</f>
        <v>31.5333333333333</v>
      </c>
      <c r="D3" s="3" t="s">
        <v>48</v>
      </c>
      <c r="E3" s="3" t="s">
        <v>49</v>
      </c>
      <c r="F3" s="3" t="s">
        <v>54</v>
      </c>
      <c r="G3" s="3" t="s">
        <v>55</v>
      </c>
      <c r="H3" s="3" t="s">
        <v>56</v>
      </c>
      <c r="I3" s="3" t="s">
        <v>57</v>
      </c>
      <c r="J3" s="3">
        <v>1</v>
      </c>
      <c r="K3" s="3">
        <v>3</v>
      </c>
      <c r="L3" s="3">
        <v>9</v>
      </c>
      <c r="M3" s="3">
        <v>194</v>
      </c>
      <c r="N3" s="11">
        <f t="shared" ref="N3:N11" si="1">M3/C3</f>
        <v>6.15221987315011</v>
      </c>
      <c r="O3" s="3">
        <v>10209</v>
      </c>
      <c r="P3" s="12">
        <f t="shared" ref="P3:P11" si="2">O3/C3</f>
        <v>323.752642706131</v>
      </c>
    </row>
    <row r="4" spans="1:16">
      <c r="A4" s="8"/>
      <c r="B4" s="3">
        <v>1</v>
      </c>
      <c r="C4" s="9">
        <f t="shared" si="0"/>
        <v>31.5333333333333</v>
      </c>
      <c r="D4" s="3" t="s">
        <v>48</v>
      </c>
      <c r="E4" s="3" t="s">
        <v>49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4</v>
      </c>
      <c r="K4" s="3">
        <v>1</v>
      </c>
      <c r="L4" s="3">
        <v>4</v>
      </c>
      <c r="M4" s="3">
        <v>274</v>
      </c>
      <c r="N4" s="11">
        <f t="shared" si="1"/>
        <v>8.6892177589852</v>
      </c>
      <c r="O4" s="3">
        <v>11999</v>
      </c>
      <c r="P4" s="12">
        <f t="shared" si="2"/>
        <v>380.517970401691</v>
      </c>
    </row>
    <row r="5" spans="1:16">
      <c r="A5" s="8"/>
      <c r="B5" s="3">
        <v>1</v>
      </c>
      <c r="C5" s="9">
        <f t="shared" si="0"/>
        <v>31.5333333333333</v>
      </c>
      <c r="D5" s="3" t="s">
        <v>48</v>
      </c>
      <c r="E5" s="3" t="s">
        <v>49</v>
      </c>
      <c r="F5" s="3" t="s">
        <v>62</v>
      </c>
      <c r="G5" s="3" t="s">
        <v>63</v>
      </c>
      <c r="H5" s="3" t="s">
        <v>64</v>
      </c>
      <c r="I5" s="3" t="s">
        <v>65</v>
      </c>
      <c r="J5" s="3">
        <v>2</v>
      </c>
      <c r="K5" s="3">
        <v>2</v>
      </c>
      <c r="L5" s="3">
        <v>5</v>
      </c>
      <c r="M5" s="3">
        <v>304</v>
      </c>
      <c r="N5" s="11">
        <f t="shared" si="1"/>
        <v>9.64059196617336</v>
      </c>
      <c r="O5" s="3">
        <v>12312</v>
      </c>
      <c r="P5" s="12">
        <f t="shared" si="2"/>
        <v>390.443974630021</v>
      </c>
    </row>
    <row r="6" spans="1:16">
      <c r="A6" s="8"/>
      <c r="B6" s="3">
        <v>1</v>
      </c>
      <c r="C6" s="9">
        <f t="shared" si="0"/>
        <v>31.5333333333333</v>
      </c>
      <c r="D6" s="3" t="s">
        <v>48</v>
      </c>
      <c r="E6" s="3" t="s">
        <v>49</v>
      </c>
      <c r="F6" s="3" t="s">
        <v>66</v>
      </c>
      <c r="G6" s="3" t="s">
        <v>67</v>
      </c>
      <c r="H6" s="3" t="s">
        <v>68</v>
      </c>
      <c r="I6" s="3" t="s">
        <v>69</v>
      </c>
      <c r="J6" s="3">
        <v>1</v>
      </c>
      <c r="K6" s="3">
        <v>3</v>
      </c>
      <c r="L6" s="3">
        <v>10</v>
      </c>
      <c r="M6" s="3">
        <v>45</v>
      </c>
      <c r="N6" s="11">
        <f t="shared" si="1"/>
        <v>1.42706131078224</v>
      </c>
      <c r="O6" s="3">
        <v>7526</v>
      </c>
      <c r="P6" s="12">
        <f t="shared" si="2"/>
        <v>238.668076109937</v>
      </c>
    </row>
    <row r="7" spans="1:16">
      <c r="A7" s="8"/>
      <c r="B7" s="3">
        <v>1</v>
      </c>
      <c r="C7" s="9">
        <f t="shared" si="0"/>
        <v>31.5333333333333</v>
      </c>
      <c r="D7" s="3" t="s">
        <v>70</v>
      </c>
      <c r="E7" s="3" t="s">
        <v>71</v>
      </c>
      <c r="F7" s="3" t="s">
        <v>72</v>
      </c>
      <c r="G7" s="3" t="s">
        <v>73</v>
      </c>
      <c r="H7" s="3" t="s">
        <v>52</v>
      </c>
      <c r="I7" s="3" t="s">
        <v>74</v>
      </c>
      <c r="J7" s="3">
        <v>3</v>
      </c>
      <c r="K7" s="3">
        <v>1</v>
      </c>
      <c r="L7" s="3">
        <v>2</v>
      </c>
      <c r="M7" s="3">
        <v>264</v>
      </c>
      <c r="N7" s="11">
        <f t="shared" si="1"/>
        <v>8.37209302325581</v>
      </c>
      <c r="O7" s="3">
        <v>13676</v>
      </c>
      <c r="P7" s="12">
        <f t="shared" si="2"/>
        <v>433.699788583509</v>
      </c>
    </row>
    <row r="8" spans="1:16">
      <c r="A8" s="8"/>
      <c r="B8" s="3">
        <v>1</v>
      </c>
      <c r="C8" s="9">
        <f t="shared" si="0"/>
        <v>31.5333333333333</v>
      </c>
      <c r="D8" s="3" t="s">
        <v>70</v>
      </c>
      <c r="E8" s="3" t="s">
        <v>71</v>
      </c>
      <c r="F8" s="3" t="s">
        <v>75</v>
      </c>
      <c r="G8" s="3" t="s">
        <v>76</v>
      </c>
      <c r="H8" s="3" t="s">
        <v>56</v>
      </c>
      <c r="I8" s="3" t="s">
        <v>77</v>
      </c>
      <c r="J8" s="3">
        <v>5</v>
      </c>
      <c r="K8" s="3">
        <v>4</v>
      </c>
      <c r="L8" s="3">
        <v>6</v>
      </c>
      <c r="M8" s="3">
        <v>179</v>
      </c>
      <c r="N8" s="11">
        <f t="shared" si="1"/>
        <v>5.67653276955603</v>
      </c>
      <c r="O8" s="3">
        <v>11085</v>
      </c>
      <c r="P8" s="12">
        <f t="shared" si="2"/>
        <v>351.532769556025</v>
      </c>
    </row>
    <row r="9" spans="1:16">
      <c r="A9" s="8"/>
      <c r="B9" s="3">
        <v>1</v>
      </c>
      <c r="C9" s="9">
        <f t="shared" si="0"/>
        <v>31.5333333333333</v>
      </c>
      <c r="D9" s="3" t="s">
        <v>70</v>
      </c>
      <c r="E9" s="3" t="s">
        <v>71</v>
      </c>
      <c r="F9" s="3" t="s">
        <v>78</v>
      </c>
      <c r="G9" s="3" t="s">
        <v>79</v>
      </c>
      <c r="H9" s="3" t="s">
        <v>60</v>
      </c>
      <c r="I9" s="3" t="s">
        <v>80</v>
      </c>
      <c r="J9" s="3">
        <v>1</v>
      </c>
      <c r="K9" s="3">
        <v>2</v>
      </c>
      <c r="L9" s="3">
        <v>6</v>
      </c>
      <c r="M9" s="3">
        <v>280</v>
      </c>
      <c r="N9" s="11">
        <f t="shared" si="1"/>
        <v>8.87949260042283</v>
      </c>
      <c r="O9" s="3">
        <v>12384</v>
      </c>
      <c r="P9" s="12">
        <f t="shared" si="2"/>
        <v>392.727272727273</v>
      </c>
    </row>
    <row r="10" spans="1:16">
      <c r="A10" s="8"/>
      <c r="B10" s="3">
        <v>1</v>
      </c>
      <c r="C10" s="9">
        <f t="shared" si="0"/>
        <v>31.5333333333333</v>
      </c>
      <c r="D10" s="3" t="s">
        <v>70</v>
      </c>
      <c r="E10" s="3" t="s">
        <v>71</v>
      </c>
      <c r="F10" s="3" t="s">
        <v>81</v>
      </c>
      <c r="G10" s="3" t="s">
        <v>82</v>
      </c>
      <c r="H10" s="3" t="s">
        <v>64</v>
      </c>
      <c r="I10" s="3" t="s">
        <v>83</v>
      </c>
      <c r="J10" s="3">
        <v>4</v>
      </c>
      <c r="K10" s="3">
        <v>3</v>
      </c>
      <c r="L10" s="3">
        <v>4</v>
      </c>
      <c r="M10" s="3">
        <v>307</v>
      </c>
      <c r="N10" s="11">
        <f t="shared" si="1"/>
        <v>9.73572938689218</v>
      </c>
      <c r="O10" s="3">
        <v>14111</v>
      </c>
      <c r="P10" s="12">
        <f t="shared" si="2"/>
        <v>447.494714587738</v>
      </c>
    </row>
    <row r="11" spans="1:16">
      <c r="A11" s="8"/>
      <c r="B11" s="3">
        <v>1</v>
      </c>
      <c r="C11" s="9">
        <f t="shared" si="0"/>
        <v>31.5333333333333</v>
      </c>
      <c r="D11" s="3" t="s">
        <v>70</v>
      </c>
      <c r="E11" s="3" t="s">
        <v>71</v>
      </c>
      <c r="F11" s="3" t="s">
        <v>84</v>
      </c>
      <c r="G11" s="3" t="s">
        <v>85</v>
      </c>
      <c r="H11" s="3" t="s">
        <v>68</v>
      </c>
      <c r="I11" s="3" t="s">
        <v>86</v>
      </c>
      <c r="J11" s="3">
        <v>0</v>
      </c>
      <c r="K11" s="3">
        <v>2</v>
      </c>
      <c r="L11" s="3">
        <v>10</v>
      </c>
      <c r="M11" s="3">
        <v>38</v>
      </c>
      <c r="N11" s="11">
        <f t="shared" si="1"/>
        <v>1.20507399577167</v>
      </c>
      <c r="O11" s="3">
        <v>7763</v>
      </c>
      <c r="P11" s="12">
        <f t="shared" si="2"/>
        <v>246.183932346723</v>
      </c>
    </row>
    <row r="12" spans="1:16">
      <c r="A12" s="8"/>
      <c r="B12" s="3">
        <v>2</v>
      </c>
      <c r="C12" s="4">
        <f>43+(25/60)</f>
        <v>43.4166666666667</v>
      </c>
      <c r="D12" s="3" t="s">
        <v>48</v>
      </c>
      <c r="E12" s="3" t="s">
        <v>87</v>
      </c>
      <c r="F12" s="3" t="s">
        <v>50</v>
      </c>
      <c r="G12" s="3" t="s">
        <v>51</v>
      </c>
      <c r="H12" s="3" t="s">
        <v>52</v>
      </c>
      <c r="I12" s="3" t="s">
        <v>88</v>
      </c>
      <c r="J12" s="3">
        <v>7</v>
      </c>
      <c r="K12" s="3">
        <v>2</v>
      </c>
      <c r="L12" s="3">
        <v>9</v>
      </c>
      <c r="M12" s="3">
        <v>415</v>
      </c>
      <c r="N12" s="13">
        <f>M12/C12</f>
        <v>9.55854126679463</v>
      </c>
      <c r="O12" s="3">
        <v>20677</v>
      </c>
      <c r="P12" s="12">
        <f>O12/C12</f>
        <v>476.245681381958</v>
      </c>
    </row>
    <row r="13" spans="1:16">
      <c r="A13" s="8"/>
      <c r="B13" s="3">
        <v>2</v>
      </c>
      <c r="C13" s="4">
        <f t="shared" ref="C13:C21" si="3">43+(25/60)</f>
        <v>43.4166666666667</v>
      </c>
      <c r="D13" s="3" t="s">
        <v>48</v>
      </c>
      <c r="E13" s="3" t="s">
        <v>87</v>
      </c>
      <c r="F13" s="3" t="s">
        <v>54</v>
      </c>
      <c r="G13" s="3" t="s">
        <v>55</v>
      </c>
      <c r="H13" s="3" t="s">
        <v>56</v>
      </c>
      <c r="I13" s="3" t="s">
        <v>89</v>
      </c>
      <c r="J13" s="3">
        <v>6</v>
      </c>
      <c r="K13" s="3">
        <v>4</v>
      </c>
      <c r="L13" s="3">
        <v>11</v>
      </c>
      <c r="M13" s="3">
        <v>248</v>
      </c>
      <c r="N13" s="13">
        <f t="shared" ref="N13:N21" si="4">M13/C13</f>
        <v>5.71209213051823</v>
      </c>
      <c r="O13" s="3">
        <v>15281</v>
      </c>
      <c r="P13" s="12">
        <f t="shared" ref="P13:P21" si="5">O13/C13</f>
        <v>351.961612284069</v>
      </c>
    </row>
    <row r="14" spans="1:16">
      <c r="A14" s="8"/>
      <c r="B14" s="3">
        <v>2</v>
      </c>
      <c r="C14" s="4">
        <f t="shared" si="3"/>
        <v>43.4166666666667</v>
      </c>
      <c r="D14" s="3" t="s">
        <v>48</v>
      </c>
      <c r="E14" s="3" t="s">
        <v>87</v>
      </c>
      <c r="F14" s="3" t="s">
        <v>58</v>
      </c>
      <c r="G14" s="3" t="s">
        <v>59</v>
      </c>
      <c r="H14" s="3" t="s">
        <v>60</v>
      </c>
      <c r="I14" s="3" t="s">
        <v>90</v>
      </c>
      <c r="J14" s="3">
        <v>2</v>
      </c>
      <c r="K14" s="3">
        <v>0</v>
      </c>
      <c r="L14" s="3">
        <v>11</v>
      </c>
      <c r="M14" s="3">
        <v>437</v>
      </c>
      <c r="N14" s="13">
        <f t="shared" si="4"/>
        <v>10.0652591170825</v>
      </c>
      <c r="O14" s="3">
        <v>19697</v>
      </c>
      <c r="P14" s="12">
        <f t="shared" si="5"/>
        <v>453.673704414587</v>
      </c>
    </row>
    <row r="15" spans="1:16">
      <c r="A15" s="8"/>
      <c r="B15" s="3">
        <v>2</v>
      </c>
      <c r="C15" s="4">
        <f t="shared" si="3"/>
        <v>43.4166666666667</v>
      </c>
      <c r="D15" s="3" t="s">
        <v>48</v>
      </c>
      <c r="E15" s="3" t="s">
        <v>87</v>
      </c>
      <c r="F15" s="3" t="s">
        <v>62</v>
      </c>
      <c r="G15" s="3" t="s">
        <v>63</v>
      </c>
      <c r="H15" s="3" t="s">
        <v>64</v>
      </c>
      <c r="I15" s="3" t="s">
        <v>91</v>
      </c>
      <c r="J15" s="3">
        <v>5</v>
      </c>
      <c r="K15" s="3">
        <v>2</v>
      </c>
      <c r="L15" s="3">
        <v>8</v>
      </c>
      <c r="M15" s="3">
        <v>446</v>
      </c>
      <c r="N15" s="13">
        <f t="shared" si="4"/>
        <v>10.2725527831094</v>
      </c>
      <c r="O15" s="3">
        <v>20011</v>
      </c>
      <c r="P15" s="12">
        <f t="shared" si="5"/>
        <v>460.905950095969</v>
      </c>
    </row>
    <row r="16" spans="1:16">
      <c r="A16" s="8"/>
      <c r="B16" s="3">
        <v>2</v>
      </c>
      <c r="C16" s="4">
        <f t="shared" si="3"/>
        <v>43.4166666666667</v>
      </c>
      <c r="D16" s="3" t="s">
        <v>48</v>
      </c>
      <c r="E16" s="3" t="s">
        <v>87</v>
      </c>
      <c r="F16" s="3" t="s">
        <v>66</v>
      </c>
      <c r="G16" s="3" t="s">
        <v>67</v>
      </c>
      <c r="H16" s="3" t="s">
        <v>68</v>
      </c>
      <c r="I16" s="3" t="s">
        <v>92</v>
      </c>
      <c r="J16" s="3">
        <v>1</v>
      </c>
      <c r="K16" s="3">
        <v>5</v>
      </c>
      <c r="L16" s="3">
        <v>14</v>
      </c>
      <c r="M16" s="3">
        <v>56</v>
      </c>
      <c r="N16" s="13">
        <f t="shared" si="4"/>
        <v>1.28982725527831</v>
      </c>
      <c r="O16" s="3">
        <v>10402</v>
      </c>
      <c r="P16" s="12">
        <f t="shared" si="5"/>
        <v>239.585412667946</v>
      </c>
    </row>
    <row r="17" spans="1:16">
      <c r="A17" s="8"/>
      <c r="B17" s="3">
        <v>2</v>
      </c>
      <c r="C17" s="4">
        <f t="shared" si="3"/>
        <v>43.4166666666667</v>
      </c>
      <c r="D17" s="3" t="s">
        <v>70</v>
      </c>
      <c r="E17" s="3" t="s">
        <v>93</v>
      </c>
      <c r="F17" s="3" t="s">
        <v>72</v>
      </c>
      <c r="G17" s="3" t="s">
        <v>73</v>
      </c>
      <c r="H17" s="3" t="s">
        <v>52</v>
      </c>
      <c r="I17" s="3" t="s">
        <v>94</v>
      </c>
      <c r="J17" s="3">
        <v>5</v>
      </c>
      <c r="K17" s="3">
        <v>3</v>
      </c>
      <c r="L17" s="3">
        <v>2</v>
      </c>
      <c r="M17" s="3">
        <v>381</v>
      </c>
      <c r="N17" s="13">
        <f t="shared" si="4"/>
        <v>8.77543186180422</v>
      </c>
      <c r="O17" s="3">
        <v>18308</v>
      </c>
      <c r="P17" s="12">
        <f t="shared" si="5"/>
        <v>421.681381957774</v>
      </c>
    </row>
    <row r="18" spans="1:16">
      <c r="A18" s="8"/>
      <c r="B18" s="3">
        <v>2</v>
      </c>
      <c r="C18" s="4">
        <f t="shared" si="3"/>
        <v>43.4166666666667</v>
      </c>
      <c r="D18" s="3" t="s">
        <v>70</v>
      </c>
      <c r="E18" s="3" t="s">
        <v>93</v>
      </c>
      <c r="F18" s="3" t="s">
        <v>75</v>
      </c>
      <c r="G18" s="3" t="s">
        <v>76</v>
      </c>
      <c r="H18" s="3" t="s">
        <v>56</v>
      </c>
      <c r="I18" s="3" t="s">
        <v>95</v>
      </c>
      <c r="J18" s="3">
        <v>2</v>
      </c>
      <c r="K18" s="3">
        <v>7</v>
      </c>
      <c r="L18" s="3">
        <v>8</v>
      </c>
      <c r="M18" s="3">
        <v>220</v>
      </c>
      <c r="N18" s="13">
        <f t="shared" si="4"/>
        <v>5.06717850287908</v>
      </c>
      <c r="O18" s="3">
        <v>12987</v>
      </c>
      <c r="P18" s="12">
        <f t="shared" si="5"/>
        <v>299.124760076775</v>
      </c>
    </row>
    <row r="19" spans="1:16">
      <c r="A19" s="8"/>
      <c r="B19" s="3">
        <v>2</v>
      </c>
      <c r="C19" s="4">
        <f t="shared" si="3"/>
        <v>43.4166666666667</v>
      </c>
      <c r="D19" s="3" t="s">
        <v>70</v>
      </c>
      <c r="E19" s="3" t="s">
        <v>93</v>
      </c>
      <c r="F19" s="3" t="s">
        <v>78</v>
      </c>
      <c r="G19" s="3" t="s">
        <v>79</v>
      </c>
      <c r="H19" s="3" t="s">
        <v>60</v>
      </c>
      <c r="I19" s="3" t="s">
        <v>96</v>
      </c>
      <c r="J19" s="3">
        <v>4</v>
      </c>
      <c r="K19" s="3">
        <v>3</v>
      </c>
      <c r="L19" s="3">
        <v>7</v>
      </c>
      <c r="M19" s="3">
        <v>407</v>
      </c>
      <c r="N19" s="13">
        <f t="shared" si="4"/>
        <v>9.3742802303263</v>
      </c>
      <c r="O19" s="3">
        <v>18850</v>
      </c>
      <c r="P19" s="12">
        <f t="shared" si="5"/>
        <v>434.165067178503</v>
      </c>
    </row>
    <row r="20" spans="1:16">
      <c r="A20" s="8"/>
      <c r="B20" s="3">
        <v>2</v>
      </c>
      <c r="C20" s="4">
        <f t="shared" si="3"/>
        <v>43.4166666666667</v>
      </c>
      <c r="D20" s="3" t="s">
        <v>70</v>
      </c>
      <c r="E20" s="3" t="s">
        <v>93</v>
      </c>
      <c r="F20" s="3" t="s">
        <v>81</v>
      </c>
      <c r="G20" s="3" t="s">
        <v>82</v>
      </c>
      <c r="H20" s="3" t="s">
        <v>64</v>
      </c>
      <c r="I20" s="3" t="s">
        <v>83</v>
      </c>
      <c r="J20" s="3">
        <v>1</v>
      </c>
      <c r="K20" s="3">
        <v>4</v>
      </c>
      <c r="L20" s="3">
        <v>10</v>
      </c>
      <c r="M20" s="3">
        <v>414</v>
      </c>
      <c r="N20" s="13">
        <f t="shared" si="4"/>
        <v>9.53550863723608</v>
      </c>
      <c r="O20" s="3">
        <v>18025</v>
      </c>
      <c r="P20" s="12">
        <f t="shared" si="5"/>
        <v>415.163147792706</v>
      </c>
    </row>
    <row r="21" spans="1:16">
      <c r="A21" s="8"/>
      <c r="B21" s="3">
        <v>2</v>
      </c>
      <c r="C21" s="4">
        <f t="shared" si="3"/>
        <v>43.4166666666667</v>
      </c>
      <c r="D21" s="3" t="s">
        <v>70</v>
      </c>
      <c r="E21" s="3" t="s">
        <v>93</v>
      </c>
      <c r="F21" s="3" t="s">
        <v>84</v>
      </c>
      <c r="G21" s="3" t="s">
        <v>85</v>
      </c>
      <c r="H21" s="3" t="s">
        <v>68</v>
      </c>
      <c r="I21" s="3" t="s">
        <v>97</v>
      </c>
      <c r="J21" s="3">
        <v>1</v>
      </c>
      <c r="K21" s="3">
        <v>4</v>
      </c>
      <c r="L21" s="3">
        <v>11</v>
      </c>
      <c r="M21" s="3">
        <v>52</v>
      </c>
      <c r="N21" s="13">
        <f t="shared" si="4"/>
        <v>1.19769673704415</v>
      </c>
      <c r="O21" s="3">
        <v>10423</v>
      </c>
      <c r="P21" s="12">
        <f t="shared" si="5"/>
        <v>240.069097888676</v>
      </c>
    </row>
    <row r="22" spans="1:16">
      <c r="A22" s="8"/>
      <c r="B22" s="3">
        <v>3</v>
      </c>
      <c r="C22" s="4">
        <f>37+(45/60)</f>
        <v>37.75</v>
      </c>
      <c r="D22" s="3" t="s">
        <v>48</v>
      </c>
      <c r="E22" s="3" t="s">
        <v>98</v>
      </c>
      <c r="F22" s="3" t="s">
        <v>50</v>
      </c>
      <c r="G22" s="3" t="s">
        <v>51</v>
      </c>
      <c r="H22" s="3" t="s">
        <v>52</v>
      </c>
      <c r="I22" s="3" t="s">
        <v>88</v>
      </c>
      <c r="J22" s="3">
        <v>4</v>
      </c>
      <c r="K22" s="3">
        <v>5</v>
      </c>
      <c r="L22" s="3">
        <v>4</v>
      </c>
      <c r="M22" s="3">
        <v>336</v>
      </c>
      <c r="N22" s="13">
        <f>M22/C22</f>
        <v>8.90066225165563</v>
      </c>
      <c r="O22" s="3">
        <v>17979</v>
      </c>
      <c r="P22" s="5">
        <f>O22/C22</f>
        <v>476.264900662252</v>
      </c>
    </row>
    <row r="23" spans="1:16">
      <c r="A23" s="8"/>
      <c r="B23" s="3">
        <v>3</v>
      </c>
      <c r="C23" s="4">
        <f t="shared" ref="C23:C31" si="6">37+(45/60)</f>
        <v>37.75</v>
      </c>
      <c r="D23" s="3" t="s">
        <v>48</v>
      </c>
      <c r="E23" s="3" t="s">
        <v>98</v>
      </c>
      <c r="F23" s="3" t="s">
        <v>54</v>
      </c>
      <c r="G23" s="3" t="s">
        <v>55</v>
      </c>
      <c r="H23" s="3" t="s">
        <v>56</v>
      </c>
      <c r="I23" s="3" t="s">
        <v>57</v>
      </c>
      <c r="J23" s="3">
        <v>3</v>
      </c>
      <c r="K23" s="3">
        <v>4</v>
      </c>
      <c r="L23" s="3">
        <v>7</v>
      </c>
      <c r="M23" s="3">
        <v>235</v>
      </c>
      <c r="N23" s="13">
        <f t="shared" ref="N23:N31" si="7">M23/C23</f>
        <v>6.22516556291391</v>
      </c>
      <c r="O23" s="3">
        <v>13058</v>
      </c>
      <c r="P23" s="5">
        <f t="shared" ref="P23:P31" si="8">O23/C23</f>
        <v>345.907284768212</v>
      </c>
    </row>
    <row r="24" spans="1:16">
      <c r="A24" s="8"/>
      <c r="B24" s="3">
        <v>3</v>
      </c>
      <c r="C24" s="4">
        <f t="shared" si="6"/>
        <v>37.75</v>
      </c>
      <c r="D24" s="3" t="s">
        <v>48</v>
      </c>
      <c r="E24" s="3" t="s">
        <v>98</v>
      </c>
      <c r="F24" s="3" t="s">
        <v>58</v>
      </c>
      <c r="G24" s="3" t="s">
        <v>59</v>
      </c>
      <c r="H24" s="3" t="s">
        <v>60</v>
      </c>
      <c r="I24" s="3" t="s">
        <v>61</v>
      </c>
      <c r="J24" s="3">
        <v>0</v>
      </c>
      <c r="K24" s="3">
        <v>3</v>
      </c>
      <c r="L24" s="3">
        <v>6</v>
      </c>
      <c r="M24" s="3">
        <v>307</v>
      </c>
      <c r="N24" s="13">
        <f t="shared" si="7"/>
        <v>8.13245033112583</v>
      </c>
      <c r="O24" s="3">
        <v>14083</v>
      </c>
      <c r="P24" s="5">
        <f t="shared" si="8"/>
        <v>373.059602649007</v>
      </c>
    </row>
    <row r="25" spans="1:16">
      <c r="A25" s="8"/>
      <c r="B25" s="3">
        <v>3</v>
      </c>
      <c r="C25" s="4">
        <f t="shared" si="6"/>
        <v>37.75</v>
      </c>
      <c r="D25" s="3" t="s">
        <v>48</v>
      </c>
      <c r="E25" s="3" t="s">
        <v>98</v>
      </c>
      <c r="F25" s="3" t="s">
        <v>62</v>
      </c>
      <c r="G25" s="3" t="s">
        <v>63</v>
      </c>
      <c r="H25" s="3" t="s">
        <v>64</v>
      </c>
      <c r="I25" s="3" t="s">
        <v>99</v>
      </c>
      <c r="J25" s="3">
        <v>3</v>
      </c>
      <c r="K25" s="3">
        <v>1</v>
      </c>
      <c r="L25" s="3">
        <v>2</v>
      </c>
      <c r="M25" s="3">
        <v>400</v>
      </c>
      <c r="N25" s="13">
        <f t="shared" si="7"/>
        <v>10.5960264900662</v>
      </c>
      <c r="O25" s="3">
        <v>17133</v>
      </c>
      <c r="P25" s="5">
        <f t="shared" si="8"/>
        <v>453.854304635762</v>
      </c>
    </row>
    <row r="26" spans="1:16">
      <c r="A26" s="8"/>
      <c r="B26" s="3">
        <v>3</v>
      </c>
      <c r="C26" s="4">
        <f t="shared" si="6"/>
        <v>37.75</v>
      </c>
      <c r="D26" s="3" t="s">
        <v>48</v>
      </c>
      <c r="E26" s="3" t="s">
        <v>98</v>
      </c>
      <c r="F26" s="3" t="s">
        <v>66</v>
      </c>
      <c r="G26" s="3" t="s">
        <v>67</v>
      </c>
      <c r="H26" s="3" t="s">
        <v>68</v>
      </c>
      <c r="I26" s="3" t="s">
        <v>100</v>
      </c>
      <c r="J26" s="3">
        <v>0</v>
      </c>
      <c r="K26" s="3">
        <v>7</v>
      </c>
      <c r="L26" s="3">
        <v>3</v>
      </c>
      <c r="M26" s="3">
        <v>34</v>
      </c>
      <c r="N26" s="13">
        <f t="shared" si="7"/>
        <v>0.900662251655629</v>
      </c>
      <c r="O26" s="3">
        <v>8322</v>
      </c>
      <c r="P26" s="5">
        <f t="shared" si="8"/>
        <v>220.450331125828</v>
      </c>
    </row>
    <row r="27" spans="1:16">
      <c r="A27" s="8"/>
      <c r="B27" s="3">
        <v>3</v>
      </c>
      <c r="C27" s="4">
        <f t="shared" si="6"/>
        <v>37.75</v>
      </c>
      <c r="D27" s="3" t="s">
        <v>70</v>
      </c>
      <c r="E27" s="3" t="s">
        <v>101</v>
      </c>
      <c r="F27" s="3" t="s">
        <v>72</v>
      </c>
      <c r="G27" s="3" t="s">
        <v>73</v>
      </c>
      <c r="H27" s="3" t="s">
        <v>52</v>
      </c>
      <c r="I27" s="3" t="s">
        <v>74</v>
      </c>
      <c r="J27" s="3">
        <v>6</v>
      </c>
      <c r="K27" s="3">
        <v>2</v>
      </c>
      <c r="L27" s="3">
        <v>8</v>
      </c>
      <c r="M27" s="3">
        <v>328</v>
      </c>
      <c r="N27" s="13">
        <f t="shared" si="7"/>
        <v>8.6887417218543</v>
      </c>
      <c r="O27" s="3">
        <v>17711</v>
      </c>
      <c r="P27" s="5">
        <f t="shared" si="8"/>
        <v>469.165562913907</v>
      </c>
    </row>
    <row r="28" spans="1:16">
      <c r="A28" s="8"/>
      <c r="B28" s="3">
        <v>3</v>
      </c>
      <c r="C28" s="4">
        <f t="shared" si="6"/>
        <v>37.75</v>
      </c>
      <c r="D28" s="3" t="s">
        <v>70</v>
      </c>
      <c r="E28" s="3" t="s">
        <v>101</v>
      </c>
      <c r="F28" s="3" t="s">
        <v>75</v>
      </c>
      <c r="G28" s="3" t="s">
        <v>76</v>
      </c>
      <c r="H28" s="3" t="s">
        <v>56</v>
      </c>
      <c r="I28" s="3" t="s">
        <v>102</v>
      </c>
      <c r="J28" s="3">
        <v>0</v>
      </c>
      <c r="K28" s="3">
        <v>3</v>
      </c>
      <c r="L28" s="3">
        <v>13</v>
      </c>
      <c r="M28" s="3">
        <v>157</v>
      </c>
      <c r="N28" s="13">
        <f t="shared" si="7"/>
        <v>4.15894039735099</v>
      </c>
      <c r="O28" s="3">
        <v>10316</v>
      </c>
      <c r="P28" s="5">
        <f t="shared" si="8"/>
        <v>273.271523178808</v>
      </c>
    </row>
    <row r="29" spans="1:16">
      <c r="A29" s="8"/>
      <c r="B29" s="3">
        <v>3</v>
      </c>
      <c r="C29" s="4">
        <f t="shared" si="6"/>
        <v>37.75</v>
      </c>
      <c r="D29" s="3" t="s">
        <v>70</v>
      </c>
      <c r="E29" s="3" t="s">
        <v>101</v>
      </c>
      <c r="F29" s="3" t="s">
        <v>78</v>
      </c>
      <c r="G29" s="3" t="s">
        <v>79</v>
      </c>
      <c r="H29" s="3" t="s">
        <v>60</v>
      </c>
      <c r="I29" s="3" t="s">
        <v>80</v>
      </c>
      <c r="J29" s="3">
        <v>8</v>
      </c>
      <c r="K29" s="3">
        <v>0</v>
      </c>
      <c r="L29" s="3">
        <v>8</v>
      </c>
      <c r="M29" s="3">
        <v>369</v>
      </c>
      <c r="N29" s="13">
        <f t="shared" si="7"/>
        <v>9.77483443708609</v>
      </c>
      <c r="O29" s="3">
        <v>17491</v>
      </c>
      <c r="P29" s="5">
        <f t="shared" si="8"/>
        <v>463.337748344371</v>
      </c>
    </row>
    <row r="30" spans="1:16">
      <c r="A30" s="8"/>
      <c r="B30" s="3">
        <v>3</v>
      </c>
      <c r="C30" s="4">
        <f t="shared" si="6"/>
        <v>37.75</v>
      </c>
      <c r="D30" s="3" t="s">
        <v>70</v>
      </c>
      <c r="E30" s="3" t="s">
        <v>101</v>
      </c>
      <c r="F30" s="3" t="s">
        <v>81</v>
      </c>
      <c r="G30" s="3" t="s">
        <v>82</v>
      </c>
      <c r="H30" s="3" t="s">
        <v>64</v>
      </c>
      <c r="I30" s="3" t="s">
        <v>83</v>
      </c>
      <c r="J30" s="3">
        <v>5</v>
      </c>
      <c r="K30" s="3">
        <v>2</v>
      </c>
      <c r="L30" s="3">
        <v>6</v>
      </c>
      <c r="M30" s="3">
        <v>441</v>
      </c>
      <c r="N30" s="13">
        <f t="shared" si="7"/>
        <v>11.682119205298</v>
      </c>
      <c r="O30" s="3">
        <v>17911</v>
      </c>
      <c r="P30" s="5">
        <f t="shared" si="8"/>
        <v>474.46357615894</v>
      </c>
    </row>
    <row r="31" spans="1:16">
      <c r="A31" s="8"/>
      <c r="B31" s="3">
        <v>3</v>
      </c>
      <c r="C31" s="4">
        <f t="shared" si="6"/>
        <v>37.75</v>
      </c>
      <c r="D31" s="3" t="s">
        <v>70</v>
      </c>
      <c r="E31" s="3" t="s">
        <v>101</v>
      </c>
      <c r="F31" s="3" t="s">
        <v>84</v>
      </c>
      <c r="G31" s="3" t="s">
        <v>85</v>
      </c>
      <c r="H31" s="3" t="s">
        <v>68</v>
      </c>
      <c r="I31" s="3" t="s">
        <v>103</v>
      </c>
      <c r="J31" s="3">
        <v>1</v>
      </c>
      <c r="K31" s="3">
        <v>3</v>
      </c>
      <c r="L31" s="3">
        <v>15</v>
      </c>
      <c r="M31" s="3">
        <v>39</v>
      </c>
      <c r="N31" s="13">
        <f>M31/C31</f>
        <v>1.03311258278146</v>
      </c>
      <c r="O31" s="3">
        <v>9373</v>
      </c>
      <c r="P31" s="5">
        <f>O31/C31</f>
        <v>248.291390728477</v>
      </c>
    </row>
    <row r="32" spans="1:16">
      <c r="A32" s="8"/>
      <c r="B32" s="3">
        <v>4</v>
      </c>
      <c r="C32" s="4">
        <f>30+(37/60)</f>
        <v>30.6166666666667</v>
      </c>
      <c r="D32" s="3" t="s">
        <v>48</v>
      </c>
      <c r="E32" s="3" t="s">
        <v>104</v>
      </c>
      <c r="F32" s="3" t="s">
        <v>50</v>
      </c>
      <c r="G32" s="3" t="s">
        <v>51</v>
      </c>
      <c r="H32" s="3" t="s">
        <v>52</v>
      </c>
      <c r="I32" s="3" t="s">
        <v>53</v>
      </c>
      <c r="J32" s="3">
        <v>1</v>
      </c>
      <c r="K32" s="3">
        <v>5</v>
      </c>
      <c r="L32" s="3">
        <v>5</v>
      </c>
      <c r="M32" s="3">
        <v>232</v>
      </c>
      <c r="N32" s="13">
        <f t="shared" ref="N32:N41" si="9">M32/C32</f>
        <v>7.57757212847033</v>
      </c>
      <c r="O32" s="3">
        <v>10063</v>
      </c>
      <c r="P32" s="5">
        <f t="shared" ref="P32:P41" si="10">O32/C32</f>
        <v>328.677191072401</v>
      </c>
    </row>
    <row r="33" spans="1:16">
      <c r="A33" s="8"/>
      <c r="B33" s="3">
        <v>4</v>
      </c>
      <c r="C33" s="4">
        <f t="shared" ref="C33:C41" si="11">30+(37/60)</f>
        <v>30.6166666666667</v>
      </c>
      <c r="D33" s="3" t="s">
        <v>48</v>
      </c>
      <c r="E33" s="3" t="s">
        <v>104</v>
      </c>
      <c r="F33" s="3" t="s">
        <v>54</v>
      </c>
      <c r="G33" s="3" t="s">
        <v>55</v>
      </c>
      <c r="H33" s="3" t="s">
        <v>56</v>
      </c>
      <c r="I33" s="3" t="s">
        <v>89</v>
      </c>
      <c r="J33" s="3">
        <v>0</v>
      </c>
      <c r="K33" s="3">
        <v>7</v>
      </c>
      <c r="L33" s="3">
        <v>6</v>
      </c>
      <c r="M33" s="3">
        <v>158</v>
      </c>
      <c r="N33" s="13">
        <f t="shared" si="9"/>
        <v>5.16058791507893</v>
      </c>
      <c r="O33" s="3">
        <v>8280</v>
      </c>
      <c r="P33" s="5">
        <f t="shared" si="10"/>
        <v>270.4409363092</v>
      </c>
    </row>
    <row r="34" spans="1:16">
      <c r="A34" s="8"/>
      <c r="B34" s="3">
        <v>4</v>
      </c>
      <c r="C34" s="4">
        <f t="shared" si="11"/>
        <v>30.6166666666667</v>
      </c>
      <c r="D34" s="3" t="s">
        <v>48</v>
      </c>
      <c r="E34" s="3" t="s">
        <v>104</v>
      </c>
      <c r="F34" s="3" t="s">
        <v>58</v>
      </c>
      <c r="G34" s="3" t="s">
        <v>59</v>
      </c>
      <c r="H34" s="3" t="s">
        <v>60</v>
      </c>
      <c r="I34" s="3" t="s">
        <v>90</v>
      </c>
      <c r="J34" s="3">
        <v>5</v>
      </c>
      <c r="K34" s="3">
        <v>2</v>
      </c>
      <c r="L34" s="3">
        <v>1</v>
      </c>
      <c r="M34" s="3">
        <v>290</v>
      </c>
      <c r="N34" s="13">
        <f t="shared" si="9"/>
        <v>9.47196516058792</v>
      </c>
      <c r="O34" s="3">
        <v>13456</v>
      </c>
      <c r="P34" s="5">
        <f t="shared" si="10"/>
        <v>439.499183451279</v>
      </c>
    </row>
    <row r="35" spans="1:16">
      <c r="A35" s="8"/>
      <c r="B35" s="3">
        <v>4</v>
      </c>
      <c r="C35" s="4">
        <f t="shared" si="11"/>
        <v>30.6166666666667</v>
      </c>
      <c r="D35" s="3" t="s">
        <v>48</v>
      </c>
      <c r="E35" s="3" t="s">
        <v>104</v>
      </c>
      <c r="F35" s="3" t="s">
        <v>62</v>
      </c>
      <c r="G35" s="3" t="s">
        <v>63</v>
      </c>
      <c r="H35" s="3" t="s">
        <v>64</v>
      </c>
      <c r="I35" s="3" t="s">
        <v>65</v>
      </c>
      <c r="J35" s="3">
        <v>2</v>
      </c>
      <c r="K35" s="3">
        <v>3</v>
      </c>
      <c r="L35" s="3">
        <v>4</v>
      </c>
      <c r="M35" s="3">
        <v>311</v>
      </c>
      <c r="N35" s="13">
        <f t="shared" si="9"/>
        <v>10.1578660860098</v>
      </c>
      <c r="O35" s="3">
        <v>11811</v>
      </c>
      <c r="P35" s="5">
        <f t="shared" si="10"/>
        <v>385.770277626565</v>
      </c>
    </row>
    <row r="36" spans="1:16">
      <c r="A36" s="8"/>
      <c r="B36" s="3">
        <v>4</v>
      </c>
      <c r="C36" s="4">
        <f t="shared" si="11"/>
        <v>30.6166666666667</v>
      </c>
      <c r="D36" s="3" t="s">
        <v>48</v>
      </c>
      <c r="E36" s="3" t="s">
        <v>104</v>
      </c>
      <c r="F36" s="3" t="s">
        <v>66</v>
      </c>
      <c r="G36" s="3" t="s">
        <v>67</v>
      </c>
      <c r="H36" s="3" t="s">
        <v>68</v>
      </c>
      <c r="I36" s="3" t="s">
        <v>105</v>
      </c>
      <c r="J36" s="3">
        <v>0</v>
      </c>
      <c r="K36" s="3">
        <v>6</v>
      </c>
      <c r="L36" s="3">
        <v>6</v>
      </c>
      <c r="M36" s="3">
        <v>32</v>
      </c>
      <c r="N36" s="13">
        <f t="shared" si="9"/>
        <v>1.04518236254763</v>
      </c>
      <c r="O36" s="3">
        <v>6479</v>
      </c>
      <c r="P36" s="5">
        <f t="shared" si="10"/>
        <v>211.616766467066</v>
      </c>
    </row>
    <row r="37" spans="1:16">
      <c r="A37" s="8"/>
      <c r="B37" s="3">
        <v>4</v>
      </c>
      <c r="C37" s="4">
        <f t="shared" si="11"/>
        <v>30.6166666666667</v>
      </c>
      <c r="D37" s="3" t="s">
        <v>70</v>
      </c>
      <c r="E37" s="3" t="s">
        <v>106</v>
      </c>
      <c r="F37" s="3" t="s">
        <v>72</v>
      </c>
      <c r="G37" s="3" t="s">
        <v>73</v>
      </c>
      <c r="H37" s="3" t="s">
        <v>52</v>
      </c>
      <c r="I37" s="3" t="s">
        <v>88</v>
      </c>
      <c r="J37" s="3">
        <v>5</v>
      </c>
      <c r="K37" s="3">
        <v>3</v>
      </c>
      <c r="L37" s="3">
        <v>7</v>
      </c>
      <c r="M37" s="3">
        <v>281</v>
      </c>
      <c r="N37" s="13">
        <f t="shared" si="9"/>
        <v>9.17800762112139</v>
      </c>
      <c r="O37" s="3">
        <v>14696</v>
      </c>
      <c r="P37" s="5">
        <f t="shared" si="10"/>
        <v>480</v>
      </c>
    </row>
    <row r="38" spans="1:16">
      <c r="A38" s="8"/>
      <c r="B38" s="3">
        <v>4</v>
      </c>
      <c r="C38" s="4">
        <f t="shared" si="11"/>
        <v>30.6166666666667</v>
      </c>
      <c r="D38" s="3" t="s">
        <v>70</v>
      </c>
      <c r="E38" s="3" t="s">
        <v>106</v>
      </c>
      <c r="F38" s="3" t="s">
        <v>75</v>
      </c>
      <c r="G38" s="3" t="s">
        <v>76</v>
      </c>
      <c r="H38" s="3" t="s">
        <v>56</v>
      </c>
      <c r="I38" s="3" t="s">
        <v>102</v>
      </c>
      <c r="J38" s="3">
        <v>3</v>
      </c>
      <c r="K38" s="3">
        <v>3</v>
      </c>
      <c r="L38" s="3">
        <v>16</v>
      </c>
      <c r="M38" s="3">
        <v>147</v>
      </c>
      <c r="N38" s="13">
        <f t="shared" si="9"/>
        <v>4.80130647795318</v>
      </c>
      <c r="O38" s="3">
        <v>10436</v>
      </c>
      <c r="P38" s="5">
        <f t="shared" si="10"/>
        <v>340.860097985846</v>
      </c>
    </row>
    <row r="39" spans="1:16">
      <c r="A39" s="8"/>
      <c r="B39" s="3">
        <v>4</v>
      </c>
      <c r="C39" s="4">
        <f t="shared" si="11"/>
        <v>30.6166666666667</v>
      </c>
      <c r="D39" s="3" t="s">
        <v>70</v>
      </c>
      <c r="E39" s="3" t="s">
        <v>106</v>
      </c>
      <c r="F39" s="3" t="s">
        <v>78</v>
      </c>
      <c r="G39" s="3" t="s">
        <v>79</v>
      </c>
      <c r="H39" s="3" t="s">
        <v>60</v>
      </c>
      <c r="I39" s="3" t="s">
        <v>96</v>
      </c>
      <c r="J39" s="3">
        <v>6</v>
      </c>
      <c r="K39" s="3">
        <v>0</v>
      </c>
      <c r="L39" s="3">
        <v>14</v>
      </c>
      <c r="M39" s="3">
        <v>240</v>
      </c>
      <c r="N39" s="13">
        <f t="shared" si="9"/>
        <v>7.83886771910724</v>
      </c>
      <c r="O39" s="3">
        <v>13249</v>
      </c>
      <c r="P39" s="5">
        <f t="shared" si="10"/>
        <v>432.738160043549</v>
      </c>
    </row>
    <row r="40" spans="1:16">
      <c r="A40" s="8"/>
      <c r="B40" s="3">
        <v>4</v>
      </c>
      <c r="C40" s="4">
        <f t="shared" si="11"/>
        <v>30.6166666666667</v>
      </c>
      <c r="D40" s="3" t="s">
        <v>70</v>
      </c>
      <c r="E40" s="3" t="s">
        <v>106</v>
      </c>
      <c r="F40" s="3" t="s">
        <v>81</v>
      </c>
      <c r="G40" s="3" t="s">
        <v>82</v>
      </c>
      <c r="H40" s="3" t="s">
        <v>64</v>
      </c>
      <c r="I40" s="3" t="s">
        <v>91</v>
      </c>
      <c r="J40" s="3">
        <v>7</v>
      </c>
      <c r="K40" s="3">
        <v>1</v>
      </c>
      <c r="L40" s="3">
        <v>7</v>
      </c>
      <c r="M40" s="3">
        <v>293</v>
      </c>
      <c r="N40" s="13">
        <f t="shared" si="9"/>
        <v>9.56995100707675</v>
      </c>
      <c r="O40" s="3">
        <v>14940</v>
      </c>
      <c r="P40" s="5">
        <f t="shared" si="10"/>
        <v>487.969515514426</v>
      </c>
    </row>
    <row r="41" spans="1:16">
      <c r="A41" s="8"/>
      <c r="B41" s="3">
        <v>4</v>
      </c>
      <c r="C41" s="4">
        <f t="shared" si="11"/>
        <v>30.6166666666667</v>
      </c>
      <c r="D41" s="3" t="s">
        <v>70</v>
      </c>
      <c r="E41" s="3" t="s">
        <v>106</v>
      </c>
      <c r="F41" s="3" t="s">
        <v>84</v>
      </c>
      <c r="G41" s="3" t="s">
        <v>85</v>
      </c>
      <c r="H41" s="3" t="s">
        <v>68</v>
      </c>
      <c r="I41" s="3" t="s">
        <v>86</v>
      </c>
      <c r="J41" s="3">
        <v>1</v>
      </c>
      <c r="K41" s="3">
        <v>1</v>
      </c>
      <c r="L41" s="3">
        <v>17</v>
      </c>
      <c r="M41" s="3">
        <v>39</v>
      </c>
      <c r="N41" s="13">
        <f t="shared" si="9"/>
        <v>1.27381600435493</v>
      </c>
      <c r="O41" s="3">
        <v>8722</v>
      </c>
      <c r="P41" s="5">
        <f t="shared" si="10"/>
        <v>284.877517691889</v>
      </c>
    </row>
    <row r="42" spans="1:16">
      <c r="A42" s="6">
        <v>2</v>
      </c>
      <c r="B42" s="3">
        <v>1</v>
      </c>
      <c r="C42" s="4">
        <f>34+(52/60)</f>
        <v>34.8666666666667</v>
      </c>
      <c r="D42" s="3" t="s">
        <v>107</v>
      </c>
      <c r="E42" s="3" t="s">
        <v>108</v>
      </c>
      <c r="F42" s="3" t="s">
        <v>109</v>
      </c>
      <c r="G42" s="3" t="s">
        <v>110</v>
      </c>
      <c r="H42" s="3" t="s">
        <v>52</v>
      </c>
      <c r="I42" s="3" t="s">
        <v>74</v>
      </c>
      <c r="J42" s="3">
        <v>4</v>
      </c>
      <c r="K42" s="3">
        <v>4</v>
      </c>
      <c r="L42" s="3">
        <v>13</v>
      </c>
      <c r="M42" s="3">
        <v>273</v>
      </c>
      <c r="N42" s="13">
        <f t="shared" ref="N42:N81" si="12">M42/C42</f>
        <v>7.82982791586998</v>
      </c>
      <c r="O42" s="3">
        <v>13953</v>
      </c>
      <c r="P42" s="5">
        <f t="shared" ref="P42:P81" si="13">O42/C42</f>
        <v>400.181644359465</v>
      </c>
    </row>
    <row r="43" spans="1:16">
      <c r="A43" s="6"/>
      <c r="B43" s="3">
        <v>1</v>
      </c>
      <c r="C43" s="4">
        <f t="shared" ref="C43:C51" si="14">34+(52/60)</f>
        <v>34.8666666666667</v>
      </c>
      <c r="D43" s="3" t="s">
        <v>107</v>
      </c>
      <c r="E43" s="3" t="s">
        <v>108</v>
      </c>
      <c r="F43" s="3" t="s">
        <v>111</v>
      </c>
      <c r="G43" s="3" t="s">
        <v>112</v>
      </c>
      <c r="H43" s="3" t="s">
        <v>56</v>
      </c>
      <c r="I43" s="3" t="s">
        <v>113</v>
      </c>
      <c r="J43" s="3">
        <v>1</v>
      </c>
      <c r="K43" s="3">
        <v>2</v>
      </c>
      <c r="L43" s="3">
        <v>18</v>
      </c>
      <c r="M43" s="3">
        <v>220</v>
      </c>
      <c r="N43" s="13">
        <f t="shared" si="12"/>
        <v>6.30975143403442</v>
      </c>
      <c r="O43" s="3">
        <v>11968</v>
      </c>
      <c r="P43" s="5">
        <f t="shared" si="13"/>
        <v>343.250478011472</v>
      </c>
    </row>
    <row r="44" spans="1:16">
      <c r="A44" s="6"/>
      <c r="B44" s="3">
        <v>1</v>
      </c>
      <c r="C44" s="4">
        <f t="shared" si="14"/>
        <v>34.8666666666667</v>
      </c>
      <c r="D44" s="3" t="s">
        <v>107</v>
      </c>
      <c r="E44" s="3" t="s">
        <v>108</v>
      </c>
      <c r="F44" s="3" t="s">
        <v>114</v>
      </c>
      <c r="G44" s="3" t="s">
        <v>115</v>
      </c>
      <c r="H44" s="3" t="s">
        <v>60</v>
      </c>
      <c r="I44" s="3" t="s">
        <v>116</v>
      </c>
      <c r="J44" s="3">
        <v>6</v>
      </c>
      <c r="K44" s="3">
        <v>1</v>
      </c>
      <c r="L44" s="3">
        <v>12</v>
      </c>
      <c r="M44" s="3">
        <v>286</v>
      </c>
      <c r="N44" s="13">
        <f t="shared" si="12"/>
        <v>8.20267686424474</v>
      </c>
      <c r="O44" s="3">
        <v>14905</v>
      </c>
      <c r="P44" s="5">
        <f t="shared" si="13"/>
        <v>427.485659655832</v>
      </c>
    </row>
    <row r="45" spans="1:16">
      <c r="A45" s="6"/>
      <c r="B45" s="3">
        <v>1</v>
      </c>
      <c r="C45" s="4">
        <f t="shared" si="14"/>
        <v>34.8666666666667</v>
      </c>
      <c r="D45" s="3" t="s">
        <v>107</v>
      </c>
      <c r="E45" s="3" t="s">
        <v>108</v>
      </c>
      <c r="F45" s="3" t="s">
        <v>117</v>
      </c>
      <c r="G45" s="3" t="s">
        <v>118</v>
      </c>
      <c r="H45" s="3" t="s">
        <v>64</v>
      </c>
      <c r="I45" s="3" t="s">
        <v>91</v>
      </c>
      <c r="J45" s="3">
        <v>7</v>
      </c>
      <c r="K45" s="3">
        <v>0</v>
      </c>
      <c r="L45" s="3">
        <v>10</v>
      </c>
      <c r="M45" s="3">
        <v>356</v>
      </c>
      <c r="N45" s="13">
        <f t="shared" si="12"/>
        <v>10.2103250478011</v>
      </c>
      <c r="O45" s="3">
        <v>17098</v>
      </c>
      <c r="P45" s="5">
        <f t="shared" si="13"/>
        <v>490.38240917782</v>
      </c>
    </row>
    <row r="46" spans="1:16">
      <c r="A46" s="6"/>
      <c r="B46" s="3">
        <v>1</v>
      </c>
      <c r="C46" s="4">
        <f t="shared" si="14"/>
        <v>34.8666666666667</v>
      </c>
      <c r="D46" s="3" t="s">
        <v>107</v>
      </c>
      <c r="E46" s="3" t="s">
        <v>108</v>
      </c>
      <c r="F46" s="3" t="s">
        <v>119</v>
      </c>
      <c r="G46" s="3" t="s">
        <v>120</v>
      </c>
      <c r="H46" s="3" t="s">
        <v>68</v>
      </c>
      <c r="I46" s="3" t="s">
        <v>100</v>
      </c>
      <c r="J46" s="3">
        <v>3</v>
      </c>
      <c r="K46" s="3">
        <v>2</v>
      </c>
      <c r="L46" s="3">
        <v>17</v>
      </c>
      <c r="M46" s="3">
        <v>44</v>
      </c>
      <c r="N46" s="13">
        <f t="shared" si="12"/>
        <v>1.26195028680688</v>
      </c>
      <c r="O46" s="3">
        <v>9273</v>
      </c>
      <c r="P46" s="5">
        <f t="shared" si="13"/>
        <v>265.956022944551</v>
      </c>
    </row>
    <row r="47" spans="1:16">
      <c r="A47" s="6"/>
      <c r="B47" s="3">
        <v>1</v>
      </c>
      <c r="C47" s="4">
        <f t="shared" si="14"/>
        <v>34.8666666666667</v>
      </c>
      <c r="D47" s="3" t="s">
        <v>121</v>
      </c>
      <c r="E47" s="3" t="s">
        <v>122</v>
      </c>
      <c r="F47" s="3" t="s">
        <v>123</v>
      </c>
      <c r="G47" s="3" t="s">
        <v>124</v>
      </c>
      <c r="H47" s="3" t="s">
        <v>52</v>
      </c>
      <c r="I47" s="3" t="s">
        <v>125</v>
      </c>
      <c r="J47" s="3">
        <v>3</v>
      </c>
      <c r="K47" s="3">
        <v>3</v>
      </c>
      <c r="L47" s="3">
        <v>1</v>
      </c>
      <c r="M47" s="3">
        <v>300</v>
      </c>
      <c r="N47" s="13">
        <f t="shared" si="12"/>
        <v>8.60420650095602</v>
      </c>
      <c r="O47" s="3">
        <v>12783</v>
      </c>
      <c r="P47" s="5">
        <f t="shared" si="13"/>
        <v>366.625239005736</v>
      </c>
    </row>
    <row r="48" spans="1:16">
      <c r="A48" s="6"/>
      <c r="B48" s="3">
        <v>1</v>
      </c>
      <c r="C48" s="4">
        <f t="shared" si="14"/>
        <v>34.8666666666667</v>
      </c>
      <c r="D48" s="3" t="s">
        <v>121</v>
      </c>
      <c r="E48" s="3" t="s">
        <v>122</v>
      </c>
      <c r="F48" s="3" t="s">
        <v>126</v>
      </c>
      <c r="G48" s="3" t="s">
        <v>127</v>
      </c>
      <c r="H48" s="3" t="s">
        <v>56</v>
      </c>
      <c r="I48" s="3" t="s">
        <v>128</v>
      </c>
      <c r="J48" s="3">
        <v>2</v>
      </c>
      <c r="K48" s="3">
        <v>4</v>
      </c>
      <c r="L48" s="3">
        <v>5</v>
      </c>
      <c r="M48" s="3">
        <v>242</v>
      </c>
      <c r="N48" s="13">
        <f t="shared" si="12"/>
        <v>6.94072657743786</v>
      </c>
      <c r="O48" s="3">
        <v>11996</v>
      </c>
      <c r="P48" s="5">
        <f t="shared" si="13"/>
        <v>344.053537284895</v>
      </c>
    </row>
    <row r="49" spans="1:16">
      <c r="A49" s="6"/>
      <c r="B49" s="3">
        <v>1</v>
      </c>
      <c r="C49" s="4">
        <f t="shared" si="14"/>
        <v>34.8666666666667</v>
      </c>
      <c r="D49" s="3" t="s">
        <v>121</v>
      </c>
      <c r="E49" s="3" t="s">
        <v>122</v>
      </c>
      <c r="F49" s="3" t="s">
        <v>129</v>
      </c>
      <c r="G49" s="3" t="s">
        <v>130</v>
      </c>
      <c r="H49" s="3" t="s">
        <v>60</v>
      </c>
      <c r="I49" s="3" t="s">
        <v>61</v>
      </c>
      <c r="J49" s="3">
        <v>2</v>
      </c>
      <c r="K49" s="3">
        <v>4</v>
      </c>
      <c r="L49" s="3">
        <v>3</v>
      </c>
      <c r="M49" s="3">
        <v>279</v>
      </c>
      <c r="N49" s="13">
        <f t="shared" si="12"/>
        <v>8.0019120458891</v>
      </c>
      <c r="O49" s="3">
        <v>12588</v>
      </c>
      <c r="P49" s="5">
        <f t="shared" si="13"/>
        <v>361.032504780115</v>
      </c>
    </row>
    <row r="50" spans="1:16">
      <c r="A50" s="6"/>
      <c r="B50" s="3">
        <v>1</v>
      </c>
      <c r="C50" s="4">
        <f t="shared" si="14"/>
        <v>34.8666666666667</v>
      </c>
      <c r="D50" s="3" t="s">
        <v>121</v>
      </c>
      <c r="E50" s="3" t="s">
        <v>122</v>
      </c>
      <c r="F50" s="3" t="s">
        <v>131</v>
      </c>
      <c r="G50" s="3" t="s">
        <v>132</v>
      </c>
      <c r="H50" s="3" t="s">
        <v>64</v>
      </c>
      <c r="I50" s="3" t="s">
        <v>133</v>
      </c>
      <c r="J50" s="3">
        <v>2</v>
      </c>
      <c r="K50" s="3">
        <v>4</v>
      </c>
      <c r="L50" s="3">
        <v>5</v>
      </c>
      <c r="M50" s="3">
        <v>340</v>
      </c>
      <c r="N50" s="13">
        <f t="shared" si="12"/>
        <v>9.75143403441683</v>
      </c>
      <c r="O50" s="3">
        <v>13987</v>
      </c>
      <c r="P50" s="5">
        <f t="shared" si="13"/>
        <v>401.156787762906</v>
      </c>
    </row>
    <row r="51" spans="1:16">
      <c r="A51" s="6"/>
      <c r="B51" s="3">
        <v>1</v>
      </c>
      <c r="C51" s="4">
        <f t="shared" si="14"/>
        <v>34.8666666666667</v>
      </c>
      <c r="D51" s="3" t="s">
        <v>121</v>
      </c>
      <c r="E51" s="3" t="s">
        <v>122</v>
      </c>
      <c r="F51" s="3" t="s">
        <v>134</v>
      </c>
      <c r="G51" s="3" t="s">
        <v>135</v>
      </c>
      <c r="H51" s="3" t="s">
        <v>68</v>
      </c>
      <c r="I51" s="3" t="s">
        <v>69</v>
      </c>
      <c r="J51" s="3">
        <v>0</v>
      </c>
      <c r="K51" s="3">
        <v>6</v>
      </c>
      <c r="L51" s="3">
        <v>7</v>
      </c>
      <c r="M51" s="3">
        <v>45</v>
      </c>
      <c r="N51" s="13">
        <f t="shared" si="12"/>
        <v>1.2906309751434</v>
      </c>
      <c r="O51" s="3">
        <v>7329</v>
      </c>
      <c r="P51" s="5">
        <f t="shared" si="13"/>
        <v>210.200764818356</v>
      </c>
    </row>
    <row r="52" spans="1:16">
      <c r="A52" s="6"/>
      <c r="B52" s="3">
        <v>2</v>
      </c>
      <c r="C52" s="4">
        <f>26+(54/60)</f>
        <v>26.9</v>
      </c>
      <c r="D52" s="3" t="s">
        <v>107</v>
      </c>
      <c r="E52" s="3" t="s">
        <v>136</v>
      </c>
      <c r="F52" s="3" t="s">
        <v>109</v>
      </c>
      <c r="G52" s="3" t="s">
        <v>110</v>
      </c>
      <c r="H52" s="3" t="s">
        <v>52</v>
      </c>
      <c r="I52" s="3" t="s">
        <v>74</v>
      </c>
      <c r="J52" s="3">
        <v>2</v>
      </c>
      <c r="K52" s="3">
        <v>6</v>
      </c>
      <c r="L52" s="3">
        <v>4</v>
      </c>
      <c r="M52" s="3">
        <v>154</v>
      </c>
      <c r="N52" s="13">
        <f t="shared" si="12"/>
        <v>5.72490706319703</v>
      </c>
      <c r="O52" s="3">
        <v>8877</v>
      </c>
      <c r="P52" s="5">
        <f t="shared" si="13"/>
        <v>330</v>
      </c>
    </row>
    <row r="53" spans="1:16">
      <c r="A53" s="6"/>
      <c r="B53" s="3">
        <v>2</v>
      </c>
      <c r="C53" s="4">
        <f t="shared" ref="C53:C61" si="15">26+(54/60)</f>
        <v>26.9</v>
      </c>
      <c r="D53" s="3" t="s">
        <v>107</v>
      </c>
      <c r="E53" s="3" t="s">
        <v>136</v>
      </c>
      <c r="F53" s="3" t="s">
        <v>111</v>
      </c>
      <c r="G53" s="3" t="s">
        <v>112</v>
      </c>
      <c r="H53" s="3" t="s">
        <v>56</v>
      </c>
      <c r="I53" s="3" t="s">
        <v>77</v>
      </c>
      <c r="J53" s="3">
        <v>0</v>
      </c>
      <c r="K53" s="3">
        <v>2</v>
      </c>
      <c r="L53" s="3">
        <v>5</v>
      </c>
      <c r="M53" s="3">
        <v>155</v>
      </c>
      <c r="N53" s="13">
        <f t="shared" si="12"/>
        <v>5.76208178438662</v>
      </c>
      <c r="O53" s="3">
        <v>7692</v>
      </c>
      <c r="P53" s="5">
        <f t="shared" si="13"/>
        <v>285.947955390335</v>
      </c>
    </row>
    <row r="54" spans="1:16">
      <c r="A54" s="6"/>
      <c r="B54" s="3">
        <v>2</v>
      </c>
      <c r="C54" s="4">
        <f t="shared" si="15"/>
        <v>26.9</v>
      </c>
      <c r="D54" s="3" t="s">
        <v>107</v>
      </c>
      <c r="E54" s="3" t="s">
        <v>136</v>
      </c>
      <c r="F54" s="3" t="s">
        <v>114</v>
      </c>
      <c r="G54" s="3" t="s">
        <v>115</v>
      </c>
      <c r="H54" s="3" t="s">
        <v>60</v>
      </c>
      <c r="I54" s="3" t="s">
        <v>61</v>
      </c>
      <c r="J54" s="3">
        <v>1</v>
      </c>
      <c r="K54" s="3">
        <v>3</v>
      </c>
      <c r="L54" s="3">
        <v>4</v>
      </c>
      <c r="M54" s="3">
        <v>231</v>
      </c>
      <c r="N54" s="13">
        <f t="shared" si="12"/>
        <v>8.58736059479554</v>
      </c>
      <c r="O54" s="3">
        <v>9368</v>
      </c>
      <c r="P54" s="5">
        <f t="shared" si="13"/>
        <v>348.252788104089</v>
      </c>
    </row>
    <row r="55" spans="1:16">
      <c r="A55" s="6"/>
      <c r="B55" s="3">
        <v>2</v>
      </c>
      <c r="C55" s="4">
        <f t="shared" si="15"/>
        <v>26.9</v>
      </c>
      <c r="D55" s="3" t="s">
        <v>107</v>
      </c>
      <c r="E55" s="3" t="s">
        <v>136</v>
      </c>
      <c r="F55" s="3" t="s">
        <v>117</v>
      </c>
      <c r="G55" s="3" t="s">
        <v>118</v>
      </c>
      <c r="H55" s="3" t="s">
        <v>64</v>
      </c>
      <c r="I55" s="3" t="s">
        <v>99</v>
      </c>
      <c r="J55" s="3">
        <v>5</v>
      </c>
      <c r="K55" s="3">
        <v>4</v>
      </c>
      <c r="L55" s="3">
        <v>0</v>
      </c>
      <c r="M55" s="3">
        <v>243</v>
      </c>
      <c r="N55" s="13">
        <f t="shared" si="12"/>
        <v>9.03345724907063</v>
      </c>
      <c r="O55" s="3">
        <v>10706</v>
      </c>
      <c r="P55" s="5">
        <f t="shared" si="13"/>
        <v>397.992565055762</v>
      </c>
    </row>
    <row r="56" spans="1:16">
      <c r="A56" s="6"/>
      <c r="B56" s="3">
        <v>2</v>
      </c>
      <c r="C56" s="4">
        <f t="shared" si="15"/>
        <v>26.9</v>
      </c>
      <c r="D56" s="3" t="s">
        <v>107</v>
      </c>
      <c r="E56" s="3" t="s">
        <v>136</v>
      </c>
      <c r="F56" s="3" t="s">
        <v>119</v>
      </c>
      <c r="G56" s="3" t="s">
        <v>120</v>
      </c>
      <c r="H56" s="3" t="s">
        <v>68</v>
      </c>
      <c r="I56" s="3" t="s">
        <v>100</v>
      </c>
      <c r="J56" s="3">
        <v>0</v>
      </c>
      <c r="K56" s="3">
        <v>2</v>
      </c>
      <c r="L56" s="3">
        <v>6</v>
      </c>
      <c r="M56" s="3">
        <v>35</v>
      </c>
      <c r="N56" s="13">
        <f t="shared" si="12"/>
        <v>1.30111524163569</v>
      </c>
      <c r="O56" s="3">
        <v>6000</v>
      </c>
      <c r="P56" s="5">
        <f t="shared" si="13"/>
        <v>223.048327137546</v>
      </c>
    </row>
    <row r="57" spans="1:16">
      <c r="A57" s="6"/>
      <c r="B57" s="3">
        <v>2</v>
      </c>
      <c r="C57" s="4">
        <f t="shared" si="15"/>
        <v>26.9</v>
      </c>
      <c r="D57" s="3" t="s">
        <v>121</v>
      </c>
      <c r="E57" s="3" t="s">
        <v>137</v>
      </c>
      <c r="F57" s="3" t="s">
        <v>123</v>
      </c>
      <c r="G57" s="3" t="s">
        <v>124</v>
      </c>
      <c r="H57" s="3" t="s">
        <v>52</v>
      </c>
      <c r="I57" s="3" t="s">
        <v>125</v>
      </c>
      <c r="J57" s="3">
        <v>6</v>
      </c>
      <c r="K57" s="3">
        <v>2</v>
      </c>
      <c r="L57" s="3">
        <v>5</v>
      </c>
      <c r="M57" s="3">
        <v>174</v>
      </c>
      <c r="N57" s="13">
        <f t="shared" si="12"/>
        <v>6.46840148698885</v>
      </c>
      <c r="O57" s="3">
        <v>10960</v>
      </c>
      <c r="P57" s="5">
        <f t="shared" si="13"/>
        <v>407.434944237918</v>
      </c>
    </row>
    <row r="58" spans="1:16">
      <c r="A58" s="6"/>
      <c r="B58" s="3">
        <v>2</v>
      </c>
      <c r="C58" s="4">
        <f t="shared" si="15"/>
        <v>26.9</v>
      </c>
      <c r="D58" s="3" t="s">
        <v>121</v>
      </c>
      <c r="E58" s="3" t="s">
        <v>137</v>
      </c>
      <c r="F58" s="3" t="s">
        <v>126</v>
      </c>
      <c r="G58" s="3" t="s">
        <v>127</v>
      </c>
      <c r="H58" s="3" t="s">
        <v>56</v>
      </c>
      <c r="I58" s="3" t="s">
        <v>89</v>
      </c>
      <c r="J58" s="3">
        <v>1</v>
      </c>
      <c r="K58" s="3">
        <v>1</v>
      </c>
      <c r="L58" s="3">
        <v>12</v>
      </c>
      <c r="M58" s="3">
        <v>154</v>
      </c>
      <c r="N58" s="13">
        <f t="shared" si="12"/>
        <v>5.72490706319703</v>
      </c>
      <c r="O58" s="3">
        <v>9462</v>
      </c>
      <c r="P58" s="5">
        <f t="shared" si="13"/>
        <v>351.747211895911</v>
      </c>
    </row>
    <row r="59" spans="1:16">
      <c r="A59" s="6"/>
      <c r="B59" s="3">
        <v>2</v>
      </c>
      <c r="C59" s="4">
        <f t="shared" si="15"/>
        <v>26.9</v>
      </c>
      <c r="D59" s="3" t="s">
        <v>121</v>
      </c>
      <c r="E59" s="3" t="s">
        <v>137</v>
      </c>
      <c r="F59" s="3" t="s">
        <v>129</v>
      </c>
      <c r="G59" s="3" t="s">
        <v>130</v>
      </c>
      <c r="H59" s="3" t="s">
        <v>60</v>
      </c>
      <c r="I59" s="3" t="s">
        <v>90</v>
      </c>
      <c r="J59" s="3">
        <v>5</v>
      </c>
      <c r="K59" s="3">
        <v>2</v>
      </c>
      <c r="L59" s="3">
        <v>4</v>
      </c>
      <c r="M59" s="3">
        <v>249</v>
      </c>
      <c r="N59" s="13">
        <f t="shared" si="12"/>
        <v>9.25650557620818</v>
      </c>
      <c r="O59" s="3">
        <v>12037</v>
      </c>
      <c r="P59" s="5">
        <f t="shared" si="13"/>
        <v>447.472118959108</v>
      </c>
    </row>
    <row r="60" spans="1:16">
      <c r="A60" s="6"/>
      <c r="B60" s="3">
        <v>2</v>
      </c>
      <c r="C60" s="4">
        <f t="shared" si="15"/>
        <v>26.9</v>
      </c>
      <c r="D60" s="3" t="s">
        <v>121</v>
      </c>
      <c r="E60" s="3" t="s">
        <v>137</v>
      </c>
      <c r="F60" s="3" t="s">
        <v>131</v>
      </c>
      <c r="G60" s="3" t="s">
        <v>132</v>
      </c>
      <c r="H60" s="3" t="s">
        <v>64</v>
      </c>
      <c r="I60" s="3" t="s">
        <v>138</v>
      </c>
      <c r="J60" s="3">
        <v>4</v>
      </c>
      <c r="K60" s="3">
        <v>2</v>
      </c>
      <c r="L60" s="3">
        <v>7</v>
      </c>
      <c r="M60" s="3">
        <v>236</v>
      </c>
      <c r="N60" s="13">
        <f t="shared" si="12"/>
        <v>8.7732342007435</v>
      </c>
      <c r="O60" s="3">
        <v>11788</v>
      </c>
      <c r="P60" s="5">
        <f t="shared" si="13"/>
        <v>438.2156133829</v>
      </c>
    </row>
    <row r="61" spans="1:16">
      <c r="A61" s="6"/>
      <c r="B61" s="3">
        <v>2</v>
      </c>
      <c r="C61" s="4">
        <f t="shared" si="15"/>
        <v>26.9</v>
      </c>
      <c r="D61" s="3" t="s">
        <v>121</v>
      </c>
      <c r="E61" s="3" t="s">
        <v>137</v>
      </c>
      <c r="F61" s="3" t="s">
        <v>134</v>
      </c>
      <c r="G61" s="3" t="s">
        <v>135</v>
      </c>
      <c r="H61" s="3" t="s">
        <v>68</v>
      </c>
      <c r="I61" s="3" t="s">
        <v>86</v>
      </c>
      <c r="J61" s="3">
        <v>1</v>
      </c>
      <c r="K61" s="3">
        <v>1</v>
      </c>
      <c r="L61" s="3">
        <v>12</v>
      </c>
      <c r="M61" s="3">
        <v>32</v>
      </c>
      <c r="N61" s="13">
        <f t="shared" si="12"/>
        <v>1.18959107806691</v>
      </c>
      <c r="O61" s="3">
        <v>7855</v>
      </c>
      <c r="P61" s="5">
        <f t="shared" si="13"/>
        <v>292.007434944238</v>
      </c>
    </row>
    <row r="62" spans="1:16">
      <c r="A62" s="6"/>
      <c r="B62" s="3">
        <v>3</v>
      </c>
      <c r="C62" s="10">
        <f>36+(59/60)</f>
        <v>36.9833333333333</v>
      </c>
      <c r="D62" s="3" t="s">
        <v>107</v>
      </c>
      <c r="E62" s="3" t="s">
        <v>139</v>
      </c>
      <c r="F62" s="3" t="s">
        <v>109</v>
      </c>
      <c r="G62" s="3" t="s">
        <v>110</v>
      </c>
      <c r="H62" s="3" t="s">
        <v>52</v>
      </c>
      <c r="I62" s="3" t="s">
        <v>88</v>
      </c>
      <c r="J62" s="3">
        <v>3</v>
      </c>
      <c r="K62" s="3">
        <v>4</v>
      </c>
      <c r="L62" s="3">
        <v>1</v>
      </c>
      <c r="M62" s="3">
        <v>304</v>
      </c>
      <c r="N62" s="13">
        <f t="shared" si="12"/>
        <v>8.21991888237945</v>
      </c>
      <c r="O62" s="3">
        <v>13341</v>
      </c>
      <c r="P62" s="5">
        <f t="shared" si="13"/>
        <v>360.730058584948</v>
      </c>
    </row>
    <row r="63" spans="1:16">
      <c r="A63" s="6"/>
      <c r="B63" s="3">
        <v>3</v>
      </c>
      <c r="C63" s="10">
        <f t="shared" ref="C63:C71" si="16">36+(59/60)</f>
        <v>36.9833333333333</v>
      </c>
      <c r="D63" s="3" t="s">
        <v>107</v>
      </c>
      <c r="E63" s="3" t="s">
        <v>139</v>
      </c>
      <c r="F63" s="3" t="s">
        <v>111</v>
      </c>
      <c r="G63" s="3" t="s">
        <v>112</v>
      </c>
      <c r="H63" s="3" t="s">
        <v>56</v>
      </c>
      <c r="I63" s="3" t="s">
        <v>57</v>
      </c>
      <c r="J63" s="3">
        <v>2</v>
      </c>
      <c r="K63" s="3">
        <v>4</v>
      </c>
      <c r="L63" s="3">
        <v>4</v>
      </c>
      <c r="M63" s="3">
        <v>205</v>
      </c>
      <c r="N63" s="13">
        <f t="shared" si="12"/>
        <v>5.54303740423614</v>
      </c>
      <c r="O63" s="3">
        <v>11634</v>
      </c>
      <c r="P63" s="5">
        <f t="shared" si="13"/>
        <v>314.574132492114</v>
      </c>
    </row>
    <row r="64" spans="1:16">
      <c r="A64" s="6"/>
      <c r="B64" s="3">
        <v>3</v>
      </c>
      <c r="C64" s="10">
        <f t="shared" si="16"/>
        <v>36.9833333333333</v>
      </c>
      <c r="D64" s="3" t="s">
        <v>107</v>
      </c>
      <c r="E64" s="3" t="s">
        <v>139</v>
      </c>
      <c r="F64" s="3" t="s">
        <v>114</v>
      </c>
      <c r="G64" s="3" t="s">
        <v>115</v>
      </c>
      <c r="H64" s="3" t="s">
        <v>60</v>
      </c>
      <c r="I64" s="3" t="s">
        <v>61</v>
      </c>
      <c r="J64" s="3">
        <v>3</v>
      </c>
      <c r="K64" s="3">
        <v>3</v>
      </c>
      <c r="L64" s="3">
        <v>5</v>
      </c>
      <c r="M64" s="3">
        <v>307</v>
      </c>
      <c r="N64" s="13">
        <f t="shared" si="12"/>
        <v>8.30103650292925</v>
      </c>
      <c r="O64" s="3">
        <v>14075</v>
      </c>
      <c r="P64" s="5">
        <f t="shared" si="13"/>
        <v>380.576836412799</v>
      </c>
    </row>
    <row r="65" spans="1:16">
      <c r="A65" s="6"/>
      <c r="B65" s="3">
        <v>3</v>
      </c>
      <c r="C65" s="10">
        <f t="shared" si="16"/>
        <v>36.9833333333333</v>
      </c>
      <c r="D65" s="3" t="s">
        <v>107</v>
      </c>
      <c r="E65" s="3" t="s">
        <v>139</v>
      </c>
      <c r="F65" s="3" t="s">
        <v>117</v>
      </c>
      <c r="G65" s="3" t="s">
        <v>118</v>
      </c>
      <c r="H65" s="3" t="s">
        <v>64</v>
      </c>
      <c r="I65" s="3" t="s">
        <v>140</v>
      </c>
      <c r="J65" s="3">
        <v>1</v>
      </c>
      <c r="K65" s="3">
        <v>5</v>
      </c>
      <c r="L65" s="3">
        <v>7</v>
      </c>
      <c r="M65" s="3">
        <v>398</v>
      </c>
      <c r="N65" s="13">
        <f t="shared" si="12"/>
        <v>10.7616043262731</v>
      </c>
      <c r="O65" s="3">
        <v>15254</v>
      </c>
      <c r="P65" s="5">
        <f t="shared" si="13"/>
        <v>412.456061288869</v>
      </c>
    </row>
    <row r="66" spans="1:16">
      <c r="A66" s="6"/>
      <c r="B66" s="3">
        <v>3</v>
      </c>
      <c r="C66" s="10">
        <f t="shared" si="16"/>
        <v>36.9833333333333</v>
      </c>
      <c r="D66" s="3" t="s">
        <v>107</v>
      </c>
      <c r="E66" s="3" t="s">
        <v>139</v>
      </c>
      <c r="F66" s="3" t="s">
        <v>119</v>
      </c>
      <c r="G66" s="3" t="s">
        <v>120</v>
      </c>
      <c r="H66" s="3" t="s">
        <v>68</v>
      </c>
      <c r="I66" s="3" t="s">
        <v>69</v>
      </c>
      <c r="J66" s="3">
        <v>0</v>
      </c>
      <c r="K66" s="3">
        <v>5</v>
      </c>
      <c r="L66" s="3">
        <v>7</v>
      </c>
      <c r="M66" s="3">
        <v>30</v>
      </c>
      <c r="N66" s="13">
        <f t="shared" si="12"/>
        <v>0.811176205497972</v>
      </c>
      <c r="O66" s="3">
        <v>8088</v>
      </c>
      <c r="P66" s="5">
        <f t="shared" si="13"/>
        <v>218.693105002253</v>
      </c>
    </row>
    <row r="67" spans="1:16">
      <c r="A67" s="6"/>
      <c r="B67" s="3">
        <v>3</v>
      </c>
      <c r="C67" s="10">
        <f t="shared" si="16"/>
        <v>36.9833333333333</v>
      </c>
      <c r="D67" s="3" t="s">
        <v>121</v>
      </c>
      <c r="E67" s="3" t="s">
        <v>141</v>
      </c>
      <c r="F67" s="3" t="s">
        <v>123</v>
      </c>
      <c r="G67" s="3" t="s">
        <v>124</v>
      </c>
      <c r="H67" s="3" t="s">
        <v>52</v>
      </c>
      <c r="I67" s="3" t="s">
        <v>74</v>
      </c>
      <c r="J67" s="3">
        <v>6</v>
      </c>
      <c r="K67" s="3">
        <v>0</v>
      </c>
      <c r="L67" s="3">
        <v>8</v>
      </c>
      <c r="M67" s="3">
        <v>355</v>
      </c>
      <c r="N67" s="13">
        <f t="shared" si="12"/>
        <v>9.598918431726</v>
      </c>
      <c r="O67" s="3">
        <v>17645</v>
      </c>
      <c r="P67" s="5">
        <f t="shared" si="13"/>
        <v>477.106804867057</v>
      </c>
    </row>
    <row r="68" spans="1:16">
      <c r="A68" s="6"/>
      <c r="B68" s="3">
        <v>3</v>
      </c>
      <c r="C68" s="10">
        <f t="shared" si="16"/>
        <v>36.9833333333333</v>
      </c>
      <c r="D68" s="3" t="s">
        <v>121</v>
      </c>
      <c r="E68" s="3" t="s">
        <v>141</v>
      </c>
      <c r="F68" s="3" t="s">
        <v>126</v>
      </c>
      <c r="G68" s="3" t="s">
        <v>127</v>
      </c>
      <c r="H68" s="3" t="s">
        <v>56</v>
      </c>
      <c r="I68" s="3" t="s">
        <v>142</v>
      </c>
      <c r="J68" s="3">
        <v>5</v>
      </c>
      <c r="K68" s="3">
        <v>0</v>
      </c>
      <c r="L68" s="3">
        <v>11</v>
      </c>
      <c r="M68" s="3">
        <v>235</v>
      </c>
      <c r="N68" s="13">
        <f t="shared" si="12"/>
        <v>6.35421360973411</v>
      </c>
      <c r="O68" s="3">
        <v>13842</v>
      </c>
      <c r="P68" s="5">
        <f t="shared" si="13"/>
        <v>374.276701216764</v>
      </c>
    </row>
    <row r="69" spans="1:16">
      <c r="A69" s="6"/>
      <c r="B69" s="3">
        <v>3</v>
      </c>
      <c r="C69" s="10">
        <f t="shared" si="16"/>
        <v>36.9833333333333</v>
      </c>
      <c r="D69" s="3" t="s">
        <v>121</v>
      </c>
      <c r="E69" s="3" t="s">
        <v>141</v>
      </c>
      <c r="F69" s="3" t="s">
        <v>129</v>
      </c>
      <c r="G69" s="3" t="s">
        <v>130</v>
      </c>
      <c r="H69" s="3" t="s">
        <v>60</v>
      </c>
      <c r="I69" s="3" t="s">
        <v>116</v>
      </c>
      <c r="J69" s="3">
        <v>8</v>
      </c>
      <c r="K69" s="3">
        <v>2</v>
      </c>
      <c r="L69" s="3">
        <v>11</v>
      </c>
      <c r="M69" s="3">
        <v>331</v>
      </c>
      <c r="N69" s="13">
        <f t="shared" si="12"/>
        <v>8.94997746732762</v>
      </c>
      <c r="O69" s="3">
        <v>16878</v>
      </c>
      <c r="P69" s="5">
        <f t="shared" si="13"/>
        <v>456.367733213159</v>
      </c>
    </row>
    <row r="70" spans="1:16">
      <c r="A70" s="6"/>
      <c r="B70" s="3">
        <v>3</v>
      </c>
      <c r="C70" s="10">
        <f t="shared" si="16"/>
        <v>36.9833333333333</v>
      </c>
      <c r="D70" s="3" t="s">
        <v>121</v>
      </c>
      <c r="E70" s="3" t="s">
        <v>141</v>
      </c>
      <c r="F70" s="3" t="s">
        <v>131</v>
      </c>
      <c r="G70" s="3" t="s">
        <v>132</v>
      </c>
      <c r="H70" s="3" t="s">
        <v>64</v>
      </c>
      <c r="I70" s="3" t="s">
        <v>83</v>
      </c>
      <c r="J70" s="3">
        <v>2</v>
      </c>
      <c r="K70" s="3">
        <v>4</v>
      </c>
      <c r="L70" s="3">
        <v>13</v>
      </c>
      <c r="M70" s="3">
        <v>335</v>
      </c>
      <c r="N70" s="13">
        <f t="shared" si="12"/>
        <v>9.05813429472735</v>
      </c>
      <c r="O70" s="3">
        <v>15207</v>
      </c>
      <c r="P70" s="5">
        <f t="shared" si="13"/>
        <v>411.185218566922</v>
      </c>
    </row>
    <row r="71" spans="1:16">
      <c r="A71" s="6"/>
      <c r="B71" s="3">
        <v>3</v>
      </c>
      <c r="C71" s="10">
        <f t="shared" si="16"/>
        <v>36.9833333333333</v>
      </c>
      <c r="D71" s="3" t="s">
        <v>121</v>
      </c>
      <c r="E71" s="3" t="s">
        <v>141</v>
      </c>
      <c r="F71" s="3" t="s">
        <v>134</v>
      </c>
      <c r="G71" s="3" t="s">
        <v>135</v>
      </c>
      <c r="H71" s="3" t="s">
        <v>68</v>
      </c>
      <c r="I71" s="3" t="s">
        <v>86</v>
      </c>
      <c r="J71" s="3">
        <v>0</v>
      </c>
      <c r="K71" s="3">
        <v>3</v>
      </c>
      <c r="L71" s="3">
        <v>18</v>
      </c>
      <c r="M71" s="3">
        <v>42</v>
      </c>
      <c r="N71" s="13">
        <f t="shared" si="12"/>
        <v>1.13564668769716</v>
      </c>
      <c r="O71" s="3">
        <v>8952</v>
      </c>
      <c r="P71" s="5">
        <f t="shared" si="13"/>
        <v>242.054979720595</v>
      </c>
    </row>
    <row r="72" spans="1:16">
      <c r="A72" s="6"/>
      <c r="B72" s="3">
        <v>4</v>
      </c>
      <c r="C72" s="4">
        <f>40+(8/60)</f>
        <v>40.1333333333333</v>
      </c>
      <c r="D72" s="3" t="s">
        <v>107</v>
      </c>
      <c r="E72" s="3" t="s">
        <v>143</v>
      </c>
      <c r="F72" s="3" t="s">
        <v>109</v>
      </c>
      <c r="G72" s="3" t="s">
        <v>110</v>
      </c>
      <c r="H72" s="3" t="s">
        <v>52</v>
      </c>
      <c r="I72" s="3" t="s">
        <v>74</v>
      </c>
      <c r="J72" s="3">
        <v>4</v>
      </c>
      <c r="K72" s="3">
        <v>4</v>
      </c>
      <c r="L72" s="3">
        <v>7</v>
      </c>
      <c r="M72" s="3">
        <v>258</v>
      </c>
      <c r="N72" s="13">
        <f t="shared" si="12"/>
        <v>6.42857142857143</v>
      </c>
      <c r="O72" s="3">
        <v>13871</v>
      </c>
      <c r="P72" s="5">
        <f t="shared" si="13"/>
        <v>345.62292358804</v>
      </c>
    </row>
    <row r="73" spans="1:16">
      <c r="A73" s="6"/>
      <c r="B73" s="3">
        <v>4</v>
      </c>
      <c r="C73" s="4">
        <f t="shared" ref="C73:C81" si="17">40+(8/60)</f>
        <v>40.1333333333333</v>
      </c>
      <c r="D73" s="3" t="s">
        <v>107</v>
      </c>
      <c r="E73" s="3" t="s">
        <v>143</v>
      </c>
      <c r="F73" s="3" t="s">
        <v>111</v>
      </c>
      <c r="G73" s="3" t="s">
        <v>112</v>
      </c>
      <c r="H73" s="3" t="s">
        <v>56</v>
      </c>
      <c r="I73" s="3" t="s">
        <v>113</v>
      </c>
      <c r="J73" s="3">
        <v>1</v>
      </c>
      <c r="K73" s="3">
        <v>3</v>
      </c>
      <c r="L73" s="3">
        <v>15</v>
      </c>
      <c r="M73" s="3">
        <v>198</v>
      </c>
      <c r="N73" s="13">
        <f t="shared" si="12"/>
        <v>4.93355481727575</v>
      </c>
      <c r="O73" s="3">
        <v>11650</v>
      </c>
      <c r="P73" s="5">
        <f t="shared" si="13"/>
        <v>290.282392026578</v>
      </c>
    </row>
    <row r="74" spans="1:16">
      <c r="A74" s="6"/>
      <c r="B74" s="3">
        <v>4</v>
      </c>
      <c r="C74" s="4">
        <f t="shared" si="17"/>
        <v>40.1333333333333</v>
      </c>
      <c r="D74" s="3" t="s">
        <v>107</v>
      </c>
      <c r="E74" s="3" t="s">
        <v>143</v>
      </c>
      <c r="F74" s="3" t="s">
        <v>114</v>
      </c>
      <c r="G74" s="3" t="s">
        <v>115</v>
      </c>
      <c r="H74" s="3" t="s">
        <v>60</v>
      </c>
      <c r="I74" s="3" t="s">
        <v>116</v>
      </c>
      <c r="J74" s="3">
        <v>6</v>
      </c>
      <c r="K74" s="3">
        <v>3</v>
      </c>
      <c r="L74" s="3">
        <v>9</v>
      </c>
      <c r="M74" s="3">
        <v>294</v>
      </c>
      <c r="N74" s="13">
        <f t="shared" si="12"/>
        <v>7.32558139534884</v>
      </c>
      <c r="O74" s="3">
        <v>16117</v>
      </c>
      <c r="P74" s="5">
        <f t="shared" si="13"/>
        <v>401.586378737542</v>
      </c>
    </row>
    <row r="75" spans="1:16">
      <c r="A75" s="6"/>
      <c r="B75" s="3">
        <v>4</v>
      </c>
      <c r="C75" s="4">
        <f t="shared" si="17"/>
        <v>40.1333333333333</v>
      </c>
      <c r="D75" s="3" t="s">
        <v>107</v>
      </c>
      <c r="E75" s="3" t="s">
        <v>143</v>
      </c>
      <c r="F75" s="3" t="s">
        <v>117</v>
      </c>
      <c r="G75" s="3" t="s">
        <v>118</v>
      </c>
      <c r="H75" s="3" t="s">
        <v>64</v>
      </c>
      <c r="I75" s="3" t="s">
        <v>133</v>
      </c>
      <c r="J75" s="3">
        <v>7</v>
      </c>
      <c r="K75" s="3">
        <v>5</v>
      </c>
      <c r="L75" s="3">
        <v>11</v>
      </c>
      <c r="M75" s="3">
        <v>395</v>
      </c>
      <c r="N75" s="13">
        <f t="shared" si="12"/>
        <v>9.8421926910299</v>
      </c>
      <c r="O75" s="3">
        <v>19324</v>
      </c>
      <c r="P75" s="5">
        <f t="shared" si="13"/>
        <v>481.495016611296</v>
      </c>
    </row>
    <row r="76" spans="1:16">
      <c r="A76" s="6"/>
      <c r="B76" s="3">
        <v>4</v>
      </c>
      <c r="C76" s="4">
        <f t="shared" si="17"/>
        <v>40.1333333333333</v>
      </c>
      <c r="D76" s="3" t="s">
        <v>107</v>
      </c>
      <c r="E76" s="3" t="s">
        <v>143</v>
      </c>
      <c r="F76" s="3" t="s">
        <v>119</v>
      </c>
      <c r="G76" s="3" t="s">
        <v>120</v>
      </c>
      <c r="H76" s="3" t="s">
        <v>68</v>
      </c>
      <c r="I76" s="3" t="s">
        <v>69</v>
      </c>
      <c r="J76" s="3">
        <v>0</v>
      </c>
      <c r="K76" s="3">
        <v>5</v>
      </c>
      <c r="L76" s="3">
        <v>11</v>
      </c>
      <c r="M76" s="3">
        <v>43</v>
      </c>
      <c r="N76" s="13">
        <f t="shared" si="12"/>
        <v>1.07142857142857</v>
      </c>
      <c r="O76" s="3">
        <v>9681</v>
      </c>
      <c r="P76" s="5">
        <f t="shared" si="13"/>
        <v>241.220930232558</v>
      </c>
    </row>
    <row r="77" spans="1:16">
      <c r="A77" s="6"/>
      <c r="B77" s="3">
        <v>4</v>
      </c>
      <c r="C77" s="4">
        <f t="shared" si="17"/>
        <v>40.1333333333333</v>
      </c>
      <c r="D77" s="3" t="s">
        <v>121</v>
      </c>
      <c r="E77" s="3" t="s">
        <v>144</v>
      </c>
      <c r="F77" s="3" t="s">
        <v>123</v>
      </c>
      <c r="G77" s="3" t="s">
        <v>124</v>
      </c>
      <c r="H77" s="3" t="s">
        <v>52</v>
      </c>
      <c r="I77" s="3" t="s">
        <v>88</v>
      </c>
      <c r="J77" s="3">
        <v>4</v>
      </c>
      <c r="K77" s="3">
        <v>3</v>
      </c>
      <c r="L77" s="3">
        <v>7</v>
      </c>
      <c r="M77" s="3">
        <v>281</v>
      </c>
      <c r="N77" s="13">
        <f t="shared" si="12"/>
        <v>7.00166112956811</v>
      </c>
      <c r="O77" s="3">
        <v>15455</v>
      </c>
      <c r="P77" s="5">
        <f t="shared" si="13"/>
        <v>385.091362126246</v>
      </c>
    </row>
    <row r="78" spans="1:16">
      <c r="A78" s="6"/>
      <c r="B78" s="3">
        <v>4</v>
      </c>
      <c r="C78" s="4">
        <f t="shared" si="17"/>
        <v>40.1333333333333</v>
      </c>
      <c r="D78" s="3" t="s">
        <v>121</v>
      </c>
      <c r="E78" s="7" t="s">
        <v>144</v>
      </c>
      <c r="F78" s="3" t="s">
        <v>126</v>
      </c>
      <c r="G78" s="3" t="s">
        <v>127</v>
      </c>
      <c r="H78" s="3" t="s">
        <v>56</v>
      </c>
      <c r="I78" s="7" t="s">
        <v>145</v>
      </c>
      <c r="J78" s="7">
        <v>3</v>
      </c>
      <c r="K78" s="7">
        <v>4</v>
      </c>
      <c r="L78" s="7">
        <v>11</v>
      </c>
      <c r="M78" s="7">
        <v>291</v>
      </c>
      <c r="N78" s="13">
        <f t="shared" si="12"/>
        <v>7.25083056478405</v>
      </c>
      <c r="O78" s="7">
        <v>15303</v>
      </c>
      <c r="P78" s="5">
        <f t="shared" si="13"/>
        <v>381.303986710963</v>
      </c>
    </row>
    <row r="79" spans="1:16">
      <c r="A79" s="6"/>
      <c r="B79" s="3">
        <v>4</v>
      </c>
      <c r="C79" s="4">
        <f t="shared" si="17"/>
        <v>40.1333333333333</v>
      </c>
      <c r="D79" s="3" t="s">
        <v>121</v>
      </c>
      <c r="E79" s="7" t="s">
        <v>144</v>
      </c>
      <c r="F79" s="3" t="s">
        <v>129</v>
      </c>
      <c r="G79" s="3" t="s">
        <v>130</v>
      </c>
      <c r="H79" s="3" t="s">
        <v>60</v>
      </c>
      <c r="I79" s="7" t="s">
        <v>146</v>
      </c>
      <c r="J79" s="7">
        <v>3</v>
      </c>
      <c r="K79" s="7">
        <v>3</v>
      </c>
      <c r="L79" s="7">
        <v>14</v>
      </c>
      <c r="M79" s="7">
        <v>286</v>
      </c>
      <c r="N79" s="13">
        <f t="shared" si="12"/>
        <v>7.12624584717608</v>
      </c>
      <c r="O79" s="7">
        <v>14696</v>
      </c>
      <c r="P79" s="5">
        <f t="shared" si="13"/>
        <v>366.179401993355</v>
      </c>
    </row>
    <row r="80" spans="1:16">
      <c r="A80" s="6"/>
      <c r="B80" s="3">
        <v>4</v>
      </c>
      <c r="C80" s="4">
        <f t="shared" si="17"/>
        <v>40.1333333333333</v>
      </c>
      <c r="D80" s="3" t="s">
        <v>121</v>
      </c>
      <c r="E80" s="7" t="s">
        <v>144</v>
      </c>
      <c r="F80" s="3" t="s">
        <v>131</v>
      </c>
      <c r="G80" s="3" t="s">
        <v>132</v>
      </c>
      <c r="H80" s="3" t="s">
        <v>64</v>
      </c>
      <c r="I80" s="7" t="s">
        <v>99</v>
      </c>
      <c r="J80" s="7">
        <v>10</v>
      </c>
      <c r="K80" s="7">
        <v>3</v>
      </c>
      <c r="L80" s="7">
        <v>5</v>
      </c>
      <c r="M80" s="7">
        <v>358</v>
      </c>
      <c r="N80" s="13">
        <f t="shared" si="12"/>
        <v>8.9202657807309</v>
      </c>
      <c r="O80" s="7">
        <v>19029</v>
      </c>
      <c r="P80" s="5">
        <f t="shared" si="13"/>
        <v>474.144518272425</v>
      </c>
    </row>
    <row r="81" spans="1:16">
      <c r="A81" s="6"/>
      <c r="B81" s="3">
        <v>4</v>
      </c>
      <c r="C81" s="4">
        <f t="shared" si="17"/>
        <v>40.1333333333333</v>
      </c>
      <c r="D81" s="3" t="s">
        <v>121</v>
      </c>
      <c r="E81" s="7" t="s">
        <v>144</v>
      </c>
      <c r="F81" s="3" t="s">
        <v>134</v>
      </c>
      <c r="G81" s="3" t="s">
        <v>135</v>
      </c>
      <c r="H81" s="3" t="s">
        <v>68</v>
      </c>
      <c r="I81" s="7" t="s">
        <v>86</v>
      </c>
      <c r="J81" s="7">
        <v>0</v>
      </c>
      <c r="K81" s="7">
        <v>5</v>
      </c>
      <c r="L81" s="7">
        <v>11</v>
      </c>
      <c r="M81" s="7">
        <v>34</v>
      </c>
      <c r="N81" s="13">
        <f t="shared" si="12"/>
        <v>0.847176079734219</v>
      </c>
      <c r="O81" s="7">
        <v>9771</v>
      </c>
      <c r="P81" s="5">
        <f t="shared" si="13"/>
        <v>243.463455149502</v>
      </c>
    </row>
    <row r="82" spans="1:16">
      <c r="A82" s="6">
        <v>3</v>
      </c>
      <c r="B82" s="3">
        <v>1</v>
      </c>
      <c r="C82" s="12">
        <f>31+(57/60)</f>
        <v>31.95</v>
      </c>
      <c r="D82" s="7" t="s">
        <v>147</v>
      </c>
      <c r="E82" s="7" t="s">
        <v>148</v>
      </c>
      <c r="F82" s="7">
        <v>369</v>
      </c>
      <c r="G82" s="7" t="s">
        <v>149</v>
      </c>
      <c r="H82" s="3" t="s">
        <v>52</v>
      </c>
      <c r="I82" s="7" t="s">
        <v>125</v>
      </c>
      <c r="J82" s="7">
        <v>3</v>
      </c>
      <c r="K82" s="7">
        <v>3</v>
      </c>
      <c r="L82" s="7">
        <v>1</v>
      </c>
      <c r="M82" s="7">
        <v>231</v>
      </c>
      <c r="N82" s="13">
        <f t="shared" ref="N82:N113" si="18">M82/C82</f>
        <v>7.23004694835681</v>
      </c>
      <c r="O82" s="7">
        <v>11120</v>
      </c>
      <c r="P82" s="5">
        <f t="shared" ref="P82:P113" si="19">O82/C82</f>
        <v>348.043818466354</v>
      </c>
    </row>
    <row r="83" spans="1:16">
      <c r="A83" s="6"/>
      <c r="B83" s="3">
        <v>1</v>
      </c>
      <c r="C83" s="12">
        <f t="shared" ref="C83:C91" si="20">31+(57/60)</f>
        <v>31.95</v>
      </c>
      <c r="D83" s="7" t="s">
        <v>147</v>
      </c>
      <c r="E83" s="7" t="s">
        <v>148</v>
      </c>
      <c r="F83" s="7" t="s">
        <v>150</v>
      </c>
      <c r="G83" s="7" t="s">
        <v>151</v>
      </c>
      <c r="H83" s="3" t="s">
        <v>56</v>
      </c>
      <c r="I83" s="7" t="s">
        <v>152</v>
      </c>
      <c r="J83" s="7">
        <v>0</v>
      </c>
      <c r="K83" s="7">
        <v>3</v>
      </c>
      <c r="L83" s="7">
        <v>4</v>
      </c>
      <c r="M83" s="7">
        <v>178</v>
      </c>
      <c r="N83" s="13">
        <f t="shared" si="18"/>
        <v>5.57120500782473</v>
      </c>
      <c r="O83" s="7">
        <v>9812</v>
      </c>
      <c r="P83" s="5">
        <f t="shared" si="19"/>
        <v>307.104851330203</v>
      </c>
    </row>
    <row r="84" spans="1:16">
      <c r="A84" s="6"/>
      <c r="B84" s="3">
        <v>1</v>
      </c>
      <c r="C84" s="12">
        <f t="shared" si="20"/>
        <v>31.95</v>
      </c>
      <c r="D84" s="7" t="s">
        <v>147</v>
      </c>
      <c r="E84" s="7" t="s">
        <v>148</v>
      </c>
      <c r="F84" s="7" t="s">
        <v>153</v>
      </c>
      <c r="G84" s="7" t="s">
        <v>154</v>
      </c>
      <c r="H84" s="3" t="s">
        <v>60</v>
      </c>
      <c r="I84" s="7" t="s">
        <v>155</v>
      </c>
      <c r="J84" s="7">
        <v>2</v>
      </c>
      <c r="K84" s="7">
        <v>2</v>
      </c>
      <c r="L84" s="7">
        <v>1</v>
      </c>
      <c r="M84" s="7">
        <v>251</v>
      </c>
      <c r="N84" s="13">
        <f t="shared" si="18"/>
        <v>7.85602503912363</v>
      </c>
      <c r="O84" s="7">
        <v>11834</v>
      </c>
      <c r="P84" s="5">
        <f t="shared" si="19"/>
        <v>370.391236306729</v>
      </c>
    </row>
    <row r="85" spans="1:16">
      <c r="A85" s="6"/>
      <c r="B85" s="3">
        <v>1</v>
      </c>
      <c r="C85" s="12">
        <f t="shared" si="20"/>
        <v>31.95</v>
      </c>
      <c r="D85" s="7" t="s">
        <v>147</v>
      </c>
      <c r="E85" s="7" t="s">
        <v>148</v>
      </c>
      <c r="F85" s="7" t="s">
        <v>156</v>
      </c>
      <c r="G85" s="7" t="s">
        <v>157</v>
      </c>
      <c r="H85" s="3" t="s">
        <v>64</v>
      </c>
      <c r="I85" s="7" t="s">
        <v>133</v>
      </c>
      <c r="J85" s="7">
        <v>0</v>
      </c>
      <c r="K85" s="7">
        <v>2</v>
      </c>
      <c r="L85" s="7">
        <v>2</v>
      </c>
      <c r="M85" s="7">
        <v>331</v>
      </c>
      <c r="N85" s="13">
        <f t="shared" si="18"/>
        <v>10.3599374021909</v>
      </c>
      <c r="O85" s="7">
        <v>12408</v>
      </c>
      <c r="P85" s="5">
        <f t="shared" si="19"/>
        <v>388.356807511737</v>
      </c>
    </row>
    <row r="86" spans="1:16">
      <c r="A86" s="6"/>
      <c r="B86" s="3">
        <v>1</v>
      </c>
      <c r="C86" s="12">
        <f t="shared" si="20"/>
        <v>31.95</v>
      </c>
      <c r="D86" s="7" t="s">
        <v>147</v>
      </c>
      <c r="E86" s="7" t="s">
        <v>148</v>
      </c>
      <c r="F86" s="7" t="s">
        <v>158</v>
      </c>
      <c r="G86" s="7" t="s">
        <v>159</v>
      </c>
      <c r="H86" s="3" t="s">
        <v>68</v>
      </c>
      <c r="I86" s="7" t="s">
        <v>92</v>
      </c>
      <c r="J86" s="7">
        <v>0</v>
      </c>
      <c r="K86" s="7">
        <v>3</v>
      </c>
      <c r="L86" s="7">
        <v>3</v>
      </c>
      <c r="M86" s="7">
        <v>42</v>
      </c>
      <c r="N86" s="13">
        <f t="shared" si="18"/>
        <v>1.31455399061033</v>
      </c>
      <c r="O86" s="7">
        <v>6715</v>
      </c>
      <c r="P86" s="5">
        <f t="shared" si="19"/>
        <v>210.172143974961</v>
      </c>
    </row>
    <row r="87" spans="1:16">
      <c r="A87" s="6"/>
      <c r="B87" s="3">
        <v>1</v>
      </c>
      <c r="C87" s="12">
        <f t="shared" si="20"/>
        <v>31.95</v>
      </c>
      <c r="D87" s="7" t="s">
        <v>18</v>
      </c>
      <c r="E87" s="7" t="s">
        <v>160</v>
      </c>
      <c r="F87" s="7" t="s">
        <v>161</v>
      </c>
      <c r="G87" s="7" t="s">
        <v>162</v>
      </c>
      <c r="H87" s="3" t="s">
        <v>52</v>
      </c>
      <c r="I87" s="7" t="s">
        <v>163</v>
      </c>
      <c r="J87" s="7">
        <v>3</v>
      </c>
      <c r="K87" s="7">
        <v>0</v>
      </c>
      <c r="L87" s="7">
        <v>8</v>
      </c>
      <c r="M87" s="7">
        <v>264</v>
      </c>
      <c r="N87" s="13">
        <f t="shared" si="18"/>
        <v>8.26291079812207</v>
      </c>
      <c r="O87" s="7">
        <v>14337</v>
      </c>
      <c r="P87" s="5">
        <f t="shared" si="19"/>
        <v>448.732394366197</v>
      </c>
    </row>
    <row r="88" spans="1:16">
      <c r="A88" s="6"/>
      <c r="B88" s="3">
        <v>1</v>
      </c>
      <c r="C88" s="12">
        <f t="shared" si="20"/>
        <v>31.95</v>
      </c>
      <c r="D88" s="7" t="s">
        <v>18</v>
      </c>
      <c r="E88" s="7" t="s">
        <v>160</v>
      </c>
      <c r="F88" s="7" t="s">
        <v>164</v>
      </c>
      <c r="G88" s="7" t="s">
        <v>165</v>
      </c>
      <c r="H88" s="3" t="s">
        <v>56</v>
      </c>
      <c r="I88" s="7" t="s">
        <v>89</v>
      </c>
      <c r="J88" s="7">
        <v>1</v>
      </c>
      <c r="K88" s="7">
        <v>2</v>
      </c>
      <c r="L88" s="7">
        <v>12</v>
      </c>
      <c r="M88" s="7">
        <v>196</v>
      </c>
      <c r="N88" s="13">
        <f t="shared" si="18"/>
        <v>6.13458528951487</v>
      </c>
      <c r="O88" s="7">
        <v>10753</v>
      </c>
      <c r="P88" s="5">
        <f t="shared" si="19"/>
        <v>336.557120500783</v>
      </c>
    </row>
    <row r="89" spans="1:16">
      <c r="A89" s="6"/>
      <c r="B89" s="3">
        <v>1</v>
      </c>
      <c r="C89" s="12">
        <f t="shared" si="20"/>
        <v>31.95</v>
      </c>
      <c r="D89" s="7" t="s">
        <v>18</v>
      </c>
      <c r="E89" s="7" t="s">
        <v>160</v>
      </c>
      <c r="F89" s="7" t="s">
        <v>166</v>
      </c>
      <c r="G89" s="7" t="s">
        <v>167</v>
      </c>
      <c r="H89" s="3" t="s">
        <v>60</v>
      </c>
      <c r="I89" s="7" t="s">
        <v>116</v>
      </c>
      <c r="J89" s="7">
        <v>3</v>
      </c>
      <c r="K89" s="7">
        <v>3</v>
      </c>
      <c r="L89" s="7">
        <v>7</v>
      </c>
      <c r="M89" s="7">
        <v>254</v>
      </c>
      <c r="N89" s="13">
        <f t="shared" si="18"/>
        <v>7.94992175273865</v>
      </c>
      <c r="O89" s="7">
        <v>12367</v>
      </c>
      <c r="P89" s="5">
        <f t="shared" si="19"/>
        <v>387.073552425665</v>
      </c>
    </row>
    <row r="90" spans="1:16">
      <c r="A90" s="6"/>
      <c r="B90" s="3">
        <v>1</v>
      </c>
      <c r="C90" s="12">
        <f t="shared" si="20"/>
        <v>31.95</v>
      </c>
      <c r="D90" s="7" t="s">
        <v>18</v>
      </c>
      <c r="E90" s="7" t="s">
        <v>160</v>
      </c>
      <c r="F90" s="7" t="s">
        <v>168</v>
      </c>
      <c r="G90" s="7" t="s">
        <v>169</v>
      </c>
      <c r="H90" s="3" t="s">
        <v>64</v>
      </c>
      <c r="I90" s="7" t="s">
        <v>170</v>
      </c>
      <c r="J90" s="7">
        <v>6</v>
      </c>
      <c r="K90" s="7">
        <v>0</v>
      </c>
      <c r="L90" s="7">
        <v>5</v>
      </c>
      <c r="M90" s="7">
        <v>320</v>
      </c>
      <c r="N90" s="13">
        <f t="shared" si="18"/>
        <v>10.0156494522692</v>
      </c>
      <c r="O90" s="7">
        <v>15315</v>
      </c>
      <c r="P90" s="5">
        <f t="shared" si="19"/>
        <v>479.342723004695</v>
      </c>
    </row>
    <row r="91" spans="1:16">
      <c r="A91" s="6"/>
      <c r="B91" s="3">
        <v>1</v>
      </c>
      <c r="C91" s="12">
        <f t="shared" si="20"/>
        <v>31.95</v>
      </c>
      <c r="D91" s="7" t="s">
        <v>18</v>
      </c>
      <c r="E91" s="7" t="s">
        <v>160</v>
      </c>
      <c r="F91" s="7" t="s">
        <v>171</v>
      </c>
      <c r="G91" s="7" t="s">
        <v>172</v>
      </c>
      <c r="H91" s="3" t="s">
        <v>68</v>
      </c>
      <c r="I91" s="7" t="s">
        <v>173</v>
      </c>
      <c r="J91" s="7">
        <v>0</v>
      </c>
      <c r="K91" s="7">
        <v>0</v>
      </c>
      <c r="L91" s="7">
        <v>13</v>
      </c>
      <c r="M91" s="7">
        <v>58</v>
      </c>
      <c r="N91" s="13">
        <f t="shared" si="18"/>
        <v>1.81533646322379</v>
      </c>
      <c r="O91" s="7">
        <v>8502</v>
      </c>
      <c r="P91" s="5">
        <f t="shared" si="19"/>
        <v>266.103286384977</v>
      </c>
    </row>
    <row r="92" spans="1:16">
      <c r="A92" s="6"/>
      <c r="B92" s="3">
        <v>2</v>
      </c>
      <c r="C92" s="12">
        <f>33+(45/60)</f>
        <v>33.75</v>
      </c>
      <c r="D92" s="7" t="s">
        <v>147</v>
      </c>
      <c r="E92" s="7" t="s">
        <v>174</v>
      </c>
      <c r="F92" s="7">
        <v>369</v>
      </c>
      <c r="G92" s="7" t="s">
        <v>149</v>
      </c>
      <c r="H92" s="3" t="s">
        <v>52</v>
      </c>
      <c r="I92" s="7" t="s">
        <v>146</v>
      </c>
      <c r="J92" s="7">
        <v>0</v>
      </c>
      <c r="K92" s="7">
        <v>3</v>
      </c>
      <c r="L92" s="7">
        <v>0</v>
      </c>
      <c r="M92" s="7">
        <v>237</v>
      </c>
      <c r="N92" s="13">
        <f t="shared" si="18"/>
        <v>7.02222222222222</v>
      </c>
      <c r="O92" s="7">
        <v>10243</v>
      </c>
      <c r="P92" s="5">
        <f t="shared" si="19"/>
        <v>303.496296296296</v>
      </c>
    </row>
    <row r="93" spans="1:16">
      <c r="A93" s="6"/>
      <c r="B93" s="3">
        <v>2</v>
      </c>
      <c r="C93" s="12">
        <f t="shared" ref="C93:C101" si="21">33+(45/60)</f>
        <v>33.75</v>
      </c>
      <c r="D93" s="7" t="s">
        <v>147</v>
      </c>
      <c r="E93" s="7" t="s">
        <v>174</v>
      </c>
      <c r="F93" s="7" t="s">
        <v>150</v>
      </c>
      <c r="G93" s="7" t="s">
        <v>151</v>
      </c>
      <c r="H93" s="3" t="s">
        <v>56</v>
      </c>
      <c r="I93" s="7" t="s">
        <v>175</v>
      </c>
      <c r="J93" s="7">
        <v>0</v>
      </c>
      <c r="K93" s="7">
        <v>3</v>
      </c>
      <c r="L93" s="7">
        <v>0</v>
      </c>
      <c r="M93" s="7">
        <v>241</v>
      </c>
      <c r="N93" s="13">
        <f t="shared" si="18"/>
        <v>7.14074074074074</v>
      </c>
      <c r="O93" s="7">
        <v>10313</v>
      </c>
      <c r="P93" s="5">
        <f t="shared" si="19"/>
        <v>305.57037037037</v>
      </c>
    </row>
    <row r="94" spans="1:16">
      <c r="A94" s="6"/>
      <c r="B94" s="3">
        <v>2</v>
      </c>
      <c r="C94" s="12">
        <f t="shared" si="21"/>
        <v>33.75</v>
      </c>
      <c r="D94" s="7" t="s">
        <v>147</v>
      </c>
      <c r="E94" s="7" t="s">
        <v>174</v>
      </c>
      <c r="F94" s="7" t="s">
        <v>153</v>
      </c>
      <c r="G94" s="7" t="s">
        <v>154</v>
      </c>
      <c r="H94" s="3" t="s">
        <v>60</v>
      </c>
      <c r="I94" s="7" t="s">
        <v>116</v>
      </c>
      <c r="J94" s="7">
        <v>0</v>
      </c>
      <c r="K94" s="7">
        <v>2</v>
      </c>
      <c r="L94" s="7">
        <v>0</v>
      </c>
      <c r="M94" s="7">
        <v>266</v>
      </c>
      <c r="N94" s="13">
        <f t="shared" si="18"/>
        <v>7.88148148148148</v>
      </c>
      <c r="O94" s="7">
        <v>11531</v>
      </c>
      <c r="P94" s="5">
        <f t="shared" si="19"/>
        <v>341.659259259259</v>
      </c>
    </row>
    <row r="95" spans="1:16">
      <c r="A95" s="6"/>
      <c r="B95" s="3">
        <v>2</v>
      </c>
      <c r="C95" s="12">
        <f t="shared" si="21"/>
        <v>33.75</v>
      </c>
      <c r="D95" s="7" t="s">
        <v>147</v>
      </c>
      <c r="E95" s="7" t="s">
        <v>174</v>
      </c>
      <c r="F95" s="7" t="s">
        <v>156</v>
      </c>
      <c r="G95" s="7" t="s">
        <v>157</v>
      </c>
      <c r="H95" s="3" t="s">
        <v>64</v>
      </c>
      <c r="I95" s="7" t="s">
        <v>91</v>
      </c>
      <c r="J95" s="7">
        <v>0</v>
      </c>
      <c r="K95" s="7">
        <v>3</v>
      </c>
      <c r="L95" s="7">
        <v>0</v>
      </c>
      <c r="M95" s="7">
        <v>332</v>
      </c>
      <c r="N95" s="13">
        <f t="shared" si="18"/>
        <v>9.83703703703704</v>
      </c>
      <c r="O95" s="7">
        <v>12418</v>
      </c>
      <c r="P95" s="5">
        <f t="shared" si="19"/>
        <v>367.940740740741</v>
      </c>
    </row>
    <row r="96" spans="1:16">
      <c r="A96" s="6"/>
      <c r="B96" s="3">
        <v>2</v>
      </c>
      <c r="C96" s="12">
        <f t="shared" si="21"/>
        <v>33.75</v>
      </c>
      <c r="D96" s="7" t="s">
        <v>147</v>
      </c>
      <c r="E96" s="7" t="s">
        <v>176</v>
      </c>
      <c r="F96" s="7" t="s">
        <v>158</v>
      </c>
      <c r="G96" s="7" t="s">
        <v>159</v>
      </c>
      <c r="H96" s="3" t="s">
        <v>68</v>
      </c>
      <c r="I96" s="7" t="s">
        <v>69</v>
      </c>
      <c r="J96" s="7">
        <v>0</v>
      </c>
      <c r="K96" s="7">
        <v>4</v>
      </c>
      <c r="L96" s="7">
        <v>0</v>
      </c>
      <c r="M96" s="7">
        <v>44</v>
      </c>
      <c r="N96" s="13">
        <f t="shared" si="18"/>
        <v>1.3037037037037</v>
      </c>
      <c r="O96" s="7">
        <v>6852</v>
      </c>
      <c r="P96" s="5">
        <f t="shared" si="19"/>
        <v>203.022222222222</v>
      </c>
    </row>
    <row r="97" spans="1:16">
      <c r="A97" s="6"/>
      <c r="B97" s="3">
        <v>2</v>
      </c>
      <c r="C97" s="12">
        <f t="shared" si="21"/>
        <v>33.75</v>
      </c>
      <c r="D97" s="7" t="s">
        <v>18</v>
      </c>
      <c r="E97" s="7" t="s">
        <v>176</v>
      </c>
      <c r="F97" s="7" t="s">
        <v>161</v>
      </c>
      <c r="G97" s="7" t="s">
        <v>162</v>
      </c>
      <c r="H97" s="3" t="s">
        <v>52</v>
      </c>
      <c r="I97" s="7" t="s">
        <v>125</v>
      </c>
      <c r="J97" s="7">
        <v>3</v>
      </c>
      <c r="K97" s="7">
        <v>0</v>
      </c>
      <c r="L97" s="7">
        <v>9</v>
      </c>
      <c r="M97" s="7">
        <v>279</v>
      </c>
      <c r="N97" s="13">
        <f t="shared" si="18"/>
        <v>8.26666666666667</v>
      </c>
      <c r="O97" s="7">
        <v>12787</v>
      </c>
      <c r="P97" s="5">
        <f t="shared" si="19"/>
        <v>378.874074074074</v>
      </c>
    </row>
    <row r="98" spans="1:16">
      <c r="A98" s="6"/>
      <c r="B98" s="3">
        <v>2</v>
      </c>
      <c r="C98" s="12">
        <f t="shared" si="21"/>
        <v>33.75</v>
      </c>
      <c r="D98" s="7" t="s">
        <v>18</v>
      </c>
      <c r="E98" s="7" t="s">
        <v>176</v>
      </c>
      <c r="F98" s="7" t="s">
        <v>164</v>
      </c>
      <c r="G98" s="7" t="s">
        <v>165</v>
      </c>
      <c r="H98" s="3" t="s">
        <v>56</v>
      </c>
      <c r="I98" s="7" t="s">
        <v>177</v>
      </c>
      <c r="J98" s="7">
        <v>2</v>
      </c>
      <c r="K98" s="7">
        <v>0</v>
      </c>
      <c r="L98" s="7">
        <v>8</v>
      </c>
      <c r="M98" s="7">
        <v>213</v>
      </c>
      <c r="N98" s="13">
        <f t="shared" si="18"/>
        <v>6.31111111111111</v>
      </c>
      <c r="O98" s="7">
        <v>11733</v>
      </c>
      <c r="P98" s="5">
        <f t="shared" si="19"/>
        <v>347.644444444444</v>
      </c>
    </row>
    <row r="99" spans="1:16">
      <c r="A99" s="6"/>
      <c r="B99" s="3">
        <v>2</v>
      </c>
      <c r="C99" s="12">
        <f t="shared" si="21"/>
        <v>33.75</v>
      </c>
      <c r="D99" s="7" t="s">
        <v>18</v>
      </c>
      <c r="E99" s="7" t="s">
        <v>176</v>
      </c>
      <c r="F99" s="7" t="s">
        <v>166</v>
      </c>
      <c r="G99" s="7" t="s">
        <v>167</v>
      </c>
      <c r="H99" s="3" t="s">
        <v>60</v>
      </c>
      <c r="I99" s="7" t="s">
        <v>61</v>
      </c>
      <c r="J99" s="7">
        <v>6</v>
      </c>
      <c r="K99" s="7">
        <v>0</v>
      </c>
      <c r="L99" s="7">
        <v>6</v>
      </c>
      <c r="M99" s="7">
        <v>257</v>
      </c>
      <c r="N99" s="13">
        <f t="shared" si="18"/>
        <v>7.61481481481481</v>
      </c>
      <c r="O99" s="7">
        <v>13809</v>
      </c>
      <c r="P99" s="5">
        <f t="shared" si="19"/>
        <v>409.155555555556</v>
      </c>
    </row>
    <row r="100" spans="1:16">
      <c r="A100" s="6"/>
      <c r="B100" s="3">
        <v>2</v>
      </c>
      <c r="C100" s="12">
        <f t="shared" si="21"/>
        <v>33.75</v>
      </c>
      <c r="D100" s="7" t="s">
        <v>18</v>
      </c>
      <c r="E100" s="7" t="s">
        <v>176</v>
      </c>
      <c r="F100" s="7" t="s">
        <v>168</v>
      </c>
      <c r="G100" s="7" t="s">
        <v>169</v>
      </c>
      <c r="H100" s="3" t="s">
        <v>64</v>
      </c>
      <c r="I100" s="7" t="s">
        <v>138</v>
      </c>
      <c r="J100" s="7">
        <v>4</v>
      </c>
      <c r="K100" s="7">
        <v>0</v>
      </c>
      <c r="L100" s="7">
        <v>6</v>
      </c>
      <c r="M100" s="7">
        <v>392</v>
      </c>
      <c r="N100" s="13">
        <f t="shared" si="18"/>
        <v>11.6148148148148</v>
      </c>
      <c r="O100" s="7">
        <v>16075</v>
      </c>
      <c r="P100" s="5">
        <f t="shared" si="19"/>
        <v>476.296296296296</v>
      </c>
    </row>
    <row r="101" spans="1:16">
      <c r="A101" s="6"/>
      <c r="B101" s="3">
        <v>2</v>
      </c>
      <c r="C101" s="12">
        <f t="shared" si="21"/>
        <v>33.75</v>
      </c>
      <c r="D101" s="7" t="s">
        <v>18</v>
      </c>
      <c r="E101" s="7" t="s">
        <v>176</v>
      </c>
      <c r="F101" s="7" t="s">
        <v>171</v>
      </c>
      <c r="G101" s="7" t="s">
        <v>172</v>
      </c>
      <c r="H101" s="3" t="s">
        <v>68</v>
      </c>
      <c r="I101" s="7" t="s">
        <v>86</v>
      </c>
      <c r="J101" s="7">
        <v>0</v>
      </c>
      <c r="K101" s="7">
        <v>0</v>
      </c>
      <c r="L101" s="7">
        <v>13</v>
      </c>
      <c r="M101" s="7">
        <v>40</v>
      </c>
      <c r="N101" s="13">
        <f t="shared" si="18"/>
        <v>1.18518518518519</v>
      </c>
      <c r="O101" s="7">
        <v>8634</v>
      </c>
      <c r="P101" s="5">
        <f t="shared" si="19"/>
        <v>255.822222222222</v>
      </c>
    </row>
    <row r="102" spans="1:16">
      <c r="A102" s="6"/>
      <c r="B102" s="3">
        <v>3</v>
      </c>
      <c r="C102" s="12">
        <f>37+(28/60)</f>
        <v>37.4666666666667</v>
      </c>
      <c r="D102" s="7" t="s">
        <v>147</v>
      </c>
      <c r="E102" s="7" t="s">
        <v>178</v>
      </c>
      <c r="F102" s="7">
        <v>369</v>
      </c>
      <c r="G102" s="7" t="s">
        <v>149</v>
      </c>
      <c r="H102" s="3" t="s">
        <v>52</v>
      </c>
      <c r="I102" s="7" t="s">
        <v>179</v>
      </c>
      <c r="J102" s="7">
        <v>0</v>
      </c>
      <c r="K102" s="7">
        <v>3</v>
      </c>
      <c r="L102" s="7">
        <v>4</v>
      </c>
      <c r="M102" s="7">
        <v>325</v>
      </c>
      <c r="N102" s="13">
        <f t="shared" si="18"/>
        <v>8.67437722419929</v>
      </c>
      <c r="O102" s="7">
        <v>13651</v>
      </c>
      <c r="P102" s="5">
        <f t="shared" si="19"/>
        <v>364.350533807829</v>
      </c>
    </row>
    <row r="103" spans="1:16">
      <c r="A103" s="6"/>
      <c r="B103" s="3">
        <v>3</v>
      </c>
      <c r="C103" s="12">
        <f t="shared" ref="C103:C111" si="22">37+(28/60)</f>
        <v>37.4666666666667</v>
      </c>
      <c r="D103" s="7" t="s">
        <v>147</v>
      </c>
      <c r="E103" s="7" t="s">
        <v>178</v>
      </c>
      <c r="F103" s="7" t="s">
        <v>150</v>
      </c>
      <c r="G103" s="7" t="s">
        <v>151</v>
      </c>
      <c r="H103" s="3" t="s">
        <v>56</v>
      </c>
      <c r="I103" s="7" t="s">
        <v>177</v>
      </c>
      <c r="J103" s="7">
        <v>2</v>
      </c>
      <c r="K103" s="7">
        <v>1</v>
      </c>
      <c r="L103" s="7">
        <v>2</v>
      </c>
      <c r="M103" s="7">
        <v>221</v>
      </c>
      <c r="N103" s="13">
        <f t="shared" si="18"/>
        <v>5.89857651245552</v>
      </c>
      <c r="O103" s="7">
        <v>11356</v>
      </c>
      <c r="P103" s="5">
        <f t="shared" si="19"/>
        <v>303.096085409253</v>
      </c>
    </row>
    <row r="104" spans="1:16">
      <c r="A104" s="6"/>
      <c r="B104" s="3">
        <v>3</v>
      </c>
      <c r="C104" s="12">
        <f t="shared" si="22"/>
        <v>37.4666666666667</v>
      </c>
      <c r="D104" s="7" t="s">
        <v>147</v>
      </c>
      <c r="E104" s="7" t="s">
        <v>178</v>
      </c>
      <c r="F104" s="7" t="s">
        <v>153</v>
      </c>
      <c r="G104" s="7" t="s">
        <v>154</v>
      </c>
      <c r="H104" s="3" t="s">
        <v>60</v>
      </c>
      <c r="I104" s="7" t="s">
        <v>116</v>
      </c>
      <c r="J104" s="7">
        <v>4</v>
      </c>
      <c r="K104" s="7">
        <v>4</v>
      </c>
      <c r="L104" s="7">
        <v>4</v>
      </c>
      <c r="M104" s="7">
        <v>299</v>
      </c>
      <c r="N104" s="13">
        <f t="shared" si="18"/>
        <v>7.98042704626334</v>
      </c>
      <c r="O104" s="7">
        <v>12788</v>
      </c>
      <c r="P104" s="5">
        <f t="shared" si="19"/>
        <v>341.316725978648</v>
      </c>
    </row>
    <row r="105" spans="1:16">
      <c r="A105" s="6"/>
      <c r="B105" s="3">
        <v>3</v>
      </c>
      <c r="C105" s="12">
        <f t="shared" si="22"/>
        <v>37.4666666666667</v>
      </c>
      <c r="D105" s="7" t="s">
        <v>147</v>
      </c>
      <c r="E105" s="7" t="s">
        <v>178</v>
      </c>
      <c r="F105" s="7" t="s">
        <v>156</v>
      </c>
      <c r="G105" s="7" t="s">
        <v>157</v>
      </c>
      <c r="H105" s="3" t="s">
        <v>64</v>
      </c>
      <c r="I105" s="7" t="s">
        <v>99</v>
      </c>
      <c r="J105" s="7">
        <v>1</v>
      </c>
      <c r="K105" s="7">
        <v>3</v>
      </c>
      <c r="L105" s="7">
        <v>1</v>
      </c>
      <c r="M105" s="7">
        <v>369</v>
      </c>
      <c r="N105" s="13">
        <f t="shared" si="18"/>
        <v>9.84875444839858</v>
      </c>
      <c r="O105" s="7">
        <v>15587</v>
      </c>
      <c r="P105" s="5">
        <f t="shared" si="19"/>
        <v>416.023131672598</v>
      </c>
    </row>
    <row r="106" spans="1:16">
      <c r="A106" s="6"/>
      <c r="B106" s="3">
        <v>3</v>
      </c>
      <c r="C106" s="12">
        <f t="shared" si="22"/>
        <v>37.4666666666667</v>
      </c>
      <c r="D106" s="7" t="s">
        <v>147</v>
      </c>
      <c r="E106" s="7" t="s">
        <v>178</v>
      </c>
      <c r="F106" s="7" t="s">
        <v>158</v>
      </c>
      <c r="G106" s="7" t="s">
        <v>159</v>
      </c>
      <c r="H106" s="3" t="s">
        <v>68</v>
      </c>
      <c r="I106" s="7" t="s">
        <v>92</v>
      </c>
      <c r="J106" s="7">
        <v>0</v>
      </c>
      <c r="K106" s="7">
        <v>3</v>
      </c>
      <c r="L106" s="7">
        <v>7</v>
      </c>
      <c r="M106" s="7">
        <v>44</v>
      </c>
      <c r="N106" s="13">
        <f t="shared" si="18"/>
        <v>1.17437722419929</v>
      </c>
      <c r="O106" s="7">
        <v>8708</v>
      </c>
      <c r="P106" s="5">
        <f t="shared" si="19"/>
        <v>232.419928825623</v>
      </c>
    </row>
    <row r="107" spans="1:16">
      <c r="A107" s="6"/>
      <c r="B107" s="3">
        <v>3</v>
      </c>
      <c r="C107" s="12">
        <f t="shared" si="22"/>
        <v>37.4666666666667</v>
      </c>
      <c r="D107" s="7" t="s">
        <v>18</v>
      </c>
      <c r="E107" s="7" t="s">
        <v>180</v>
      </c>
      <c r="F107" s="7" t="s">
        <v>161</v>
      </c>
      <c r="G107" s="7" t="s">
        <v>162</v>
      </c>
      <c r="H107" s="3" t="s">
        <v>52</v>
      </c>
      <c r="I107" s="7" t="s">
        <v>74</v>
      </c>
      <c r="J107" s="7">
        <v>1</v>
      </c>
      <c r="K107" s="7">
        <v>1</v>
      </c>
      <c r="L107" s="7">
        <v>7</v>
      </c>
      <c r="M107" s="7">
        <v>316</v>
      </c>
      <c r="N107" s="13">
        <f t="shared" si="18"/>
        <v>8.43416370106761</v>
      </c>
      <c r="O107" s="7">
        <v>14568</v>
      </c>
      <c r="P107" s="5">
        <f t="shared" si="19"/>
        <v>388.825622775801</v>
      </c>
    </row>
    <row r="108" spans="1:16">
      <c r="A108" s="6"/>
      <c r="B108" s="3">
        <v>3</v>
      </c>
      <c r="C108" s="12">
        <f t="shared" si="22"/>
        <v>37.4666666666667</v>
      </c>
      <c r="D108" s="7" t="s">
        <v>18</v>
      </c>
      <c r="E108" s="7" t="s">
        <v>180</v>
      </c>
      <c r="F108" s="7" t="s">
        <v>164</v>
      </c>
      <c r="G108" s="7" t="s">
        <v>165</v>
      </c>
      <c r="H108" s="3" t="s">
        <v>56</v>
      </c>
      <c r="I108" s="7" t="s">
        <v>113</v>
      </c>
      <c r="J108" s="7">
        <v>1</v>
      </c>
      <c r="K108" s="7">
        <v>3</v>
      </c>
      <c r="L108" s="7">
        <v>8</v>
      </c>
      <c r="M108" s="7">
        <v>177</v>
      </c>
      <c r="N108" s="13">
        <f t="shared" si="18"/>
        <v>4.72419928825623</v>
      </c>
      <c r="O108" s="7">
        <v>11673</v>
      </c>
      <c r="P108" s="5">
        <f t="shared" si="19"/>
        <v>311.556939501779</v>
      </c>
    </row>
    <row r="109" spans="1:16">
      <c r="A109" s="6"/>
      <c r="B109" s="3">
        <v>3</v>
      </c>
      <c r="C109" s="12">
        <f t="shared" si="22"/>
        <v>37.4666666666667</v>
      </c>
      <c r="D109" s="7" t="s">
        <v>18</v>
      </c>
      <c r="E109" s="7" t="s">
        <v>180</v>
      </c>
      <c r="F109" s="7" t="s">
        <v>166</v>
      </c>
      <c r="G109" s="7" t="s">
        <v>167</v>
      </c>
      <c r="H109" s="3" t="s">
        <v>60</v>
      </c>
      <c r="I109" s="7" t="s">
        <v>146</v>
      </c>
      <c r="J109" s="7">
        <v>2</v>
      </c>
      <c r="K109" s="7">
        <v>2</v>
      </c>
      <c r="L109" s="7">
        <v>7</v>
      </c>
      <c r="M109" s="7">
        <v>273</v>
      </c>
      <c r="N109" s="13">
        <f t="shared" si="18"/>
        <v>7.2864768683274</v>
      </c>
      <c r="O109" s="7">
        <v>14411</v>
      </c>
      <c r="P109" s="5">
        <f t="shared" si="19"/>
        <v>384.635231316726</v>
      </c>
    </row>
    <row r="110" spans="1:16">
      <c r="A110" s="6"/>
      <c r="B110" s="3">
        <v>3</v>
      </c>
      <c r="C110" s="12">
        <f t="shared" si="22"/>
        <v>37.4666666666667</v>
      </c>
      <c r="D110" s="7" t="s">
        <v>18</v>
      </c>
      <c r="E110" s="7" t="s">
        <v>180</v>
      </c>
      <c r="F110" s="7" t="s">
        <v>168</v>
      </c>
      <c r="G110" s="7" t="s">
        <v>169</v>
      </c>
      <c r="H110" s="3" t="s">
        <v>64</v>
      </c>
      <c r="I110" s="7" t="s">
        <v>138</v>
      </c>
      <c r="J110" s="7">
        <v>7</v>
      </c>
      <c r="K110" s="7">
        <v>0</v>
      </c>
      <c r="L110" s="7">
        <v>3</v>
      </c>
      <c r="M110" s="7">
        <v>465</v>
      </c>
      <c r="N110" s="13">
        <f t="shared" si="18"/>
        <v>12.4110320284697</v>
      </c>
      <c r="O110" s="7">
        <v>20444</v>
      </c>
      <c r="P110" s="5">
        <f t="shared" si="19"/>
        <v>545.658362989324</v>
      </c>
    </row>
    <row r="111" spans="1:16">
      <c r="A111" s="6"/>
      <c r="B111" s="3">
        <v>3</v>
      </c>
      <c r="C111" s="12">
        <f t="shared" si="22"/>
        <v>37.4666666666667</v>
      </c>
      <c r="D111" s="7" t="s">
        <v>18</v>
      </c>
      <c r="E111" s="7" t="s">
        <v>180</v>
      </c>
      <c r="F111" s="7" t="s">
        <v>171</v>
      </c>
      <c r="G111" s="7" t="s">
        <v>172</v>
      </c>
      <c r="H111" s="3" t="s">
        <v>68</v>
      </c>
      <c r="I111" s="7" t="s">
        <v>181</v>
      </c>
      <c r="J111" s="7">
        <v>3</v>
      </c>
      <c r="K111" s="7">
        <v>1</v>
      </c>
      <c r="L111" s="7">
        <v>5</v>
      </c>
      <c r="M111" s="7">
        <v>39</v>
      </c>
      <c r="N111" s="13">
        <f t="shared" si="18"/>
        <v>1.04092526690391</v>
      </c>
      <c r="O111" s="7">
        <v>12123</v>
      </c>
      <c r="P111" s="5">
        <f t="shared" si="19"/>
        <v>323.567615658363</v>
      </c>
    </row>
    <row r="112" spans="1:16">
      <c r="A112" s="6">
        <v>4</v>
      </c>
      <c r="B112" s="3">
        <v>1</v>
      </c>
      <c r="C112" s="12">
        <f>31+(48/60)</f>
        <v>31.8</v>
      </c>
      <c r="D112" s="7" t="s">
        <v>182</v>
      </c>
      <c r="E112" s="7" t="s">
        <v>183</v>
      </c>
      <c r="F112" s="7" t="s">
        <v>184</v>
      </c>
      <c r="G112" s="7" t="s">
        <v>185</v>
      </c>
      <c r="H112" s="3" t="s">
        <v>52</v>
      </c>
      <c r="I112" s="7" t="s">
        <v>125</v>
      </c>
      <c r="J112" s="7">
        <v>1</v>
      </c>
      <c r="K112" s="7">
        <v>3</v>
      </c>
      <c r="L112" s="7">
        <v>1</v>
      </c>
      <c r="M112" s="7">
        <v>263</v>
      </c>
      <c r="N112" s="13">
        <f t="shared" si="18"/>
        <v>8.27044025157233</v>
      </c>
      <c r="O112" s="7">
        <v>11240</v>
      </c>
      <c r="P112" s="5">
        <f t="shared" si="19"/>
        <v>353.459119496855</v>
      </c>
    </row>
    <row r="113" spans="1:16">
      <c r="A113" s="6"/>
      <c r="B113" s="3">
        <v>1</v>
      </c>
      <c r="C113" s="12">
        <f t="shared" ref="C113:C121" si="23">31+(48/60)</f>
        <v>31.8</v>
      </c>
      <c r="D113" s="7" t="s">
        <v>182</v>
      </c>
      <c r="E113" s="7" t="s">
        <v>183</v>
      </c>
      <c r="F113" s="7" t="s">
        <v>186</v>
      </c>
      <c r="G113" s="7" t="s">
        <v>187</v>
      </c>
      <c r="H113" s="3" t="s">
        <v>56</v>
      </c>
      <c r="I113" s="7" t="s">
        <v>77</v>
      </c>
      <c r="J113" s="7">
        <v>0</v>
      </c>
      <c r="K113" s="7">
        <v>3</v>
      </c>
      <c r="L113" s="7">
        <v>1</v>
      </c>
      <c r="M113" s="7">
        <v>185</v>
      </c>
      <c r="N113" s="13">
        <f t="shared" si="18"/>
        <v>5.81761006289308</v>
      </c>
      <c r="O113" s="7">
        <v>9144</v>
      </c>
      <c r="P113" s="5">
        <f t="shared" si="19"/>
        <v>287.547169811321</v>
      </c>
    </row>
    <row r="114" spans="1:16">
      <c r="A114" s="6"/>
      <c r="B114" s="3">
        <v>1</v>
      </c>
      <c r="C114" s="12">
        <f t="shared" si="23"/>
        <v>31.8</v>
      </c>
      <c r="D114" s="7" t="s">
        <v>182</v>
      </c>
      <c r="E114" s="7" t="s">
        <v>183</v>
      </c>
      <c r="F114" s="7" t="s">
        <v>188</v>
      </c>
      <c r="G114" s="7" t="s">
        <v>189</v>
      </c>
      <c r="H114" s="3" t="s">
        <v>60</v>
      </c>
      <c r="I114" s="7" t="s">
        <v>61</v>
      </c>
      <c r="J114" s="7">
        <v>1</v>
      </c>
      <c r="K114" s="7">
        <v>2</v>
      </c>
      <c r="L114" s="7">
        <v>1</v>
      </c>
      <c r="M114" s="7">
        <v>304</v>
      </c>
      <c r="N114" s="13">
        <f t="shared" ref="N114:N145" si="24">M114/C114</f>
        <v>9.55974842767296</v>
      </c>
      <c r="O114" s="7">
        <v>12546</v>
      </c>
      <c r="P114" s="5">
        <f t="shared" ref="P114:P145" si="25">O114/C114</f>
        <v>394.528301886792</v>
      </c>
    </row>
    <row r="115" spans="1:16">
      <c r="A115" s="6"/>
      <c r="B115" s="3">
        <v>1</v>
      </c>
      <c r="C115" s="12">
        <f t="shared" si="23"/>
        <v>31.8</v>
      </c>
      <c r="D115" s="7" t="s">
        <v>182</v>
      </c>
      <c r="E115" s="7" t="s">
        <v>183</v>
      </c>
      <c r="F115" s="7" t="s">
        <v>190</v>
      </c>
      <c r="G115" s="7" t="s">
        <v>191</v>
      </c>
      <c r="H115" s="3" t="s">
        <v>64</v>
      </c>
      <c r="I115" s="7" t="s">
        <v>192</v>
      </c>
      <c r="J115" s="7">
        <v>1</v>
      </c>
      <c r="K115" s="7">
        <v>1</v>
      </c>
      <c r="L115" s="7">
        <v>1</v>
      </c>
      <c r="M115" s="7">
        <v>325</v>
      </c>
      <c r="N115" s="13">
        <f t="shared" si="24"/>
        <v>10.2201257861635</v>
      </c>
      <c r="O115" s="7">
        <v>13193</v>
      </c>
      <c r="P115" s="5">
        <f t="shared" si="25"/>
        <v>414.874213836478</v>
      </c>
    </row>
    <row r="116" spans="1:16">
      <c r="A116" s="6"/>
      <c r="B116" s="3">
        <v>1</v>
      </c>
      <c r="C116" s="12">
        <f t="shared" si="23"/>
        <v>31.8</v>
      </c>
      <c r="D116" s="7" t="s">
        <v>182</v>
      </c>
      <c r="E116" s="7" t="s">
        <v>183</v>
      </c>
      <c r="F116" s="7" t="s">
        <v>193</v>
      </c>
      <c r="G116" s="7" t="s">
        <v>194</v>
      </c>
      <c r="H116" s="3" t="s">
        <v>68</v>
      </c>
      <c r="I116" s="7" t="s">
        <v>92</v>
      </c>
      <c r="J116" s="7">
        <v>0</v>
      </c>
      <c r="K116" s="7">
        <v>5</v>
      </c>
      <c r="L116" s="7">
        <v>1</v>
      </c>
      <c r="M116" s="7">
        <v>30</v>
      </c>
      <c r="N116" s="13">
        <f t="shared" si="24"/>
        <v>0.943396226415094</v>
      </c>
      <c r="O116" s="7">
        <v>6459</v>
      </c>
      <c r="P116" s="5">
        <f t="shared" si="25"/>
        <v>203.11320754717</v>
      </c>
    </row>
    <row r="117" spans="1:16">
      <c r="A117" s="6"/>
      <c r="B117" s="3">
        <v>1</v>
      </c>
      <c r="C117" s="12">
        <f t="shared" si="23"/>
        <v>31.8</v>
      </c>
      <c r="D117" s="7" t="s">
        <v>195</v>
      </c>
      <c r="E117" s="7" t="s">
        <v>196</v>
      </c>
      <c r="F117" s="7" t="s">
        <v>197</v>
      </c>
      <c r="G117" s="7" t="s">
        <v>198</v>
      </c>
      <c r="H117" s="3" t="s">
        <v>52</v>
      </c>
      <c r="I117" s="7" t="s">
        <v>146</v>
      </c>
      <c r="J117" s="7">
        <v>3</v>
      </c>
      <c r="K117" s="7">
        <v>1</v>
      </c>
      <c r="L117" s="7">
        <v>8</v>
      </c>
      <c r="M117" s="7">
        <v>289</v>
      </c>
      <c r="N117" s="13">
        <f t="shared" si="24"/>
        <v>9.08805031446541</v>
      </c>
      <c r="O117" s="7">
        <v>13314</v>
      </c>
      <c r="P117" s="5">
        <f t="shared" si="25"/>
        <v>418.679245283019</v>
      </c>
    </row>
    <row r="118" spans="1:16">
      <c r="A118" s="6"/>
      <c r="B118" s="3">
        <v>1</v>
      </c>
      <c r="C118" s="12">
        <f t="shared" si="23"/>
        <v>31.8</v>
      </c>
      <c r="D118" s="7" t="s">
        <v>195</v>
      </c>
      <c r="E118" s="7" t="s">
        <v>196</v>
      </c>
      <c r="F118" s="7" t="s">
        <v>199</v>
      </c>
      <c r="G118" s="7" t="s">
        <v>200</v>
      </c>
      <c r="H118" s="3" t="s">
        <v>56</v>
      </c>
      <c r="I118" s="7" t="s">
        <v>177</v>
      </c>
      <c r="J118" s="7">
        <v>2</v>
      </c>
      <c r="K118" s="7">
        <v>0</v>
      </c>
      <c r="L118" s="7">
        <v>10</v>
      </c>
      <c r="M118" s="7">
        <v>241</v>
      </c>
      <c r="N118" s="13">
        <f t="shared" si="24"/>
        <v>7.57861635220126</v>
      </c>
      <c r="O118" s="7">
        <v>12554</v>
      </c>
      <c r="P118" s="5">
        <f t="shared" si="25"/>
        <v>394.779874213836</v>
      </c>
    </row>
    <row r="119" spans="1:16">
      <c r="A119" s="6"/>
      <c r="B119" s="3">
        <v>1</v>
      </c>
      <c r="C119" s="12">
        <f t="shared" si="23"/>
        <v>31.8</v>
      </c>
      <c r="D119" s="7" t="s">
        <v>195</v>
      </c>
      <c r="E119" s="7" t="s">
        <v>196</v>
      </c>
      <c r="F119" s="7" t="s">
        <v>201</v>
      </c>
      <c r="G119" s="7" t="s">
        <v>202</v>
      </c>
      <c r="H119" s="3" t="s">
        <v>60</v>
      </c>
      <c r="I119" s="7" t="s">
        <v>203</v>
      </c>
      <c r="J119" s="7">
        <v>3</v>
      </c>
      <c r="K119" s="7">
        <v>0</v>
      </c>
      <c r="L119" s="7">
        <v>11</v>
      </c>
      <c r="M119" s="7">
        <v>241</v>
      </c>
      <c r="N119" s="13">
        <f t="shared" si="24"/>
        <v>7.57861635220126</v>
      </c>
      <c r="O119" s="7">
        <v>11950</v>
      </c>
      <c r="P119" s="5">
        <f t="shared" si="25"/>
        <v>375.786163522013</v>
      </c>
    </row>
    <row r="120" spans="1:16">
      <c r="A120" s="6"/>
      <c r="B120" s="3">
        <v>1</v>
      </c>
      <c r="C120" s="12">
        <f t="shared" si="23"/>
        <v>31.8</v>
      </c>
      <c r="D120" s="7" t="s">
        <v>195</v>
      </c>
      <c r="E120" s="7" t="s">
        <v>196</v>
      </c>
      <c r="F120" s="7" t="s">
        <v>204</v>
      </c>
      <c r="G120" s="7" t="s">
        <v>205</v>
      </c>
      <c r="H120" s="3" t="s">
        <v>64</v>
      </c>
      <c r="I120" s="7" t="s">
        <v>83</v>
      </c>
      <c r="J120" s="7">
        <v>6</v>
      </c>
      <c r="K120" s="7">
        <v>0</v>
      </c>
      <c r="L120" s="7">
        <v>5</v>
      </c>
      <c r="M120" s="7">
        <v>297</v>
      </c>
      <c r="N120" s="13">
        <f t="shared" si="24"/>
        <v>9.33962264150943</v>
      </c>
      <c r="O120" s="7">
        <v>14341</v>
      </c>
      <c r="P120" s="5">
        <f t="shared" si="25"/>
        <v>450.974842767296</v>
      </c>
    </row>
    <row r="121" spans="1:16">
      <c r="A121" s="6"/>
      <c r="B121" s="3">
        <v>1</v>
      </c>
      <c r="C121" s="12">
        <f t="shared" si="23"/>
        <v>31.8</v>
      </c>
      <c r="D121" s="7" t="s">
        <v>195</v>
      </c>
      <c r="E121" s="7" t="s">
        <v>196</v>
      </c>
      <c r="F121" s="7" t="s">
        <v>206</v>
      </c>
      <c r="G121" s="7" t="s">
        <v>207</v>
      </c>
      <c r="H121" s="3" t="s">
        <v>68</v>
      </c>
      <c r="I121" s="7" t="s">
        <v>100</v>
      </c>
      <c r="J121" s="7">
        <v>0</v>
      </c>
      <c r="K121" s="7">
        <v>2</v>
      </c>
      <c r="L121" s="7">
        <v>12</v>
      </c>
      <c r="M121" s="7">
        <v>38</v>
      </c>
      <c r="N121" s="13">
        <f t="shared" si="24"/>
        <v>1.19496855345912</v>
      </c>
      <c r="O121" s="7">
        <v>7251</v>
      </c>
      <c r="P121" s="5">
        <f t="shared" si="25"/>
        <v>228.018867924528</v>
      </c>
    </row>
    <row r="122" spans="1:16">
      <c r="A122" s="6"/>
      <c r="B122" s="3">
        <v>2</v>
      </c>
      <c r="C122" s="12">
        <f>26+(35/60)</f>
        <v>26.5833333333333</v>
      </c>
      <c r="D122" s="7" t="s">
        <v>182</v>
      </c>
      <c r="E122" s="7" t="s">
        <v>208</v>
      </c>
      <c r="F122" s="7" t="s">
        <v>184</v>
      </c>
      <c r="G122" s="7" t="s">
        <v>185</v>
      </c>
      <c r="H122" s="3" t="s">
        <v>52</v>
      </c>
      <c r="I122" s="7" t="s">
        <v>88</v>
      </c>
      <c r="J122" s="7">
        <v>2</v>
      </c>
      <c r="K122" s="7">
        <v>3</v>
      </c>
      <c r="L122" s="7">
        <v>7</v>
      </c>
      <c r="M122" s="7">
        <v>214</v>
      </c>
      <c r="N122" s="13">
        <f t="shared" si="24"/>
        <v>8.05015673981191</v>
      </c>
      <c r="O122" s="7">
        <v>11167</v>
      </c>
      <c r="P122" s="5">
        <f t="shared" si="25"/>
        <v>420.075235109718</v>
      </c>
    </row>
    <row r="123" spans="1:16">
      <c r="A123" s="6"/>
      <c r="B123" s="3">
        <v>2</v>
      </c>
      <c r="C123" s="12">
        <f t="shared" ref="C123:C131" si="26">26+(35/60)</f>
        <v>26.5833333333333</v>
      </c>
      <c r="D123" s="7" t="s">
        <v>182</v>
      </c>
      <c r="E123" s="7" t="s">
        <v>208</v>
      </c>
      <c r="F123" s="7" t="s">
        <v>186</v>
      </c>
      <c r="G123" s="7" t="s">
        <v>187</v>
      </c>
      <c r="H123" s="3" t="s">
        <v>56</v>
      </c>
      <c r="I123" s="7" t="s">
        <v>209</v>
      </c>
      <c r="J123" s="7">
        <v>3</v>
      </c>
      <c r="K123" s="7">
        <v>0</v>
      </c>
      <c r="L123" s="7">
        <v>12</v>
      </c>
      <c r="M123" s="7">
        <v>193</v>
      </c>
      <c r="N123" s="13">
        <f t="shared" si="24"/>
        <v>7.26018808777429</v>
      </c>
      <c r="O123" s="7">
        <v>11295</v>
      </c>
      <c r="P123" s="5">
        <f t="shared" si="25"/>
        <v>424.890282131661</v>
      </c>
    </row>
    <row r="124" spans="1:16">
      <c r="A124" s="6"/>
      <c r="B124" s="3">
        <v>2</v>
      </c>
      <c r="C124" s="12">
        <f t="shared" si="26"/>
        <v>26.5833333333333</v>
      </c>
      <c r="D124" s="7" t="s">
        <v>182</v>
      </c>
      <c r="E124" s="7" t="s">
        <v>208</v>
      </c>
      <c r="F124" s="7" t="s">
        <v>188</v>
      </c>
      <c r="G124" s="7" t="s">
        <v>189</v>
      </c>
      <c r="H124" s="3" t="s">
        <v>60</v>
      </c>
      <c r="I124" s="7" t="s">
        <v>210</v>
      </c>
      <c r="J124" s="7">
        <v>6</v>
      </c>
      <c r="K124" s="7">
        <v>0</v>
      </c>
      <c r="L124" s="7">
        <v>4</v>
      </c>
      <c r="M124" s="7">
        <v>270</v>
      </c>
      <c r="N124" s="13">
        <f t="shared" si="24"/>
        <v>10.1567398119122</v>
      </c>
      <c r="O124" s="7">
        <v>13426</v>
      </c>
      <c r="P124" s="5">
        <f t="shared" si="25"/>
        <v>505.05329153605</v>
      </c>
    </row>
    <row r="125" spans="1:16">
      <c r="A125" s="6"/>
      <c r="B125" s="3">
        <v>2</v>
      </c>
      <c r="C125" s="12">
        <f t="shared" si="26"/>
        <v>26.5833333333333</v>
      </c>
      <c r="D125" s="7" t="s">
        <v>182</v>
      </c>
      <c r="E125" s="7" t="s">
        <v>208</v>
      </c>
      <c r="F125" s="7" t="s">
        <v>190</v>
      </c>
      <c r="G125" s="7" t="s">
        <v>191</v>
      </c>
      <c r="H125" s="3" t="s">
        <v>64</v>
      </c>
      <c r="I125" s="7" t="s">
        <v>83</v>
      </c>
      <c r="J125" s="7">
        <v>8</v>
      </c>
      <c r="K125" s="7">
        <v>1</v>
      </c>
      <c r="L125" s="7">
        <v>5</v>
      </c>
      <c r="M125" s="7">
        <v>245</v>
      </c>
      <c r="N125" s="13">
        <f t="shared" si="24"/>
        <v>9.21630094043887</v>
      </c>
      <c r="O125" s="7">
        <v>13432</v>
      </c>
      <c r="P125" s="5">
        <f t="shared" si="25"/>
        <v>505.278996865204</v>
      </c>
    </row>
    <row r="126" spans="1:16">
      <c r="A126" s="6"/>
      <c r="B126" s="3">
        <v>2</v>
      </c>
      <c r="C126" s="12">
        <f t="shared" si="26"/>
        <v>26.5833333333333</v>
      </c>
      <c r="D126" s="7" t="s">
        <v>182</v>
      </c>
      <c r="E126" s="7" t="s">
        <v>208</v>
      </c>
      <c r="F126" s="7" t="s">
        <v>193</v>
      </c>
      <c r="G126" s="7" t="s">
        <v>194</v>
      </c>
      <c r="H126" s="3" t="s">
        <v>68</v>
      </c>
      <c r="I126" s="7" t="s">
        <v>105</v>
      </c>
      <c r="J126" s="7">
        <v>0</v>
      </c>
      <c r="K126" s="7">
        <v>2</v>
      </c>
      <c r="L126" s="7">
        <v>11</v>
      </c>
      <c r="M126" s="7">
        <v>34</v>
      </c>
      <c r="N126" s="13">
        <f t="shared" si="24"/>
        <v>1.27899686520376</v>
      </c>
      <c r="O126" s="7">
        <v>7322</v>
      </c>
      <c r="P126" s="5">
        <f t="shared" si="25"/>
        <v>275.435736677116</v>
      </c>
    </row>
    <row r="127" spans="1:16">
      <c r="A127" s="6"/>
      <c r="B127" s="3">
        <v>2</v>
      </c>
      <c r="C127" s="12">
        <f t="shared" si="26"/>
        <v>26.5833333333333</v>
      </c>
      <c r="D127" s="7" t="s">
        <v>195</v>
      </c>
      <c r="E127" s="7" t="s">
        <v>211</v>
      </c>
      <c r="F127" s="7" t="s">
        <v>197</v>
      </c>
      <c r="G127" s="7" t="s">
        <v>198</v>
      </c>
      <c r="H127" s="3" t="s">
        <v>52</v>
      </c>
      <c r="I127" s="7" t="s">
        <v>53</v>
      </c>
      <c r="J127" s="7">
        <v>2</v>
      </c>
      <c r="K127" s="7">
        <v>5</v>
      </c>
      <c r="L127" s="7">
        <v>1</v>
      </c>
      <c r="M127" s="7">
        <v>182</v>
      </c>
      <c r="N127" s="13">
        <f t="shared" si="24"/>
        <v>6.84639498432602</v>
      </c>
      <c r="O127" s="7">
        <v>9740</v>
      </c>
      <c r="P127" s="5">
        <f t="shared" si="25"/>
        <v>366.394984326019</v>
      </c>
    </row>
    <row r="128" spans="1:16">
      <c r="A128" s="6"/>
      <c r="B128" s="3">
        <v>2</v>
      </c>
      <c r="C128" s="12">
        <f t="shared" si="26"/>
        <v>26.5833333333333</v>
      </c>
      <c r="D128" s="7" t="s">
        <v>195</v>
      </c>
      <c r="E128" s="7" t="s">
        <v>211</v>
      </c>
      <c r="F128" s="7" t="s">
        <v>199</v>
      </c>
      <c r="G128" s="7" t="s">
        <v>200</v>
      </c>
      <c r="H128" s="3" t="s">
        <v>56</v>
      </c>
      <c r="I128" s="7" t="s">
        <v>212</v>
      </c>
      <c r="J128" s="7">
        <v>2</v>
      </c>
      <c r="K128" s="7">
        <v>5</v>
      </c>
      <c r="L128" s="7">
        <v>2</v>
      </c>
      <c r="M128" s="7">
        <v>177</v>
      </c>
      <c r="N128" s="13">
        <f t="shared" si="24"/>
        <v>6.65830721003135</v>
      </c>
      <c r="O128" s="7">
        <v>8456</v>
      </c>
      <c r="P128" s="5">
        <f t="shared" si="25"/>
        <v>318.094043887147</v>
      </c>
    </row>
    <row r="129" spans="1:16">
      <c r="A129" s="6"/>
      <c r="B129" s="3">
        <v>2</v>
      </c>
      <c r="C129" s="12">
        <f t="shared" si="26"/>
        <v>26.5833333333333</v>
      </c>
      <c r="D129" s="7" t="s">
        <v>195</v>
      </c>
      <c r="E129" s="7" t="s">
        <v>211</v>
      </c>
      <c r="F129" s="7" t="s">
        <v>201</v>
      </c>
      <c r="G129" s="7" t="s">
        <v>202</v>
      </c>
      <c r="H129" s="3" t="s">
        <v>60</v>
      </c>
      <c r="I129" s="7" t="s">
        <v>80</v>
      </c>
      <c r="J129" s="7">
        <v>1</v>
      </c>
      <c r="K129" s="7">
        <v>1</v>
      </c>
      <c r="L129" s="7">
        <v>2</v>
      </c>
      <c r="M129" s="7">
        <v>246</v>
      </c>
      <c r="N129" s="13">
        <f t="shared" si="24"/>
        <v>9.25391849529781</v>
      </c>
      <c r="O129" s="7">
        <v>9532</v>
      </c>
      <c r="P129" s="5">
        <f t="shared" si="25"/>
        <v>358.570532915361</v>
      </c>
    </row>
    <row r="130" spans="1:16">
      <c r="A130" s="6"/>
      <c r="B130" s="3">
        <v>2</v>
      </c>
      <c r="C130" s="12">
        <f t="shared" si="26"/>
        <v>26.5833333333333</v>
      </c>
      <c r="D130" s="7" t="s">
        <v>195</v>
      </c>
      <c r="E130" s="7" t="s">
        <v>211</v>
      </c>
      <c r="F130" s="7" t="s">
        <v>204</v>
      </c>
      <c r="G130" s="7" t="s">
        <v>205</v>
      </c>
      <c r="H130" s="3" t="s">
        <v>64</v>
      </c>
      <c r="I130" s="7" t="s">
        <v>91</v>
      </c>
      <c r="J130" s="7">
        <v>1</v>
      </c>
      <c r="K130" s="7">
        <v>3</v>
      </c>
      <c r="L130" s="7">
        <v>1</v>
      </c>
      <c r="M130" s="7">
        <v>211</v>
      </c>
      <c r="N130" s="13">
        <f t="shared" si="24"/>
        <v>7.93730407523511</v>
      </c>
      <c r="O130" s="7">
        <v>8605</v>
      </c>
      <c r="P130" s="5">
        <f t="shared" si="25"/>
        <v>323.699059561129</v>
      </c>
    </row>
    <row r="131" spans="1:16">
      <c r="A131" s="6"/>
      <c r="B131" s="3">
        <v>2</v>
      </c>
      <c r="C131" s="12">
        <f t="shared" si="26"/>
        <v>26.5833333333333</v>
      </c>
      <c r="D131" s="7" t="s">
        <v>195</v>
      </c>
      <c r="E131" s="7" t="s">
        <v>211</v>
      </c>
      <c r="F131" s="7" t="s">
        <v>206</v>
      </c>
      <c r="G131" s="7" t="s">
        <v>207</v>
      </c>
      <c r="H131" s="3" t="s">
        <v>68</v>
      </c>
      <c r="I131" s="7" t="s">
        <v>86</v>
      </c>
      <c r="J131" s="7">
        <v>0</v>
      </c>
      <c r="K131" s="7">
        <v>5</v>
      </c>
      <c r="L131" s="7">
        <v>2</v>
      </c>
      <c r="M131" s="7">
        <v>34</v>
      </c>
      <c r="N131" s="13">
        <f t="shared" si="24"/>
        <v>1.27899686520376</v>
      </c>
      <c r="O131" s="7">
        <v>5571</v>
      </c>
      <c r="P131" s="5">
        <f t="shared" si="25"/>
        <v>209.567398119122</v>
      </c>
    </row>
    <row r="132" spans="1:16">
      <c r="A132" s="6"/>
      <c r="B132" s="3">
        <v>3</v>
      </c>
      <c r="C132" s="12">
        <f>42+(35/60)</f>
        <v>42.5833333333333</v>
      </c>
      <c r="D132" s="7" t="s">
        <v>182</v>
      </c>
      <c r="E132" s="7" t="s">
        <v>213</v>
      </c>
      <c r="F132" s="7" t="s">
        <v>184</v>
      </c>
      <c r="G132" s="7" t="s">
        <v>185</v>
      </c>
      <c r="H132" s="3" t="s">
        <v>52</v>
      </c>
      <c r="I132" s="3" t="s">
        <v>53</v>
      </c>
      <c r="J132" s="7">
        <v>3</v>
      </c>
      <c r="K132" s="7">
        <v>6</v>
      </c>
      <c r="L132" s="7">
        <v>4</v>
      </c>
      <c r="M132" s="7">
        <v>376</v>
      </c>
      <c r="N132" s="13">
        <f t="shared" si="24"/>
        <v>8.82974559686888</v>
      </c>
      <c r="O132" s="7">
        <v>16016</v>
      </c>
      <c r="P132" s="5">
        <f t="shared" si="25"/>
        <v>376.109589041096</v>
      </c>
    </row>
    <row r="133" spans="1:16">
      <c r="A133" s="6"/>
      <c r="B133" s="3">
        <v>3</v>
      </c>
      <c r="C133" s="12">
        <f t="shared" ref="C133:C141" si="27">42+(35/60)</f>
        <v>42.5833333333333</v>
      </c>
      <c r="D133" s="7" t="s">
        <v>182</v>
      </c>
      <c r="E133" s="7" t="s">
        <v>213</v>
      </c>
      <c r="F133" s="7" t="s">
        <v>186</v>
      </c>
      <c r="G133" s="7" t="s">
        <v>187</v>
      </c>
      <c r="H133" s="3" t="s">
        <v>56</v>
      </c>
      <c r="I133" s="3" t="s">
        <v>89</v>
      </c>
      <c r="J133" s="7">
        <v>2</v>
      </c>
      <c r="K133" s="7">
        <v>2</v>
      </c>
      <c r="L133" s="7">
        <v>5</v>
      </c>
      <c r="M133" s="7">
        <v>240</v>
      </c>
      <c r="N133" s="13">
        <f t="shared" si="24"/>
        <v>5.63600782778865</v>
      </c>
      <c r="O133" s="7">
        <v>12543</v>
      </c>
      <c r="P133" s="5">
        <f t="shared" si="25"/>
        <v>294.551859099804</v>
      </c>
    </row>
    <row r="134" spans="1:16">
      <c r="A134" s="6"/>
      <c r="B134" s="3">
        <v>3</v>
      </c>
      <c r="C134" s="12">
        <f t="shared" si="27"/>
        <v>42.5833333333333</v>
      </c>
      <c r="D134" s="7" t="s">
        <v>182</v>
      </c>
      <c r="E134" s="7" t="s">
        <v>213</v>
      </c>
      <c r="F134" s="7" t="s">
        <v>188</v>
      </c>
      <c r="G134" s="7" t="s">
        <v>189</v>
      </c>
      <c r="H134" s="3" t="s">
        <v>60</v>
      </c>
      <c r="I134" s="3" t="s">
        <v>116</v>
      </c>
      <c r="J134" s="7">
        <v>1</v>
      </c>
      <c r="K134" s="7">
        <v>3</v>
      </c>
      <c r="L134" s="7">
        <v>4</v>
      </c>
      <c r="M134" s="7">
        <v>376</v>
      </c>
      <c r="N134" s="13">
        <f t="shared" si="24"/>
        <v>8.82974559686888</v>
      </c>
      <c r="O134" s="7">
        <v>16147</v>
      </c>
      <c r="P134" s="5">
        <f t="shared" si="25"/>
        <v>379.18590998043</v>
      </c>
    </row>
    <row r="135" spans="1:16">
      <c r="A135" s="6"/>
      <c r="B135" s="3">
        <v>3</v>
      </c>
      <c r="C135" s="12">
        <f t="shared" si="27"/>
        <v>42.5833333333333</v>
      </c>
      <c r="D135" s="7" t="s">
        <v>182</v>
      </c>
      <c r="E135" s="7" t="s">
        <v>213</v>
      </c>
      <c r="F135" s="7" t="s">
        <v>190</v>
      </c>
      <c r="G135" s="7" t="s">
        <v>191</v>
      </c>
      <c r="H135" s="3" t="s">
        <v>64</v>
      </c>
      <c r="I135" s="3" t="s">
        <v>91</v>
      </c>
      <c r="J135" s="7">
        <v>2</v>
      </c>
      <c r="K135" s="7">
        <v>5</v>
      </c>
      <c r="L135" s="7">
        <v>2</v>
      </c>
      <c r="M135" s="7">
        <v>435</v>
      </c>
      <c r="N135" s="13">
        <f t="shared" si="24"/>
        <v>10.2152641878669</v>
      </c>
      <c r="O135" s="7">
        <v>17231</v>
      </c>
      <c r="P135" s="5">
        <f t="shared" si="25"/>
        <v>404.641878669276</v>
      </c>
    </row>
    <row r="136" spans="1:16">
      <c r="A136" s="6"/>
      <c r="B136" s="3">
        <v>3</v>
      </c>
      <c r="C136" s="12">
        <f t="shared" si="27"/>
        <v>42.5833333333333</v>
      </c>
      <c r="D136" s="7" t="s">
        <v>182</v>
      </c>
      <c r="E136" s="7" t="s">
        <v>213</v>
      </c>
      <c r="F136" s="7" t="s">
        <v>193</v>
      </c>
      <c r="G136" s="7" t="s">
        <v>194</v>
      </c>
      <c r="H136" s="3" t="s">
        <v>68</v>
      </c>
      <c r="I136" s="3" t="s">
        <v>103</v>
      </c>
      <c r="J136" s="7">
        <v>0</v>
      </c>
      <c r="K136" s="7">
        <v>5</v>
      </c>
      <c r="L136" s="7">
        <v>3</v>
      </c>
      <c r="M136" s="7">
        <v>52</v>
      </c>
      <c r="N136" s="13">
        <f t="shared" si="24"/>
        <v>1.22113502935421</v>
      </c>
      <c r="O136" s="7">
        <v>8551</v>
      </c>
      <c r="P136" s="5">
        <f t="shared" si="25"/>
        <v>200.80626223092</v>
      </c>
    </row>
    <row r="137" spans="1:16">
      <c r="A137" s="6"/>
      <c r="B137" s="3">
        <v>3</v>
      </c>
      <c r="C137" s="12">
        <f t="shared" si="27"/>
        <v>42.5833333333333</v>
      </c>
      <c r="D137" s="7" t="s">
        <v>195</v>
      </c>
      <c r="E137" s="7" t="s">
        <v>214</v>
      </c>
      <c r="F137" s="7" t="s">
        <v>197</v>
      </c>
      <c r="G137" s="7" t="s">
        <v>198</v>
      </c>
      <c r="H137" s="3" t="s">
        <v>52</v>
      </c>
      <c r="I137" s="7" t="s">
        <v>215</v>
      </c>
      <c r="J137" s="7">
        <v>3</v>
      </c>
      <c r="K137" s="7">
        <v>5</v>
      </c>
      <c r="L137" s="7">
        <v>8</v>
      </c>
      <c r="M137" s="7">
        <v>324</v>
      </c>
      <c r="N137" s="13">
        <f t="shared" si="24"/>
        <v>7.60861056751468</v>
      </c>
      <c r="O137" s="7">
        <v>17546</v>
      </c>
      <c r="P137" s="5">
        <f t="shared" si="25"/>
        <v>412.039138943249</v>
      </c>
    </row>
    <row r="138" spans="1:16">
      <c r="A138" s="6"/>
      <c r="B138" s="3">
        <v>3</v>
      </c>
      <c r="C138" s="12">
        <f t="shared" si="27"/>
        <v>42.5833333333333</v>
      </c>
      <c r="D138" s="7" t="s">
        <v>195</v>
      </c>
      <c r="E138" s="7" t="s">
        <v>214</v>
      </c>
      <c r="F138" s="7" t="s">
        <v>199</v>
      </c>
      <c r="G138" s="7" t="s">
        <v>200</v>
      </c>
      <c r="H138" s="3" t="s">
        <v>56</v>
      </c>
      <c r="I138" s="7" t="s">
        <v>77</v>
      </c>
      <c r="J138" s="7">
        <v>0</v>
      </c>
      <c r="K138" s="7">
        <v>1</v>
      </c>
      <c r="L138" s="7">
        <v>13</v>
      </c>
      <c r="M138" s="7">
        <v>274</v>
      </c>
      <c r="N138" s="13">
        <f t="shared" si="24"/>
        <v>6.43444227005871</v>
      </c>
      <c r="O138" s="7">
        <v>14441</v>
      </c>
      <c r="P138" s="5">
        <f t="shared" si="25"/>
        <v>339.123287671233</v>
      </c>
    </row>
    <row r="139" spans="1:16">
      <c r="A139" s="6"/>
      <c r="B139" s="3">
        <v>3</v>
      </c>
      <c r="C139" s="12">
        <f t="shared" si="27"/>
        <v>42.5833333333333</v>
      </c>
      <c r="D139" s="7" t="s">
        <v>195</v>
      </c>
      <c r="E139" s="7" t="s">
        <v>214</v>
      </c>
      <c r="F139" s="7" t="s">
        <v>201</v>
      </c>
      <c r="G139" s="7" t="s">
        <v>202</v>
      </c>
      <c r="H139" s="3" t="s">
        <v>60</v>
      </c>
      <c r="I139" s="7" t="s">
        <v>140</v>
      </c>
      <c r="J139" s="7">
        <v>7</v>
      </c>
      <c r="K139" s="7">
        <v>1</v>
      </c>
      <c r="L139" s="7">
        <v>9</v>
      </c>
      <c r="M139" s="7">
        <v>400</v>
      </c>
      <c r="N139" s="13">
        <f t="shared" si="24"/>
        <v>9.39334637964775</v>
      </c>
      <c r="O139" s="7">
        <v>20006</v>
      </c>
      <c r="P139" s="5">
        <f t="shared" si="25"/>
        <v>469.808219178082</v>
      </c>
    </row>
    <row r="140" spans="1:16">
      <c r="A140" s="6"/>
      <c r="B140" s="3">
        <v>3</v>
      </c>
      <c r="C140" s="12">
        <f t="shared" si="27"/>
        <v>42.5833333333333</v>
      </c>
      <c r="D140" s="7" t="s">
        <v>195</v>
      </c>
      <c r="E140" s="7" t="s">
        <v>214</v>
      </c>
      <c r="F140" s="7" t="s">
        <v>204</v>
      </c>
      <c r="G140" s="7" t="s">
        <v>205</v>
      </c>
      <c r="H140" s="3" t="s">
        <v>64</v>
      </c>
      <c r="I140" s="7" t="s">
        <v>99</v>
      </c>
      <c r="J140" s="7">
        <v>11</v>
      </c>
      <c r="K140" s="7">
        <v>0</v>
      </c>
      <c r="L140" s="7">
        <v>8</v>
      </c>
      <c r="M140" s="7">
        <v>380</v>
      </c>
      <c r="N140" s="13">
        <f t="shared" si="24"/>
        <v>8.92367906066536</v>
      </c>
      <c r="O140" s="7">
        <v>21336</v>
      </c>
      <c r="P140" s="5">
        <f t="shared" si="25"/>
        <v>501.041095890411</v>
      </c>
    </row>
    <row r="141" spans="1:16">
      <c r="A141" s="6"/>
      <c r="B141" s="3">
        <v>3</v>
      </c>
      <c r="C141" s="12">
        <f t="shared" si="27"/>
        <v>42.5833333333333</v>
      </c>
      <c r="D141" s="7" t="s">
        <v>195</v>
      </c>
      <c r="E141" s="7" t="s">
        <v>214</v>
      </c>
      <c r="F141" s="7" t="s">
        <v>206</v>
      </c>
      <c r="G141" s="7" t="s">
        <v>207</v>
      </c>
      <c r="H141" s="3" t="s">
        <v>68</v>
      </c>
      <c r="I141" s="7" t="s">
        <v>86</v>
      </c>
      <c r="J141" s="7">
        <v>0</v>
      </c>
      <c r="K141" s="7">
        <v>1</v>
      </c>
      <c r="L141" s="7">
        <v>16</v>
      </c>
      <c r="M141" s="7">
        <v>48</v>
      </c>
      <c r="N141" s="13">
        <f t="shared" si="24"/>
        <v>1.12720156555773</v>
      </c>
      <c r="O141" s="7">
        <v>11380</v>
      </c>
      <c r="P141" s="5">
        <f t="shared" si="25"/>
        <v>267.240704500978</v>
      </c>
    </row>
    <row r="142" spans="1:16">
      <c r="A142" s="6"/>
      <c r="B142" s="3">
        <v>4</v>
      </c>
      <c r="C142" s="12">
        <f>29+(13/60)</f>
        <v>29.2166666666667</v>
      </c>
      <c r="D142" s="7" t="s">
        <v>182</v>
      </c>
      <c r="E142" s="7" t="s">
        <v>208</v>
      </c>
      <c r="F142" s="7" t="s">
        <v>184</v>
      </c>
      <c r="G142" s="7" t="s">
        <v>185</v>
      </c>
      <c r="H142" s="3" t="s">
        <v>52</v>
      </c>
      <c r="I142" s="7" t="s">
        <v>94</v>
      </c>
      <c r="J142" s="7">
        <v>3</v>
      </c>
      <c r="K142" s="7">
        <v>0</v>
      </c>
      <c r="L142" s="7">
        <v>11</v>
      </c>
      <c r="M142" s="7">
        <v>225</v>
      </c>
      <c r="N142" s="13">
        <f t="shared" si="24"/>
        <v>7.70108385624644</v>
      </c>
      <c r="O142" s="7">
        <v>12424</v>
      </c>
      <c r="P142" s="5">
        <f t="shared" si="25"/>
        <v>425.236737022248</v>
      </c>
    </row>
    <row r="143" spans="1:16">
      <c r="A143" s="6"/>
      <c r="B143" s="3">
        <v>4</v>
      </c>
      <c r="C143" s="12">
        <f t="shared" ref="C143:C151" si="28">29+(13/60)</f>
        <v>29.2166666666667</v>
      </c>
      <c r="D143" s="7" t="s">
        <v>182</v>
      </c>
      <c r="E143" s="7" t="s">
        <v>208</v>
      </c>
      <c r="F143" s="7" t="s">
        <v>186</v>
      </c>
      <c r="G143" s="7" t="s">
        <v>187</v>
      </c>
      <c r="H143" s="3" t="s">
        <v>56</v>
      </c>
      <c r="I143" s="7" t="s">
        <v>209</v>
      </c>
      <c r="J143" s="7">
        <v>6</v>
      </c>
      <c r="K143" s="7">
        <v>0</v>
      </c>
      <c r="L143" s="7">
        <v>10</v>
      </c>
      <c r="M143" s="7">
        <v>253</v>
      </c>
      <c r="N143" s="13">
        <f t="shared" si="24"/>
        <v>8.6594409583571</v>
      </c>
      <c r="O143" s="7">
        <v>13077</v>
      </c>
      <c r="P143" s="5">
        <f t="shared" si="25"/>
        <v>447.586993725043</v>
      </c>
    </row>
    <row r="144" spans="1:16">
      <c r="A144" s="6"/>
      <c r="B144" s="3">
        <v>4</v>
      </c>
      <c r="C144" s="12">
        <f t="shared" si="28"/>
        <v>29.2166666666667</v>
      </c>
      <c r="D144" s="7" t="s">
        <v>182</v>
      </c>
      <c r="E144" s="7" t="s">
        <v>208</v>
      </c>
      <c r="F144" s="7" t="s">
        <v>188</v>
      </c>
      <c r="G144" s="7" t="s">
        <v>189</v>
      </c>
      <c r="H144" s="3" t="s">
        <v>60</v>
      </c>
      <c r="I144" s="7" t="s">
        <v>155</v>
      </c>
      <c r="J144" s="7">
        <v>7</v>
      </c>
      <c r="K144" s="7">
        <v>2</v>
      </c>
      <c r="L144" s="7">
        <v>7</v>
      </c>
      <c r="M144" s="7">
        <v>269</v>
      </c>
      <c r="N144" s="13">
        <f t="shared" si="24"/>
        <v>9.20707358813463</v>
      </c>
      <c r="O144" s="7">
        <v>12976</v>
      </c>
      <c r="P144" s="5">
        <f t="shared" si="25"/>
        <v>444.130062749572</v>
      </c>
    </row>
    <row r="145" spans="1:16">
      <c r="A145" s="6"/>
      <c r="B145" s="3">
        <v>4</v>
      </c>
      <c r="C145" s="12">
        <f t="shared" si="28"/>
        <v>29.2166666666667</v>
      </c>
      <c r="D145" s="7" t="s">
        <v>182</v>
      </c>
      <c r="E145" s="7" t="s">
        <v>208</v>
      </c>
      <c r="F145" s="7" t="s">
        <v>190</v>
      </c>
      <c r="G145" s="7" t="s">
        <v>191</v>
      </c>
      <c r="H145" s="3" t="s">
        <v>64</v>
      </c>
      <c r="I145" s="7" t="s">
        <v>83</v>
      </c>
      <c r="J145" s="7">
        <v>1</v>
      </c>
      <c r="K145" s="7">
        <v>0</v>
      </c>
      <c r="L145" s="7">
        <v>11</v>
      </c>
      <c r="M145" s="7">
        <v>247</v>
      </c>
      <c r="N145" s="13">
        <f t="shared" si="24"/>
        <v>8.45407872219053</v>
      </c>
      <c r="O145" s="7">
        <v>12396</v>
      </c>
      <c r="P145" s="5">
        <f t="shared" si="25"/>
        <v>424.278379920137</v>
      </c>
    </row>
    <row r="146" spans="1:16">
      <c r="A146" s="6"/>
      <c r="B146" s="3">
        <v>4</v>
      </c>
      <c r="C146" s="12">
        <f t="shared" si="28"/>
        <v>29.2166666666667</v>
      </c>
      <c r="D146" s="7" t="s">
        <v>182</v>
      </c>
      <c r="E146" s="7" t="s">
        <v>208</v>
      </c>
      <c r="F146" s="7" t="s">
        <v>193</v>
      </c>
      <c r="G146" s="7" t="s">
        <v>194</v>
      </c>
      <c r="H146" s="3" t="s">
        <v>68</v>
      </c>
      <c r="I146" s="7" t="s">
        <v>102</v>
      </c>
      <c r="J146" s="7">
        <v>0</v>
      </c>
      <c r="K146" s="7">
        <v>1</v>
      </c>
      <c r="L146" s="7">
        <v>8</v>
      </c>
      <c r="M146" s="7">
        <v>42</v>
      </c>
      <c r="N146" s="13">
        <f t="shared" ref="N146:N161" si="29">M146/C146</f>
        <v>1.437535653166</v>
      </c>
      <c r="O146" s="7">
        <v>7256</v>
      </c>
      <c r="P146" s="5">
        <f t="shared" ref="P146:P161" si="30">O146/C146</f>
        <v>248.351397604107</v>
      </c>
    </row>
    <row r="147" spans="1:16">
      <c r="A147" s="6"/>
      <c r="B147" s="3">
        <v>4</v>
      </c>
      <c r="C147" s="12">
        <f t="shared" si="28"/>
        <v>29.2166666666667</v>
      </c>
      <c r="D147" s="7" t="s">
        <v>195</v>
      </c>
      <c r="E147" s="7" t="s">
        <v>216</v>
      </c>
      <c r="F147" s="7" t="s">
        <v>197</v>
      </c>
      <c r="G147" s="7" t="s">
        <v>198</v>
      </c>
      <c r="H147" s="3" t="s">
        <v>52</v>
      </c>
      <c r="I147" s="7" t="s">
        <v>53</v>
      </c>
      <c r="J147" s="7">
        <v>0</v>
      </c>
      <c r="K147" s="7">
        <v>7</v>
      </c>
      <c r="L147" s="7">
        <v>0</v>
      </c>
      <c r="M147" s="7">
        <v>204</v>
      </c>
      <c r="N147" s="13">
        <f t="shared" si="29"/>
        <v>6.98231602966343</v>
      </c>
      <c r="O147" s="7">
        <v>8153</v>
      </c>
      <c r="P147" s="5">
        <f t="shared" si="30"/>
        <v>279.05305191101</v>
      </c>
    </row>
    <row r="148" spans="1:16">
      <c r="A148" s="6"/>
      <c r="B148" s="3">
        <v>4</v>
      </c>
      <c r="C148" s="12">
        <f t="shared" si="28"/>
        <v>29.2166666666667</v>
      </c>
      <c r="D148" s="7" t="s">
        <v>195</v>
      </c>
      <c r="E148" s="7" t="s">
        <v>216</v>
      </c>
      <c r="F148" s="7" t="s">
        <v>199</v>
      </c>
      <c r="G148" s="7" t="s">
        <v>200</v>
      </c>
      <c r="H148" s="3" t="s">
        <v>56</v>
      </c>
      <c r="I148" s="7" t="s">
        <v>89</v>
      </c>
      <c r="J148" s="7">
        <v>2</v>
      </c>
      <c r="K148" s="7">
        <v>0</v>
      </c>
      <c r="L148" s="7">
        <v>1</v>
      </c>
      <c r="M148" s="7">
        <v>174</v>
      </c>
      <c r="N148" s="13">
        <f t="shared" si="29"/>
        <v>5.95550484883058</v>
      </c>
      <c r="O148" s="7">
        <v>8792</v>
      </c>
      <c r="P148" s="5">
        <f t="shared" si="30"/>
        <v>300.92413006275</v>
      </c>
    </row>
    <row r="149" spans="1:16">
      <c r="A149" s="6"/>
      <c r="B149" s="3">
        <v>4</v>
      </c>
      <c r="C149" s="12">
        <f t="shared" si="28"/>
        <v>29.2166666666667</v>
      </c>
      <c r="D149" s="7" t="s">
        <v>195</v>
      </c>
      <c r="E149" s="7" t="s">
        <v>216</v>
      </c>
      <c r="F149" s="7" t="s">
        <v>201</v>
      </c>
      <c r="G149" s="7" t="s">
        <v>202</v>
      </c>
      <c r="H149" s="3" t="s">
        <v>60</v>
      </c>
      <c r="I149" s="7" t="s">
        <v>80</v>
      </c>
      <c r="J149" s="7">
        <v>1</v>
      </c>
      <c r="K149" s="7">
        <v>5</v>
      </c>
      <c r="L149" s="7">
        <v>2</v>
      </c>
      <c r="M149" s="7">
        <v>235</v>
      </c>
      <c r="N149" s="13">
        <f t="shared" si="29"/>
        <v>8.04335424985739</v>
      </c>
      <c r="O149" s="7">
        <v>9593</v>
      </c>
      <c r="P149" s="5">
        <f t="shared" si="30"/>
        <v>328.339988590987</v>
      </c>
    </row>
    <row r="150" spans="1:16">
      <c r="A150" s="6"/>
      <c r="B150" s="3">
        <v>4</v>
      </c>
      <c r="C150" s="12">
        <f t="shared" si="28"/>
        <v>29.2166666666667</v>
      </c>
      <c r="D150" s="7" t="s">
        <v>195</v>
      </c>
      <c r="E150" s="7" t="s">
        <v>216</v>
      </c>
      <c r="F150" s="7" t="s">
        <v>204</v>
      </c>
      <c r="G150" s="7" t="s">
        <v>205</v>
      </c>
      <c r="H150" s="3" t="s">
        <v>64</v>
      </c>
      <c r="I150" s="7" t="s">
        <v>91</v>
      </c>
      <c r="J150" s="7">
        <v>0</v>
      </c>
      <c r="K150" s="7">
        <v>2</v>
      </c>
      <c r="L150" s="7">
        <v>1</v>
      </c>
      <c r="M150" s="7">
        <v>277</v>
      </c>
      <c r="N150" s="13">
        <f t="shared" si="29"/>
        <v>9.48088990302339</v>
      </c>
      <c r="O150" s="7">
        <v>10387</v>
      </c>
      <c r="P150" s="5">
        <f t="shared" si="30"/>
        <v>355.516257843697</v>
      </c>
    </row>
    <row r="151" spans="1:16">
      <c r="A151" s="6"/>
      <c r="B151" s="3">
        <v>4</v>
      </c>
      <c r="C151" s="12">
        <f t="shared" si="28"/>
        <v>29.2166666666667</v>
      </c>
      <c r="D151" s="7" t="s">
        <v>195</v>
      </c>
      <c r="E151" s="7" t="s">
        <v>216</v>
      </c>
      <c r="F151" s="7" t="s">
        <v>206</v>
      </c>
      <c r="G151" s="7" t="s">
        <v>207</v>
      </c>
      <c r="H151" s="3" t="s">
        <v>68</v>
      </c>
      <c r="I151" s="7" t="s">
        <v>86</v>
      </c>
      <c r="J151" s="7">
        <v>0</v>
      </c>
      <c r="K151" s="7">
        <v>3</v>
      </c>
      <c r="L151" s="7">
        <v>0</v>
      </c>
      <c r="M151" s="7">
        <v>44</v>
      </c>
      <c r="N151" s="13">
        <f t="shared" si="29"/>
        <v>1.50598973188819</v>
      </c>
      <c r="O151" s="7">
        <v>6063</v>
      </c>
      <c r="P151" s="5">
        <f t="shared" si="30"/>
        <v>207.518539646321</v>
      </c>
    </row>
    <row r="152" spans="1:16">
      <c r="A152" s="6"/>
      <c r="B152" s="7">
        <v>5</v>
      </c>
      <c r="C152" s="12">
        <f>30+(12/60)</f>
        <v>30.2</v>
      </c>
      <c r="D152" s="7" t="s">
        <v>182</v>
      </c>
      <c r="E152" s="7" t="s">
        <v>217</v>
      </c>
      <c r="F152" s="7" t="s">
        <v>184</v>
      </c>
      <c r="G152" s="7" t="s">
        <v>185</v>
      </c>
      <c r="H152" s="3" t="s">
        <v>52</v>
      </c>
      <c r="I152" s="7" t="s">
        <v>125</v>
      </c>
      <c r="J152" s="7">
        <v>4</v>
      </c>
      <c r="K152" s="7">
        <v>2</v>
      </c>
      <c r="L152" s="7">
        <v>5</v>
      </c>
      <c r="M152" s="7">
        <v>228</v>
      </c>
      <c r="N152" s="13">
        <f t="shared" si="29"/>
        <v>7.54966887417219</v>
      </c>
      <c r="O152" s="7">
        <v>11367</v>
      </c>
      <c r="P152" s="5">
        <f t="shared" si="30"/>
        <v>376.390728476821</v>
      </c>
    </row>
    <row r="153" spans="1:16">
      <c r="A153" s="6"/>
      <c r="B153" s="7">
        <v>5</v>
      </c>
      <c r="C153" s="12">
        <f t="shared" ref="C153:C161" si="31">30+(12/60)</f>
        <v>30.2</v>
      </c>
      <c r="D153" s="7" t="s">
        <v>182</v>
      </c>
      <c r="E153" s="7" t="s">
        <v>217</v>
      </c>
      <c r="F153" s="7" t="s">
        <v>186</v>
      </c>
      <c r="G153" s="7" t="s">
        <v>187</v>
      </c>
      <c r="H153" s="3" t="s">
        <v>56</v>
      </c>
      <c r="I153" s="7" t="s">
        <v>77</v>
      </c>
      <c r="J153" s="7">
        <v>1</v>
      </c>
      <c r="K153" s="7">
        <v>0</v>
      </c>
      <c r="L153" s="7">
        <v>8</v>
      </c>
      <c r="M153" s="7">
        <v>202</v>
      </c>
      <c r="N153" s="13">
        <f t="shared" si="29"/>
        <v>6.6887417218543</v>
      </c>
      <c r="O153" s="7">
        <v>10608</v>
      </c>
      <c r="P153" s="5">
        <f t="shared" si="30"/>
        <v>351.258278145695</v>
      </c>
    </row>
    <row r="154" spans="1:16">
      <c r="A154" s="6"/>
      <c r="B154" s="7">
        <v>5</v>
      </c>
      <c r="C154" s="12">
        <f t="shared" si="31"/>
        <v>30.2</v>
      </c>
      <c r="D154" s="7" t="s">
        <v>182</v>
      </c>
      <c r="E154" s="7" t="s">
        <v>217</v>
      </c>
      <c r="F154" s="7" t="s">
        <v>188</v>
      </c>
      <c r="G154" s="7" t="s">
        <v>189</v>
      </c>
      <c r="H154" s="3" t="s">
        <v>60</v>
      </c>
      <c r="I154" s="7" t="s">
        <v>218</v>
      </c>
      <c r="J154" s="7">
        <v>8</v>
      </c>
      <c r="K154" s="7">
        <v>1</v>
      </c>
      <c r="L154" s="7">
        <v>3</v>
      </c>
      <c r="M154" s="7">
        <v>312</v>
      </c>
      <c r="N154" s="13">
        <f t="shared" si="29"/>
        <v>10.3311258278146</v>
      </c>
      <c r="O154" s="7">
        <v>15090</v>
      </c>
      <c r="P154" s="5">
        <f t="shared" si="30"/>
        <v>499.668874172185</v>
      </c>
    </row>
    <row r="155" spans="1:16">
      <c r="A155" s="6"/>
      <c r="B155" s="7">
        <v>5</v>
      </c>
      <c r="C155" s="12">
        <f t="shared" si="31"/>
        <v>30.2</v>
      </c>
      <c r="D155" s="7" t="s">
        <v>182</v>
      </c>
      <c r="E155" s="7" t="s">
        <v>217</v>
      </c>
      <c r="F155" s="7" t="s">
        <v>190</v>
      </c>
      <c r="G155" s="7" t="s">
        <v>191</v>
      </c>
      <c r="H155" s="3" t="s">
        <v>64</v>
      </c>
      <c r="I155" s="7" t="s">
        <v>219</v>
      </c>
      <c r="J155" s="7">
        <v>0</v>
      </c>
      <c r="K155" s="7">
        <v>0</v>
      </c>
      <c r="L155" s="7">
        <v>9</v>
      </c>
      <c r="M155" s="7">
        <v>306</v>
      </c>
      <c r="N155" s="13">
        <f t="shared" si="29"/>
        <v>10.1324503311258</v>
      </c>
      <c r="O155" s="7">
        <v>12735</v>
      </c>
      <c r="P155" s="5">
        <f t="shared" si="30"/>
        <v>421.688741721854</v>
      </c>
    </row>
    <row r="156" spans="1:16">
      <c r="A156" s="6"/>
      <c r="B156" s="7">
        <v>5</v>
      </c>
      <c r="C156" s="12">
        <f t="shared" si="31"/>
        <v>30.2</v>
      </c>
      <c r="D156" s="7" t="s">
        <v>182</v>
      </c>
      <c r="E156" s="7" t="s">
        <v>217</v>
      </c>
      <c r="F156" s="7" t="s">
        <v>193</v>
      </c>
      <c r="G156" s="7" t="s">
        <v>194</v>
      </c>
      <c r="H156" s="3" t="s">
        <v>68</v>
      </c>
      <c r="I156" s="7" t="s">
        <v>102</v>
      </c>
      <c r="J156" s="7">
        <v>1</v>
      </c>
      <c r="K156" s="7">
        <v>0</v>
      </c>
      <c r="L156" s="7">
        <v>9</v>
      </c>
      <c r="M156" s="7">
        <v>33</v>
      </c>
      <c r="N156" s="13">
        <f t="shared" si="29"/>
        <v>1.09271523178808</v>
      </c>
      <c r="O156" s="7">
        <v>8350</v>
      </c>
      <c r="P156" s="5">
        <f t="shared" si="30"/>
        <v>276.490066225166</v>
      </c>
    </row>
    <row r="157" spans="1:16">
      <c r="A157" s="6"/>
      <c r="B157" s="7">
        <v>5</v>
      </c>
      <c r="C157" s="12">
        <f t="shared" si="31"/>
        <v>30.2</v>
      </c>
      <c r="D157" s="7" t="s">
        <v>195</v>
      </c>
      <c r="E157" s="7" t="s">
        <v>220</v>
      </c>
      <c r="F157" s="7" t="s">
        <v>197</v>
      </c>
      <c r="G157" s="7" t="s">
        <v>198</v>
      </c>
      <c r="H157" s="3" t="s">
        <v>52</v>
      </c>
      <c r="I157" s="7" t="s">
        <v>221</v>
      </c>
      <c r="J157" s="7">
        <v>0</v>
      </c>
      <c r="K157" s="7">
        <v>3</v>
      </c>
      <c r="L157" s="7">
        <v>2</v>
      </c>
      <c r="M157" s="7">
        <v>264</v>
      </c>
      <c r="N157" s="13">
        <f t="shared" si="29"/>
        <v>8.74172185430464</v>
      </c>
      <c r="O157" s="7">
        <v>10913</v>
      </c>
      <c r="P157" s="5">
        <f t="shared" si="30"/>
        <v>361.35761589404</v>
      </c>
    </row>
    <row r="158" spans="1:16">
      <c r="A158" s="6"/>
      <c r="B158" s="7">
        <v>5</v>
      </c>
      <c r="C158" s="12">
        <f t="shared" si="31"/>
        <v>30.2</v>
      </c>
      <c r="D158" s="7" t="s">
        <v>195</v>
      </c>
      <c r="E158" s="7" t="s">
        <v>220</v>
      </c>
      <c r="F158" s="7" t="s">
        <v>199</v>
      </c>
      <c r="G158" s="7" t="s">
        <v>200</v>
      </c>
      <c r="H158" s="3" t="s">
        <v>56</v>
      </c>
      <c r="I158" s="7" t="s">
        <v>222</v>
      </c>
      <c r="J158" s="7">
        <v>0</v>
      </c>
      <c r="K158" s="7">
        <v>2</v>
      </c>
      <c r="L158" s="7">
        <v>3</v>
      </c>
      <c r="M158" s="7">
        <v>185</v>
      </c>
      <c r="N158" s="13">
        <f t="shared" si="29"/>
        <v>6.12582781456954</v>
      </c>
      <c r="O158" s="7">
        <v>9376</v>
      </c>
      <c r="P158" s="5">
        <f t="shared" si="30"/>
        <v>310.46357615894</v>
      </c>
    </row>
    <row r="159" spans="1:16">
      <c r="A159" s="6"/>
      <c r="B159" s="7">
        <v>5</v>
      </c>
      <c r="C159" s="12">
        <f t="shared" si="31"/>
        <v>30.2</v>
      </c>
      <c r="D159" s="7" t="s">
        <v>195</v>
      </c>
      <c r="E159" s="7" t="s">
        <v>220</v>
      </c>
      <c r="F159" s="7" t="s">
        <v>201</v>
      </c>
      <c r="G159" s="7" t="s">
        <v>202</v>
      </c>
      <c r="H159" s="3" t="s">
        <v>60</v>
      </c>
      <c r="I159" s="7" t="s">
        <v>90</v>
      </c>
      <c r="J159" s="7">
        <v>1</v>
      </c>
      <c r="K159" s="7">
        <v>3</v>
      </c>
      <c r="L159" s="7">
        <v>0</v>
      </c>
      <c r="M159" s="7">
        <v>290</v>
      </c>
      <c r="N159" s="13">
        <f t="shared" si="29"/>
        <v>9.60264900662252</v>
      </c>
      <c r="O159" s="7">
        <v>12014</v>
      </c>
      <c r="P159" s="5">
        <f t="shared" si="30"/>
        <v>397.814569536424</v>
      </c>
    </row>
    <row r="160" spans="1:16">
      <c r="A160" s="6"/>
      <c r="B160" s="7">
        <v>5</v>
      </c>
      <c r="C160" s="12">
        <f t="shared" si="31"/>
        <v>30.2</v>
      </c>
      <c r="D160" s="7" t="s">
        <v>195</v>
      </c>
      <c r="E160" s="7" t="s">
        <v>220</v>
      </c>
      <c r="F160" s="7" t="s">
        <v>204</v>
      </c>
      <c r="G160" s="7" t="s">
        <v>205</v>
      </c>
      <c r="H160" s="3" t="s">
        <v>64</v>
      </c>
      <c r="I160" s="7" t="s">
        <v>223</v>
      </c>
      <c r="J160" s="7">
        <v>1</v>
      </c>
      <c r="K160" s="7">
        <v>4</v>
      </c>
      <c r="L160" s="7">
        <v>0</v>
      </c>
      <c r="M160" s="7">
        <v>248</v>
      </c>
      <c r="N160" s="13">
        <f t="shared" si="29"/>
        <v>8.21192052980132</v>
      </c>
      <c r="O160" s="7">
        <v>10102</v>
      </c>
      <c r="P160" s="5">
        <f t="shared" si="30"/>
        <v>334.503311258278</v>
      </c>
    </row>
    <row r="161" spans="1:16">
      <c r="A161" s="6"/>
      <c r="B161" s="7">
        <v>5</v>
      </c>
      <c r="C161" s="12">
        <f t="shared" si="31"/>
        <v>30.2</v>
      </c>
      <c r="D161" s="7" t="s">
        <v>195</v>
      </c>
      <c r="E161" s="7" t="s">
        <v>220</v>
      </c>
      <c r="F161" s="7" t="s">
        <v>206</v>
      </c>
      <c r="G161" s="7" t="s">
        <v>207</v>
      </c>
      <c r="H161" s="3" t="s">
        <v>68</v>
      </c>
      <c r="I161" s="7" t="s">
        <v>100</v>
      </c>
      <c r="J161" s="7">
        <v>1</v>
      </c>
      <c r="K161" s="7">
        <v>2</v>
      </c>
      <c r="L161" s="7">
        <v>0</v>
      </c>
      <c r="M161" s="7">
        <v>36</v>
      </c>
      <c r="N161" s="13">
        <f t="shared" si="29"/>
        <v>1.19205298013245</v>
      </c>
      <c r="O161" s="7">
        <v>6762</v>
      </c>
      <c r="P161" s="5">
        <f t="shared" si="30"/>
        <v>223.907284768212</v>
      </c>
    </row>
    <row r="162" spans="2:2">
      <c r="B162" s="7"/>
    </row>
    <row r="163" spans="2:2">
      <c r="B163" s="7"/>
    </row>
    <row r="164" spans="2:2">
      <c r="B164" s="7"/>
    </row>
    <row r="165" spans="2:2">
      <c r="B165" s="7"/>
    </row>
    <row r="166" spans="2:2">
      <c r="B166" s="7"/>
    </row>
    <row r="167" spans="2:2">
      <c r="B167" s="7"/>
    </row>
    <row r="168" spans="2:2">
      <c r="B168" s="7"/>
    </row>
    <row r="169" spans="2:2">
      <c r="B169" s="7"/>
    </row>
    <row r="170" spans="2:2">
      <c r="B170" s="7"/>
    </row>
    <row r="171" spans="2:2">
      <c r="B171" s="7"/>
    </row>
    <row r="172" spans="2:2">
      <c r="B172" s="7"/>
    </row>
    <row r="173" spans="2:2">
      <c r="B173" s="7"/>
    </row>
    <row r="174" spans="2:2">
      <c r="B174" s="7"/>
    </row>
    <row r="175" spans="2:2">
      <c r="B175" s="7"/>
    </row>
    <row r="176" spans="2:2">
      <c r="B176" s="7"/>
    </row>
    <row r="177" spans="2:2">
      <c r="B177" s="7"/>
    </row>
    <row r="178" spans="2:2">
      <c r="B178" s="7"/>
    </row>
    <row r="179" spans="2:2">
      <c r="B179" s="7"/>
    </row>
    <row r="180" spans="2:2">
      <c r="B180" s="7"/>
    </row>
    <row r="181" spans="2:2">
      <c r="B181" s="7"/>
    </row>
    <row r="182" spans="2:2">
      <c r="B182" s="7"/>
    </row>
    <row r="183" spans="2:2">
      <c r="B183" s="7"/>
    </row>
    <row r="184" spans="2:2">
      <c r="B184" s="7"/>
    </row>
    <row r="185" spans="2:2">
      <c r="B185" s="7"/>
    </row>
    <row r="186" spans="2:2">
      <c r="B186" s="7"/>
    </row>
    <row r="187" spans="2:2">
      <c r="B187" s="7"/>
    </row>
    <row r="188" spans="2:2">
      <c r="B188" s="7"/>
    </row>
    <row r="189" spans="2:2">
      <c r="B189" s="7"/>
    </row>
    <row r="190" spans="2:2">
      <c r="B190" s="7"/>
    </row>
    <row r="191" spans="2:2">
      <c r="B191" s="7"/>
    </row>
    <row r="192" spans="2:2">
      <c r="B192" s="7"/>
    </row>
    <row r="193" spans="2:2">
      <c r="B193" s="7"/>
    </row>
    <row r="194" spans="2:2">
      <c r="B194" s="7"/>
    </row>
    <row r="195" spans="2:2">
      <c r="B195" s="7"/>
    </row>
    <row r="196" spans="2:2">
      <c r="B196" s="7"/>
    </row>
    <row r="197" spans="2:2">
      <c r="B197" s="7"/>
    </row>
    <row r="198" spans="2:2">
      <c r="B198" s="7"/>
    </row>
    <row r="199" spans="2:2">
      <c r="B199" s="7"/>
    </row>
    <row r="200" spans="2:2">
      <c r="B200" s="7"/>
    </row>
    <row r="201" spans="2:2">
      <c r="B201" s="7"/>
    </row>
    <row r="202" spans="2:2">
      <c r="B202" s="7"/>
    </row>
    <row r="203" spans="2:2">
      <c r="B203" s="7"/>
    </row>
    <row r="204" spans="2:2">
      <c r="B204" s="7"/>
    </row>
    <row r="205" spans="2:2">
      <c r="B205" s="7"/>
    </row>
    <row r="206" spans="2:2">
      <c r="B206" s="7"/>
    </row>
    <row r="207" spans="2:2">
      <c r="B207" s="7"/>
    </row>
    <row r="208" spans="2:2">
      <c r="B208" s="7"/>
    </row>
    <row r="209" spans="2:2">
      <c r="B209" s="7"/>
    </row>
    <row r="210" spans="2:2">
      <c r="B210" s="7"/>
    </row>
    <row r="211" spans="2:2">
      <c r="B211" s="7"/>
    </row>
    <row r="212" spans="2:2">
      <c r="B212" s="7"/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7"/>
    </row>
    <row r="218" spans="2:2">
      <c r="B218" s="7"/>
    </row>
    <row r="219" spans="2:2">
      <c r="B219" s="7"/>
    </row>
    <row r="220" spans="2:2">
      <c r="B220" s="7"/>
    </row>
    <row r="221" spans="2:2">
      <c r="B221" s="7"/>
    </row>
    <row r="222" spans="2:2">
      <c r="B222" s="7"/>
    </row>
    <row r="223" spans="2:2">
      <c r="B223" s="7"/>
    </row>
    <row r="224" spans="2:2">
      <c r="B224" s="7"/>
    </row>
    <row r="225" spans="2:2">
      <c r="B225" s="7"/>
    </row>
    <row r="226" spans="2:2">
      <c r="B226" s="7"/>
    </row>
    <row r="227" spans="2:2">
      <c r="B227" s="7"/>
    </row>
  </sheetData>
  <mergeCells count="4">
    <mergeCell ref="A2:A41"/>
    <mergeCell ref="A42:A81"/>
    <mergeCell ref="A82:A111"/>
    <mergeCell ref="A112:A161"/>
  </mergeCells>
  <pageMargins left="0.7" right="0.7" top="0.75" bottom="0.75" header="0.3" footer="0.3"/>
  <headerFooter/>
  <ignoredErrors>
    <ignoredError sqref="A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4"/>
  <sheetViews>
    <sheetView zoomScale="85" zoomScaleNormal="85" workbookViewId="0">
      <selection activeCell="F31" sqref="F27:H31"/>
    </sheetView>
  </sheetViews>
  <sheetFormatPr defaultColWidth="9" defaultRowHeight="15"/>
  <cols>
    <col min="2" max="2" width="10.1428571428571" customWidth="1"/>
    <col min="3" max="3" width="15.1428571428571" customWidth="1"/>
    <col min="5" max="5" width="41.8571428571429" customWidth="1"/>
    <col min="6" max="6" width="11.1428571428571" customWidth="1"/>
    <col min="7" max="7" width="18" customWidth="1"/>
    <col min="8" max="8" width="8.57142857142857" customWidth="1"/>
    <col min="9" max="9" width="13.5714285714286" customWidth="1"/>
  </cols>
  <sheetData>
    <row r="1" spans="1:16">
      <c r="A1" s="2" t="s">
        <v>31</v>
      </c>
      <c r="B1" s="1" t="s">
        <v>32</v>
      </c>
      <c r="C1" s="1" t="s">
        <v>33</v>
      </c>
      <c r="D1" s="1" t="s">
        <v>34</v>
      </c>
      <c r="E1" s="2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2" t="s">
        <v>46</v>
      </c>
    </row>
    <row r="2" spans="1:16">
      <c r="A2" s="6">
        <v>1</v>
      </c>
      <c r="B2" s="3">
        <v>1</v>
      </c>
      <c r="C2" s="4">
        <f>39+(17/60)</f>
        <v>39.2833333333333</v>
      </c>
      <c r="D2" s="3" t="s">
        <v>70</v>
      </c>
      <c r="E2" s="3" t="s">
        <v>224</v>
      </c>
      <c r="F2" s="3" t="s">
        <v>72</v>
      </c>
      <c r="G2" s="3" t="s">
        <v>73</v>
      </c>
      <c r="H2" s="3" t="s">
        <v>52</v>
      </c>
      <c r="I2" s="3" t="s">
        <v>113</v>
      </c>
      <c r="J2" s="3">
        <v>0</v>
      </c>
      <c r="K2" s="3">
        <v>2</v>
      </c>
      <c r="L2" s="3">
        <v>5</v>
      </c>
      <c r="M2" s="3">
        <v>250</v>
      </c>
      <c r="N2" s="5">
        <f>M2/C2</f>
        <v>6.36402206194315</v>
      </c>
      <c r="O2" s="3">
        <v>13228</v>
      </c>
      <c r="P2" s="5">
        <f>O2/C2</f>
        <v>336.733135341536</v>
      </c>
    </row>
    <row r="3" spans="1:16">
      <c r="A3" s="6"/>
      <c r="B3" s="3">
        <v>1</v>
      </c>
      <c r="C3" s="4">
        <f t="shared" ref="C3:C11" si="0">39+(17/60)</f>
        <v>39.2833333333333</v>
      </c>
      <c r="D3" s="3" t="s">
        <v>70</v>
      </c>
      <c r="E3" s="3" t="s">
        <v>224</v>
      </c>
      <c r="F3" s="3" t="s">
        <v>75</v>
      </c>
      <c r="G3" s="3" t="s">
        <v>76</v>
      </c>
      <c r="H3" s="3" t="s">
        <v>56</v>
      </c>
      <c r="I3" s="3" t="s">
        <v>225</v>
      </c>
      <c r="J3" s="3">
        <v>2</v>
      </c>
      <c r="K3" s="3">
        <v>1</v>
      </c>
      <c r="L3" s="3">
        <v>4</v>
      </c>
      <c r="M3" s="3">
        <v>247</v>
      </c>
      <c r="N3" s="5">
        <f t="shared" ref="N3:N34" si="1">M3/C3</f>
        <v>6.28765379719983</v>
      </c>
      <c r="O3" s="3">
        <v>13341</v>
      </c>
      <c r="P3" s="5">
        <f t="shared" ref="P3:P34" si="2">O3/C3</f>
        <v>339.609673313534</v>
      </c>
    </row>
    <row r="4" spans="1:16">
      <c r="A4" s="6"/>
      <c r="B4" s="3">
        <v>1</v>
      </c>
      <c r="C4" s="4">
        <f t="shared" si="0"/>
        <v>39.2833333333333</v>
      </c>
      <c r="D4" s="3" t="s">
        <v>70</v>
      </c>
      <c r="E4" s="3" t="s">
        <v>224</v>
      </c>
      <c r="F4" s="3" t="s">
        <v>78</v>
      </c>
      <c r="G4" s="3" t="s">
        <v>79</v>
      </c>
      <c r="H4" s="3" t="s">
        <v>60</v>
      </c>
      <c r="I4" s="3" t="s">
        <v>90</v>
      </c>
      <c r="J4" s="3">
        <v>4</v>
      </c>
      <c r="K4" s="3">
        <v>3</v>
      </c>
      <c r="L4" s="3">
        <v>4</v>
      </c>
      <c r="M4" s="3">
        <v>338</v>
      </c>
      <c r="N4" s="5">
        <f t="shared" si="1"/>
        <v>8.60415782774714</v>
      </c>
      <c r="O4" s="3">
        <v>15364</v>
      </c>
      <c r="P4" s="5">
        <f t="shared" si="2"/>
        <v>391.107339838778</v>
      </c>
    </row>
    <row r="5" spans="1:16">
      <c r="A5" s="6"/>
      <c r="B5" s="3">
        <v>1</v>
      </c>
      <c r="C5" s="4">
        <f t="shared" si="0"/>
        <v>39.2833333333333</v>
      </c>
      <c r="D5" s="3" t="s">
        <v>70</v>
      </c>
      <c r="E5" s="3" t="s">
        <v>224</v>
      </c>
      <c r="F5" s="3" t="s">
        <v>81</v>
      </c>
      <c r="G5" s="3" t="s">
        <v>82</v>
      </c>
      <c r="H5" s="3" t="s">
        <v>64</v>
      </c>
      <c r="I5" s="3" t="s">
        <v>223</v>
      </c>
      <c r="J5" s="3">
        <v>3</v>
      </c>
      <c r="K5" s="3">
        <v>1</v>
      </c>
      <c r="L5" s="3">
        <v>2</v>
      </c>
      <c r="M5" s="3">
        <v>353</v>
      </c>
      <c r="N5" s="5">
        <f t="shared" si="1"/>
        <v>8.98599915146372</v>
      </c>
      <c r="O5" s="3">
        <v>16988</v>
      </c>
      <c r="P5" s="5">
        <f t="shared" si="2"/>
        <v>432.448027153161</v>
      </c>
    </row>
    <row r="6" spans="1:16">
      <c r="A6" s="6"/>
      <c r="B6" s="3">
        <v>1</v>
      </c>
      <c r="C6" s="4">
        <f t="shared" si="0"/>
        <v>39.2833333333333</v>
      </c>
      <c r="D6" s="3" t="s">
        <v>70</v>
      </c>
      <c r="E6" s="3" t="s">
        <v>224</v>
      </c>
      <c r="F6" s="3" t="s">
        <v>84</v>
      </c>
      <c r="G6" s="3" t="s">
        <v>85</v>
      </c>
      <c r="H6" s="3" t="s">
        <v>68</v>
      </c>
      <c r="I6" s="3" t="s">
        <v>97</v>
      </c>
      <c r="J6" s="3">
        <v>0</v>
      </c>
      <c r="K6" s="3">
        <v>3</v>
      </c>
      <c r="L6" s="3">
        <v>8</v>
      </c>
      <c r="M6" s="3">
        <v>54</v>
      </c>
      <c r="N6" s="5">
        <f t="shared" si="1"/>
        <v>1.37462876537972</v>
      </c>
      <c r="O6" s="3">
        <v>9770</v>
      </c>
      <c r="P6" s="5">
        <f t="shared" si="2"/>
        <v>248.705982180738</v>
      </c>
    </row>
    <row r="7" spans="1:16">
      <c r="A7" s="6"/>
      <c r="B7" s="3">
        <v>1</v>
      </c>
      <c r="C7" s="4">
        <f t="shared" si="0"/>
        <v>39.2833333333333</v>
      </c>
      <c r="D7" s="3" t="s">
        <v>121</v>
      </c>
      <c r="E7" s="3" t="s">
        <v>226</v>
      </c>
      <c r="F7" s="3" t="s">
        <v>123</v>
      </c>
      <c r="G7" s="3" t="s">
        <v>124</v>
      </c>
      <c r="H7" s="3" t="s">
        <v>52</v>
      </c>
      <c r="I7" s="3" t="s">
        <v>88</v>
      </c>
      <c r="J7" s="3">
        <v>1</v>
      </c>
      <c r="K7" s="3">
        <v>2</v>
      </c>
      <c r="L7" s="3">
        <v>2</v>
      </c>
      <c r="M7" s="3">
        <v>307</v>
      </c>
      <c r="N7" s="5">
        <f t="shared" si="1"/>
        <v>7.81501909206619</v>
      </c>
      <c r="O7" s="3">
        <v>15461</v>
      </c>
      <c r="P7" s="5">
        <f t="shared" si="2"/>
        <v>393.576580398812</v>
      </c>
    </row>
    <row r="8" spans="1:16">
      <c r="A8" s="6"/>
      <c r="B8" s="3">
        <v>1</v>
      </c>
      <c r="C8" s="4">
        <f t="shared" si="0"/>
        <v>39.2833333333333</v>
      </c>
      <c r="D8" s="3" t="s">
        <v>121</v>
      </c>
      <c r="E8" s="3" t="s">
        <v>226</v>
      </c>
      <c r="F8" s="3" t="s">
        <v>126</v>
      </c>
      <c r="G8" s="3" t="s">
        <v>127</v>
      </c>
      <c r="H8" s="3" t="s">
        <v>56</v>
      </c>
      <c r="I8" s="3" t="s">
        <v>77</v>
      </c>
      <c r="J8" s="3">
        <v>0</v>
      </c>
      <c r="K8" s="3">
        <v>1</v>
      </c>
      <c r="L8" s="3">
        <v>8</v>
      </c>
      <c r="M8" s="3">
        <v>190</v>
      </c>
      <c r="N8" s="5">
        <f t="shared" si="1"/>
        <v>4.83665676707679</v>
      </c>
      <c r="O8" s="3">
        <v>10847</v>
      </c>
      <c r="P8" s="5">
        <f t="shared" si="2"/>
        <v>276.122189223589</v>
      </c>
    </row>
    <row r="9" spans="1:16">
      <c r="A9" s="6"/>
      <c r="B9" s="3">
        <v>1</v>
      </c>
      <c r="C9" s="4">
        <f t="shared" si="0"/>
        <v>39.2833333333333</v>
      </c>
      <c r="D9" s="3" t="s">
        <v>121</v>
      </c>
      <c r="E9" s="3" t="s">
        <v>226</v>
      </c>
      <c r="F9" s="3" t="s">
        <v>129</v>
      </c>
      <c r="G9" s="3" t="s">
        <v>130</v>
      </c>
      <c r="H9" s="3" t="s">
        <v>60</v>
      </c>
      <c r="I9" s="3" t="s">
        <v>218</v>
      </c>
      <c r="J9" s="3">
        <v>4</v>
      </c>
      <c r="K9" s="3">
        <v>1</v>
      </c>
      <c r="L9" s="3">
        <v>3</v>
      </c>
      <c r="M9" s="3">
        <v>412</v>
      </c>
      <c r="N9" s="5">
        <f t="shared" si="1"/>
        <v>10.4879083580823</v>
      </c>
      <c r="O9" s="3">
        <v>18075</v>
      </c>
      <c r="P9" s="5">
        <f t="shared" si="2"/>
        <v>460.11879507849</v>
      </c>
    </row>
    <row r="10" spans="1:16">
      <c r="A10" s="6"/>
      <c r="B10" s="3">
        <v>1</v>
      </c>
      <c r="C10" s="4">
        <f t="shared" si="0"/>
        <v>39.2833333333333</v>
      </c>
      <c r="D10" s="3" t="s">
        <v>121</v>
      </c>
      <c r="E10" s="3" t="s">
        <v>226</v>
      </c>
      <c r="F10" s="3" t="s">
        <v>131</v>
      </c>
      <c r="G10" s="3" t="s">
        <v>132</v>
      </c>
      <c r="H10" s="3" t="s">
        <v>64</v>
      </c>
      <c r="I10" s="3" t="s">
        <v>227</v>
      </c>
      <c r="J10" s="3">
        <v>5</v>
      </c>
      <c r="K10" s="3">
        <v>2</v>
      </c>
      <c r="L10" s="3">
        <v>3</v>
      </c>
      <c r="M10" s="3">
        <v>317</v>
      </c>
      <c r="N10" s="5">
        <f t="shared" si="1"/>
        <v>8.06957997454391</v>
      </c>
      <c r="O10" s="3">
        <v>17995</v>
      </c>
      <c r="P10" s="5">
        <f t="shared" si="2"/>
        <v>458.082308018668</v>
      </c>
    </row>
    <row r="11" spans="1:16">
      <c r="A11" s="6"/>
      <c r="B11" s="3">
        <v>1</v>
      </c>
      <c r="C11" s="4">
        <f t="shared" si="0"/>
        <v>39.2833333333333</v>
      </c>
      <c r="D11" s="3" t="s">
        <v>121</v>
      </c>
      <c r="E11" s="3" t="s">
        <v>226</v>
      </c>
      <c r="F11" s="3" t="s">
        <v>134</v>
      </c>
      <c r="G11" s="3" t="s">
        <v>135</v>
      </c>
      <c r="H11" s="3" t="s">
        <v>68</v>
      </c>
      <c r="I11" s="3" t="s">
        <v>228</v>
      </c>
      <c r="J11" s="3">
        <v>0</v>
      </c>
      <c r="K11" s="3">
        <v>3</v>
      </c>
      <c r="L11" s="3">
        <v>3</v>
      </c>
      <c r="M11" s="3">
        <v>42</v>
      </c>
      <c r="N11" s="5">
        <f t="shared" si="1"/>
        <v>1.06915570640645</v>
      </c>
      <c r="O11" s="3">
        <v>8825</v>
      </c>
      <c r="P11" s="5">
        <f t="shared" si="2"/>
        <v>224.649978786593</v>
      </c>
    </row>
    <row r="12" spans="1:16">
      <c r="A12" s="6"/>
      <c r="B12" s="3">
        <v>2</v>
      </c>
      <c r="C12" s="4">
        <f>31+(37/60)</f>
        <v>31.6166666666667</v>
      </c>
      <c r="D12" s="3" t="s">
        <v>70</v>
      </c>
      <c r="E12" s="3" t="s">
        <v>229</v>
      </c>
      <c r="F12" s="3" t="s">
        <v>72</v>
      </c>
      <c r="G12" s="3" t="s">
        <v>73</v>
      </c>
      <c r="H12" s="3" t="s">
        <v>52</v>
      </c>
      <c r="I12" s="3" t="s">
        <v>102</v>
      </c>
      <c r="J12" s="3">
        <v>2</v>
      </c>
      <c r="K12" s="3">
        <v>5</v>
      </c>
      <c r="L12" s="3">
        <v>7</v>
      </c>
      <c r="M12" s="3">
        <v>204</v>
      </c>
      <c r="N12" s="5">
        <f t="shared" si="1"/>
        <v>6.45229309435951</v>
      </c>
      <c r="O12" s="3">
        <v>10559</v>
      </c>
      <c r="P12" s="5">
        <f t="shared" si="2"/>
        <v>333.96942540854</v>
      </c>
    </row>
    <row r="13" spans="1:16">
      <c r="A13" s="6"/>
      <c r="B13" s="3">
        <v>2</v>
      </c>
      <c r="C13" s="4">
        <f t="shared" ref="C13:C21" si="3">31+(37/60)</f>
        <v>31.6166666666667</v>
      </c>
      <c r="D13" s="3" t="s">
        <v>70</v>
      </c>
      <c r="E13" s="3" t="s">
        <v>229</v>
      </c>
      <c r="F13" s="3" t="s">
        <v>75</v>
      </c>
      <c r="G13" s="3" t="s">
        <v>76</v>
      </c>
      <c r="H13" s="3" t="s">
        <v>56</v>
      </c>
      <c r="I13" s="3" t="s">
        <v>230</v>
      </c>
      <c r="J13" s="3">
        <v>0</v>
      </c>
      <c r="K13" s="3">
        <v>1</v>
      </c>
      <c r="L13" s="3">
        <v>6</v>
      </c>
      <c r="M13" s="3">
        <v>198</v>
      </c>
      <c r="N13" s="5">
        <f t="shared" si="1"/>
        <v>6.26251976805482</v>
      </c>
      <c r="O13" s="3">
        <v>9717</v>
      </c>
      <c r="P13" s="5">
        <f t="shared" si="2"/>
        <v>307.337901950448</v>
      </c>
    </row>
    <row r="14" spans="1:16">
      <c r="A14" s="6"/>
      <c r="B14" s="3">
        <v>2</v>
      </c>
      <c r="C14" s="4">
        <f t="shared" si="3"/>
        <v>31.6166666666667</v>
      </c>
      <c r="D14" s="3" t="s">
        <v>70</v>
      </c>
      <c r="E14" s="3" t="s">
        <v>229</v>
      </c>
      <c r="F14" s="3" t="s">
        <v>78</v>
      </c>
      <c r="G14" s="3" t="s">
        <v>79</v>
      </c>
      <c r="H14" s="3" t="s">
        <v>60</v>
      </c>
      <c r="I14" s="3" t="s">
        <v>231</v>
      </c>
      <c r="J14" s="3">
        <v>3</v>
      </c>
      <c r="K14" s="3">
        <v>5</v>
      </c>
      <c r="L14" s="3">
        <v>5</v>
      </c>
      <c r="M14" s="3">
        <v>253</v>
      </c>
      <c r="N14" s="5">
        <f t="shared" si="1"/>
        <v>8.0021085925145</v>
      </c>
      <c r="O14" s="3">
        <v>11679</v>
      </c>
      <c r="P14" s="5">
        <f t="shared" si="2"/>
        <v>369.393779652082</v>
      </c>
    </row>
    <row r="15" spans="1:16">
      <c r="A15" s="6"/>
      <c r="B15" s="3">
        <v>2</v>
      </c>
      <c r="C15" s="4">
        <f t="shared" si="3"/>
        <v>31.6166666666667</v>
      </c>
      <c r="D15" s="3" t="s">
        <v>70</v>
      </c>
      <c r="E15" s="3" t="s">
        <v>229</v>
      </c>
      <c r="F15" s="3" t="s">
        <v>81</v>
      </c>
      <c r="G15" s="3" t="s">
        <v>82</v>
      </c>
      <c r="H15" s="3" t="s">
        <v>64</v>
      </c>
      <c r="I15" s="3" t="s">
        <v>223</v>
      </c>
      <c r="J15" s="3">
        <v>6</v>
      </c>
      <c r="K15" s="3">
        <v>4</v>
      </c>
      <c r="L15" s="3">
        <v>4</v>
      </c>
      <c r="M15" s="3">
        <v>303</v>
      </c>
      <c r="N15" s="5">
        <f t="shared" si="1"/>
        <v>9.58355297838693</v>
      </c>
      <c r="O15" s="3">
        <v>14404</v>
      </c>
      <c r="P15" s="5">
        <f t="shared" si="2"/>
        <v>455.58249868213</v>
      </c>
    </row>
    <row r="16" spans="1:16">
      <c r="A16" s="6"/>
      <c r="B16" s="3">
        <v>2</v>
      </c>
      <c r="C16" s="4">
        <f t="shared" si="3"/>
        <v>31.6166666666667</v>
      </c>
      <c r="D16" s="3" t="s">
        <v>70</v>
      </c>
      <c r="E16" s="3" t="s">
        <v>229</v>
      </c>
      <c r="F16" s="3" t="s">
        <v>84</v>
      </c>
      <c r="G16" s="3" t="s">
        <v>85</v>
      </c>
      <c r="H16" s="3" t="s">
        <v>68</v>
      </c>
      <c r="I16" s="3" t="s">
        <v>97</v>
      </c>
      <c r="J16" s="3">
        <v>1</v>
      </c>
      <c r="K16" s="3">
        <v>3</v>
      </c>
      <c r="L16" s="3">
        <v>9</v>
      </c>
      <c r="M16" s="3">
        <v>26</v>
      </c>
      <c r="N16" s="5">
        <f t="shared" si="1"/>
        <v>0.822351080653664</v>
      </c>
      <c r="O16" s="3">
        <v>8532</v>
      </c>
      <c r="P16" s="5">
        <f t="shared" si="2"/>
        <v>269.857670005271</v>
      </c>
    </row>
    <row r="17" spans="1:16">
      <c r="A17" s="6"/>
      <c r="B17" s="3">
        <v>2</v>
      </c>
      <c r="C17" s="4">
        <f t="shared" si="3"/>
        <v>31.6166666666667</v>
      </c>
      <c r="D17" s="3" t="s">
        <v>121</v>
      </c>
      <c r="E17" s="3" t="s">
        <v>232</v>
      </c>
      <c r="F17" s="3" t="s">
        <v>123</v>
      </c>
      <c r="G17" s="3" t="s">
        <v>124</v>
      </c>
      <c r="H17" s="3" t="s">
        <v>52</v>
      </c>
      <c r="I17" s="3" t="s">
        <v>88</v>
      </c>
      <c r="J17" s="3">
        <v>3</v>
      </c>
      <c r="K17" s="3">
        <v>2</v>
      </c>
      <c r="L17" s="3">
        <v>7</v>
      </c>
      <c r="M17" s="3">
        <v>240</v>
      </c>
      <c r="N17" s="5">
        <f t="shared" si="1"/>
        <v>7.59093305218766</v>
      </c>
      <c r="O17" s="3">
        <v>12006</v>
      </c>
      <c r="P17" s="5">
        <f t="shared" si="2"/>
        <v>379.736425935688</v>
      </c>
    </row>
    <row r="18" spans="1:16">
      <c r="A18" s="6"/>
      <c r="B18" s="3">
        <v>2</v>
      </c>
      <c r="C18" s="4">
        <f t="shared" si="3"/>
        <v>31.6166666666667</v>
      </c>
      <c r="D18" s="3" t="s">
        <v>121</v>
      </c>
      <c r="E18" s="3" t="s">
        <v>232</v>
      </c>
      <c r="F18" s="3" t="s">
        <v>126</v>
      </c>
      <c r="G18" s="3" t="s">
        <v>127</v>
      </c>
      <c r="H18" s="3" t="s">
        <v>56</v>
      </c>
      <c r="I18" s="3" t="s">
        <v>77</v>
      </c>
      <c r="J18" s="3">
        <v>3</v>
      </c>
      <c r="K18" s="3">
        <v>2</v>
      </c>
      <c r="L18" s="3">
        <v>8</v>
      </c>
      <c r="M18" s="3">
        <v>176</v>
      </c>
      <c r="N18" s="5">
        <f t="shared" si="1"/>
        <v>5.56668423827095</v>
      </c>
      <c r="O18" s="3">
        <v>11207</v>
      </c>
      <c r="P18" s="5">
        <f t="shared" si="2"/>
        <v>354.464944649446</v>
      </c>
    </row>
    <row r="19" spans="1:16">
      <c r="A19" s="6"/>
      <c r="B19" s="3">
        <v>2</v>
      </c>
      <c r="C19" s="4">
        <f t="shared" si="3"/>
        <v>31.6166666666667</v>
      </c>
      <c r="D19" s="3" t="s">
        <v>121</v>
      </c>
      <c r="E19" s="3" t="s">
        <v>232</v>
      </c>
      <c r="F19" s="3" t="s">
        <v>129</v>
      </c>
      <c r="G19" s="3" t="s">
        <v>130</v>
      </c>
      <c r="H19" s="3" t="s">
        <v>60</v>
      </c>
      <c r="I19" s="3" t="s">
        <v>233</v>
      </c>
      <c r="J19" s="3">
        <v>7</v>
      </c>
      <c r="K19" s="3">
        <v>0</v>
      </c>
      <c r="L19" s="3">
        <v>8</v>
      </c>
      <c r="M19" s="3">
        <v>254</v>
      </c>
      <c r="N19" s="5">
        <f t="shared" si="1"/>
        <v>8.03373748023195</v>
      </c>
      <c r="O19" s="3">
        <v>13980</v>
      </c>
      <c r="P19" s="5">
        <f t="shared" si="2"/>
        <v>442.171850289931</v>
      </c>
    </row>
    <row r="20" spans="1:16">
      <c r="A20" s="6"/>
      <c r="B20" s="3">
        <v>2</v>
      </c>
      <c r="C20" s="4">
        <f t="shared" si="3"/>
        <v>31.6166666666667</v>
      </c>
      <c r="D20" s="3" t="s">
        <v>121</v>
      </c>
      <c r="E20" s="3" t="s">
        <v>232</v>
      </c>
      <c r="F20" s="3" t="s">
        <v>131</v>
      </c>
      <c r="G20" s="3" t="s">
        <v>132</v>
      </c>
      <c r="H20" s="3" t="s">
        <v>64</v>
      </c>
      <c r="I20" s="3" t="s">
        <v>219</v>
      </c>
      <c r="J20" s="3">
        <v>3</v>
      </c>
      <c r="K20" s="3">
        <v>3</v>
      </c>
      <c r="L20" s="3">
        <v>10</v>
      </c>
      <c r="M20" s="3">
        <v>291</v>
      </c>
      <c r="N20" s="5">
        <f t="shared" si="1"/>
        <v>9.20400632577754</v>
      </c>
      <c r="O20" s="3">
        <v>13425</v>
      </c>
      <c r="P20" s="5">
        <f t="shared" si="2"/>
        <v>424.617817606748</v>
      </c>
    </row>
    <row r="21" spans="1:16">
      <c r="A21" s="6"/>
      <c r="B21" s="3">
        <v>2</v>
      </c>
      <c r="C21" s="4">
        <f t="shared" si="3"/>
        <v>31.6166666666667</v>
      </c>
      <c r="D21" s="3" t="s">
        <v>121</v>
      </c>
      <c r="E21" s="3" t="s">
        <v>232</v>
      </c>
      <c r="F21" s="3" t="s">
        <v>134</v>
      </c>
      <c r="G21" s="3" t="s">
        <v>135</v>
      </c>
      <c r="H21" s="3" t="s">
        <v>68</v>
      </c>
      <c r="I21" s="3" t="s">
        <v>69</v>
      </c>
      <c r="J21" s="3">
        <v>2</v>
      </c>
      <c r="K21" s="3">
        <v>5</v>
      </c>
      <c r="L21" s="3">
        <v>10</v>
      </c>
      <c r="M21" s="3">
        <v>36</v>
      </c>
      <c r="N21" s="5">
        <f t="shared" si="1"/>
        <v>1.13863995782815</v>
      </c>
      <c r="O21" s="3">
        <v>7544</v>
      </c>
      <c r="P21" s="5">
        <f t="shared" si="2"/>
        <v>238.608328940432</v>
      </c>
    </row>
    <row r="22" spans="1:16">
      <c r="A22" s="6"/>
      <c r="B22" s="3">
        <v>3</v>
      </c>
      <c r="C22" s="4">
        <f>27+(45/60)</f>
        <v>27.75</v>
      </c>
      <c r="D22" s="3" t="s">
        <v>70</v>
      </c>
      <c r="E22" s="3" t="s">
        <v>234</v>
      </c>
      <c r="F22" s="3" t="s">
        <v>72</v>
      </c>
      <c r="G22" s="3" t="s">
        <v>73</v>
      </c>
      <c r="H22" s="3" t="s">
        <v>52</v>
      </c>
      <c r="I22" s="3" t="s">
        <v>125</v>
      </c>
      <c r="J22" s="3">
        <v>2</v>
      </c>
      <c r="K22" s="3">
        <v>6</v>
      </c>
      <c r="L22" s="3">
        <v>4</v>
      </c>
      <c r="M22" s="3">
        <v>213</v>
      </c>
      <c r="N22" s="5">
        <f t="shared" si="1"/>
        <v>7.67567567567568</v>
      </c>
      <c r="O22" s="3">
        <v>9327</v>
      </c>
      <c r="P22" s="5">
        <f t="shared" si="2"/>
        <v>336.108108108108</v>
      </c>
    </row>
    <row r="23" spans="1:16">
      <c r="A23" s="6"/>
      <c r="B23" s="3">
        <v>3</v>
      </c>
      <c r="C23" s="4">
        <f t="shared" ref="C23:C31" si="4">27+(45/60)</f>
        <v>27.75</v>
      </c>
      <c r="D23" s="3" t="s">
        <v>70</v>
      </c>
      <c r="E23" s="3" t="s">
        <v>234</v>
      </c>
      <c r="F23" s="3" t="s">
        <v>75</v>
      </c>
      <c r="G23" s="3" t="s">
        <v>76</v>
      </c>
      <c r="H23" s="3" t="s">
        <v>56</v>
      </c>
      <c r="I23" s="3" t="s">
        <v>89</v>
      </c>
      <c r="J23" s="3">
        <v>2</v>
      </c>
      <c r="K23" s="3">
        <v>3</v>
      </c>
      <c r="L23" s="3">
        <v>4</v>
      </c>
      <c r="M23" s="3">
        <v>161</v>
      </c>
      <c r="N23" s="5">
        <f t="shared" si="1"/>
        <v>5.8018018018018</v>
      </c>
      <c r="O23" s="3">
        <v>8866</v>
      </c>
      <c r="P23" s="5">
        <f t="shared" si="2"/>
        <v>319.495495495496</v>
      </c>
    </row>
    <row r="24" spans="1:16">
      <c r="A24" s="6"/>
      <c r="B24" s="3">
        <v>3</v>
      </c>
      <c r="C24" s="4">
        <f t="shared" si="4"/>
        <v>27.75</v>
      </c>
      <c r="D24" s="3" t="s">
        <v>70</v>
      </c>
      <c r="E24" s="3" t="s">
        <v>234</v>
      </c>
      <c r="F24" s="3" t="s">
        <v>78</v>
      </c>
      <c r="G24" s="3" t="s">
        <v>79</v>
      </c>
      <c r="H24" s="3" t="s">
        <v>60</v>
      </c>
      <c r="I24" s="3" t="s">
        <v>90</v>
      </c>
      <c r="J24" s="3">
        <v>2</v>
      </c>
      <c r="K24" s="3">
        <v>4</v>
      </c>
      <c r="L24" s="3">
        <v>3</v>
      </c>
      <c r="M24" s="3">
        <v>278</v>
      </c>
      <c r="N24" s="5">
        <f t="shared" si="1"/>
        <v>10.018018018018</v>
      </c>
      <c r="O24" s="3">
        <v>11041</v>
      </c>
      <c r="P24" s="5">
        <f t="shared" si="2"/>
        <v>397.873873873874</v>
      </c>
    </row>
    <row r="25" spans="1:16">
      <c r="A25" s="6"/>
      <c r="B25" s="3">
        <v>3</v>
      </c>
      <c r="C25" s="4">
        <f t="shared" si="4"/>
        <v>27.75</v>
      </c>
      <c r="D25" s="3" t="s">
        <v>70</v>
      </c>
      <c r="E25" s="3" t="s">
        <v>234</v>
      </c>
      <c r="F25" s="3" t="s">
        <v>81</v>
      </c>
      <c r="G25" s="3" t="s">
        <v>82</v>
      </c>
      <c r="H25" s="3" t="s">
        <v>64</v>
      </c>
      <c r="I25" s="3" t="s">
        <v>91</v>
      </c>
      <c r="J25" s="3">
        <v>2</v>
      </c>
      <c r="K25" s="3">
        <v>3</v>
      </c>
      <c r="L25" s="3">
        <v>4</v>
      </c>
      <c r="M25" s="3">
        <v>262</v>
      </c>
      <c r="N25" s="5">
        <f t="shared" si="1"/>
        <v>9.44144144144144</v>
      </c>
      <c r="O25" s="3">
        <v>11291</v>
      </c>
      <c r="P25" s="5">
        <f t="shared" si="2"/>
        <v>406.882882882883</v>
      </c>
    </row>
    <row r="26" spans="1:16">
      <c r="A26" s="6"/>
      <c r="B26" s="3">
        <v>3</v>
      </c>
      <c r="C26" s="4">
        <f t="shared" si="4"/>
        <v>27.75</v>
      </c>
      <c r="D26" s="3" t="s">
        <v>70</v>
      </c>
      <c r="E26" s="3" t="s">
        <v>234</v>
      </c>
      <c r="F26" s="3" t="s">
        <v>84</v>
      </c>
      <c r="G26" s="3" t="s">
        <v>85</v>
      </c>
      <c r="H26" s="3" t="s">
        <v>68</v>
      </c>
      <c r="I26" s="3" t="s">
        <v>102</v>
      </c>
      <c r="J26" s="3">
        <v>0</v>
      </c>
      <c r="K26" s="3">
        <v>5</v>
      </c>
      <c r="L26" s="3">
        <v>6</v>
      </c>
      <c r="M26" s="3">
        <v>24</v>
      </c>
      <c r="N26" s="5">
        <f t="shared" si="1"/>
        <v>0.864864864864865</v>
      </c>
      <c r="O26" s="3">
        <v>6200</v>
      </c>
      <c r="P26" s="5">
        <f t="shared" si="2"/>
        <v>223.423423423423</v>
      </c>
    </row>
    <row r="27" spans="1:16">
      <c r="A27" s="6"/>
      <c r="B27" s="3">
        <v>3</v>
      </c>
      <c r="C27" s="4">
        <f t="shared" si="4"/>
        <v>27.75</v>
      </c>
      <c r="D27" s="3" t="s">
        <v>121</v>
      </c>
      <c r="E27" s="3" t="s">
        <v>235</v>
      </c>
      <c r="F27" s="3" t="s">
        <v>123</v>
      </c>
      <c r="G27" s="3" t="s">
        <v>124</v>
      </c>
      <c r="H27" s="3" t="s">
        <v>52</v>
      </c>
      <c r="I27" s="3" t="s">
        <v>88</v>
      </c>
      <c r="J27" s="3">
        <v>5</v>
      </c>
      <c r="K27" s="3">
        <v>2</v>
      </c>
      <c r="L27" s="3">
        <v>9</v>
      </c>
      <c r="M27" s="3">
        <v>237</v>
      </c>
      <c r="N27" s="5">
        <f t="shared" si="1"/>
        <v>8.54054054054054</v>
      </c>
      <c r="O27" s="3">
        <v>12379</v>
      </c>
      <c r="P27" s="5">
        <f t="shared" si="2"/>
        <v>446.09009009009</v>
      </c>
    </row>
    <row r="28" spans="1:16">
      <c r="A28" s="6"/>
      <c r="B28" s="3">
        <v>3</v>
      </c>
      <c r="C28" s="4">
        <f t="shared" si="4"/>
        <v>27.75</v>
      </c>
      <c r="D28" s="3" t="s">
        <v>121</v>
      </c>
      <c r="E28" s="3" t="s">
        <v>235</v>
      </c>
      <c r="F28" s="3" t="s">
        <v>126</v>
      </c>
      <c r="G28" s="3" t="s">
        <v>127</v>
      </c>
      <c r="H28" s="3" t="s">
        <v>56</v>
      </c>
      <c r="I28" s="3" t="s">
        <v>77</v>
      </c>
      <c r="J28" s="3">
        <v>3</v>
      </c>
      <c r="K28" s="3">
        <v>2</v>
      </c>
      <c r="L28" s="3">
        <v>11</v>
      </c>
      <c r="M28" s="3">
        <v>153</v>
      </c>
      <c r="N28" s="5">
        <f t="shared" si="1"/>
        <v>5.51351351351351</v>
      </c>
      <c r="O28" s="3">
        <v>10322</v>
      </c>
      <c r="P28" s="5">
        <f t="shared" si="2"/>
        <v>371.963963963964</v>
      </c>
    </row>
    <row r="29" spans="1:16">
      <c r="A29" s="6"/>
      <c r="B29" s="3">
        <v>3</v>
      </c>
      <c r="C29" s="4">
        <f t="shared" si="4"/>
        <v>27.75</v>
      </c>
      <c r="D29" s="3" t="s">
        <v>121</v>
      </c>
      <c r="E29" s="3" t="s">
        <v>235</v>
      </c>
      <c r="F29" s="3" t="s">
        <v>129</v>
      </c>
      <c r="G29" s="3" t="s">
        <v>130</v>
      </c>
      <c r="H29" s="3" t="s">
        <v>60</v>
      </c>
      <c r="I29" s="3" t="s">
        <v>236</v>
      </c>
      <c r="J29" s="3">
        <v>8</v>
      </c>
      <c r="K29" s="3">
        <v>0</v>
      </c>
      <c r="L29" s="3">
        <v>7</v>
      </c>
      <c r="M29" s="3">
        <v>222</v>
      </c>
      <c r="N29" s="5">
        <f t="shared" si="1"/>
        <v>8</v>
      </c>
      <c r="O29" s="3">
        <v>14037</v>
      </c>
      <c r="P29" s="5">
        <f t="shared" si="2"/>
        <v>505.837837837838</v>
      </c>
    </row>
    <row r="30" spans="1:16">
      <c r="A30" s="6"/>
      <c r="B30" s="3">
        <v>3</v>
      </c>
      <c r="C30" s="4">
        <f t="shared" si="4"/>
        <v>27.75</v>
      </c>
      <c r="D30" s="3" t="s">
        <v>121</v>
      </c>
      <c r="E30" s="3" t="s">
        <v>235</v>
      </c>
      <c r="F30" s="3" t="s">
        <v>131</v>
      </c>
      <c r="G30" s="3" t="s">
        <v>132</v>
      </c>
      <c r="H30" s="3" t="s">
        <v>64</v>
      </c>
      <c r="I30" s="3" t="s">
        <v>99</v>
      </c>
      <c r="J30" s="3">
        <v>5</v>
      </c>
      <c r="K30" s="3">
        <v>2</v>
      </c>
      <c r="L30" s="3">
        <v>7</v>
      </c>
      <c r="M30" s="3">
        <v>277</v>
      </c>
      <c r="N30" s="5">
        <f t="shared" si="1"/>
        <v>9.98198198198198</v>
      </c>
      <c r="O30" s="3">
        <v>12356</v>
      </c>
      <c r="P30" s="5">
        <f t="shared" si="2"/>
        <v>445.261261261261</v>
      </c>
    </row>
    <row r="31" spans="1:16">
      <c r="A31" s="6"/>
      <c r="B31" s="3">
        <v>3</v>
      </c>
      <c r="C31" s="4">
        <f t="shared" si="4"/>
        <v>27.75</v>
      </c>
      <c r="D31" s="3" t="s">
        <v>121</v>
      </c>
      <c r="E31" s="3" t="s">
        <v>235</v>
      </c>
      <c r="F31" s="3" t="s">
        <v>134</v>
      </c>
      <c r="G31" s="3" t="s">
        <v>135</v>
      </c>
      <c r="H31" s="3" t="s">
        <v>68</v>
      </c>
      <c r="I31" s="3" t="s">
        <v>100</v>
      </c>
      <c r="J31" s="3">
        <v>0</v>
      </c>
      <c r="K31" s="3">
        <v>2</v>
      </c>
      <c r="L31" s="3">
        <v>11</v>
      </c>
      <c r="M31" s="3">
        <v>33</v>
      </c>
      <c r="N31" s="5">
        <f t="shared" si="1"/>
        <v>1.18918918918919</v>
      </c>
      <c r="O31" s="3">
        <v>7012</v>
      </c>
      <c r="P31" s="5">
        <f t="shared" si="2"/>
        <v>252.684684684685</v>
      </c>
    </row>
    <row r="32" spans="1:16">
      <c r="A32" s="6">
        <v>2</v>
      </c>
      <c r="B32" s="3">
        <v>1</v>
      </c>
      <c r="C32" s="4">
        <f>30+(1/60)</f>
        <v>30.0166666666667</v>
      </c>
      <c r="D32" s="7" t="s">
        <v>18</v>
      </c>
      <c r="E32" s="3" t="s">
        <v>237</v>
      </c>
      <c r="F32" s="7" t="s">
        <v>161</v>
      </c>
      <c r="G32" s="7" t="s">
        <v>162</v>
      </c>
      <c r="H32" s="3" t="s">
        <v>52</v>
      </c>
      <c r="I32" s="3" t="s">
        <v>238</v>
      </c>
      <c r="J32" s="3">
        <v>2</v>
      </c>
      <c r="K32" s="3">
        <v>0</v>
      </c>
      <c r="L32" s="3">
        <v>6</v>
      </c>
      <c r="M32" s="3">
        <v>206</v>
      </c>
      <c r="N32" s="5">
        <f t="shared" si="1"/>
        <v>6.86285397001666</v>
      </c>
      <c r="O32" s="3">
        <v>10908</v>
      </c>
      <c r="P32" s="5">
        <f t="shared" si="2"/>
        <v>363.398112159911</v>
      </c>
    </row>
    <row r="33" spans="1:16">
      <c r="A33" s="6"/>
      <c r="B33" s="3">
        <v>1</v>
      </c>
      <c r="C33" s="4">
        <f t="shared" ref="C33:C41" si="5">30+(1/60)</f>
        <v>30.0166666666667</v>
      </c>
      <c r="D33" s="7" t="s">
        <v>18</v>
      </c>
      <c r="E33" s="3" t="s">
        <v>237</v>
      </c>
      <c r="F33" s="7" t="s">
        <v>164</v>
      </c>
      <c r="G33" s="7" t="s">
        <v>165</v>
      </c>
      <c r="H33" s="3" t="s">
        <v>56</v>
      </c>
      <c r="I33" s="3" t="s">
        <v>128</v>
      </c>
      <c r="J33" s="3">
        <v>1</v>
      </c>
      <c r="K33" s="3">
        <v>3</v>
      </c>
      <c r="L33" s="3">
        <v>6</v>
      </c>
      <c r="M33" s="3">
        <v>208</v>
      </c>
      <c r="N33" s="5">
        <f t="shared" si="1"/>
        <v>6.92948362021099</v>
      </c>
      <c r="O33" s="3">
        <v>10709</v>
      </c>
      <c r="P33" s="5">
        <f t="shared" si="2"/>
        <v>356.768461965575</v>
      </c>
    </row>
    <row r="34" spans="1:16">
      <c r="A34" s="6"/>
      <c r="B34" s="3">
        <v>1</v>
      </c>
      <c r="C34" s="4">
        <f t="shared" si="5"/>
        <v>30.0166666666667</v>
      </c>
      <c r="D34" s="7" t="s">
        <v>18</v>
      </c>
      <c r="E34" s="3" t="s">
        <v>237</v>
      </c>
      <c r="F34" s="7" t="s">
        <v>166</v>
      </c>
      <c r="G34" s="7" t="s">
        <v>167</v>
      </c>
      <c r="H34" s="3" t="s">
        <v>60</v>
      </c>
      <c r="I34" s="3" t="s">
        <v>90</v>
      </c>
      <c r="J34" s="3">
        <v>2</v>
      </c>
      <c r="K34" s="3">
        <v>1</v>
      </c>
      <c r="L34" s="3">
        <v>6</v>
      </c>
      <c r="M34" s="3">
        <v>285</v>
      </c>
      <c r="N34" s="5">
        <f t="shared" si="1"/>
        <v>9.49472515269295</v>
      </c>
      <c r="O34" s="3">
        <v>13701</v>
      </c>
      <c r="P34" s="5">
        <f t="shared" si="2"/>
        <v>456.446418656302</v>
      </c>
    </row>
    <row r="35" spans="1:16">
      <c r="A35" s="6"/>
      <c r="B35" s="3">
        <v>1</v>
      </c>
      <c r="C35" s="4">
        <f t="shared" si="5"/>
        <v>30.0166666666667</v>
      </c>
      <c r="D35" s="7" t="s">
        <v>18</v>
      </c>
      <c r="E35" s="3" t="s">
        <v>237</v>
      </c>
      <c r="F35" s="7" t="s">
        <v>168</v>
      </c>
      <c r="G35" s="7" t="s">
        <v>169</v>
      </c>
      <c r="H35" s="3" t="s">
        <v>64</v>
      </c>
      <c r="I35" s="3" t="s">
        <v>83</v>
      </c>
      <c r="J35" s="3">
        <v>6</v>
      </c>
      <c r="K35" s="3">
        <v>0</v>
      </c>
      <c r="L35" s="3">
        <v>5</v>
      </c>
      <c r="M35" s="3">
        <v>297</v>
      </c>
      <c r="N35" s="5">
        <f t="shared" ref="N35:N66" si="6">M35/C35</f>
        <v>9.89450305385897</v>
      </c>
      <c r="O35" s="3">
        <v>14326</v>
      </c>
      <c r="P35" s="5">
        <f t="shared" ref="P35:P66" si="7">O35/C35</f>
        <v>477.268184342032</v>
      </c>
    </row>
    <row r="36" spans="1:16">
      <c r="A36" s="6"/>
      <c r="B36" s="3">
        <v>1</v>
      </c>
      <c r="C36" s="4">
        <f t="shared" si="5"/>
        <v>30.0166666666667</v>
      </c>
      <c r="D36" s="7" t="s">
        <v>18</v>
      </c>
      <c r="E36" s="3" t="s">
        <v>237</v>
      </c>
      <c r="F36" s="7" t="s">
        <v>171</v>
      </c>
      <c r="G36" s="7" t="s">
        <v>172</v>
      </c>
      <c r="H36" s="3" t="s">
        <v>68</v>
      </c>
      <c r="I36" s="3" t="s">
        <v>97</v>
      </c>
      <c r="J36" s="3">
        <v>0</v>
      </c>
      <c r="K36" s="3">
        <v>2</v>
      </c>
      <c r="L36" s="3">
        <v>10</v>
      </c>
      <c r="M36" s="3">
        <v>36</v>
      </c>
      <c r="N36" s="5">
        <f t="shared" si="6"/>
        <v>1.19933370349806</v>
      </c>
      <c r="O36" s="3">
        <v>7655</v>
      </c>
      <c r="P36" s="5">
        <f t="shared" si="7"/>
        <v>255.024986118823</v>
      </c>
    </row>
    <row r="37" spans="1:16">
      <c r="A37" s="6"/>
      <c r="B37" s="3">
        <v>1</v>
      </c>
      <c r="C37" s="4">
        <f t="shared" si="5"/>
        <v>30.0166666666667</v>
      </c>
      <c r="D37" s="7" t="s">
        <v>182</v>
      </c>
      <c r="E37" s="3" t="s">
        <v>239</v>
      </c>
      <c r="F37" s="7" t="s">
        <v>184</v>
      </c>
      <c r="G37" s="7" t="s">
        <v>185</v>
      </c>
      <c r="H37" s="3" t="s">
        <v>52</v>
      </c>
      <c r="I37" s="3" t="s">
        <v>53</v>
      </c>
      <c r="J37" s="3">
        <v>3</v>
      </c>
      <c r="K37" s="3">
        <v>1</v>
      </c>
      <c r="L37" s="3">
        <v>2</v>
      </c>
      <c r="M37" s="3">
        <v>215</v>
      </c>
      <c r="N37" s="5">
        <f t="shared" si="6"/>
        <v>7.16268739589117</v>
      </c>
      <c r="O37" s="3">
        <v>10553</v>
      </c>
      <c r="P37" s="5">
        <f t="shared" si="7"/>
        <v>351.571349250416</v>
      </c>
    </row>
    <row r="38" spans="1:16">
      <c r="A38" s="6"/>
      <c r="B38" s="3">
        <v>1</v>
      </c>
      <c r="C38" s="4">
        <f t="shared" si="5"/>
        <v>30.0166666666667</v>
      </c>
      <c r="D38" s="7" t="s">
        <v>182</v>
      </c>
      <c r="E38" s="3" t="s">
        <v>239</v>
      </c>
      <c r="F38" s="7" t="s">
        <v>186</v>
      </c>
      <c r="G38" s="7" t="s">
        <v>187</v>
      </c>
      <c r="H38" s="3" t="s">
        <v>56</v>
      </c>
      <c r="I38" s="3" t="s">
        <v>77</v>
      </c>
      <c r="J38" s="3">
        <v>1</v>
      </c>
      <c r="K38" s="3">
        <v>3</v>
      </c>
      <c r="L38" s="3">
        <v>4</v>
      </c>
      <c r="M38" s="3">
        <v>186</v>
      </c>
      <c r="N38" s="5">
        <f t="shared" si="6"/>
        <v>6.19655746807329</v>
      </c>
      <c r="O38" s="3">
        <v>9301</v>
      </c>
      <c r="P38" s="5">
        <f t="shared" si="7"/>
        <v>309.861188228762</v>
      </c>
    </row>
    <row r="39" spans="1:16">
      <c r="A39" s="6"/>
      <c r="B39" s="3">
        <v>1</v>
      </c>
      <c r="C39" s="4">
        <f t="shared" si="5"/>
        <v>30.0166666666667</v>
      </c>
      <c r="D39" s="7" t="s">
        <v>182</v>
      </c>
      <c r="E39" s="3" t="s">
        <v>239</v>
      </c>
      <c r="F39" s="7" t="s">
        <v>188</v>
      </c>
      <c r="G39" s="7" t="s">
        <v>189</v>
      </c>
      <c r="H39" s="3" t="s">
        <v>60</v>
      </c>
      <c r="I39" s="3" t="s">
        <v>116</v>
      </c>
      <c r="J39" s="3">
        <v>1</v>
      </c>
      <c r="K39" s="3">
        <v>2</v>
      </c>
      <c r="L39" s="3">
        <v>3</v>
      </c>
      <c r="M39" s="3">
        <v>267</v>
      </c>
      <c r="N39" s="5">
        <f t="shared" si="6"/>
        <v>8.89505830094392</v>
      </c>
      <c r="O39" s="3">
        <v>11429</v>
      </c>
      <c r="P39" s="5">
        <f t="shared" si="7"/>
        <v>380.755136035536</v>
      </c>
    </row>
    <row r="40" spans="1:16">
      <c r="A40" s="6"/>
      <c r="B40" s="3">
        <v>1</v>
      </c>
      <c r="C40" s="4">
        <f t="shared" si="5"/>
        <v>30.0166666666667</v>
      </c>
      <c r="D40" s="7" t="s">
        <v>182</v>
      </c>
      <c r="E40" s="3" t="s">
        <v>239</v>
      </c>
      <c r="F40" s="7" t="s">
        <v>190</v>
      </c>
      <c r="G40" s="7" t="s">
        <v>191</v>
      </c>
      <c r="H40" s="3" t="s">
        <v>64</v>
      </c>
      <c r="I40" s="3" t="s">
        <v>219</v>
      </c>
      <c r="J40" s="3">
        <v>1</v>
      </c>
      <c r="K40" s="3">
        <v>1</v>
      </c>
      <c r="L40" s="3">
        <v>5</v>
      </c>
      <c r="M40" s="3">
        <v>301</v>
      </c>
      <c r="N40" s="5">
        <f t="shared" si="6"/>
        <v>10.0277623542476</v>
      </c>
      <c r="O40" s="3">
        <v>11569</v>
      </c>
      <c r="P40" s="5">
        <f t="shared" si="7"/>
        <v>385.419211549139</v>
      </c>
    </row>
    <row r="41" spans="1:16">
      <c r="A41" s="6"/>
      <c r="B41" s="3">
        <v>1</v>
      </c>
      <c r="C41" s="4">
        <f t="shared" si="5"/>
        <v>30.0166666666667</v>
      </c>
      <c r="D41" s="7" t="s">
        <v>182</v>
      </c>
      <c r="E41" s="3" t="s">
        <v>239</v>
      </c>
      <c r="F41" s="7" t="s">
        <v>193</v>
      </c>
      <c r="G41" s="7" t="s">
        <v>194</v>
      </c>
      <c r="H41" s="3" t="s">
        <v>68</v>
      </c>
      <c r="I41" s="3" t="s">
        <v>92</v>
      </c>
      <c r="J41" s="3">
        <v>0</v>
      </c>
      <c r="K41" s="3">
        <v>4</v>
      </c>
      <c r="L41" s="3">
        <v>6</v>
      </c>
      <c r="M41" s="3">
        <v>40</v>
      </c>
      <c r="N41" s="5">
        <f t="shared" si="6"/>
        <v>1.33259300388673</v>
      </c>
      <c r="O41" s="3">
        <v>6228</v>
      </c>
      <c r="P41" s="5">
        <f t="shared" si="7"/>
        <v>207.484730705164</v>
      </c>
    </row>
    <row r="42" spans="1:16">
      <c r="A42" s="6"/>
      <c r="B42" s="3">
        <v>2</v>
      </c>
      <c r="C42" s="4">
        <f>27+(42/60)</f>
        <v>27.7</v>
      </c>
      <c r="D42" s="7" t="s">
        <v>18</v>
      </c>
      <c r="E42" s="3" t="s">
        <v>240</v>
      </c>
      <c r="F42" s="7" t="s">
        <v>161</v>
      </c>
      <c r="G42" s="7" t="s">
        <v>162</v>
      </c>
      <c r="H42" s="3" t="s">
        <v>52</v>
      </c>
      <c r="I42" s="3" t="s">
        <v>102</v>
      </c>
      <c r="J42" s="3">
        <v>0</v>
      </c>
      <c r="K42" s="3">
        <v>3</v>
      </c>
      <c r="L42" s="3">
        <v>0</v>
      </c>
      <c r="M42" s="3">
        <v>221</v>
      </c>
      <c r="N42" s="5">
        <f t="shared" si="6"/>
        <v>7.97833935018051</v>
      </c>
      <c r="O42" s="3">
        <v>8662</v>
      </c>
      <c r="P42" s="5">
        <f t="shared" si="7"/>
        <v>312.707581227437</v>
      </c>
    </row>
    <row r="43" spans="1:16">
      <c r="A43" s="6"/>
      <c r="B43" s="3">
        <v>2</v>
      </c>
      <c r="C43" s="4">
        <f t="shared" ref="C43:C51" si="8">27+(42/60)</f>
        <v>27.7</v>
      </c>
      <c r="D43" s="7" t="s">
        <v>18</v>
      </c>
      <c r="E43" s="3" t="s">
        <v>240</v>
      </c>
      <c r="F43" s="7" t="s">
        <v>164</v>
      </c>
      <c r="G43" s="7" t="s">
        <v>165</v>
      </c>
      <c r="H43" s="3" t="s">
        <v>56</v>
      </c>
      <c r="I43" s="3" t="s">
        <v>145</v>
      </c>
      <c r="J43" s="3">
        <v>1</v>
      </c>
      <c r="K43" s="3">
        <v>1</v>
      </c>
      <c r="L43" s="3">
        <v>0</v>
      </c>
      <c r="M43" s="3">
        <v>204</v>
      </c>
      <c r="N43" s="5">
        <f t="shared" si="6"/>
        <v>7.36462093862816</v>
      </c>
      <c r="O43" s="3">
        <v>9208</v>
      </c>
      <c r="P43" s="5">
        <f t="shared" si="7"/>
        <v>332.418772563177</v>
      </c>
    </row>
    <row r="44" spans="1:16">
      <c r="A44" s="6"/>
      <c r="B44" s="3">
        <v>2</v>
      </c>
      <c r="C44" s="4">
        <f t="shared" si="8"/>
        <v>27.7</v>
      </c>
      <c r="D44" s="7" t="s">
        <v>18</v>
      </c>
      <c r="E44" s="3" t="s">
        <v>240</v>
      </c>
      <c r="F44" s="7" t="s">
        <v>166</v>
      </c>
      <c r="G44" s="7" t="s">
        <v>167</v>
      </c>
      <c r="H44" s="3" t="s">
        <v>60</v>
      </c>
      <c r="I44" s="3" t="s">
        <v>116</v>
      </c>
      <c r="J44" s="3">
        <v>0</v>
      </c>
      <c r="K44" s="3">
        <v>2</v>
      </c>
      <c r="L44" s="3">
        <v>1</v>
      </c>
      <c r="M44" s="3">
        <v>230</v>
      </c>
      <c r="N44" s="5">
        <f t="shared" si="6"/>
        <v>8.30324909747292</v>
      </c>
      <c r="O44" s="3">
        <v>9193</v>
      </c>
      <c r="P44" s="5">
        <f t="shared" si="7"/>
        <v>331.87725631769</v>
      </c>
    </row>
    <row r="45" spans="1:16">
      <c r="A45" s="6"/>
      <c r="B45" s="3">
        <v>2</v>
      </c>
      <c r="C45" s="4">
        <f t="shared" si="8"/>
        <v>27.7</v>
      </c>
      <c r="D45" s="7" t="s">
        <v>18</v>
      </c>
      <c r="E45" s="3" t="s">
        <v>240</v>
      </c>
      <c r="F45" s="7" t="s">
        <v>168</v>
      </c>
      <c r="G45" s="7" t="s">
        <v>169</v>
      </c>
      <c r="H45" s="3" t="s">
        <v>64</v>
      </c>
      <c r="I45" s="3" t="s">
        <v>170</v>
      </c>
      <c r="J45" s="3">
        <v>0</v>
      </c>
      <c r="K45" s="3">
        <v>2</v>
      </c>
      <c r="L45" s="3">
        <v>0</v>
      </c>
      <c r="M45" s="3">
        <v>281</v>
      </c>
      <c r="N45" s="5">
        <f t="shared" si="6"/>
        <v>10.14440433213</v>
      </c>
      <c r="O45" s="3">
        <v>10071</v>
      </c>
      <c r="P45" s="5">
        <f t="shared" si="7"/>
        <v>363.574007220217</v>
      </c>
    </row>
    <row r="46" spans="1:16">
      <c r="A46" s="6"/>
      <c r="B46" s="3">
        <v>2</v>
      </c>
      <c r="C46" s="4">
        <f t="shared" si="8"/>
        <v>27.7</v>
      </c>
      <c r="D46" s="7" t="s">
        <v>18</v>
      </c>
      <c r="E46" s="3" t="s">
        <v>240</v>
      </c>
      <c r="F46" s="7" t="s">
        <v>171</v>
      </c>
      <c r="G46" s="7" t="s">
        <v>172</v>
      </c>
      <c r="H46" s="3" t="s">
        <v>68</v>
      </c>
      <c r="I46" s="3" t="s">
        <v>103</v>
      </c>
      <c r="J46" s="3">
        <v>0</v>
      </c>
      <c r="K46" s="3">
        <v>4</v>
      </c>
      <c r="L46" s="3">
        <v>1</v>
      </c>
      <c r="M46" s="3">
        <v>29</v>
      </c>
      <c r="N46" s="5">
        <f t="shared" si="6"/>
        <v>1.04693140794224</v>
      </c>
      <c r="O46" s="3">
        <v>5772</v>
      </c>
      <c r="P46" s="5">
        <f t="shared" si="7"/>
        <v>208.375451263538</v>
      </c>
    </row>
    <row r="47" spans="1:16">
      <c r="A47" s="6"/>
      <c r="B47" s="3">
        <v>2</v>
      </c>
      <c r="C47" s="4">
        <f t="shared" si="8"/>
        <v>27.7</v>
      </c>
      <c r="D47" s="7" t="s">
        <v>182</v>
      </c>
      <c r="E47" s="3" t="s">
        <v>241</v>
      </c>
      <c r="F47" s="7" t="s">
        <v>184</v>
      </c>
      <c r="G47" s="7" t="s">
        <v>185</v>
      </c>
      <c r="H47" s="3" t="s">
        <v>52</v>
      </c>
      <c r="I47" s="3" t="s">
        <v>88</v>
      </c>
      <c r="J47" s="3">
        <v>2</v>
      </c>
      <c r="K47" s="3">
        <v>0</v>
      </c>
      <c r="L47" s="3">
        <v>5</v>
      </c>
      <c r="M47" s="3">
        <v>255</v>
      </c>
      <c r="N47" s="5">
        <f t="shared" si="6"/>
        <v>9.2057761732852</v>
      </c>
      <c r="O47" s="3">
        <v>12018</v>
      </c>
      <c r="P47" s="5">
        <f t="shared" si="7"/>
        <v>433.862815884477</v>
      </c>
    </row>
    <row r="48" spans="1:16">
      <c r="A48" s="6"/>
      <c r="B48" s="3">
        <v>2</v>
      </c>
      <c r="C48" s="4">
        <f t="shared" si="8"/>
        <v>27.7</v>
      </c>
      <c r="D48" s="7" t="s">
        <v>182</v>
      </c>
      <c r="E48" s="3" t="s">
        <v>241</v>
      </c>
      <c r="F48" s="7" t="s">
        <v>186</v>
      </c>
      <c r="G48" s="7" t="s">
        <v>187</v>
      </c>
      <c r="H48" s="3" t="s">
        <v>56</v>
      </c>
      <c r="I48" s="3" t="s">
        <v>77</v>
      </c>
      <c r="J48" s="3">
        <v>2</v>
      </c>
      <c r="K48" s="3">
        <v>0</v>
      </c>
      <c r="L48" s="3">
        <v>7</v>
      </c>
      <c r="M48" s="3">
        <v>161</v>
      </c>
      <c r="N48" s="5">
        <f t="shared" si="6"/>
        <v>5.81227436823105</v>
      </c>
      <c r="O48" s="3">
        <v>9943</v>
      </c>
      <c r="P48" s="5">
        <f t="shared" si="7"/>
        <v>358.953068592058</v>
      </c>
    </row>
    <row r="49" spans="1:16">
      <c r="A49" s="6"/>
      <c r="B49" s="3">
        <v>2</v>
      </c>
      <c r="C49" s="4">
        <f t="shared" si="8"/>
        <v>27.7</v>
      </c>
      <c r="D49" s="7" t="s">
        <v>182</v>
      </c>
      <c r="E49" s="3" t="s">
        <v>241</v>
      </c>
      <c r="F49" s="7" t="s">
        <v>188</v>
      </c>
      <c r="G49" s="7" t="s">
        <v>189</v>
      </c>
      <c r="H49" s="3" t="s">
        <v>60</v>
      </c>
      <c r="I49" s="3" t="s">
        <v>61</v>
      </c>
      <c r="J49" s="3">
        <v>2</v>
      </c>
      <c r="K49" s="3">
        <v>0</v>
      </c>
      <c r="L49" s="3">
        <v>6</v>
      </c>
      <c r="M49" s="3">
        <v>267</v>
      </c>
      <c r="N49" s="5">
        <f t="shared" si="6"/>
        <v>9.63898916967509</v>
      </c>
      <c r="O49" s="3">
        <v>11659</v>
      </c>
      <c r="P49" s="5">
        <f t="shared" si="7"/>
        <v>420.902527075812</v>
      </c>
    </row>
    <row r="50" spans="1:16">
      <c r="A50" s="6"/>
      <c r="B50" s="3">
        <v>2</v>
      </c>
      <c r="C50" s="4">
        <f t="shared" si="8"/>
        <v>27.7</v>
      </c>
      <c r="D50" s="7" t="s">
        <v>182</v>
      </c>
      <c r="E50" s="3" t="s">
        <v>241</v>
      </c>
      <c r="F50" s="7" t="s">
        <v>190</v>
      </c>
      <c r="G50" s="7" t="s">
        <v>191</v>
      </c>
      <c r="H50" s="3" t="s">
        <v>64</v>
      </c>
      <c r="I50" s="3" t="s">
        <v>99</v>
      </c>
      <c r="J50" s="3">
        <v>5</v>
      </c>
      <c r="K50" s="3">
        <v>0</v>
      </c>
      <c r="L50" s="3">
        <v>6</v>
      </c>
      <c r="M50" s="3">
        <v>297</v>
      </c>
      <c r="N50" s="5">
        <f t="shared" si="6"/>
        <v>10.7220216606498</v>
      </c>
      <c r="O50" s="3">
        <v>14004</v>
      </c>
      <c r="P50" s="5">
        <f t="shared" si="7"/>
        <v>505.559566787004</v>
      </c>
    </row>
    <row r="51" spans="1:16">
      <c r="A51" s="6"/>
      <c r="B51" s="3">
        <v>2</v>
      </c>
      <c r="C51" s="4">
        <f t="shared" si="8"/>
        <v>27.7</v>
      </c>
      <c r="D51" s="7" t="s">
        <v>182</v>
      </c>
      <c r="E51" s="3" t="s">
        <v>241</v>
      </c>
      <c r="F51" s="7" t="s">
        <v>193</v>
      </c>
      <c r="G51" s="7" t="s">
        <v>194</v>
      </c>
      <c r="H51" s="3" t="s">
        <v>68</v>
      </c>
      <c r="I51" s="3" t="s">
        <v>69</v>
      </c>
      <c r="J51" s="3">
        <v>1</v>
      </c>
      <c r="K51" s="3">
        <v>1</v>
      </c>
      <c r="L51" s="3">
        <v>11</v>
      </c>
      <c r="M51" s="3">
        <v>27</v>
      </c>
      <c r="N51" s="5">
        <f t="shared" si="6"/>
        <v>0.974729241877256</v>
      </c>
      <c r="O51" s="3">
        <v>7678</v>
      </c>
      <c r="P51" s="5">
        <f t="shared" si="7"/>
        <v>277.184115523466</v>
      </c>
    </row>
    <row r="52" spans="1:16">
      <c r="A52" s="6"/>
      <c r="B52" s="3">
        <v>3</v>
      </c>
      <c r="C52" s="4">
        <f>31+(45/60)</f>
        <v>31.75</v>
      </c>
      <c r="D52" s="7" t="s">
        <v>18</v>
      </c>
      <c r="E52" s="3" t="s">
        <v>242</v>
      </c>
      <c r="F52" s="7" t="s">
        <v>161</v>
      </c>
      <c r="G52" s="7" t="s">
        <v>162</v>
      </c>
      <c r="H52" s="3" t="s">
        <v>52</v>
      </c>
      <c r="I52" s="3" t="s">
        <v>238</v>
      </c>
      <c r="J52" s="3">
        <v>3</v>
      </c>
      <c r="K52" s="3">
        <v>1</v>
      </c>
      <c r="L52" s="3">
        <v>8</v>
      </c>
      <c r="M52" s="3">
        <v>242</v>
      </c>
      <c r="N52" s="5">
        <f t="shared" si="6"/>
        <v>7.62204724409449</v>
      </c>
      <c r="O52" s="3">
        <v>11843</v>
      </c>
      <c r="P52" s="5">
        <f t="shared" si="7"/>
        <v>373.007874015748</v>
      </c>
    </row>
    <row r="53" spans="1:16">
      <c r="A53" s="6"/>
      <c r="B53" s="3">
        <v>3</v>
      </c>
      <c r="C53" s="4">
        <f t="shared" ref="C53:C61" si="9">31+(45/60)</f>
        <v>31.75</v>
      </c>
      <c r="D53" s="7" t="s">
        <v>18</v>
      </c>
      <c r="E53" s="3" t="s">
        <v>242</v>
      </c>
      <c r="F53" s="7" t="s">
        <v>164</v>
      </c>
      <c r="G53" s="7" t="s">
        <v>165</v>
      </c>
      <c r="H53" s="3" t="s">
        <v>56</v>
      </c>
      <c r="I53" s="3" t="s">
        <v>128</v>
      </c>
      <c r="J53" s="3">
        <v>5</v>
      </c>
      <c r="K53" s="3">
        <v>1</v>
      </c>
      <c r="L53" s="3">
        <v>11</v>
      </c>
      <c r="M53" s="3">
        <v>236</v>
      </c>
      <c r="N53" s="5">
        <f t="shared" si="6"/>
        <v>7.43307086614173</v>
      </c>
      <c r="O53" s="3">
        <v>12878</v>
      </c>
      <c r="P53" s="5">
        <f t="shared" si="7"/>
        <v>405.606299212598</v>
      </c>
    </row>
    <row r="54" spans="1:16">
      <c r="A54" s="6"/>
      <c r="B54" s="3">
        <v>3</v>
      </c>
      <c r="C54" s="4">
        <f t="shared" si="9"/>
        <v>31.75</v>
      </c>
      <c r="D54" s="7" t="s">
        <v>18</v>
      </c>
      <c r="E54" s="3" t="s">
        <v>242</v>
      </c>
      <c r="F54" s="7" t="s">
        <v>166</v>
      </c>
      <c r="G54" s="7" t="s">
        <v>167</v>
      </c>
      <c r="H54" s="3" t="s">
        <v>60</v>
      </c>
      <c r="I54" s="3" t="s">
        <v>236</v>
      </c>
      <c r="J54" s="3">
        <v>5</v>
      </c>
      <c r="K54" s="3">
        <v>0</v>
      </c>
      <c r="L54" s="3">
        <v>10</v>
      </c>
      <c r="M54" s="3">
        <v>243</v>
      </c>
      <c r="N54" s="5">
        <f t="shared" si="6"/>
        <v>7.65354330708661</v>
      </c>
      <c r="O54" s="3">
        <v>12407</v>
      </c>
      <c r="P54" s="5">
        <f t="shared" si="7"/>
        <v>390.771653543307</v>
      </c>
    </row>
    <row r="55" spans="1:16">
      <c r="A55" s="6"/>
      <c r="B55" s="3">
        <v>3</v>
      </c>
      <c r="C55" s="4">
        <f t="shared" si="9"/>
        <v>31.75</v>
      </c>
      <c r="D55" s="7" t="s">
        <v>18</v>
      </c>
      <c r="E55" s="3" t="s">
        <v>242</v>
      </c>
      <c r="F55" s="7" t="s">
        <v>168</v>
      </c>
      <c r="G55" s="7" t="s">
        <v>169</v>
      </c>
      <c r="H55" s="3" t="s">
        <v>64</v>
      </c>
      <c r="I55" s="3" t="s">
        <v>83</v>
      </c>
      <c r="J55" s="3">
        <v>7</v>
      </c>
      <c r="K55" s="3">
        <v>1</v>
      </c>
      <c r="L55" s="3">
        <v>9</v>
      </c>
      <c r="M55" s="3">
        <v>318</v>
      </c>
      <c r="N55" s="5">
        <f t="shared" si="6"/>
        <v>10.0157480314961</v>
      </c>
      <c r="O55" s="3">
        <v>15511</v>
      </c>
      <c r="P55" s="5">
        <f t="shared" si="7"/>
        <v>488.535433070866</v>
      </c>
    </row>
    <row r="56" spans="1:16">
      <c r="A56" s="6"/>
      <c r="B56" s="3">
        <v>3</v>
      </c>
      <c r="C56" s="4">
        <f t="shared" si="9"/>
        <v>31.75</v>
      </c>
      <c r="D56" s="7" t="s">
        <v>18</v>
      </c>
      <c r="E56" s="3" t="s">
        <v>242</v>
      </c>
      <c r="F56" s="7" t="s">
        <v>171</v>
      </c>
      <c r="G56" s="7" t="s">
        <v>172</v>
      </c>
      <c r="H56" s="3" t="s">
        <v>68</v>
      </c>
      <c r="I56" s="3" t="s">
        <v>97</v>
      </c>
      <c r="J56" s="3">
        <v>0</v>
      </c>
      <c r="K56" s="3">
        <v>0</v>
      </c>
      <c r="L56" s="3">
        <v>17</v>
      </c>
      <c r="M56" s="3">
        <v>31</v>
      </c>
      <c r="N56" s="5">
        <f t="shared" si="6"/>
        <v>0.976377952755906</v>
      </c>
      <c r="O56" s="3">
        <v>8365</v>
      </c>
      <c r="P56" s="5">
        <f t="shared" si="7"/>
        <v>263.464566929134</v>
      </c>
    </row>
    <row r="57" spans="1:16">
      <c r="A57" s="6"/>
      <c r="B57" s="3">
        <v>3</v>
      </c>
      <c r="C57" s="4">
        <f t="shared" si="9"/>
        <v>31.75</v>
      </c>
      <c r="D57" s="7" t="s">
        <v>182</v>
      </c>
      <c r="E57" s="3" t="s">
        <v>243</v>
      </c>
      <c r="F57" s="7" t="s">
        <v>184</v>
      </c>
      <c r="G57" s="7" t="s">
        <v>185</v>
      </c>
      <c r="H57" s="3" t="s">
        <v>52</v>
      </c>
      <c r="I57" s="3" t="s">
        <v>88</v>
      </c>
      <c r="J57" s="3">
        <v>0</v>
      </c>
      <c r="K57" s="3">
        <v>7</v>
      </c>
      <c r="L57" s="3">
        <v>3</v>
      </c>
      <c r="M57" s="3">
        <v>230</v>
      </c>
      <c r="N57" s="5">
        <f t="shared" si="6"/>
        <v>7.24409448818898</v>
      </c>
      <c r="O57" s="3">
        <v>10040</v>
      </c>
      <c r="P57" s="5">
        <f t="shared" si="7"/>
        <v>316.220472440945</v>
      </c>
    </row>
    <row r="58" spans="1:16">
      <c r="A58" s="6"/>
      <c r="B58" s="3">
        <v>3</v>
      </c>
      <c r="C58" s="4">
        <f t="shared" si="9"/>
        <v>31.75</v>
      </c>
      <c r="D58" s="7" t="s">
        <v>182</v>
      </c>
      <c r="E58" s="3" t="s">
        <v>243</v>
      </c>
      <c r="F58" s="7" t="s">
        <v>186</v>
      </c>
      <c r="G58" s="7" t="s">
        <v>187</v>
      </c>
      <c r="H58" s="3" t="s">
        <v>56</v>
      </c>
      <c r="I58" s="3" t="s">
        <v>57</v>
      </c>
      <c r="J58" s="3">
        <v>0</v>
      </c>
      <c r="K58" s="3">
        <v>4</v>
      </c>
      <c r="L58" s="3">
        <v>3</v>
      </c>
      <c r="M58" s="3">
        <v>193</v>
      </c>
      <c r="N58" s="5">
        <f t="shared" si="6"/>
        <v>6.07874015748031</v>
      </c>
      <c r="O58" s="3">
        <v>9005</v>
      </c>
      <c r="P58" s="5">
        <f t="shared" si="7"/>
        <v>283.622047244094</v>
      </c>
    </row>
    <row r="59" spans="1:16">
      <c r="A59" s="6"/>
      <c r="B59" s="3">
        <v>3</v>
      </c>
      <c r="C59" s="4">
        <f t="shared" si="9"/>
        <v>31.75</v>
      </c>
      <c r="D59" s="7" t="s">
        <v>182</v>
      </c>
      <c r="E59" s="3" t="s">
        <v>243</v>
      </c>
      <c r="F59" s="7" t="s">
        <v>188</v>
      </c>
      <c r="G59" s="7" t="s">
        <v>189</v>
      </c>
      <c r="H59" s="3" t="s">
        <v>60</v>
      </c>
      <c r="I59" s="3" t="s">
        <v>61</v>
      </c>
      <c r="J59" s="3">
        <v>1</v>
      </c>
      <c r="K59" s="3">
        <v>1</v>
      </c>
      <c r="L59" s="3">
        <v>2</v>
      </c>
      <c r="M59" s="3">
        <v>302</v>
      </c>
      <c r="N59" s="5">
        <f t="shared" si="6"/>
        <v>9.51181102362205</v>
      </c>
      <c r="O59" s="3">
        <v>12692</v>
      </c>
      <c r="P59" s="5">
        <f t="shared" si="7"/>
        <v>399.748031496063</v>
      </c>
    </row>
    <row r="60" spans="1:16">
      <c r="A60" s="6"/>
      <c r="B60" s="3">
        <v>3</v>
      </c>
      <c r="C60" s="4">
        <f t="shared" si="9"/>
        <v>31.75</v>
      </c>
      <c r="D60" s="7" t="s">
        <v>182</v>
      </c>
      <c r="E60" s="3" t="s">
        <v>243</v>
      </c>
      <c r="F60" s="7" t="s">
        <v>190</v>
      </c>
      <c r="G60" s="7" t="s">
        <v>191</v>
      </c>
      <c r="H60" s="3" t="s">
        <v>64</v>
      </c>
      <c r="I60" s="3" t="s">
        <v>91</v>
      </c>
      <c r="J60" s="3">
        <v>2</v>
      </c>
      <c r="K60" s="3">
        <v>1</v>
      </c>
      <c r="L60" s="3">
        <v>0</v>
      </c>
      <c r="M60" s="3">
        <v>306</v>
      </c>
      <c r="N60" s="5">
        <f t="shared" si="6"/>
        <v>9.63779527559055</v>
      </c>
      <c r="O60" s="3">
        <v>12243</v>
      </c>
      <c r="P60" s="5">
        <f t="shared" si="7"/>
        <v>385.606299212598</v>
      </c>
    </row>
    <row r="61" spans="1:16">
      <c r="A61" s="6"/>
      <c r="B61" s="3">
        <v>3</v>
      </c>
      <c r="C61" s="4">
        <f t="shared" si="9"/>
        <v>31.75</v>
      </c>
      <c r="D61" s="7" t="s">
        <v>182</v>
      </c>
      <c r="E61" s="3" t="s">
        <v>243</v>
      </c>
      <c r="F61" s="7" t="s">
        <v>193</v>
      </c>
      <c r="G61" s="7" t="s">
        <v>194</v>
      </c>
      <c r="H61" s="3" t="s">
        <v>68</v>
      </c>
      <c r="I61" s="3" t="s">
        <v>69</v>
      </c>
      <c r="J61" s="3">
        <v>0</v>
      </c>
      <c r="K61" s="3">
        <v>7</v>
      </c>
      <c r="L61" s="3">
        <v>2</v>
      </c>
      <c r="M61" s="3">
        <v>32</v>
      </c>
      <c r="N61" s="5">
        <f t="shared" si="6"/>
        <v>1.00787401574803</v>
      </c>
      <c r="O61" s="3">
        <v>6187</v>
      </c>
      <c r="P61" s="5">
        <f t="shared" si="7"/>
        <v>194.866141732283</v>
      </c>
    </row>
    <row r="62" spans="1:16">
      <c r="A62" s="6"/>
      <c r="B62" s="3">
        <v>4</v>
      </c>
      <c r="C62" s="4">
        <f>33+(32/60)</f>
        <v>33.5333333333333</v>
      </c>
      <c r="D62" s="7" t="s">
        <v>18</v>
      </c>
      <c r="E62" s="3" t="s">
        <v>244</v>
      </c>
      <c r="F62" s="7" t="s">
        <v>161</v>
      </c>
      <c r="G62" s="7" t="s">
        <v>162</v>
      </c>
      <c r="H62" s="3" t="s">
        <v>52</v>
      </c>
      <c r="I62" s="3" t="s">
        <v>88</v>
      </c>
      <c r="J62" s="3">
        <v>2</v>
      </c>
      <c r="K62" s="3">
        <v>2</v>
      </c>
      <c r="L62" s="3">
        <v>6</v>
      </c>
      <c r="M62" s="3">
        <v>321</v>
      </c>
      <c r="N62" s="5">
        <f t="shared" si="6"/>
        <v>9.57256461232604</v>
      </c>
      <c r="O62" s="3">
        <v>13763</v>
      </c>
      <c r="P62" s="5">
        <f t="shared" si="7"/>
        <v>410.427435387674</v>
      </c>
    </row>
    <row r="63" spans="1:16">
      <c r="A63" s="6"/>
      <c r="B63" s="3">
        <v>4</v>
      </c>
      <c r="C63" s="4">
        <f t="shared" ref="C63:C71" si="10">33+(32/60)</f>
        <v>33.5333333333333</v>
      </c>
      <c r="D63" s="7" t="s">
        <v>18</v>
      </c>
      <c r="E63" s="3" t="s">
        <v>244</v>
      </c>
      <c r="F63" s="7" t="s">
        <v>164</v>
      </c>
      <c r="G63" s="7" t="s">
        <v>165</v>
      </c>
      <c r="H63" s="3" t="s">
        <v>56</v>
      </c>
      <c r="I63" s="3" t="s">
        <v>77</v>
      </c>
      <c r="J63" s="3">
        <v>4</v>
      </c>
      <c r="K63" s="3">
        <v>1</v>
      </c>
      <c r="L63" s="3">
        <v>6</v>
      </c>
      <c r="M63" s="3">
        <v>228</v>
      </c>
      <c r="N63" s="5">
        <f t="shared" si="6"/>
        <v>6.79920477137177</v>
      </c>
      <c r="O63" s="3">
        <v>12331</v>
      </c>
      <c r="P63" s="5">
        <f t="shared" si="7"/>
        <v>367.72365805169</v>
      </c>
    </row>
    <row r="64" spans="1:16">
      <c r="A64" s="6"/>
      <c r="B64" s="3">
        <v>4</v>
      </c>
      <c r="C64" s="4">
        <f t="shared" si="10"/>
        <v>33.5333333333333</v>
      </c>
      <c r="D64" s="7" t="s">
        <v>18</v>
      </c>
      <c r="E64" s="3" t="s">
        <v>244</v>
      </c>
      <c r="F64" s="7" t="s">
        <v>166</v>
      </c>
      <c r="G64" s="7" t="s">
        <v>167</v>
      </c>
      <c r="H64" s="3" t="s">
        <v>60</v>
      </c>
      <c r="I64" s="3" t="s">
        <v>61</v>
      </c>
      <c r="J64" s="3">
        <v>3</v>
      </c>
      <c r="K64" s="3">
        <v>3</v>
      </c>
      <c r="L64" s="3">
        <v>5</v>
      </c>
      <c r="M64" s="3">
        <v>307</v>
      </c>
      <c r="N64" s="5">
        <f t="shared" si="6"/>
        <v>9.15506958250497</v>
      </c>
      <c r="O64" s="3">
        <v>14511</v>
      </c>
      <c r="P64" s="5">
        <f t="shared" si="7"/>
        <v>432.733598409543</v>
      </c>
    </row>
    <row r="65" spans="1:16">
      <c r="A65" s="6"/>
      <c r="B65" s="3">
        <v>4</v>
      </c>
      <c r="C65" s="4">
        <f t="shared" si="10"/>
        <v>33.5333333333333</v>
      </c>
      <c r="D65" s="7" t="s">
        <v>18</v>
      </c>
      <c r="E65" s="3" t="s">
        <v>244</v>
      </c>
      <c r="F65" s="7" t="s">
        <v>168</v>
      </c>
      <c r="G65" s="7" t="s">
        <v>169</v>
      </c>
      <c r="H65" s="3" t="s">
        <v>64</v>
      </c>
      <c r="I65" s="3" t="s">
        <v>227</v>
      </c>
      <c r="J65" s="3">
        <v>6</v>
      </c>
      <c r="K65" s="3">
        <v>1</v>
      </c>
      <c r="L65" s="3">
        <v>6</v>
      </c>
      <c r="M65" s="3">
        <v>321</v>
      </c>
      <c r="N65" s="5">
        <f t="shared" si="6"/>
        <v>9.57256461232604</v>
      </c>
      <c r="O65" s="3">
        <v>16040</v>
      </c>
      <c r="P65" s="5">
        <f t="shared" si="7"/>
        <v>478.330019880716</v>
      </c>
    </row>
    <row r="66" spans="1:16">
      <c r="A66" s="6"/>
      <c r="B66" s="3">
        <v>4</v>
      </c>
      <c r="C66" s="4">
        <f t="shared" si="10"/>
        <v>33.5333333333333</v>
      </c>
      <c r="D66" s="7" t="s">
        <v>18</v>
      </c>
      <c r="E66" s="3" t="s">
        <v>244</v>
      </c>
      <c r="F66" s="7" t="s">
        <v>171</v>
      </c>
      <c r="G66" s="7" t="s">
        <v>172</v>
      </c>
      <c r="H66" s="3" t="s">
        <v>68</v>
      </c>
      <c r="I66" s="3" t="s">
        <v>181</v>
      </c>
      <c r="J66" s="3">
        <v>0</v>
      </c>
      <c r="K66" s="3">
        <v>2</v>
      </c>
      <c r="L66" s="3">
        <v>10</v>
      </c>
      <c r="M66" s="3">
        <v>42</v>
      </c>
      <c r="N66" s="5">
        <f t="shared" si="6"/>
        <v>1.25248508946322</v>
      </c>
      <c r="O66" s="3">
        <v>8322</v>
      </c>
      <c r="P66" s="5">
        <f t="shared" si="7"/>
        <v>248.17097415507</v>
      </c>
    </row>
    <row r="67" spans="1:16">
      <c r="A67" s="6"/>
      <c r="B67" s="3">
        <v>4</v>
      </c>
      <c r="C67" s="4">
        <f t="shared" si="10"/>
        <v>33.5333333333333</v>
      </c>
      <c r="D67" s="7" t="s">
        <v>182</v>
      </c>
      <c r="E67" s="3" t="s">
        <v>245</v>
      </c>
      <c r="F67" s="7" t="s">
        <v>184</v>
      </c>
      <c r="G67" s="7" t="s">
        <v>185</v>
      </c>
      <c r="H67" s="3" t="s">
        <v>52</v>
      </c>
      <c r="I67" s="3" t="s">
        <v>113</v>
      </c>
      <c r="J67" s="3">
        <v>0</v>
      </c>
      <c r="K67" s="3">
        <v>2</v>
      </c>
      <c r="L67" s="3">
        <v>8</v>
      </c>
      <c r="M67" s="3">
        <v>277</v>
      </c>
      <c r="N67" s="5">
        <f>M67/C67</f>
        <v>8.26043737574553</v>
      </c>
      <c r="O67" s="3">
        <v>12005</v>
      </c>
      <c r="P67" s="5">
        <f>O67/C67</f>
        <v>358.001988071571</v>
      </c>
    </row>
    <row r="68" spans="1:16">
      <c r="A68" s="6"/>
      <c r="B68" s="3">
        <v>4</v>
      </c>
      <c r="C68" s="4">
        <f t="shared" si="10"/>
        <v>33.5333333333333</v>
      </c>
      <c r="D68" s="7" t="s">
        <v>182</v>
      </c>
      <c r="E68" s="3" t="s">
        <v>245</v>
      </c>
      <c r="F68" s="7" t="s">
        <v>186</v>
      </c>
      <c r="G68" s="7" t="s">
        <v>187</v>
      </c>
      <c r="H68" s="3" t="s">
        <v>56</v>
      </c>
      <c r="I68" s="3" t="s">
        <v>209</v>
      </c>
      <c r="J68" s="3">
        <v>4</v>
      </c>
      <c r="K68" s="3">
        <v>3</v>
      </c>
      <c r="L68" s="3">
        <v>4</v>
      </c>
      <c r="M68" s="3">
        <v>244</v>
      </c>
      <c r="N68" s="5">
        <f>M68/C68</f>
        <v>7.27634194831014</v>
      </c>
      <c r="O68" s="3">
        <v>13359</v>
      </c>
      <c r="P68" s="5">
        <f>O68/C68</f>
        <v>398.37972166998</v>
      </c>
    </row>
    <row r="69" spans="1:16">
      <c r="A69" s="6"/>
      <c r="B69" s="3">
        <v>4</v>
      </c>
      <c r="C69" s="4">
        <f t="shared" si="10"/>
        <v>33.5333333333333</v>
      </c>
      <c r="D69" s="7" t="s">
        <v>182</v>
      </c>
      <c r="E69" s="3" t="s">
        <v>245</v>
      </c>
      <c r="F69" s="7" t="s">
        <v>188</v>
      </c>
      <c r="G69" s="7" t="s">
        <v>189</v>
      </c>
      <c r="H69" s="3" t="s">
        <v>60</v>
      </c>
      <c r="I69" s="3" t="s">
        <v>155</v>
      </c>
      <c r="J69" s="3">
        <v>2</v>
      </c>
      <c r="K69" s="3">
        <v>1</v>
      </c>
      <c r="L69" s="3">
        <v>5</v>
      </c>
      <c r="M69" s="3">
        <v>316</v>
      </c>
      <c r="N69" s="5">
        <f>M69/C69</f>
        <v>9.4234592445328</v>
      </c>
      <c r="O69" s="3">
        <v>13999</v>
      </c>
      <c r="P69" s="5">
        <f>O69/C69</f>
        <v>417.465208747515</v>
      </c>
    </row>
    <row r="70" spans="1:16">
      <c r="A70" s="6"/>
      <c r="B70" s="3">
        <v>4</v>
      </c>
      <c r="C70" s="4">
        <f t="shared" si="10"/>
        <v>33.5333333333333</v>
      </c>
      <c r="D70" s="7" t="s">
        <v>182</v>
      </c>
      <c r="E70" s="3" t="s">
        <v>245</v>
      </c>
      <c r="F70" s="7" t="s">
        <v>190</v>
      </c>
      <c r="G70" s="7" t="s">
        <v>191</v>
      </c>
      <c r="H70" s="3" t="s">
        <v>64</v>
      </c>
      <c r="I70" s="3" t="s">
        <v>83</v>
      </c>
      <c r="J70" s="3">
        <v>3</v>
      </c>
      <c r="K70" s="3">
        <v>1</v>
      </c>
      <c r="L70" s="3">
        <v>5</v>
      </c>
      <c r="M70" s="3">
        <v>299</v>
      </c>
      <c r="N70" s="5">
        <f>M70/C70</f>
        <v>8.91650099403579</v>
      </c>
      <c r="O70" s="3">
        <v>13670</v>
      </c>
      <c r="P70" s="5">
        <f>O70/C70</f>
        <v>407.65407554672</v>
      </c>
    </row>
    <row r="71" spans="1:16">
      <c r="A71" s="6"/>
      <c r="B71" s="3">
        <v>4</v>
      </c>
      <c r="C71" s="4">
        <f t="shared" si="10"/>
        <v>33.5333333333333</v>
      </c>
      <c r="D71" s="7" t="s">
        <v>182</v>
      </c>
      <c r="E71" s="3" t="s">
        <v>245</v>
      </c>
      <c r="F71" s="7" t="s">
        <v>193</v>
      </c>
      <c r="G71" s="7" t="s">
        <v>194</v>
      </c>
      <c r="H71" s="3" t="s">
        <v>68</v>
      </c>
      <c r="I71" s="3" t="s">
        <v>102</v>
      </c>
      <c r="J71" s="3">
        <v>0</v>
      </c>
      <c r="K71" s="3">
        <v>8</v>
      </c>
      <c r="L71" s="3">
        <v>7</v>
      </c>
      <c r="M71" s="3">
        <v>21</v>
      </c>
      <c r="N71" s="5">
        <f>M71/C71</f>
        <v>0.62624254473161</v>
      </c>
      <c r="O71" s="3">
        <v>7191</v>
      </c>
      <c r="P71" s="5">
        <f>O71/C71</f>
        <v>214.443339960239</v>
      </c>
    </row>
    <row r="72" spans="1:1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</sheetData>
  <mergeCells count="2">
    <mergeCell ref="A2:A31"/>
    <mergeCell ref="A32:A7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1"/>
  <sheetViews>
    <sheetView tabSelected="1" zoomScale="70" zoomScaleNormal="70" topLeftCell="A26" workbookViewId="0">
      <selection activeCell="N52" sqref="N52"/>
    </sheetView>
  </sheetViews>
  <sheetFormatPr defaultColWidth="9" defaultRowHeight="15"/>
  <cols>
    <col min="1" max="1" width="10.1428571428571" customWidth="1"/>
    <col min="2" max="2" width="15.1428571428571" customWidth="1"/>
    <col min="3" max="3" width="6.42857142857143" customWidth="1"/>
    <col min="4" max="4" width="38.7142857142857" customWidth="1"/>
    <col min="5" max="5" width="11.1428571428571" customWidth="1"/>
    <col min="6" max="6" width="18" customWidth="1"/>
    <col min="8" max="8" width="13" customWidth="1"/>
    <col min="9" max="9" width="5.28571428571429" customWidth="1"/>
  </cols>
  <sheetData>
    <row r="1" spans="1:15">
      <c r="A1" s="1" t="s">
        <v>32</v>
      </c>
      <c r="B1" s="1" t="s">
        <v>33</v>
      </c>
      <c r="C1" s="1" t="s">
        <v>34</v>
      </c>
      <c r="D1" s="2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2" t="s">
        <v>46</v>
      </c>
    </row>
    <row r="2" spans="1:15">
      <c r="A2" s="3">
        <v>1</v>
      </c>
      <c r="B2" s="4">
        <f>27</f>
        <v>27</v>
      </c>
      <c r="C2" s="3" t="s">
        <v>18</v>
      </c>
      <c r="D2" s="3" t="s">
        <v>246</v>
      </c>
      <c r="E2" s="3" t="s">
        <v>161</v>
      </c>
      <c r="F2" s="3" t="s">
        <v>162</v>
      </c>
      <c r="G2" s="3" t="s">
        <v>52</v>
      </c>
      <c r="H2" s="3" t="s">
        <v>74</v>
      </c>
      <c r="I2" s="3">
        <v>2</v>
      </c>
      <c r="J2" s="3">
        <v>3</v>
      </c>
      <c r="K2" s="3">
        <v>1</v>
      </c>
      <c r="L2" s="3">
        <v>235</v>
      </c>
      <c r="M2" s="5">
        <f>L2/B2</f>
        <v>8.7037037037037</v>
      </c>
      <c r="N2" s="3">
        <v>12195</v>
      </c>
      <c r="O2" s="5">
        <f>N2/B2</f>
        <v>451.666666666667</v>
      </c>
    </row>
    <row r="3" spans="1:15">
      <c r="A3" s="3">
        <v>1</v>
      </c>
      <c r="B3" s="4">
        <f t="shared" ref="B3:B12" si="0">27</f>
        <v>27</v>
      </c>
      <c r="C3" s="3" t="s">
        <v>18</v>
      </c>
      <c r="D3" s="3" t="s">
        <v>246</v>
      </c>
      <c r="E3" s="3" t="s">
        <v>164</v>
      </c>
      <c r="F3" s="3" t="s">
        <v>165</v>
      </c>
      <c r="G3" s="3" t="s">
        <v>56</v>
      </c>
      <c r="H3" s="3" t="s">
        <v>89</v>
      </c>
      <c r="I3" s="3">
        <v>0</v>
      </c>
      <c r="J3" s="3">
        <v>3</v>
      </c>
      <c r="K3" s="3">
        <v>0</v>
      </c>
      <c r="L3" s="3">
        <v>163</v>
      </c>
      <c r="M3" s="5">
        <f t="shared" ref="M3:M34" si="1">L3/B3</f>
        <v>6.03703703703704</v>
      </c>
      <c r="N3" s="3">
        <v>7995</v>
      </c>
      <c r="O3" s="5">
        <f t="shared" ref="O3:O34" si="2">N3/B3</f>
        <v>296.111111111111</v>
      </c>
    </row>
    <row r="4" spans="1:15">
      <c r="A4" s="3">
        <v>1</v>
      </c>
      <c r="B4" s="4">
        <f t="shared" si="0"/>
        <v>27</v>
      </c>
      <c r="C4" s="3" t="s">
        <v>18</v>
      </c>
      <c r="D4" s="3" t="s">
        <v>246</v>
      </c>
      <c r="E4" s="3" t="s">
        <v>166</v>
      </c>
      <c r="F4" s="3" t="s">
        <v>167</v>
      </c>
      <c r="G4" s="3" t="s">
        <v>60</v>
      </c>
      <c r="H4" s="3" t="s">
        <v>90</v>
      </c>
      <c r="I4" s="3">
        <v>1</v>
      </c>
      <c r="J4" s="3">
        <v>4</v>
      </c>
      <c r="K4" s="3">
        <v>1</v>
      </c>
      <c r="L4" s="3">
        <v>215</v>
      </c>
      <c r="M4" s="5">
        <f t="shared" si="1"/>
        <v>7.96296296296296</v>
      </c>
      <c r="N4" s="3">
        <v>9294</v>
      </c>
      <c r="O4" s="5">
        <f t="shared" si="2"/>
        <v>344.222222222222</v>
      </c>
    </row>
    <row r="5" spans="1:15">
      <c r="A5" s="3">
        <v>1</v>
      </c>
      <c r="B5" s="4">
        <f t="shared" si="0"/>
        <v>27</v>
      </c>
      <c r="C5" s="3" t="s">
        <v>18</v>
      </c>
      <c r="D5" s="3" t="s">
        <v>246</v>
      </c>
      <c r="E5" s="3" t="s">
        <v>168</v>
      </c>
      <c r="F5" s="3" t="s">
        <v>169</v>
      </c>
      <c r="G5" s="3" t="s">
        <v>64</v>
      </c>
      <c r="H5" s="3" t="s">
        <v>170</v>
      </c>
      <c r="I5" s="3">
        <v>0</v>
      </c>
      <c r="J5" s="3">
        <v>4</v>
      </c>
      <c r="K5" s="3">
        <v>1</v>
      </c>
      <c r="L5" s="3">
        <v>282</v>
      </c>
      <c r="M5" s="5">
        <f t="shared" si="1"/>
        <v>10.4444444444444</v>
      </c>
      <c r="N5" s="3">
        <v>11377</v>
      </c>
      <c r="O5" s="5">
        <f t="shared" si="2"/>
        <v>421.37037037037</v>
      </c>
    </row>
    <row r="6" spans="1:15">
      <c r="A6" s="3">
        <v>1</v>
      </c>
      <c r="B6" s="4">
        <f t="shared" si="0"/>
        <v>27</v>
      </c>
      <c r="C6" s="3" t="s">
        <v>18</v>
      </c>
      <c r="D6" s="3" t="s">
        <v>246</v>
      </c>
      <c r="E6" s="3" t="s">
        <v>171</v>
      </c>
      <c r="F6" s="3" t="s">
        <v>172</v>
      </c>
      <c r="G6" s="3" t="s">
        <v>68</v>
      </c>
      <c r="H6" s="3" t="s">
        <v>103</v>
      </c>
      <c r="I6" s="3">
        <v>0</v>
      </c>
      <c r="J6" s="3">
        <v>4</v>
      </c>
      <c r="K6" s="3">
        <v>0</v>
      </c>
      <c r="L6" s="3">
        <v>35</v>
      </c>
      <c r="M6" s="5">
        <f t="shared" si="1"/>
        <v>1.2962962962963</v>
      </c>
      <c r="N6" s="3">
        <v>5917</v>
      </c>
      <c r="O6" s="5">
        <f t="shared" si="2"/>
        <v>219.148148148148</v>
      </c>
    </row>
    <row r="7" spans="1:15">
      <c r="A7" s="3">
        <v>1</v>
      </c>
      <c r="B7" s="4">
        <f t="shared" si="0"/>
        <v>27</v>
      </c>
      <c r="C7" s="3" t="s">
        <v>121</v>
      </c>
      <c r="D7" s="3" t="s">
        <v>247</v>
      </c>
      <c r="E7" s="3" t="s">
        <v>123</v>
      </c>
      <c r="F7" s="3" t="s">
        <v>124</v>
      </c>
      <c r="G7" s="3" t="s">
        <v>52</v>
      </c>
      <c r="H7" s="3" t="s">
        <v>125</v>
      </c>
      <c r="I7" s="3">
        <v>2</v>
      </c>
      <c r="J7" s="3">
        <v>1</v>
      </c>
      <c r="K7" s="3">
        <v>7</v>
      </c>
      <c r="L7" s="3">
        <v>230</v>
      </c>
      <c r="M7" s="5">
        <f t="shared" si="1"/>
        <v>8.51851851851852</v>
      </c>
      <c r="N7" s="3">
        <v>10972</v>
      </c>
      <c r="O7" s="5">
        <f t="shared" si="2"/>
        <v>406.37037037037</v>
      </c>
    </row>
    <row r="8" spans="1:15">
      <c r="A8" s="3">
        <v>1</v>
      </c>
      <c r="B8" s="4">
        <f t="shared" si="0"/>
        <v>27</v>
      </c>
      <c r="C8" s="3" t="s">
        <v>121</v>
      </c>
      <c r="D8" s="3" t="s">
        <v>247</v>
      </c>
      <c r="E8" s="3" t="s">
        <v>126</v>
      </c>
      <c r="F8" s="3" t="s">
        <v>127</v>
      </c>
      <c r="G8" s="3" t="s">
        <v>56</v>
      </c>
      <c r="H8" s="3" t="s">
        <v>77</v>
      </c>
      <c r="I8" s="3">
        <v>3</v>
      </c>
      <c r="J8" s="3">
        <v>0</v>
      </c>
      <c r="K8" s="3">
        <v>9</v>
      </c>
      <c r="L8" s="3">
        <v>144</v>
      </c>
      <c r="M8" s="5">
        <f t="shared" si="1"/>
        <v>5.33333333333333</v>
      </c>
      <c r="N8" s="3">
        <v>9750</v>
      </c>
      <c r="O8" s="5">
        <f t="shared" si="2"/>
        <v>361.111111111111</v>
      </c>
    </row>
    <row r="9" spans="1:15">
      <c r="A9" s="3">
        <v>1</v>
      </c>
      <c r="B9" s="4">
        <f t="shared" si="0"/>
        <v>27</v>
      </c>
      <c r="C9" s="3" t="s">
        <v>121</v>
      </c>
      <c r="D9" s="3" t="s">
        <v>247</v>
      </c>
      <c r="E9" s="3" t="s">
        <v>129</v>
      </c>
      <c r="F9" s="3" t="s">
        <v>130</v>
      </c>
      <c r="G9" s="3" t="s">
        <v>60</v>
      </c>
      <c r="H9" s="3" t="s">
        <v>116</v>
      </c>
      <c r="I9" s="3">
        <v>4</v>
      </c>
      <c r="J9" s="3">
        <v>0</v>
      </c>
      <c r="K9" s="3">
        <v>11</v>
      </c>
      <c r="L9" s="3">
        <v>244</v>
      </c>
      <c r="M9" s="5">
        <f t="shared" si="1"/>
        <v>9.03703703703704</v>
      </c>
      <c r="N9" s="3">
        <v>130885</v>
      </c>
      <c r="O9" s="5">
        <f t="shared" si="2"/>
        <v>4847.59259259259</v>
      </c>
    </row>
    <row r="10" spans="1:15">
      <c r="A10" s="3">
        <v>1</v>
      </c>
      <c r="B10" s="4">
        <f t="shared" si="0"/>
        <v>27</v>
      </c>
      <c r="C10" s="3" t="s">
        <v>121</v>
      </c>
      <c r="D10" s="3" t="s">
        <v>247</v>
      </c>
      <c r="E10" s="3" t="s">
        <v>131</v>
      </c>
      <c r="F10" s="3" t="s">
        <v>132</v>
      </c>
      <c r="G10" s="3" t="s">
        <v>64</v>
      </c>
      <c r="H10" s="3" t="s">
        <v>83</v>
      </c>
      <c r="I10" s="3">
        <v>8</v>
      </c>
      <c r="J10" s="3">
        <v>1</v>
      </c>
      <c r="K10" s="3">
        <v>5</v>
      </c>
      <c r="L10" s="3">
        <v>273</v>
      </c>
      <c r="M10" s="5">
        <f t="shared" si="1"/>
        <v>10.1111111111111</v>
      </c>
      <c r="N10" s="3">
        <v>13758</v>
      </c>
      <c r="O10" s="5">
        <f t="shared" si="2"/>
        <v>509.555555555556</v>
      </c>
    </row>
    <row r="11" spans="1:15">
      <c r="A11" s="3">
        <v>1</v>
      </c>
      <c r="B11" s="4">
        <f t="shared" si="0"/>
        <v>27</v>
      </c>
      <c r="C11" s="3" t="s">
        <v>121</v>
      </c>
      <c r="D11" s="3" t="s">
        <v>247</v>
      </c>
      <c r="E11" s="3" t="s">
        <v>134</v>
      </c>
      <c r="F11" s="3" t="s">
        <v>135</v>
      </c>
      <c r="G11" s="3" t="s">
        <v>68</v>
      </c>
      <c r="H11" s="3" t="s">
        <v>69</v>
      </c>
      <c r="I11" s="3">
        <v>1</v>
      </c>
      <c r="J11" s="3">
        <v>1</v>
      </c>
      <c r="K11" s="3">
        <v>14</v>
      </c>
      <c r="L11" s="3">
        <v>33</v>
      </c>
      <c r="M11" s="5">
        <f t="shared" si="1"/>
        <v>1.22222222222222</v>
      </c>
      <c r="N11" s="3">
        <v>8239</v>
      </c>
      <c r="O11" s="5">
        <f t="shared" si="2"/>
        <v>305.148148148148</v>
      </c>
    </row>
    <row r="12" spans="1:15">
      <c r="A12" s="3">
        <v>2</v>
      </c>
      <c r="B12" s="4">
        <f t="shared" si="0"/>
        <v>27</v>
      </c>
      <c r="C12" s="3" t="s">
        <v>18</v>
      </c>
      <c r="D12" s="3" t="s">
        <v>248</v>
      </c>
      <c r="E12" s="3" t="s">
        <v>161</v>
      </c>
      <c r="F12" s="3" t="s">
        <v>162</v>
      </c>
      <c r="G12" s="3" t="s">
        <v>52</v>
      </c>
      <c r="H12" s="3" t="s">
        <v>249</v>
      </c>
      <c r="I12" s="3">
        <v>2</v>
      </c>
      <c r="J12" s="3">
        <v>1</v>
      </c>
      <c r="K12" s="3">
        <v>8</v>
      </c>
      <c r="L12" s="3">
        <v>178</v>
      </c>
      <c r="M12" s="5">
        <f t="shared" si="1"/>
        <v>6.59259259259259</v>
      </c>
      <c r="N12" s="3">
        <v>10547</v>
      </c>
      <c r="O12" s="5">
        <f t="shared" si="2"/>
        <v>390.62962962963</v>
      </c>
    </row>
    <row r="13" spans="1:15">
      <c r="A13" s="3">
        <v>2</v>
      </c>
      <c r="B13" s="4">
        <f t="shared" ref="B13:B21" si="3">27</f>
        <v>27</v>
      </c>
      <c r="C13" s="3" t="s">
        <v>18</v>
      </c>
      <c r="D13" s="3" t="s">
        <v>248</v>
      </c>
      <c r="E13" s="3" t="s">
        <v>164</v>
      </c>
      <c r="F13" s="3" t="s">
        <v>165</v>
      </c>
      <c r="G13" s="3" t="s">
        <v>56</v>
      </c>
      <c r="H13" s="3" t="s">
        <v>57</v>
      </c>
      <c r="I13" s="3">
        <v>6</v>
      </c>
      <c r="J13" s="3">
        <v>0</v>
      </c>
      <c r="K13" s="3">
        <v>8</v>
      </c>
      <c r="L13" s="3">
        <v>191</v>
      </c>
      <c r="M13" s="5">
        <f t="shared" si="1"/>
        <v>7.07407407407407</v>
      </c>
      <c r="N13" s="3">
        <v>11953</v>
      </c>
      <c r="O13" s="5">
        <f t="shared" si="2"/>
        <v>442.703703703704</v>
      </c>
    </row>
    <row r="14" spans="1:15">
      <c r="A14" s="3">
        <v>2</v>
      </c>
      <c r="B14" s="4">
        <f t="shared" si="3"/>
        <v>27</v>
      </c>
      <c r="C14" s="3" t="s">
        <v>18</v>
      </c>
      <c r="D14" s="3" t="s">
        <v>248</v>
      </c>
      <c r="E14" s="3" t="s">
        <v>166</v>
      </c>
      <c r="F14" s="3" t="s">
        <v>167</v>
      </c>
      <c r="G14" s="3" t="s">
        <v>60</v>
      </c>
      <c r="H14" s="3" t="s">
        <v>116</v>
      </c>
      <c r="I14" s="3">
        <v>2</v>
      </c>
      <c r="J14" s="3">
        <v>0</v>
      </c>
      <c r="K14" s="3">
        <v>10</v>
      </c>
      <c r="L14" s="3">
        <v>239</v>
      </c>
      <c r="M14" s="5">
        <f t="shared" si="1"/>
        <v>8.85185185185185</v>
      </c>
      <c r="N14" s="3">
        <v>10976</v>
      </c>
      <c r="O14" s="5">
        <f t="shared" si="2"/>
        <v>406.518518518519</v>
      </c>
    </row>
    <row r="15" spans="1:15">
      <c r="A15" s="3">
        <v>2</v>
      </c>
      <c r="B15" s="4">
        <f t="shared" si="3"/>
        <v>27</v>
      </c>
      <c r="C15" s="3" t="s">
        <v>18</v>
      </c>
      <c r="D15" s="3" t="s">
        <v>248</v>
      </c>
      <c r="E15" s="3" t="s">
        <v>168</v>
      </c>
      <c r="F15" s="3" t="s">
        <v>169</v>
      </c>
      <c r="G15" s="3" t="s">
        <v>64</v>
      </c>
      <c r="H15" s="3" t="s">
        <v>223</v>
      </c>
      <c r="I15" s="3">
        <v>8</v>
      </c>
      <c r="J15" s="3">
        <v>2</v>
      </c>
      <c r="K15" s="3">
        <v>4</v>
      </c>
      <c r="L15" s="3">
        <v>285</v>
      </c>
      <c r="M15" s="5">
        <f t="shared" si="1"/>
        <v>10.5555555555556</v>
      </c>
      <c r="N15" s="3">
        <v>14581</v>
      </c>
      <c r="O15" s="5">
        <f t="shared" si="2"/>
        <v>540.037037037037</v>
      </c>
    </row>
    <row r="16" spans="1:15">
      <c r="A16" s="3">
        <v>2</v>
      </c>
      <c r="B16" s="4">
        <f t="shared" si="3"/>
        <v>27</v>
      </c>
      <c r="C16" s="3" t="s">
        <v>18</v>
      </c>
      <c r="D16" s="3" t="s">
        <v>248</v>
      </c>
      <c r="E16" s="3" t="s">
        <v>171</v>
      </c>
      <c r="F16" s="3" t="s">
        <v>172</v>
      </c>
      <c r="G16" s="3" t="s">
        <v>68</v>
      </c>
      <c r="H16" s="3" t="s">
        <v>97</v>
      </c>
      <c r="I16" s="3">
        <v>0</v>
      </c>
      <c r="J16" s="3">
        <v>0</v>
      </c>
      <c r="K16" s="3">
        <v>15</v>
      </c>
      <c r="L16" s="3">
        <v>32</v>
      </c>
      <c r="M16" s="5">
        <f t="shared" si="1"/>
        <v>1.18518518518519</v>
      </c>
      <c r="N16" s="3">
        <v>7916</v>
      </c>
      <c r="O16" s="5">
        <f t="shared" si="2"/>
        <v>293.185185185185</v>
      </c>
    </row>
    <row r="17" spans="1:15">
      <c r="A17" s="3">
        <v>2</v>
      </c>
      <c r="B17" s="4">
        <f t="shared" si="3"/>
        <v>27</v>
      </c>
      <c r="C17" s="3" t="s">
        <v>121</v>
      </c>
      <c r="D17" s="3" t="s">
        <v>250</v>
      </c>
      <c r="E17" s="3" t="s">
        <v>123</v>
      </c>
      <c r="F17" s="3" t="s">
        <v>124</v>
      </c>
      <c r="G17" s="3" t="s">
        <v>52</v>
      </c>
      <c r="H17" t="s">
        <v>125</v>
      </c>
      <c r="I17" s="3">
        <v>1</v>
      </c>
      <c r="J17" s="3">
        <v>2</v>
      </c>
      <c r="K17" s="3">
        <v>0</v>
      </c>
      <c r="L17" s="3">
        <v>201</v>
      </c>
      <c r="M17" s="5">
        <f t="shared" si="1"/>
        <v>7.44444444444444</v>
      </c>
      <c r="N17" s="3">
        <v>8810</v>
      </c>
      <c r="O17" s="5">
        <f t="shared" si="2"/>
        <v>326.296296296296</v>
      </c>
    </row>
    <row r="18" spans="1:15">
      <c r="A18" s="3">
        <v>2</v>
      </c>
      <c r="B18" s="4">
        <f t="shared" si="3"/>
        <v>27</v>
      </c>
      <c r="C18" s="3" t="s">
        <v>121</v>
      </c>
      <c r="D18" s="3" t="s">
        <v>250</v>
      </c>
      <c r="E18" s="3" t="s">
        <v>126</v>
      </c>
      <c r="F18" s="3" t="s">
        <v>127</v>
      </c>
      <c r="G18" s="3" t="s">
        <v>56</v>
      </c>
      <c r="H18" s="3" t="s">
        <v>177</v>
      </c>
      <c r="I18" s="3">
        <v>0</v>
      </c>
      <c r="J18" s="3">
        <v>4</v>
      </c>
      <c r="K18" s="3">
        <v>2</v>
      </c>
      <c r="L18" s="3">
        <v>149</v>
      </c>
      <c r="M18" s="5">
        <f t="shared" si="1"/>
        <v>5.51851851851852</v>
      </c>
      <c r="N18" s="3">
        <v>7529</v>
      </c>
      <c r="O18" s="5">
        <f t="shared" si="2"/>
        <v>278.851851851852</v>
      </c>
    </row>
    <row r="19" spans="1:15">
      <c r="A19" s="3">
        <v>2</v>
      </c>
      <c r="B19" s="4">
        <f t="shared" si="3"/>
        <v>27</v>
      </c>
      <c r="C19" s="3" t="s">
        <v>121</v>
      </c>
      <c r="D19" s="3" t="s">
        <v>250</v>
      </c>
      <c r="E19" s="3" t="s">
        <v>129</v>
      </c>
      <c r="F19" s="3" t="s">
        <v>130</v>
      </c>
      <c r="G19" s="3" t="s">
        <v>60</v>
      </c>
      <c r="H19" s="3" t="s">
        <v>146</v>
      </c>
      <c r="I19" s="3">
        <v>0</v>
      </c>
      <c r="J19" s="3">
        <v>5</v>
      </c>
      <c r="K19" s="3">
        <v>1</v>
      </c>
      <c r="L19" s="3">
        <v>204</v>
      </c>
      <c r="M19" s="5">
        <f t="shared" si="1"/>
        <v>7.55555555555556</v>
      </c>
      <c r="N19" s="3">
        <v>8227</v>
      </c>
      <c r="O19" s="5">
        <f t="shared" si="2"/>
        <v>304.703703703704</v>
      </c>
    </row>
    <row r="20" spans="1:15">
      <c r="A20" s="3">
        <v>2</v>
      </c>
      <c r="B20" s="4">
        <f t="shared" si="3"/>
        <v>27</v>
      </c>
      <c r="C20" s="3" t="s">
        <v>121</v>
      </c>
      <c r="D20" s="3" t="s">
        <v>250</v>
      </c>
      <c r="E20" s="3" t="s">
        <v>131</v>
      </c>
      <c r="F20" s="3" t="s">
        <v>132</v>
      </c>
      <c r="G20" s="3" t="s">
        <v>64</v>
      </c>
      <c r="H20" s="3" t="s">
        <v>83</v>
      </c>
      <c r="I20" s="3">
        <v>2</v>
      </c>
      <c r="J20" s="3">
        <v>4</v>
      </c>
      <c r="K20" s="3">
        <v>0</v>
      </c>
      <c r="L20" s="3">
        <v>252</v>
      </c>
      <c r="M20" s="5">
        <f t="shared" si="1"/>
        <v>9.33333333333333</v>
      </c>
      <c r="N20" s="3">
        <v>10043</v>
      </c>
      <c r="O20" s="5">
        <f t="shared" si="2"/>
        <v>371.962962962963</v>
      </c>
    </row>
    <row r="21" spans="1:15">
      <c r="A21" s="3">
        <v>2</v>
      </c>
      <c r="B21" s="4">
        <f t="shared" si="3"/>
        <v>27</v>
      </c>
      <c r="C21" s="3" t="s">
        <v>121</v>
      </c>
      <c r="D21" s="3" t="s">
        <v>250</v>
      </c>
      <c r="E21" s="3" t="s">
        <v>134</v>
      </c>
      <c r="F21" s="3" t="s">
        <v>135</v>
      </c>
      <c r="G21" s="3" t="s">
        <v>68</v>
      </c>
      <c r="H21" s="3" t="s">
        <v>86</v>
      </c>
      <c r="I21" s="3">
        <v>0</v>
      </c>
      <c r="J21" s="3">
        <v>3</v>
      </c>
      <c r="K21" s="3">
        <v>3</v>
      </c>
      <c r="L21" s="3">
        <v>38</v>
      </c>
      <c r="M21" s="5">
        <f t="shared" si="1"/>
        <v>1.40740740740741</v>
      </c>
      <c r="N21" s="3">
        <v>5984</v>
      </c>
      <c r="O21" s="5">
        <f t="shared" si="2"/>
        <v>221.62962962963</v>
      </c>
    </row>
    <row r="22" spans="1:15">
      <c r="A22" s="3">
        <v>3</v>
      </c>
      <c r="B22" s="4">
        <f>27+(35/60)</f>
        <v>27.5833333333333</v>
      </c>
      <c r="C22" s="3" t="s">
        <v>18</v>
      </c>
      <c r="D22" s="3" t="s">
        <v>251</v>
      </c>
      <c r="E22" s="3" t="s">
        <v>161</v>
      </c>
      <c r="F22" s="3" t="s">
        <v>162</v>
      </c>
      <c r="G22" s="3" t="s">
        <v>52</v>
      </c>
      <c r="H22" s="3" t="s">
        <v>88</v>
      </c>
      <c r="I22" s="3">
        <v>0</v>
      </c>
      <c r="J22" s="3">
        <v>4</v>
      </c>
      <c r="K22" s="3">
        <v>3</v>
      </c>
      <c r="L22" s="3">
        <v>209</v>
      </c>
      <c r="M22" s="5">
        <f t="shared" si="1"/>
        <v>7.57703927492447</v>
      </c>
      <c r="N22" s="3">
        <v>12970</v>
      </c>
      <c r="O22" s="5">
        <f t="shared" si="2"/>
        <v>470.211480362538</v>
      </c>
    </row>
    <row r="23" spans="1:15">
      <c r="A23" s="3">
        <v>3</v>
      </c>
      <c r="B23" s="4">
        <f t="shared" ref="B23:B31" si="4">27+(35/60)</f>
        <v>27.5833333333333</v>
      </c>
      <c r="C23" s="3" t="s">
        <v>18</v>
      </c>
      <c r="D23" s="3" t="s">
        <v>251</v>
      </c>
      <c r="E23" s="3" t="s">
        <v>164</v>
      </c>
      <c r="F23" s="3" t="s">
        <v>165</v>
      </c>
      <c r="G23" s="3" t="s">
        <v>56</v>
      </c>
      <c r="H23" s="3" t="s">
        <v>128</v>
      </c>
      <c r="I23" s="3">
        <v>1</v>
      </c>
      <c r="J23" s="3">
        <v>3</v>
      </c>
      <c r="K23" s="3">
        <v>1</v>
      </c>
      <c r="L23" s="3">
        <v>182</v>
      </c>
      <c r="M23" s="5">
        <f t="shared" si="1"/>
        <v>6.59818731117825</v>
      </c>
      <c r="N23" s="3">
        <v>11466</v>
      </c>
      <c r="O23" s="5">
        <f t="shared" si="2"/>
        <v>415.68580060423</v>
      </c>
    </row>
    <row r="24" spans="1:15">
      <c r="A24" s="3">
        <v>3</v>
      </c>
      <c r="B24" s="4">
        <f t="shared" si="4"/>
        <v>27.5833333333333</v>
      </c>
      <c r="C24" s="3" t="s">
        <v>18</v>
      </c>
      <c r="D24" s="3" t="s">
        <v>251</v>
      </c>
      <c r="E24" s="3" t="s">
        <v>166</v>
      </c>
      <c r="F24" s="3" t="s">
        <v>167</v>
      </c>
      <c r="G24" s="3" t="s">
        <v>60</v>
      </c>
      <c r="H24" s="3" t="s">
        <v>116</v>
      </c>
      <c r="I24" s="3">
        <v>0</v>
      </c>
      <c r="J24" s="3">
        <v>4</v>
      </c>
      <c r="K24" s="3">
        <v>2</v>
      </c>
      <c r="L24" s="3">
        <v>226</v>
      </c>
      <c r="M24" s="5">
        <f t="shared" si="1"/>
        <v>8.19335347432024</v>
      </c>
      <c r="N24" s="3">
        <v>11751</v>
      </c>
      <c r="O24" s="5">
        <f t="shared" si="2"/>
        <v>426.018126888218</v>
      </c>
    </row>
    <row r="25" spans="1:15">
      <c r="A25" s="3">
        <v>3</v>
      </c>
      <c r="B25" s="4">
        <f t="shared" si="4"/>
        <v>27.5833333333333</v>
      </c>
      <c r="C25" s="3" t="s">
        <v>18</v>
      </c>
      <c r="D25" s="3" t="s">
        <v>251</v>
      </c>
      <c r="E25" s="3" t="s">
        <v>168</v>
      </c>
      <c r="F25" s="3" t="s">
        <v>169</v>
      </c>
      <c r="G25" s="3" t="s">
        <v>64</v>
      </c>
      <c r="H25" s="3" t="s">
        <v>138</v>
      </c>
      <c r="I25" s="3">
        <v>2</v>
      </c>
      <c r="J25" s="3">
        <v>2</v>
      </c>
      <c r="K25" s="3">
        <v>0</v>
      </c>
      <c r="L25" s="3">
        <v>307</v>
      </c>
      <c r="M25" s="5">
        <f t="shared" si="1"/>
        <v>11.1299093655589</v>
      </c>
      <c r="N25" s="3">
        <v>14046</v>
      </c>
      <c r="O25" s="5">
        <f t="shared" si="2"/>
        <v>509.220543806647</v>
      </c>
    </row>
    <row r="26" spans="1:15">
      <c r="A26" s="3">
        <v>3</v>
      </c>
      <c r="B26" s="4">
        <f t="shared" si="4"/>
        <v>27.5833333333333</v>
      </c>
      <c r="C26" s="3" t="s">
        <v>18</v>
      </c>
      <c r="D26" s="3" t="s">
        <v>251</v>
      </c>
      <c r="E26" s="3" t="s">
        <v>171</v>
      </c>
      <c r="F26" s="3" t="s">
        <v>172</v>
      </c>
      <c r="G26" s="3" t="s">
        <v>68</v>
      </c>
      <c r="H26" s="3" t="s">
        <v>97</v>
      </c>
      <c r="I26" s="3">
        <v>0</v>
      </c>
      <c r="J26" s="3">
        <v>4</v>
      </c>
      <c r="K26" s="3">
        <v>2</v>
      </c>
      <c r="L26" s="3">
        <v>39</v>
      </c>
      <c r="M26" s="5">
        <f t="shared" si="1"/>
        <v>1.41389728096677</v>
      </c>
      <c r="N26" s="3">
        <v>7831</v>
      </c>
      <c r="O26" s="5">
        <f t="shared" si="2"/>
        <v>283.90332326284</v>
      </c>
    </row>
    <row r="27" spans="1:15">
      <c r="A27" s="3">
        <v>3</v>
      </c>
      <c r="B27" s="4">
        <f t="shared" si="4"/>
        <v>27.5833333333333</v>
      </c>
      <c r="C27" s="3" t="s">
        <v>121</v>
      </c>
      <c r="D27" s="3" t="s">
        <v>252</v>
      </c>
      <c r="E27" s="3" t="s">
        <v>123</v>
      </c>
      <c r="F27" s="3" t="s">
        <v>124</v>
      </c>
      <c r="G27" s="3" t="s">
        <v>52</v>
      </c>
      <c r="H27" s="3" t="s">
        <v>125</v>
      </c>
      <c r="I27" s="3">
        <v>7</v>
      </c>
      <c r="J27" s="3">
        <v>0</v>
      </c>
      <c r="K27" s="3">
        <v>5</v>
      </c>
      <c r="L27" s="3">
        <v>233</v>
      </c>
      <c r="M27" s="5">
        <f t="shared" si="1"/>
        <v>8.44712990936556</v>
      </c>
      <c r="N27" s="3">
        <v>8944</v>
      </c>
      <c r="O27" s="5">
        <f t="shared" si="2"/>
        <v>324.253776435045</v>
      </c>
    </row>
    <row r="28" spans="1:15">
      <c r="A28" s="3">
        <v>3</v>
      </c>
      <c r="B28" s="4">
        <f t="shared" si="4"/>
        <v>27.5833333333333</v>
      </c>
      <c r="C28" s="3" t="s">
        <v>121</v>
      </c>
      <c r="D28" s="3" t="s">
        <v>252</v>
      </c>
      <c r="E28" s="3" t="s">
        <v>126</v>
      </c>
      <c r="F28" s="3" t="s">
        <v>127</v>
      </c>
      <c r="G28" s="3" t="s">
        <v>56</v>
      </c>
      <c r="H28" s="3" t="s">
        <v>145</v>
      </c>
      <c r="I28" s="3">
        <v>1</v>
      </c>
      <c r="J28" s="3">
        <v>1</v>
      </c>
      <c r="K28" s="3">
        <v>14</v>
      </c>
      <c r="L28" s="3">
        <v>190</v>
      </c>
      <c r="M28" s="5">
        <f t="shared" si="1"/>
        <v>6.88821752265861</v>
      </c>
      <c r="N28" s="3">
        <v>8531</v>
      </c>
      <c r="O28" s="5">
        <f t="shared" si="2"/>
        <v>309.280966767372</v>
      </c>
    </row>
    <row r="29" spans="1:15">
      <c r="A29" s="3">
        <v>3</v>
      </c>
      <c r="B29" s="4">
        <f t="shared" si="4"/>
        <v>27.5833333333333</v>
      </c>
      <c r="C29" s="3" t="s">
        <v>121</v>
      </c>
      <c r="D29" s="3" t="s">
        <v>252</v>
      </c>
      <c r="E29" s="3" t="s">
        <v>129</v>
      </c>
      <c r="F29" s="3" t="s">
        <v>130</v>
      </c>
      <c r="G29" s="3" t="s">
        <v>60</v>
      </c>
      <c r="H29" s="3" t="s">
        <v>146</v>
      </c>
      <c r="I29" s="3">
        <v>1</v>
      </c>
      <c r="J29" s="3">
        <v>1</v>
      </c>
      <c r="K29" s="3">
        <v>13</v>
      </c>
      <c r="L29" s="3">
        <v>275</v>
      </c>
      <c r="M29" s="5">
        <f t="shared" si="1"/>
        <v>9.96978851963746</v>
      </c>
      <c r="N29" s="3">
        <v>9297</v>
      </c>
      <c r="O29" s="5">
        <f t="shared" si="2"/>
        <v>337.051359516616</v>
      </c>
    </row>
    <row r="30" spans="1:15">
      <c r="A30" s="3">
        <v>3</v>
      </c>
      <c r="B30" s="4">
        <f t="shared" si="4"/>
        <v>27.5833333333333</v>
      </c>
      <c r="C30" s="3" t="s">
        <v>121</v>
      </c>
      <c r="D30" s="3" t="s">
        <v>252</v>
      </c>
      <c r="E30" s="3" t="s">
        <v>131</v>
      </c>
      <c r="F30" s="3" t="s">
        <v>132</v>
      </c>
      <c r="G30" s="3" t="s">
        <v>64</v>
      </c>
      <c r="H30" s="3" t="s">
        <v>223</v>
      </c>
      <c r="I30" s="3">
        <v>7</v>
      </c>
      <c r="J30" s="3">
        <v>0</v>
      </c>
      <c r="K30" s="3">
        <v>4</v>
      </c>
      <c r="L30" s="3">
        <v>232</v>
      </c>
      <c r="M30" s="5">
        <f t="shared" si="1"/>
        <v>8.41087613293051</v>
      </c>
      <c r="N30" s="3">
        <v>11613</v>
      </c>
      <c r="O30" s="5">
        <f t="shared" si="2"/>
        <v>421.015105740181</v>
      </c>
    </row>
    <row r="31" spans="1:15">
      <c r="A31" s="3">
        <v>3</v>
      </c>
      <c r="B31" s="4">
        <f t="shared" si="4"/>
        <v>27.5833333333333</v>
      </c>
      <c r="C31" s="3" t="s">
        <v>121</v>
      </c>
      <c r="D31" s="3" t="s">
        <v>252</v>
      </c>
      <c r="E31" s="3" t="s">
        <v>134</v>
      </c>
      <c r="F31" s="3" t="s">
        <v>135</v>
      </c>
      <c r="G31" s="3" t="s">
        <v>68</v>
      </c>
      <c r="H31" s="3" t="s">
        <v>253</v>
      </c>
      <c r="I31" s="3">
        <v>1</v>
      </c>
      <c r="J31" s="3">
        <v>1</v>
      </c>
      <c r="K31" s="3">
        <v>9</v>
      </c>
      <c r="L31" s="3">
        <v>44</v>
      </c>
      <c r="M31" s="5">
        <f t="shared" si="1"/>
        <v>1.59516616314199</v>
      </c>
      <c r="N31" s="3">
        <v>5592</v>
      </c>
      <c r="O31" s="5">
        <f t="shared" si="2"/>
        <v>202.731117824773</v>
      </c>
    </row>
    <row r="32" spans="1:15">
      <c r="A32" s="3">
        <v>4</v>
      </c>
      <c r="B32" s="4">
        <f>31+(42/60)</f>
        <v>31.7</v>
      </c>
      <c r="C32" s="3" t="s">
        <v>18</v>
      </c>
      <c r="D32" s="3" t="s">
        <v>254</v>
      </c>
      <c r="E32" s="3" t="s">
        <v>161</v>
      </c>
      <c r="F32" s="3" t="s">
        <v>162</v>
      </c>
      <c r="G32" s="3" t="s">
        <v>52</v>
      </c>
      <c r="H32" s="3" t="s">
        <v>125</v>
      </c>
      <c r="I32" s="3">
        <v>2</v>
      </c>
      <c r="J32" s="3">
        <v>4</v>
      </c>
      <c r="K32" s="3">
        <v>7</v>
      </c>
      <c r="L32" s="3">
        <v>255</v>
      </c>
      <c r="M32" s="5">
        <f t="shared" si="1"/>
        <v>8.04416403785489</v>
      </c>
      <c r="N32" s="3">
        <v>13180</v>
      </c>
      <c r="O32" s="5">
        <f t="shared" si="2"/>
        <v>415.772870662461</v>
      </c>
    </row>
    <row r="33" spans="1:15">
      <c r="A33" s="3">
        <v>4</v>
      </c>
      <c r="B33" s="4">
        <f t="shared" ref="B33:B41" si="5">31+(42/60)</f>
        <v>31.7</v>
      </c>
      <c r="C33" s="3" t="s">
        <v>18</v>
      </c>
      <c r="D33" s="3" t="s">
        <v>254</v>
      </c>
      <c r="E33" s="3" t="s">
        <v>164</v>
      </c>
      <c r="F33" s="3" t="s">
        <v>165</v>
      </c>
      <c r="G33" s="3" t="s">
        <v>56</v>
      </c>
      <c r="H33" s="3" t="s">
        <v>113</v>
      </c>
      <c r="I33" s="3">
        <v>0</v>
      </c>
      <c r="J33" s="3">
        <v>1</v>
      </c>
      <c r="K33" s="3">
        <v>11</v>
      </c>
      <c r="L33" s="3">
        <v>182</v>
      </c>
      <c r="M33" s="5">
        <f t="shared" si="1"/>
        <v>5.74132492113565</v>
      </c>
      <c r="N33" s="3">
        <v>10083</v>
      </c>
      <c r="O33" s="5">
        <f t="shared" si="2"/>
        <v>318.07570977918</v>
      </c>
    </row>
    <row r="34" spans="1:15">
      <c r="A34" s="3">
        <v>4</v>
      </c>
      <c r="B34" s="4">
        <f t="shared" si="5"/>
        <v>31.7</v>
      </c>
      <c r="C34" s="3" t="s">
        <v>18</v>
      </c>
      <c r="D34" s="3" t="s">
        <v>254</v>
      </c>
      <c r="E34" s="3" t="s">
        <v>166</v>
      </c>
      <c r="F34" s="3" t="s">
        <v>167</v>
      </c>
      <c r="G34" s="3" t="s">
        <v>60</v>
      </c>
      <c r="H34" s="3" t="s">
        <v>116</v>
      </c>
      <c r="I34" s="3">
        <v>6</v>
      </c>
      <c r="J34" s="3">
        <v>2</v>
      </c>
      <c r="K34" s="3">
        <v>2</v>
      </c>
      <c r="L34" s="3">
        <v>250</v>
      </c>
      <c r="M34" s="5">
        <f t="shared" si="1"/>
        <v>7.88643533123028</v>
      </c>
      <c r="N34" s="3">
        <v>13616</v>
      </c>
      <c r="O34" s="5">
        <f t="shared" si="2"/>
        <v>429.526813880126</v>
      </c>
    </row>
    <row r="35" spans="1:15">
      <c r="A35" s="3">
        <v>4</v>
      </c>
      <c r="B35" s="4">
        <f t="shared" si="5"/>
        <v>31.7</v>
      </c>
      <c r="C35" s="3" t="s">
        <v>18</v>
      </c>
      <c r="D35" s="3" t="s">
        <v>254</v>
      </c>
      <c r="E35" s="3" t="s">
        <v>168</v>
      </c>
      <c r="F35" s="3" t="s">
        <v>169</v>
      </c>
      <c r="G35" s="3" t="s">
        <v>64</v>
      </c>
      <c r="H35" s="3" t="s">
        <v>83</v>
      </c>
      <c r="I35" s="3">
        <v>4</v>
      </c>
      <c r="J35" s="3">
        <v>2</v>
      </c>
      <c r="K35" s="3">
        <v>6</v>
      </c>
      <c r="L35" s="3">
        <v>296</v>
      </c>
      <c r="M35" s="5">
        <f t="shared" ref="M35:M51" si="6">L35/B35</f>
        <v>9.33753943217666</v>
      </c>
      <c r="N35" s="3">
        <v>14424</v>
      </c>
      <c r="O35" s="5">
        <f t="shared" ref="O35:O51" si="7">N35/B35</f>
        <v>455.015772870662</v>
      </c>
    </row>
    <row r="36" spans="1:15">
      <c r="A36" s="3">
        <v>4</v>
      </c>
      <c r="B36" s="4">
        <f t="shared" si="5"/>
        <v>31.7</v>
      </c>
      <c r="C36" s="3" t="s">
        <v>18</v>
      </c>
      <c r="D36" s="3" t="s">
        <v>254</v>
      </c>
      <c r="E36" s="3" t="s">
        <v>171</v>
      </c>
      <c r="F36" s="3" t="s">
        <v>172</v>
      </c>
      <c r="G36" s="3" t="s">
        <v>68</v>
      </c>
      <c r="H36" s="3" t="s">
        <v>97</v>
      </c>
      <c r="I36" s="3">
        <v>2</v>
      </c>
      <c r="J36" s="3">
        <v>1</v>
      </c>
      <c r="K36" s="3">
        <v>10</v>
      </c>
      <c r="L36" s="3">
        <v>35</v>
      </c>
      <c r="M36" s="5">
        <f t="shared" si="6"/>
        <v>1.10410094637224</v>
      </c>
      <c r="N36" s="3">
        <v>9119</v>
      </c>
      <c r="O36" s="5">
        <f t="shared" si="7"/>
        <v>287.665615141956</v>
      </c>
    </row>
    <row r="37" spans="1:15">
      <c r="A37" s="3">
        <v>4</v>
      </c>
      <c r="B37" s="4">
        <f t="shared" si="5"/>
        <v>31.7</v>
      </c>
      <c r="C37" s="3" t="s">
        <v>121</v>
      </c>
      <c r="D37" s="3" t="s">
        <v>255</v>
      </c>
      <c r="E37" s="3" t="s">
        <v>123</v>
      </c>
      <c r="F37" s="3" t="s">
        <v>124</v>
      </c>
      <c r="G37" s="3" t="s">
        <v>52</v>
      </c>
      <c r="H37" s="3" t="s">
        <v>125</v>
      </c>
      <c r="I37" s="3">
        <v>1</v>
      </c>
      <c r="J37" s="3">
        <v>2</v>
      </c>
      <c r="K37" s="3">
        <v>4</v>
      </c>
      <c r="L37" s="3">
        <v>246</v>
      </c>
      <c r="M37" s="5">
        <f t="shared" si="6"/>
        <v>7.7602523659306</v>
      </c>
      <c r="N37" s="3">
        <v>10522</v>
      </c>
      <c r="O37" s="5">
        <f t="shared" si="7"/>
        <v>331.92429022082</v>
      </c>
    </row>
    <row r="38" spans="1:15">
      <c r="A38" s="3">
        <v>4</v>
      </c>
      <c r="B38" s="4">
        <f t="shared" si="5"/>
        <v>31.7</v>
      </c>
      <c r="C38" s="3" t="s">
        <v>121</v>
      </c>
      <c r="D38" s="3" t="s">
        <v>255</v>
      </c>
      <c r="E38" s="3" t="s">
        <v>126</v>
      </c>
      <c r="F38" s="3" t="s">
        <v>127</v>
      </c>
      <c r="G38" s="3" t="s">
        <v>56</v>
      </c>
      <c r="H38" s="3" t="s">
        <v>89</v>
      </c>
      <c r="I38" s="3">
        <v>3</v>
      </c>
      <c r="J38" s="3">
        <v>4</v>
      </c>
      <c r="K38" s="3">
        <v>6</v>
      </c>
      <c r="L38" s="3">
        <v>146</v>
      </c>
      <c r="M38" s="5">
        <f t="shared" si="6"/>
        <v>4.60567823343849</v>
      </c>
      <c r="N38" s="3">
        <v>9581</v>
      </c>
      <c r="O38" s="5">
        <f t="shared" si="7"/>
        <v>302.239747634069</v>
      </c>
    </row>
    <row r="39" spans="1:15">
      <c r="A39" s="3">
        <v>4</v>
      </c>
      <c r="B39" s="4">
        <f t="shared" si="5"/>
        <v>31.7</v>
      </c>
      <c r="C39" s="3" t="s">
        <v>121</v>
      </c>
      <c r="D39" s="3" t="s">
        <v>255</v>
      </c>
      <c r="E39" s="3" t="s">
        <v>129</v>
      </c>
      <c r="F39" s="3" t="s">
        <v>130</v>
      </c>
      <c r="G39" s="3" t="s">
        <v>60</v>
      </c>
      <c r="H39" s="3" t="s">
        <v>218</v>
      </c>
      <c r="I39" s="3">
        <v>3</v>
      </c>
      <c r="J39" s="3">
        <v>2</v>
      </c>
      <c r="K39" s="3">
        <v>2</v>
      </c>
      <c r="L39" s="3">
        <v>328</v>
      </c>
      <c r="M39" s="5">
        <f t="shared" si="6"/>
        <v>10.3470031545741</v>
      </c>
      <c r="N39" s="3">
        <v>13285</v>
      </c>
      <c r="O39" s="5">
        <f t="shared" si="7"/>
        <v>419.085173501577</v>
      </c>
    </row>
    <row r="40" spans="1:15">
      <c r="A40" s="3">
        <v>4</v>
      </c>
      <c r="B40" s="4">
        <f t="shared" si="5"/>
        <v>31.7</v>
      </c>
      <c r="C40" s="3" t="s">
        <v>121</v>
      </c>
      <c r="D40" s="3" t="s">
        <v>255</v>
      </c>
      <c r="E40" s="3" t="s">
        <v>131</v>
      </c>
      <c r="F40" s="3" t="s">
        <v>132</v>
      </c>
      <c r="G40" s="3" t="s">
        <v>64</v>
      </c>
      <c r="H40" s="3" t="s">
        <v>219</v>
      </c>
      <c r="I40" s="3">
        <v>2</v>
      </c>
      <c r="J40" s="3">
        <v>4</v>
      </c>
      <c r="K40" s="3">
        <v>3</v>
      </c>
      <c r="L40" s="3">
        <v>250</v>
      </c>
      <c r="M40" s="5">
        <f t="shared" si="6"/>
        <v>7.88643533123028</v>
      </c>
      <c r="N40" s="3">
        <v>11255</v>
      </c>
      <c r="O40" s="5">
        <f t="shared" si="7"/>
        <v>355.047318611987</v>
      </c>
    </row>
    <row r="41" spans="1:15">
      <c r="A41" s="3">
        <v>4</v>
      </c>
      <c r="B41" s="4">
        <f t="shared" si="5"/>
        <v>31.7</v>
      </c>
      <c r="C41" s="3" t="s">
        <v>121</v>
      </c>
      <c r="D41" s="3" t="s">
        <v>255</v>
      </c>
      <c r="E41" s="3" t="s">
        <v>134</v>
      </c>
      <c r="F41" s="3" t="s">
        <v>135</v>
      </c>
      <c r="G41" s="3" t="s">
        <v>68</v>
      </c>
      <c r="H41" s="3" t="s">
        <v>86</v>
      </c>
      <c r="I41" s="3">
        <v>1</v>
      </c>
      <c r="J41" s="3">
        <v>2</v>
      </c>
      <c r="K41" s="3">
        <v>5</v>
      </c>
      <c r="L41" s="3">
        <v>57</v>
      </c>
      <c r="M41" s="5">
        <f t="shared" si="6"/>
        <v>1.7981072555205</v>
      </c>
      <c r="N41" s="3">
        <v>7909</v>
      </c>
      <c r="O41" s="5">
        <f t="shared" si="7"/>
        <v>249.495268138801</v>
      </c>
    </row>
    <row r="42" spans="1:15">
      <c r="A42" s="3">
        <v>5</v>
      </c>
      <c r="B42" s="4">
        <f>32+(13/60)</f>
        <v>32.2166666666667</v>
      </c>
      <c r="C42" s="3" t="s">
        <v>18</v>
      </c>
      <c r="D42" s="3" t="s">
        <v>256</v>
      </c>
      <c r="E42" s="3" t="s">
        <v>161</v>
      </c>
      <c r="F42" s="3" t="s">
        <v>162</v>
      </c>
      <c r="G42" s="3" t="s">
        <v>52</v>
      </c>
      <c r="H42" s="3" t="s">
        <v>238</v>
      </c>
      <c r="I42" s="3">
        <v>0</v>
      </c>
      <c r="J42" s="3">
        <v>1</v>
      </c>
      <c r="K42" s="3">
        <v>8</v>
      </c>
      <c r="L42" s="3">
        <v>282</v>
      </c>
      <c r="M42" s="5">
        <f t="shared" si="6"/>
        <v>8.75323331608898</v>
      </c>
      <c r="N42" s="3">
        <v>12891</v>
      </c>
      <c r="O42" s="5">
        <f t="shared" si="7"/>
        <v>400.134505949302</v>
      </c>
    </row>
    <row r="43" spans="1:15">
      <c r="A43" s="3">
        <v>5</v>
      </c>
      <c r="B43" s="4">
        <f t="shared" ref="B43:B51" si="8">32+(13/60)</f>
        <v>32.2166666666667</v>
      </c>
      <c r="C43" s="3" t="s">
        <v>18</v>
      </c>
      <c r="D43" s="3" t="s">
        <v>256</v>
      </c>
      <c r="E43" s="3" t="s">
        <v>164</v>
      </c>
      <c r="F43" s="3" t="s">
        <v>165</v>
      </c>
      <c r="G43" s="3" t="s">
        <v>56</v>
      </c>
      <c r="H43" s="3" t="s">
        <v>177</v>
      </c>
      <c r="I43" s="3">
        <v>5</v>
      </c>
      <c r="J43" s="3">
        <v>1</v>
      </c>
      <c r="K43" s="3">
        <v>4</v>
      </c>
      <c r="L43" s="3">
        <v>214</v>
      </c>
      <c r="M43" s="5">
        <f t="shared" si="6"/>
        <v>6.64252457320228</v>
      </c>
      <c r="N43" s="3">
        <v>12306</v>
      </c>
      <c r="O43" s="5">
        <f t="shared" si="7"/>
        <v>381.976202793585</v>
      </c>
    </row>
    <row r="44" spans="1:15">
      <c r="A44" s="3">
        <v>5</v>
      </c>
      <c r="B44" s="4">
        <f t="shared" si="8"/>
        <v>32.2166666666667</v>
      </c>
      <c r="C44" s="3" t="s">
        <v>18</v>
      </c>
      <c r="D44" s="3" t="s">
        <v>256</v>
      </c>
      <c r="E44" s="3" t="s">
        <v>166</v>
      </c>
      <c r="F44" s="3" t="s">
        <v>167</v>
      </c>
      <c r="G44" s="3" t="s">
        <v>60</v>
      </c>
      <c r="H44" s="3" t="s">
        <v>146</v>
      </c>
      <c r="I44" s="3">
        <v>4</v>
      </c>
      <c r="J44" s="3">
        <v>1</v>
      </c>
      <c r="K44" s="3">
        <v>6</v>
      </c>
      <c r="L44" s="3">
        <v>311</v>
      </c>
      <c r="M44" s="5">
        <f t="shared" si="6"/>
        <v>9.65338851526125</v>
      </c>
      <c r="N44" s="3">
        <v>14409</v>
      </c>
      <c r="O44" s="5">
        <f t="shared" si="7"/>
        <v>447.252974650802</v>
      </c>
    </row>
    <row r="45" spans="1:15">
      <c r="A45" s="3">
        <v>5</v>
      </c>
      <c r="B45" s="4">
        <f t="shared" si="8"/>
        <v>32.2166666666667</v>
      </c>
      <c r="C45" s="3" t="s">
        <v>18</v>
      </c>
      <c r="D45" s="3" t="s">
        <v>256</v>
      </c>
      <c r="E45" s="3" t="s">
        <v>168</v>
      </c>
      <c r="F45" s="3" t="s">
        <v>169</v>
      </c>
      <c r="G45" s="3" t="s">
        <v>64</v>
      </c>
      <c r="H45" s="3" t="s">
        <v>138</v>
      </c>
      <c r="I45" s="3">
        <v>3</v>
      </c>
      <c r="J45" s="3">
        <v>1</v>
      </c>
      <c r="K45" s="3">
        <v>3</v>
      </c>
      <c r="L45" s="3">
        <v>374</v>
      </c>
      <c r="M45" s="5">
        <f t="shared" si="6"/>
        <v>11.6088980858769</v>
      </c>
      <c r="N45" s="3">
        <v>15301</v>
      </c>
      <c r="O45" s="5">
        <f t="shared" si="7"/>
        <v>474.940506983963</v>
      </c>
    </row>
    <row r="46" spans="1:15">
      <c r="A46" s="3">
        <v>5</v>
      </c>
      <c r="B46" s="4">
        <f t="shared" si="8"/>
        <v>32.2166666666667</v>
      </c>
      <c r="C46" s="3" t="s">
        <v>18</v>
      </c>
      <c r="D46" s="3" t="s">
        <v>256</v>
      </c>
      <c r="E46" s="3" t="s">
        <v>171</v>
      </c>
      <c r="F46" s="3" t="s">
        <v>172</v>
      </c>
      <c r="G46" s="3" t="s">
        <v>68</v>
      </c>
      <c r="H46" s="3" t="s">
        <v>113</v>
      </c>
      <c r="I46" s="3">
        <v>0</v>
      </c>
      <c r="J46" s="3">
        <v>2</v>
      </c>
      <c r="K46" s="3">
        <v>3</v>
      </c>
      <c r="L46" s="3">
        <v>35</v>
      </c>
      <c r="M46" s="5">
        <f t="shared" si="6"/>
        <v>1.08639420589757</v>
      </c>
      <c r="N46" s="3">
        <v>7573</v>
      </c>
      <c r="O46" s="5">
        <f t="shared" si="7"/>
        <v>235.06466632178</v>
      </c>
    </row>
    <row r="47" spans="1:15">
      <c r="A47" s="3">
        <v>5</v>
      </c>
      <c r="B47" s="4">
        <f t="shared" si="8"/>
        <v>32.2166666666667</v>
      </c>
      <c r="C47" s="3" t="s">
        <v>121</v>
      </c>
      <c r="D47" s="3" t="s">
        <v>257</v>
      </c>
      <c r="E47" s="3" t="s">
        <v>123</v>
      </c>
      <c r="F47" s="3" t="s">
        <v>124</v>
      </c>
      <c r="G47" s="3" t="s">
        <v>52</v>
      </c>
      <c r="H47" s="3" t="s">
        <v>88</v>
      </c>
      <c r="I47" s="3">
        <v>0</v>
      </c>
      <c r="J47" s="3">
        <v>2</v>
      </c>
      <c r="K47" s="3">
        <v>5</v>
      </c>
      <c r="L47" s="3">
        <v>281</v>
      </c>
      <c r="M47" s="5">
        <f t="shared" si="6"/>
        <v>8.72219348163476</v>
      </c>
      <c r="N47" s="3">
        <v>11637</v>
      </c>
      <c r="O47" s="5">
        <f t="shared" si="7"/>
        <v>361.210553543714</v>
      </c>
    </row>
    <row r="48" spans="1:15">
      <c r="A48" s="3">
        <v>5</v>
      </c>
      <c r="B48" s="4">
        <f t="shared" si="8"/>
        <v>32.2166666666667</v>
      </c>
      <c r="C48" s="3" t="s">
        <v>121</v>
      </c>
      <c r="D48" s="3" t="s">
        <v>257</v>
      </c>
      <c r="E48" s="3" t="s">
        <v>126</v>
      </c>
      <c r="F48" s="3" t="s">
        <v>127</v>
      </c>
      <c r="G48" s="3" t="s">
        <v>56</v>
      </c>
      <c r="H48" s="3" t="s">
        <v>258</v>
      </c>
      <c r="I48" s="3">
        <v>2</v>
      </c>
      <c r="J48" s="3">
        <v>2</v>
      </c>
      <c r="K48" s="3">
        <v>4</v>
      </c>
      <c r="L48" s="3">
        <v>184</v>
      </c>
      <c r="M48" s="5">
        <f t="shared" si="6"/>
        <v>5.71132953957579</v>
      </c>
      <c r="N48" s="3">
        <v>10043</v>
      </c>
      <c r="O48" s="5">
        <f t="shared" si="7"/>
        <v>311.733057423694</v>
      </c>
    </row>
    <row r="49" spans="1:15">
      <c r="A49" s="3">
        <v>5</v>
      </c>
      <c r="B49" s="4">
        <f t="shared" si="8"/>
        <v>32.2166666666667</v>
      </c>
      <c r="C49" s="3" t="s">
        <v>121</v>
      </c>
      <c r="D49" s="3" t="s">
        <v>257</v>
      </c>
      <c r="E49" s="3" t="s">
        <v>129</v>
      </c>
      <c r="F49" s="3" t="s">
        <v>130</v>
      </c>
      <c r="G49" s="3" t="s">
        <v>60</v>
      </c>
      <c r="H49" s="3" t="s">
        <v>61</v>
      </c>
      <c r="I49" s="3">
        <v>3</v>
      </c>
      <c r="J49" s="3">
        <v>1</v>
      </c>
      <c r="K49" s="3">
        <v>1</v>
      </c>
      <c r="L49" s="3">
        <v>310</v>
      </c>
      <c r="M49" s="5">
        <f t="shared" si="6"/>
        <v>9.62234868080703</v>
      </c>
      <c r="N49" s="3">
        <v>13240</v>
      </c>
      <c r="O49" s="5">
        <f t="shared" si="7"/>
        <v>410.967408173823</v>
      </c>
    </row>
    <row r="50" spans="1:15">
      <c r="A50" s="3">
        <v>5</v>
      </c>
      <c r="B50" s="4">
        <f t="shared" si="8"/>
        <v>32.2166666666667</v>
      </c>
      <c r="C50" s="3" t="s">
        <v>121</v>
      </c>
      <c r="D50" s="3" t="s">
        <v>257</v>
      </c>
      <c r="E50" s="3" t="s">
        <v>131</v>
      </c>
      <c r="F50" s="3" t="s">
        <v>132</v>
      </c>
      <c r="G50" s="3" t="s">
        <v>64</v>
      </c>
      <c r="H50" s="3" t="s">
        <v>99</v>
      </c>
      <c r="I50" s="3">
        <v>1</v>
      </c>
      <c r="J50" s="3">
        <v>2</v>
      </c>
      <c r="K50" s="3">
        <v>2</v>
      </c>
      <c r="L50" s="3">
        <v>321</v>
      </c>
      <c r="M50" s="5">
        <f t="shared" si="6"/>
        <v>9.96378685980341</v>
      </c>
      <c r="N50" s="3">
        <v>13407</v>
      </c>
      <c r="O50" s="5">
        <f t="shared" si="7"/>
        <v>416.151060527677</v>
      </c>
    </row>
    <row r="51" spans="1:15">
      <c r="A51" s="3">
        <v>5</v>
      </c>
      <c r="B51" s="4">
        <f t="shared" si="8"/>
        <v>32.2166666666667</v>
      </c>
      <c r="C51" s="3" t="s">
        <v>121</v>
      </c>
      <c r="D51" s="3" t="s">
        <v>257</v>
      </c>
      <c r="E51" s="3" t="s">
        <v>134</v>
      </c>
      <c r="F51" s="3" t="s">
        <v>135</v>
      </c>
      <c r="G51" s="3" t="s">
        <v>68</v>
      </c>
      <c r="H51" s="3" t="s">
        <v>69</v>
      </c>
      <c r="I51" s="3">
        <v>0</v>
      </c>
      <c r="J51" s="3">
        <v>5</v>
      </c>
      <c r="K51" s="3">
        <v>5</v>
      </c>
      <c r="L51" s="3">
        <v>42</v>
      </c>
      <c r="M51" s="5">
        <f t="shared" si="6"/>
        <v>1.30367304707708</v>
      </c>
      <c r="N51" s="3">
        <v>6981</v>
      </c>
      <c r="O51" s="5">
        <f t="shared" si="7"/>
        <v>216.689084324884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Matches</vt:lpstr>
      <vt:lpstr>Quarterfinals</vt:lpstr>
      <vt:lpstr>Semifinals</vt:lpstr>
      <vt:lpstr>Finals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123ic</cp:lastModifiedBy>
  <dcterms:created xsi:type="dcterms:W3CDTF">2025-06-07T10:09:00Z</dcterms:created>
  <dcterms:modified xsi:type="dcterms:W3CDTF">2025-06-07T13:18:24Z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1033-12.2.0.21179</vt:lpwstr>
  </property>
  <property fmtid="{D5CDD505-2E9C-101B-9397-08002B2CF9AE}" pid="3" name="ICV">
    <vt:lpwstr>72D94FFCEC5242CB97A2F002B68E7BF6_12</vt:lpwstr>
  </property>
</Properties>
</file>