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xhela\Desktop\"/>
    </mc:Choice>
  </mc:AlternateContent>
  <bookViews>
    <workbookView xWindow="0" yWindow="0" windowWidth="20490" windowHeight="7530"/>
  </bookViews>
  <sheets>
    <sheet name="Tabelle 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F8" i="1" l="1"/>
  <c r="G8" i="1" s="1"/>
  <c r="D26" i="1"/>
  <c r="E26" i="1"/>
  <c r="C26" i="1"/>
  <c r="C17" i="1" l="1"/>
  <c r="D18" i="1" l="1"/>
  <c r="E18" i="1"/>
  <c r="C20" i="1"/>
  <c r="D17" i="1"/>
  <c r="E17" i="1"/>
  <c r="E20" i="1" s="1"/>
  <c r="D12" i="1"/>
  <c r="E12" i="1"/>
  <c r="C12" i="1"/>
  <c r="C19" i="1" s="1"/>
  <c r="C21" i="1" l="1"/>
  <c r="C22" i="1" s="1"/>
  <c r="C24" i="1" s="1"/>
  <c r="D20" i="1"/>
  <c r="E19" i="1"/>
  <c r="E21" i="1" s="1"/>
  <c r="E22" i="1"/>
  <c r="E24" i="1" s="1"/>
  <c r="E25" i="1" s="1"/>
  <c r="D19" i="1"/>
  <c r="D21" i="1" l="1"/>
  <c r="D22" i="1" s="1"/>
  <c r="D24" i="1" s="1"/>
  <c r="C25" i="1"/>
  <c r="E28" i="1"/>
  <c r="E27" i="1"/>
  <c r="D25" i="1" l="1"/>
  <c r="F25" i="1"/>
  <c r="G25" i="1" s="1"/>
  <c r="C27" i="1"/>
  <c r="C28" i="1"/>
  <c r="D27" i="1" l="1"/>
  <c r="F27" i="1" s="1"/>
  <c r="G27" i="1" s="1"/>
  <c r="D28" i="1"/>
  <c r="F28" i="1" s="1"/>
  <c r="G28" i="1" s="1"/>
</calcChain>
</file>

<file path=xl/sharedStrings.xml><?xml version="1.0" encoding="utf-8"?>
<sst xmlns="http://schemas.openxmlformats.org/spreadsheetml/2006/main" count="50" uniqueCount="38">
  <si>
    <t>Übungsaufgabe 2 : Beurteilung von drei Investitionsvarianten mittels der statischen Investitionsrechnung</t>
  </si>
  <si>
    <t>Team: Anxhela Merko, Oksana Tsurkan</t>
  </si>
  <si>
    <t>Variante A</t>
  </si>
  <si>
    <t>Variante B</t>
  </si>
  <si>
    <t>Variante C</t>
  </si>
  <si>
    <t>Entscheidung</t>
  </si>
  <si>
    <t>Berechnungsgröße</t>
  </si>
  <si>
    <t>Lösung</t>
  </si>
  <si>
    <t xml:space="preserve"> [€]</t>
  </si>
  <si>
    <t xml:space="preserve">Nutzungsdauer                   </t>
  </si>
  <si>
    <t xml:space="preserve"> [Jahre]</t>
  </si>
  <si>
    <t xml:space="preserve">Kapazität                                </t>
  </si>
  <si>
    <t>[Stück/Jahr]</t>
  </si>
  <si>
    <t xml:space="preserve">Zinssatz                                   </t>
  </si>
  <si>
    <t>[%]</t>
  </si>
  <si>
    <t xml:space="preserve">Anschaffungskosten </t>
  </si>
  <si>
    <t xml:space="preserve">Gehälter                               </t>
  </si>
  <si>
    <t xml:space="preserve"> [€/Jahr]</t>
  </si>
  <si>
    <t xml:space="preserve">Löhne                                     </t>
  </si>
  <si>
    <t>[€/Stück]</t>
  </si>
  <si>
    <t xml:space="preserve">Material  </t>
  </si>
  <si>
    <t xml:space="preserve">Sonst. fixe Kosten          </t>
  </si>
  <si>
    <t xml:space="preserve">Sonst. variable Kosten   </t>
  </si>
  <si>
    <t xml:space="preserve">Abschreibungen      </t>
  </si>
  <si>
    <t xml:space="preserve">Zinsen                               </t>
  </si>
  <si>
    <r>
      <t>K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v                                                            </t>
    </r>
  </si>
  <si>
    <r>
      <t>K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scheme val="minor"/>
      </rPr>
      <t xml:space="preserve">                            </t>
    </r>
  </si>
  <si>
    <r>
      <t>K</t>
    </r>
    <r>
      <rPr>
        <vertAlign val="subscript"/>
        <sz val="11"/>
        <color theme="1"/>
        <rFont val="Calibri"/>
        <family val="2"/>
        <charset val="204"/>
        <scheme val="minor"/>
      </rPr>
      <t>G</t>
    </r>
    <r>
      <rPr>
        <sz val="11"/>
        <color theme="1"/>
        <rFont val="Calibri"/>
        <family val="2"/>
        <scheme val="minor"/>
      </rPr>
      <t xml:space="preserve">                                </t>
    </r>
  </si>
  <si>
    <r>
      <t>k</t>
    </r>
    <r>
      <rPr>
        <vertAlign val="subscript"/>
        <sz val="11"/>
        <color theme="1"/>
        <rFont val="Calibri"/>
        <family val="2"/>
        <charset val="204"/>
        <scheme val="minor"/>
      </rPr>
      <t>G</t>
    </r>
    <r>
      <rPr>
        <sz val="11"/>
        <color theme="1"/>
        <rFont val="Calibri"/>
        <family val="2"/>
        <scheme val="minor"/>
      </rPr>
      <t xml:space="preserve">                                       </t>
    </r>
  </si>
  <si>
    <t xml:space="preserve">Erlös                                  </t>
  </si>
  <si>
    <t xml:space="preserve">Gewinn/Stück          </t>
  </si>
  <si>
    <t xml:space="preserve">Gewinn bei Kapaz.ende  </t>
  </si>
  <si>
    <t xml:space="preserve">   [€/Jahr]</t>
  </si>
  <si>
    <t xml:space="preserve">W Amortisationszeit           </t>
  </si>
  <si>
    <t>oder Erlös am Kapaz.ende</t>
  </si>
  <si>
    <t>Rentabilität</t>
  </si>
  <si>
    <t xml:space="preserve"> [€/Stück]</t>
  </si>
  <si>
    <t>Entscheidungskriterien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</si>
</sst>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€&quot;"/>
    <numFmt numFmtId="165" formatCode="#,##0.00\ _€"/>
  </numFmts>
  <fonts count="18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charset val="204"/>
      <scheme val="minor"/>
    </font>
    <font>
      <u/>
      <sz val="12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vertAlign val="subscript"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252525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0" fontId="0" fillId="0" borderId="1" xfId="0" applyNumberFormat="1" applyBorder="1"/>
    <xf numFmtId="0" fontId="4" fillId="0" borderId="0" xfId="0" applyFont="1" applyFill="1" applyBorder="1"/>
    <xf numFmtId="164" fontId="4" fillId="0" borderId="0" xfId="0" applyNumberFormat="1" applyFont="1" applyFill="1" applyBorder="1"/>
    <xf numFmtId="0" fontId="5" fillId="0" borderId="0" xfId="0" applyFont="1" applyFill="1" applyBorder="1"/>
    <xf numFmtId="164" fontId="5" fillId="0" borderId="0" xfId="0" applyNumberFormat="1" applyFont="1" applyFill="1" applyBorder="1"/>
    <xf numFmtId="0" fontId="0" fillId="0" borderId="0" xfId="0" applyFill="1" applyBorder="1"/>
    <xf numFmtId="164" fontId="0" fillId="0" borderId="0" xfId="0" applyNumberForma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4" fontId="4" fillId="0" borderId="0" xfId="0" applyNumberFormat="1" applyFont="1" applyFill="1" applyBorder="1"/>
    <xf numFmtId="0" fontId="0" fillId="0" borderId="0" xfId="0" applyFill="1"/>
    <xf numFmtId="0" fontId="8" fillId="2" borderId="4" xfId="0" applyFont="1" applyFill="1" applyBorder="1"/>
    <xf numFmtId="0" fontId="0" fillId="0" borderId="0" xfId="0" quotePrefix="1"/>
    <xf numFmtId="10" fontId="0" fillId="0" borderId="6" xfId="0" applyNumberFormat="1" applyBorder="1"/>
    <xf numFmtId="0" fontId="11" fillId="0" borderId="0" xfId="0" applyFont="1"/>
    <xf numFmtId="0" fontId="0" fillId="0" borderId="9" xfId="0" applyBorder="1" applyAlignment="1">
      <alignment horizontal="right" indent="1"/>
    </xf>
    <xf numFmtId="0" fontId="1" fillId="0" borderId="0" xfId="0" applyFont="1" applyAlignment="1">
      <alignment horizontal="right" indent="1"/>
    </xf>
    <xf numFmtId="0" fontId="2" fillId="0" borderId="0" xfId="0" applyFont="1" applyAlignment="1">
      <alignment horizontal="right" indent="1"/>
    </xf>
    <xf numFmtId="0" fontId="10" fillId="2" borderId="9" xfId="0" applyFont="1" applyFill="1" applyBorder="1" applyAlignment="1">
      <alignment horizontal="right" indent="1"/>
    </xf>
    <xf numFmtId="0" fontId="9" fillId="2" borderId="9" xfId="0" applyFont="1" applyFill="1" applyBorder="1" applyAlignment="1">
      <alignment horizontal="right" indent="1"/>
    </xf>
    <xf numFmtId="0" fontId="4" fillId="0" borderId="0" xfId="0" applyFont="1" applyFill="1" applyBorder="1" applyAlignment="1">
      <alignment horizontal="right" indent="1"/>
    </xf>
    <xf numFmtId="0" fontId="5" fillId="0" borderId="0" xfId="0" applyFont="1" applyFill="1" applyBorder="1" applyAlignment="1">
      <alignment horizontal="right" indent="1"/>
    </xf>
    <xf numFmtId="0" fontId="0" fillId="0" borderId="0" xfId="0" applyFill="1" applyBorder="1" applyAlignment="1">
      <alignment horizontal="right" indent="1"/>
    </xf>
    <xf numFmtId="0" fontId="0" fillId="0" borderId="0" xfId="0" applyFont="1" applyFill="1" applyBorder="1" applyAlignment="1">
      <alignment horizontal="right" indent="1"/>
    </xf>
    <xf numFmtId="0" fontId="0" fillId="0" borderId="0" xfId="0" applyFill="1" applyAlignment="1">
      <alignment horizontal="right" indent="1"/>
    </xf>
    <xf numFmtId="0" fontId="0" fillId="0" borderId="0" xfId="0" applyAlignment="1">
      <alignment horizontal="right" indent="1"/>
    </xf>
    <xf numFmtId="10" fontId="0" fillId="0" borderId="9" xfId="0" applyNumberFormat="1" applyBorder="1"/>
    <xf numFmtId="0" fontId="0" fillId="0" borderId="13" xfId="0" applyBorder="1"/>
    <xf numFmtId="0" fontId="0" fillId="0" borderId="13" xfId="0" applyBorder="1" applyAlignment="1">
      <alignment horizontal="left"/>
    </xf>
    <xf numFmtId="0" fontId="10" fillId="2" borderId="13" xfId="0" applyFont="1" applyFill="1" applyBorder="1"/>
    <xf numFmtId="0" fontId="9" fillId="2" borderId="13" xfId="0" applyFont="1" applyFill="1" applyBorder="1"/>
    <xf numFmtId="0" fontId="0" fillId="4" borderId="9" xfId="0" applyFill="1" applyBorder="1" applyAlignment="1">
      <alignment horizontal="right" indent="1"/>
    </xf>
    <xf numFmtId="0" fontId="8" fillId="2" borderId="9" xfId="0" applyFont="1" applyFill="1" applyBorder="1" applyAlignment="1">
      <alignment horizontal="right" indent="1"/>
    </xf>
    <xf numFmtId="0" fontId="0" fillId="4" borderId="0" xfId="0" applyFill="1" applyBorder="1"/>
    <xf numFmtId="0" fontId="0" fillId="4" borderId="4" xfId="0" applyFill="1" applyBorder="1"/>
    <xf numFmtId="0" fontId="12" fillId="0" borderId="0" xfId="0" applyFont="1"/>
    <xf numFmtId="0" fontId="13" fillId="0" borderId="0" xfId="0" applyFont="1"/>
    <xf numFmtId="0" fontId="14" fillId="0" borderId="0" xfId="0" applyFont="1"/>
    <xf numFmtId="165" fontId="0" fillId="0" borderId="9" xfId="0" applyNumberFormat="1" applyBorder="1"/>
    <xf numFmtId="165" fontId="0" fillId="0" borderId="1" xfId="0" applyNumberFormat="1" applyBorder="1"/>
    <xf numFmtId="165" fontId="0" fillId="0" borderId="6" xfId="0" applyNumberFormat="1" applyBorder="1"/>
    <xf numFmtId="165" fontId="0" fillId="0" borderId="6" xfId="0" applyNumberFormat="1" applyBorder="1" applyAlignment="1">
      <alignment horizontal="right"/>
    </xf>
    <xf numFmtId="165" fontId="7" fillId="2" borderId="11" xfId="0" applyNumberFormat="1" applyFont="1" applyFill="1" applyBorder="1"/>
    <xf numFmtId="165" fontId="7" fillId="2" borderId="2" xfId="0" applyNumberFormat="1" applyFont="1" applyFill="1" applyBorder="1"/>
    <xf numFmtId="165" fontId="7" fillId="2" borderId="7" xfId="0" applyNumberFormat="1" applyFont="1" applyFill="1" applyBorder="1"/>
    <xf numFmtId="165" fontId="10" fillId="2" borderId="9" xfId="0" applyNumberFormat="1" applyFont="1" applyFill="1" applyBorder="1"/>
    <xf numFmtId="165" fontId="10" fillId="2" borderId="1" xfId="0" applyNumberFormat="1" applyFont="1" applyFill="1" applyBorder="1"/>
    <xf numFmtId="165" fontId="9" fillId="2" borderId="9" xfId="0" applyNumberFormat="1" applyFont="1" applyFill="1" applyBorder="1"/>
    <xf numFmtId="165" fontId="0" fillId="0" borderId="9" xfId="0" applyNumberFormat="1" applyBorder="1" applyAlignment="1">
      <alignment horizontal="right"/>
    </xf>
    <xf numFmtId="0" fontId="0" fillId="0" borderId="0" xfId="0" applyBorder="1"/>
    <xf numFmtId="164" fontId="16" fillId="5" borderId="4" xfId="0" applyNumberFormat="1" applyFont="1" applyFill="1" applyBorder="1" applyAlignment="1">
      <alignment vertical="center"/>
    </xf>
    <xf numFmtId="0" fontId="15" fillId="5" borderId="20" xfId="0" applyFont="1" applyFill="1" applyBorder="1" applyAlignment="1">
      <alignment vertical="center"/>
    </xf>
    <xf numFmtId="0" fontId="17" fillId="7" borderId="12" xfId="0" applyFont="1" applyFill="1" applyBorder="1"/>
    <xf numFmtId="0" fontId="17" fillId="7" borderId="8" xfId="0" applyFont="1" applyFill="1" applyBorder="1" applyAlignment="1">
      <alignment horizontal="right" indent="1"/>
    </xf>
    <xf numFmtId="0" fontId="17" fillId="7" borderId="8" xfId="0" applyFont="1" applyFill="1" applyBorder="1" applyAlignment="1">
      <alignment horizontal="center"/>
    </xf>
    <xf numFmtId="0" fontId="17" fillId="7" borderId="3" xfId="0" applyFont="1" applyFill="1" applyBorder="1" applyAlignment="1">
      <alignment horizontal="center"/>
    </xf>
    <xf numFmtId="0" fontId="17" fillId="7" borderId="5" xfId="0" applyFont="1" applyFill="1" applyBorder="1" applyAlignment="1">
      <alignment horizontal="center"/>
    </xf>
    <xf numFmtId="0" fontId="15" fillId="5" borderId="20" xfId="0" applyFont="1" applyFill="1" applyBorder="1" applyAlignment="1">
      <alignment horizontal="center" vertical="center"/>
    </xf>
    <xf numFmtId="0" fontId="0" fillId="6" borderId="13" xfId="0" applyFill="1" applyBorder="1"/>
    <xf numFmtId="0" fontId="0" fillId="6" borderId="9" xfId="0" applyFill="1" applyBorder="1" applyAlignment="1">
      <alignment horizontal="right" indent="1"/>
    </xf>
    <xf numFmtId="4" fontId="0" fillId="6" borderId="9" xfId="0" applyNumberFormat="1" applyFill="1" applyBorder="1"/>
    <xf numFmtId="4" fontId="0" fillId="6" borderId="1" xfId="0" applyNumberFormat="1" applyFill="1" applyBorder="1"/>
    <xf numFmtId="0" fontId="7" fillId="6" borderId="13" xfId="0" applyFont="1" applyFill="1" applyBorder="1"/>
    <xf numFmtId="0" fontId="7" fillId="6" borderId="9" xfId="0" applyFont="1" applyFill="1" applyBorder="1" applyAlignment="1">
      <alignment horizontal="right" indent="1"/>
    </xf>
    <xf numFmtId="165" fontId="7" fillId="6" borderId="9" xfId="0" applyNumberFormat="1" applyFont="1" applyFill="1" applyBorder="1"/>
    <xf numFmtId="165" fontId="7" fillId="6" borderId="17" xfId="0" applyNumberFormat="1" applyFont="1" applyFill="1" applyBorder="1"/>
    <xf numFmtId="0" fontId="9" fillId="6" borderId="15" xfId="0" applyFont="1" applyFill="1" applyBorder="1"/>
    <xf numFmtId="0" fontId="9" fillId="6" borderId="16" xfId="0" applyFont="1" applyFill="1" applyBorder="1" applyAlignment="1">
      <alignment horizontal="right" indent="1"/>
    </xf>
    <xf numFmtId="10" fontId="9" fillId="6" borderId="16" xfId="0" applyNumberFormat="1" applyFont="1" applyFill="1" applyBorder="1"/>
    <xf numFmtId="10" fontId="9" fillId="6" borderId="18" xfId="0" applyNumberFormat="1" applyFont="1" applyFill="1" applyBorder="1"/>
    <xf numFmtId="2" fontId="7" fillId="6" borderId="14" xfId="0" applyNumberFormat="1" applyFont="1" applyFill="1" applyBorder="1"/>
    <xf numFmtId="2" fontId="7" fillId="6" borderId="10" xfId="0" applyNumberFormat="1" applyFont="1" applyFill="1" applyBorder="1" applyAlignment="1">
      <alignment horizontal="right" indent="1"/>
    </xf>
    <xf numFmtId="4" fontId="7" fillId="6" borderId="10" xfId="0" applyNumberFormat="1" applyFont="1" applyFill="1" applyBorder="1" applyAlignment="1">
      <alignment horizontal="right" vertical="center"/>
    </xf>
    <xf numFmtId="4" fontId="7" fillId="6" borderId="19" xfId="0" applyNumberFormat="1" applyFont="1" applyFill="1" applyBorder="1" applyAlignment="1">
      <alignment horizontal="right" vertical="center"/>
    </xf>
    <xf numFmtId="0" fontId="0" fillId="0" borderId="9" xfId="0" applyNumberFormat="1" applyBorder="1" applyAlignment="1">
      <alignment horizontal="right" vertical="top"/>
    </xf>
    <xf numFmtId="0" fontId="0" fillId="0" borderId="1" xfId="0" applyNumberFormat="1" applyBorder="1" applyAlignment="1">
      <alignment horizontal="right" vertical="top"/>
    </xf>
    <xf numFmtId="0" fontId="0" fillId="0" borderId="6" xfId="0" applyNumberFormat="1" applyBorder="1" applyAlignment="1">
      <alignment horizontal="right" vertical="top"/>
    </xf>
    <xf numFmtId="0" fontId="15" fillId="6" borderId="22" xfId="0" applyFont="1" applyFill="1" applyBorder="1" applyAlignment="1">
      <alignment horizontal="center" vertical="center"/>
    </xf>
    <xf numFmtId="165" fontId="16" fillId="6" borderId="22" xfId="0" applyNumberFormat="1" applyFont="1" applyFill="1" applyBorder="1" applyAlignment="1">
      <alignment vertical="center"/>
    </xf>
    <xf numFmtId="0" fontId="15" fillId="6" borderId="23" xfId="0" applyFont="1" applyFill="1" applyBorder="1" applyAlignment="1">
      <alignment horizontal="center" vertical="center"/>
    </xf>
    <xf numFmtId="164" fontId="16" fillId="5" borderId="24" xfId="0" applyNumberFormat="1" applyFont="1" applyFill="1" applyBorder="1" applyAlignment="1">
      <alignment vertical="center"/>
    </xf>
    <xf numFmtId="0" fontId="15" fillId="5" borderId="26" xfId="0" applyFont="1" applyFill="1" applyBorder="1" applyAlignment="1">
      <alignment horizontal="center" vertical="center"/>
    </xf>
    <xf numFmtId="0" fontId="15" fillId="6" borderId="25" xfId="0" applyFont="1" applyFill="1" applyBorder="1" applyAlignment="1">
      <alignment horizontal="center" vertical="center"/>
    </xf>
    <xf numFmtId="4" fontId="16" fillId="6" borderId="25" xfId="0" applyNumberFormat="1" applyFont="1" applyFill="1" applyBorder="1" applyAlignment="1">
      <alignment vertical="center"/>
    </xf>
    <xf numFmtId="10" fontId="16" fillId="6" borderId="25" xfId="0" applyNumberFormat="1" applyFont="1" applyFill="1" applyBorder="1" applyAlignment="1">
      <alignment vertical="center"/>
    </xf>
    <xf numFmtId="4" fontId="0" fillId="6" borderId="21" xfId="0" applyNumberFormat="1" applyFill="1" applyBorder="1"/>
    <xf numFmtId="0" fontId="15" fillId="5" borderId="26" xfId="0" applyFont="1" applyFill="1" applyBorder="1" applyAlignment="1">
      <alignment vertical="center"/>
    </xf>
    <xf numFmtId="0" fontId="17" fillId="7" borderId="27" xfId="0" applyFont="1" applyFill="1" applyBorder="1" applyAlignment="1">
      <alignment horizontal="center"/>
    </xf>
    <xf numFmtId="0" fontId="17" fillId="7" borderId="25" xfId="0" applyFont="1" applyFill="1" applyBorder="1" applyAlignment="1">
      <alignment horizontal="center"/>
    </xf>
    <xf numFmtId="165" fontId="0" fillId="0" borderId="21" xfId="0" applyNumberFormat="1" applyBorder="1"/>
    <xf numFmtId="0" fontId="16" fillId="3" borderId="4" xfId="0" applyFont="1" applyFill="1" applyBorder="1" applyAlignment="1">
      <alignment horizontal="center"/>
    </xf>
    <xf numFmtId="0" fontId="16" fillId="3" borderId="0" xfId="0" applyFont="1" applyFill="1" applyBorder="1" applyAlignment="1">
      <alignment horizontal="center"/>
    </xf>
    <xf numFmtId="0" fontId="16" fillId="3" borderId="2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1231281</xdr:colOff>
      <xdr:row>46</xdr:row>
      <xdr:rowOff>72018</xdr:rowOff>
    </xdr:from>
    <xdr:to>
      <xdr:col>5</xdr:col>
      <xdr:colOff>567551</xdr:colOff>
      <xdr:row>52</xdr:row>
      <xdr:rowOff>43443</xdr:rowOff>
    </xdr:to>
    <xdr:sp macro="" textlink="">
      <xdr:nvSpPr>
        <xdr:cNvPr id="6" name="Textfeld 5"/>
        <xdr:cNvSpPr txBox="1"/>
      </xdr:nvSpPr>
      <xdr:spPr>
        <a:xfrm>
          <a:off x="1231281" y="8992994"/>
          <a:ext cx="4400782" cy="1086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de-DE" sz="1200" b="1" i="1" u="sng"/>
            <a:t>Quellen:</a:t>
          </a:r>
          <a:endParaRPr lang="de-DE" sz="1200" b="0" i="1" u="none"/>
        </a:p>
        <a:p>
          <a:r>
            <a:rPr lang="de-DE" sz="1050" b="0" i="0" u="none" baseline="0"/>
            <a:t>- Wöhe: Einführung in die Allgemeine Betriebswirtschaftslehre,Vahlens Handbücher (Investition und Finanzierung, Seite 480)</a:t>
          </a:r>
        </a:p>
        <a:p>
          <a:r>
            <a:rPr lang="de-DE" sz="1050" b="0" i="0" u="none" baseline="0"/>
            <a:t> - http://welt-der-bwl.de/Statische-Investitionsrechenverfahren</a:t>
          </a:r>
        </a:p>
        <a:p>
          <a:r>
            <a:rPr lang="de-DE" sz="1050" b="0" i="0" u="none" baseline="0"/>
            <a:t> - http://www.bwl-institut.ch/probelektionen/investitionsrechnung.pdf</a:t>
          </a:r>
        </a:p>
        <a:p>
          <a:r>
            <a:rPr lang="de-DE" sz="1050" b="0" i="0" u="none" baseline="0"/>
            <a:t> - http://welt-der-bwl.de/Rentabilit%C3%A4tsvergleichsrechnung</a:t>
          </a:r>
          <a:endParaRPr lang="de-DE" sz="1050" b="0" i="0" u="none"/>
        </a:p>
      </xdr:txBody>
    </xdr:sp>
    <xdr:clientData/>
  </xdr:twoCellAnchor>
  <xdr:twoCellAnchor>
    <xdr:from>
      <xdr:col>0</xdr:col>
      <xdr:colOff>523411</xdr:colOff>
      <xdr:row>29</xdr:row>
      <xdr:rowOff>114301</xdr:rowOff>
    </xdr:from>
    <xdr:to>
      <xdr:col>5</xdr:col>
      <xdr:colOff>1218039</xdr:colOff>
      <xdr:row>43</xdr:row>
      <xdr:rowOff>88745</xdr:rowOff>
    </xdr:to>
    <xdr:sp macro="" textlink="">
      <xdr:nvSpPr>
        <xdr:cNvPr id="2" name="TextBox 1"/>
        <xdr:cNvSpPr txBox="1"/>
      </xdr:nvSpPr>
      <xdr:spPr>
        <a:xfrm>
          <a:off x="523411" y="5875764"/>
          <a:ext cx="5759140" cy="25763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200" b="1" u="sng"/>
            <a:t>Formeln</a:t>
          </a:r>
        </a:p>
        <a:p>
          <a:r>
            <a:rPr lang="de-DE" sz="1200" i="1"/>
            <a:t>Abschreibungen</a:t>
          </a:r>
          <a:r>
            <a:rPr lang="de-DE" sz="1200" i="1" baseline="0"/>
            <a:t> </a:t>
          </a:r>
          <a:r>
            <a:rPr lang="de-DE" sz="1200" baseline="0"/>
            <a:t>= Anschaffungskosten / </a:t>
          </a:r>
          <a:r>
            <a:rPr lang="de-DE" sz="1200" baseline="0">
              <a:solidFill>
                <a:srgbClr val="002060"/>
              </a:solidFill>
            </a:rPr>
            <a:t>Nutzungsdauer</a:t>
          </a:r>
        </a:p>
        <a:p>
          <a:r>
            <a:rPr lang="en-US" sz="1200" i="1"/>
            <a:t>Zinsen</a:t>
          </a:r>
          <a:r>
            <a:rPr lang="en-US" sz="1200"/>
            <a:t> = (</a:t>
          </a:r>
          <a:r>
            <a:rPr lang="en-US" sz="1200" baseline="0"/>
            <a:t>  Anschaffungskosten / 2 ) * </a:t>
          </a:r>
          <a:r>
            <a:rPr lang="en-US" sz="1200" baseline="0">
              <a:solidFill>
                <a:srgbClr val="002060"/>
              </a:solidFill>
            </a:rPr>
            <a:t>Zinssatz</a:t>
          </a:r>
        </a:p>
        <a:p>
          <a:r>
            <a:rPr lang="en-US" sz="1200" i="1" baseline="0"/>
            <a:t>Gesamte var. Kosten pro Jahr </a:t>
          </a:r>
          <a:r>
            <a:rPr lang="en-US" sz="1200" baseline="0"/>
            <a:t>= (( </a:t>
          </a:r>
          <a:r>
            <a:rPr lang="en-US" sz="1200" baseline="0">
              <a:solidFill>
                <a:srgbClr val="002060"/>
              </a:solidFill>
            </a:rPr>
            <a:t>Löhne</a:t>
          </a:r>
          <a:r>
            <a:rPr lang="en-US" sz="1200" baseline="0"/>
            <a:t> + </a:t>
          </a:r>
          <a:r>
            <a:rPr lang="en-US" sz="1200" baseline="0">
              <a:solidFill>
                <a:srgbClr val="002060"/>
              </a:solidFill>
            </a:rPr>
            <a:t>Material</a:t>
          </a:r>
          <a:r>
            <a:rPr lang="en-US" sz="1200" baseline="0"/>
            <a:t> ) * </a:t>
          </a:r>
          <a:r>
            <a:rPr lang="en-US" sz="1200" baseline="0">
              <a:solidFill>
                <a:srgbClr val="002060"/>
              </a:solidFill>
            </a:rPr>
            <a:t>Kapazität</a:t>
          </a:r>
          <a:r>
            <a:rPr lang="en-US" sz="1200" baseline="0"/>
            <a:t> ) + </a:t>
          </a:r>
          <a:r>
            <a:rPr lang="en-US" sz="1200" baseline="0">
              <a:solidFill>
                <a:srgbClr val="002060"/>
              </a:solidFill>
            </a:rPr>
            <a:t>sonst. variable Kosten</a:t>
          </a:r>
        </a:p>
        <a:p>
          <a:r>
            <a:rPr lang="en-US" sz="1200" i="1" baseline="0"/>
            <a:t>Gesamte fixe Kosten pro Jahr </a:t>
          </a:r>
          <a:r>
            <a:rPr lang="en-US" sz="1200" baseline="0"/>
            <a:t>=  </a:t>
          </a:r>
          <a:r>
            <a:rPr lang="en-US" sz="1200" baseline="0">
              <a:solidFill>
                <a:srgbClr val="002060"/>
              </a:solidFill>
            </a:rPr>
            <a:t>Gehälter</a:t>
          </a:r>
          <a:r>
            <a:rPr lang="en-US" sz="1200" baseline="0"/>
            <a:t> + </a:t>
          </a:r>
          <a:r>
            <a:rPr lang="en-US" sz="1200" i="1" baseline="0"/>
            <a:t>Abschreibungen</a:t>
          </a:r>
          <a:r>
            <a:rPr lang="en-US" sz="1200" baseline="0"/>
            <a:t> </a:t>
          </a:r>
          <a:r>
            <a:rPr lang="en-US" sz="1200" baseline="0">
              <a:solidFill>
                <a:srgbClr val="002060"/>
              </a:solidFill>
            </a:rPr>
            <a:t>+ Zinsen </a:t>
          </a:r>
          <a:r>
            <a:rPr lang="en-US" sz="1200" baseline="0"/>
            <a:t>+ </a:t>
          </a:r>
          <a:r>
            <a:rPr lang="en-US" sz="1200" baseline="0">
              <a:solidFill>
                <a:srgbClr val="002060"/>
              </a:solidFill>
            </a:rPr>
            <a:t>sonst. fixe Kosten</a:t>
          </a:r>
        </a:p>
        <a:p>
          <a:r>
            <a:rPr lang="de-DE" sz="1200" i="1"/>
            <a:t>Gesamtkosten</a:t>
          </a:r>
          <a:r>
            <a:rPr lang="de-DE" sz="1200"/>
            <a:t> = </a:t>
          </a:r>
          <a:r>
            <a:rPr lang="de-DE" sz="1200" i="1"/>
            <a:t>Gesamte var. Kosten</a:t>
          </a:r>
          <a:r>
            <a:rPr lang="de-DE" sz="1200" i="0"/>
            <a:t> + </a:t>
          </a:r>
          <a:r>
            <a:rPr lang="de-DE" sz="1200" i="1"/>
            <a:t>Gesamte fixe Kosten</a:t>
          </a:r>
        </a:p>
        <a:p>
          <a:r>
            <a:rPr lang="de-DE" sz="1200" i="1"/>
            <a:t>Gesamtkosten/Stück</a:t>
          </a:r>
          <a:r>
            <a:rPr lang="de-DE" sz="1200"/>
            <a:t> = </a:t>
          </a:r>
          <a:r>
            <a:rPr lang="de-DE" sz="1200" i="1"/>
            <a:t>Gesamtkosten</a:t>
          </a:r>
          <a:r>
            <a:rPr lang="de-DE" sz="1200"/>
            <a:t> / </a:t>
          </a:r>
          <a:r>
            <a:rPr lang="de-DE" sz="1200" b="0" i="0">
              <a:solidFill>
                <a:srgbClr val="002060"/>
              </a:solidFill>
            </a:rPr>
            <a:t>Kapazität</a:t>
          </a:r>
        </a:p>
        <a:p>
          <a:r>
            <a:rPr lang="de-DE" sz="1200" i="1"/>
            <a:t>Gewinn/Stück</a:t>
          </a:r>
          <a:r>
            <a:rPr lang="de-DE" sz="1200" baseline="0"/>
            <a:t> = </a:t>
          </a:r>
          <a:r>
            <a:rPr lang="de-DE" sz="1200" baseline="0">
              <a:solidFill>
                <a:srgbClr val="002060"/>
              </a:solidFill>
            </a:rPr>
            <a:t>Erlös/Stück</a:t>
          </a:r>
          <a:r>
            <a:rPr lang="de-DE" sz="1200" baseline="0"/>
            <a:t> - </a:t>
          </a:r>
          <a:r>
            <a:rPr lang="de-DE" sz="1200" i="1" baseline="0"/>
            <a:t>Gesamtkosten/Stück</a:t>
          </a:r>
        </a:p>
        <a:p>
          <a:r>
            <a:rPr lang="de-DE" sz="1200" i="1"/>
            <a:t>Gewinn</a:t>
          </a:r>
          <a:r>
            <a:rPr lang="de-DE" sz="1200" i="1" baseline="0"/>
            <a:t> am Kap.ende </a:t>
          </a:r>
          <a:r>
            <a:rPr lang="de-DE" sz="1200" baseline="0"/>
            <a:t>= </a:t>
          </a:r>
          <a:r>
            <a:rPr lang="de-DE" sz="1200" i="1" baseline="0"/>
            <a:t>Gewinn/Stück</a:t>
          </a:r>
          <a:r>
            <a:rPr lang="de-DE" sz="1200" baseline="0"/>
            <a:t> * </a:t>
          </a:r>
          <a:r>
            <a:rPr lang="de-DE" sz="1200" baseline="0">
              <a:solidFill>
                <a:srgbClr val="002060"/>
              </a:solidFill>
            </a:rPr>
            <a:t>Kapazität</a:t>
          </a:r>
          <a:r>
            <a:rPr lang="de-DE" sz="1200" baseline="0"/>
            <a:t> </a:t>
          </a:r>
        </a:p>
        <a:p>
          <a:r>
            <a:rPr lang="de-DE" sz="1200" i="1" baseline="0"/>
            <a:t>Erlös am Kap.ende </a:t>
          </a:r>
          <a:r>
            <a:rPr lang="de-DE" sz="1200" baseline="0"/>
            <a:t>= </a:t>
          </a:r>
          <a:r>
            <a:rPr lang="de-DE" sz="1200" baseline="0">
              <a:solidFill>
                <a:srgbClr val="002060"/>
              </a:solidFill>
            </a:rPr>
            <a:t>Erlös/Stück * Kapazität </a:t>
          </a:r>
        </a:p>
        <a:p>
          <a:r>
            <a:rPr lang="de-DE" sz="1200" i="1" baseline="0"/>
            <a:t>Rentabilität </a:t>
          </a:r>
          <a:r>
            <a:rPr lang="de-DE" sz="1200" baseline="0"/>
            <a:t>= </a:t>
          </a:r>
          <a:r>
            <a:rPr lang="de-DE" sz="1200" i="1" baseline="0"/>
            <a:t>Gewinn am Kapaz.ende </a:t>
          </a:r>
          <a:r>
            <a:rPr lang="de-DE" sz="1200" baseline="0"/>
            <a:t>/ </a:t>
          </a:r>
          <a:r>
            <a:rPr lang="de-DE" sz="1200" i="0" baseline="0"/>
            <a:t>( </a:t>
          </a:r>
          <a:r>
            <a:rPr lang="de-DE" sz="1200" i="0" baseline="0">
              <a:solidFill>
                <a:srgbClr val="002060"/>
              </a:solidFill>
            </a:rPr>
            <a:t>Anschaffungskosten</a:t>
          </a:r>
          <a:r>
            <a:rPr lang="de-DE" sz="1200" i="0" baseline="0"/>
            <a:t> / </a:t>
          </a:r>
          <a:r>
            <a:rPr lang="de-DE" sz="1200" i="1" baseline="0"/>
            <a:t>2 )</a:t>
          </a:r>
        </a:p>
        <a:p>
          <a:r>
            <a:rPr lang="de-DE" sz="1200" i="1" baseline="0"/>
            <a:t>Amortisationszeit</a:t>
          </a:r>
          <a:r>
            <a:rPr lang="de-DE" sz="1200" baseline="0"/>
            <a:t> = </a:t>
          </a:r>
          <a:r>
            <a:rPr lang="de-DE" sz="1200" baseline="0">
              <a:solidFill>
                <a:srgbClr val="002060"/>
              </a:solidFill>
            </a:rPr>
            <a:t>Anschaffungskosten</a:t>
          </a:r>
          <a:r>
            <a:rPr lang="de-DE" sz="1200" baseline="0"/>
            <a:t> / ( </a:t>
          </a:r>
          <a:r>
            <a:rPr lang="de-DE" sz="1200" i="1" baseline="0"/>
            <a:t>Gewinn am Kap.ende + Abschreibungen )</a:t>
          </a:r>
          <a:endParaRPr lang="ru-RU" sz="1200" i="1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0" zoomScale="93" zoomScaleNormal="93" workbookViewId="0">
      <selection activeCell="G43" sqref="G43"/>
    </sheetView>
  </sheetViews>
  <sheetFormatPr baseColWidth="10" defaultColWidth="9.140625" defaultRowHeight="15" x14ac:dyDescent="0.25"/>
  <cols>
    <col min="1" max="1" width="23.42578125" customWidth="1"/>
    <col min="2" max="2" width="12.85546875" style="29" bestFit="1" customWidth="1"/>
    <col min="3" max="5" width="14.85546875" bestFit="1" customWidth="1"/>
    <col min="6" max="6" width="25.5703125" bestFit="1" customWidth="1"/>
    <col min="7" max="7" width="15.28515625" bestFit="1" customWidth="1"/>
    <col min="8" max="8" width="15.42578125" customWidth="1"/>
  </cols>
  <sheetData>
    <row r="1" spans="1:9" ht="18.75" x14ac:dyDescent="0.3">
      <c r="A1" s="1" t="s">
        <v>0</v>
      </c>
      <c r="B1" s="20"/>
    </row>
    <row r="2" spans="1:9" ht="15.75" x14ac:dyDescent="0.25">
      <c r="A2" s="2" t="s">
        <v>1</v>
      </c>
      <c r="B2" s="21"/>
      <c r="C2" s="3"/>
      <c r="D2" s="3"/>
      <c r="E2" s="3"/>
      <c r="F2" s="3"/>
    </row>
    <row r="4" spans="1:9" ht="16.5" thickBot="1" x14ac:dyDescent="0.3">
      <c r="A4" s="2"/>
      <c r="B4" s="21"/>
      <c r="C4" s="3"/>
      <c r="D4" s="3"/>
      <c r="E4" s="3"/>
      <c r="F4" s="3"/>
    </row>
    <row r="5" spans="1:9" ht="18" thickBot="1" x14ac:dyDescent="0.35">
      <c r="A5" s="56" t="s">
        <v>6</v>
      </c>
      <c r="B5" s="57"/>
      <c r="C5" s="58" t="s">
        <v>2</v>
      </c>
      <c r="D5" s="59" t="s">
        <v>3</v>
      </c>
      <c r="E5" s="60" t="s">
        <v>4</v>
      </c>
      <c r="F5" s="91" t="s">
        <v>37</v>
      </c>
      <c r="G5" s="92" t="s">
        <v>5</v>
      </c>
    </row>
    <row r="6" spans="1:9" ht="15" customHeight="1" x14ac:dyDescent="0.25">
      <c r="A6" s="31" t="s">
        <v>15</v>
      </c>
      <c r="B6" s="19" t="s">
        <v>8</v>
      </c>
      <c r="C6" s="42">
        <v>250000</v>
      </c>
      <c r="D6" s="43">
        <v>340000</v>
      </c>
      <c r="E6" s="44">
        <v>690000</v>
      </c>
      <c r="F6" s="54"/>
      <c r="G6" s="90"/>
    </row>
    <row r="7" spans="1:9" ht="15" customHeight="1" thickBot="1" x14ac:dyDescent="0.3">
      <c r="A7" s="31" t="s">
        <v>9</v>
      </c>
      <c r="B7" s="19" t="s">
        <v>10</v>
      </c>
      <c r="C7" s="78">
        <v>5</v>
      </c>
      <c r="D7" s="79">
        <v>5</v>
      </c>
      <c r="E7" s="80">
        <v>5</v>
      </c>
      <c r="F7" s="54"/>
      <c r="G7" s="55"/>
    </row>
    <row r="8" spans="1:9" ht="15" customHeight="1" thickBot="1" x14ac:dyDescent="0.3">
      <c r="A8" s="62" t="s">
        <v>11</v>
      </c>
      <c r="B8" s="63" t="s">
        <v>12</v>
      </c>
      <c r="C8" s="64">
        <v>6500</v>
      </c>
      <c r="D8" s="65">
        <v>8000</v>
      </c>
      <c r="E8" s="89">
        <v>10500</v>
      </c>
      <c r="F8" s="87">
        <f>MAX(C8:E8)</f>
        <v>10500</v>
      </c>
      <c r="G8" s="86" t="str">
        <f t="shared" ref="G8" si="0">(IF(F8=C8,$C$5,(IF(F8=D8,$D$5,(IF(F8=E8,$E$5))))))</f>
        <v>Variante C</v>
      </c>
    </row>
    <row r="9" spans="1:9" ht="15" customHeight="1" x14ac:dyDescent="0.25">
      <c r="A9" s="31" t="s">
        <v>13</v>
      </c>
      <c r="B9" s="19" t="s">
        <v>14</v>
      </c>
      <c r="C9" s="30">
        <v>0.03</v>
      </c>
      <c r="D9" s="4">
        <v>0.03</v>
      </c>
      <c r="E9" s="17">
        <v>0.03</v>
      </c>
      <c r="F9" s="54"/>
      <c r="G9" s="61"/>
    </row>
    <row r="10" spans="1:9" ht="15" customHeight="1" x14ac:dyDescent="0.25">
      <c r="A10" s="38"/>
      <c r="B10" s="35"/>
      <c r="C10" s="37"/>
      <c r="D10" s="37"/>
      <c r="E10" s="37"/>
      <c r="F10" s="54"/>
      <c r="G10" s="61"/>
      <c r="H10" s="53"/>
    </row>
    <row r="11" spans="1:9" ht="15" customHeight="1" x14ac:dyDescent="0.25">
      <c r="A11" s="31" t="s">
        <v>16</v>
      </c>
      <c r="B11" s="19" t="s">
        <v>17</v>
      </c>
      <c r="C11" s="52">
        <v>60000</v>
      </c>
      <c r="D11" s="43">
        <v>60000</v>
      </c>
      <c r="E11" s="45">
        <v>60000</v>
      </c>
      <c r="F11" s="54"/>
      <c r="G11" s="61"/>
    </row>
    <row r="12" spans="1:9" ht="15" customHeight="1" x14ac:dyDescent="0.25">
      <c r="A12" s="31" t="s">
        <v>18</v>
      </c>
      <c r="B12" s="19" t="s">
        <v>19</v>
      </c>
      <c r="C12" s="42">
        <f>C11/C8</f>
        <v>9.2307692307692299</v>
      </c>
      <c r="D12" s="43">
        <f t="shared" ref="D12:E12" si="1">D11/D8</f>
        <v>7.5</v>
      </c>
      <c r="E12" s="44">
        <f t="shared" si="1"/>
        <v>5.7142857142857144</v>
      </c>
      <c r="F12" s="54"/>
      <c r="G12" s="61"/>
      <c r="I12" s="53"/>
    </row>
    <row r="13" spans="1:9" ht="15" customHeight="1" x14ac:dyDescent="0.25">
      <c r="A13" s="31" t="s">
        <v>20</v>
      </c>
      <c r="B13" s="19" t="s">
        <v>19</v>
      </c>
      <c r="C13" s="42">
        <v>13</v>
      </c>
      <c r="D13" s="43">
        <v>18</v>
      </c>
      <c r="E13" s="44">
        <v>16</v>
      </c>
      <c r="F13" s="54"/>
      <c r="G13" s="61"/>
      <c r="I13" s="53"/>
    </row>
    <row r="14" spans="1:9" ht="15" customHeight="1" x14ac:dyDescent="0.25">
      <c r="A14" s="31" t="s">
        <v>21</v>
      </c>
      <c r="B14" s="19" t="s">
        <v>17</v>
      </c>
      <c r="C14" s="42">
        <v>50000</v>
      </c>
      <c r="D14" s="43">
        <v>50000</v>
      </c>
      <c r="E14" s="44">
        <v>50000</v>
      </c>
      <c r="F14" s="54"/>
      <c r="G14" s="61"/>
      <c r="H14" s="16"/>
    </row>
    <row r="15" spans="1:9" ht="15" customHeight="1" x14ac:dyDescent="0.25">
      <c r="A15" s="31" t="s">
        <v>22</v>
      </c>
      <c r="B15" s="19" t="s">
        <v>17</v>
      </c>
      <c r="C15" s="43">
        <v>10000</v>
      </c>
      <c r="D15" s="43">
        <v>10000</v>
      </c>
      <c r="E15" s="93">
        <v>10000</v>
      </c>
      <c r="F15" s="54"/>
      <c r="G15" s="61"/>
    </row>
    <row r="16" spans="1:9" ht="15.75" customHeight="1" x14ac:dyDescent="0.3">
      <c r="A16" s="94" t="s">
        <v>7</v>
      </c>
      <c r="B16" s="95"/>
      <c r="C16" s="95"/>
      <c r="D16" s="95"/>
      <c r="E16" s="96"/>
      <c r="F16" s="54"/>
      <c r="G16" s="61"/>
    </row>
    <row r="17" spans="1:8" ht="15" customHeight="1" x14ac:dyDescent="0.25">
      <c r="A17" s="31" t="s">
        <v>23</v>
      </c>
      <c r="B17" s="19" t="s">
        <v>17</v>
      </c>
      <c r="C17" s="43">
        <f>C6/C7</f>
        <v>50000</v>
      </c>
      <c r="D17" s="43">
        <f t="shared" ref="D17:E17" si="2">D6/D7</f>
        <v>68000</v>
      </c>
      <c r="E17" s="93">
        <f t="shared" si="2"/>
        <v>138000</v>
      </c>
      <c r="F17" s="54"/>
      <c r="G17" s="61"/>
      <c r="H17" s="40"/>
    </row>
    <row r="18" spans="1:8" ht="15" customHeight="1" x14ac:dyDescent="0.25">
      <c r="A18" s="31" t="s">
        <v>24</v>
      </c>
      <c r="B18" s="19" t="s">
        <v>17</v>
      </c>
      <c r="C18" s="42">
        <f>C6*C9/2</f>
        <v>3750</v>
      </c>
      <c r="D18" s="43">
        <f t="shared" ref="D18:E18" si="3">D6*D9/2</f>
        <v>5100</v>
      </c>
      <c r="E18" s="44">
        <f t="shared" si="3"/>
        <v>10350</v>
      </c>
      <c r="F18" s="54"/>
      <c r="G18" s="61"/>
      <c r="H18" s="40"/>
    </row>
    <row r="19" spans="1:8" ht="18" customHeight="1" x14ac:dyDescent="0.35">
      <c r="A19" s="32" t="s">
        <v>25</v>
      </c>
      <c r="B19" s="19" t="s">
        <v>17</v>
      </c>
      <c r="C19" s="42">
        <f>(C12+C13)*C8+C15</f>
        <v>154500</v>
      </c>
      <c r="D19" s="43">
        <f t="shared" ref="D19:E19" si="4">(D12+D13)*D8+D15</f>
        <v>214000</v>
      </c>
      <c r="E19" s="44">
        <f t="shared" si="4"/>
        <v>238000</v>
      </c>
      <c r="F19" s="54"/>
      <c r="G19" s="61"/>
      <c r="H19" s="40"/>
    </row>
    <row r="20" spans="1:8" ht="18" customHeight="1" x14ac:dyDescent="0.35">
      <c r="A20" s="31" t="s">
        <v>26</v>
      </c>
      <c r="B20" s="19" t="s">
        <v>17</v>
      </c>
      <c r="C20" s="44">
        <f>(C11+C14+C17+C18)</f>
        <v>163750</v>
      </c>
      <c r="D20" s="44">
        <f t="shared" ref="D20:E20" si="5">(D11+D14+D17+D18)</f>
        <v>183100</v>
      </c>
      <c r="E20" s="44">
        <f t="shared" si="5"/>
        <v>258350</v>
      </c>
      <c r="F20" s="54"/>
      <c r="G20" s="61"/>
      <c r="H20" s="40"/>
    </row>
    <row r="21" spans="1:8" ht="18" customHeight="1" x14ac:dyDescent="0.35">
      <c r="A21" s="31" t="s">
        <v>27</v>
      </c>
      <c r="B21" s="19" t="s">
        <v>17</v>
      </c>
      <c r="C21" s="42">
        <f>SUM(C19:C20)</f>
        <v>318250</v>
      </c>
      <c r="D21" s="42">
        <f t="shared" ref="D21:E21" si="6">SUM(D19:D20)</f>
        <v>397100</v>
      </c>
      <c r="E21" s="42">
        <f t="shared" si="6"/>
        <v>496350</v>
      </c>
      <c r="F21" s="54"/>
      <c r="G21" s="61"/>
      <c r="H21" s="40"/>
    </row>
    <row r="22" spans="1:8" ht="18" customHeight="1" x14ac:dyDescent="0.35">
      <c r="A22" s="31" t="s">
        <v>28</v>
      </c>
      <c r="B22" s="19" t="s">
        <v>19</v>
      </c>
      <c r="C22" s="42">
        <f>C21/C8</f>
        <v>48.96153846153846</v>
      </c>
      <c r="D22" s="43">
        <f t="shared" ref="D22:E22" si="7">D21/D8</f>
        <v>49.637500000000003</v>
      </c>
      <c r="E22" s="44">
        <f t="shared" si="7"/>
        <v>47.271428571428572</v>
      </c>
      <c r="F22" s="54"/>
      <c r="G22" s="61"/>
      <c r="H22" s="40"/>
    </row>
    <row r="23" spans="1:8" ht="15" customHeight="1" x14ac:dyDescent="0.25">
      <c r="A23" s="15" t="s">
        <v>29</v>
      </c>
      <c r="B23" s="36" t="s">
        <v>19</v>
      </c>
      <c r="C23" s="46">
        <v>68</v>
      </c>
      <c r="D23" s="47">
        <v>76.5</v>
      </c>
      <c r="E23" s="48">
        <v>63</v>
      </c>
      <c r="F23" s="54"/>
      <c r="G23" s="61"/>
      <c r="H23" s="40"/>
    </row>
    <row r="24" spans="1:8" s="18" customFormat="1" ht="15.75" customHeight="1" thickBot="1" x14ac:dyDescent="0.3">
      <c r="A24" s="33" t="s">
        <v>30</v>
      </c>
      <c r="B24" s="22" t="s">
        <v>36</v>
      </c>
      <c r="C24" s="49">
        <f>C23-C22</f>
        <v>19.03846153846154</v>
      </c>
      <c r="D24" s="50">
        <f>D23-D22</f>
        <v>26.862499999999997</v>
      </c>
      <c r="E24" s="50">
        <f>E23-E22</f>
        <v>15.728571428571428</v>
      </c>
      <c r="F24" s="54"/>
      <c r="G24" s="61"/>
      <c r="H24" s="41"/>
    </row>
    <row r="25" spans="1:8" ht="15" customHeight="1" thickBot="1" x14ac:dyDescent="0.3">
      <c r="A25" s="66" t="s">
        <v>31</v>
      </c>
      <c r="B25" s="67" t="s">
        <v>32</v>
      </c>
      <c r="C25" s="68">
        <f>C24*C8</f>
        <v>123750.00000000001</v>
      </c>
      <c r="D25" s="68">
        <f t="shared" ref="D25:E25" si="8">D24*D8</f>
        <v>214899.99999999997</v>
      </c>
      <c r="E25" s="69">
        <f t="shared" si="8"/>
        <v>165150</v>
      </c>
      <c r="F25" s="82">
        <f>MAX(C25:E25)</f>
        <v>214899.99999999997</v>
      </c>
      <c r="G25" s="81" t="str">
        <f>(IF(F25=C25,$C$5,(IF(F25=D25,$D$5,(IF(F25=E25,$E$5))))))</f>
        <v>Variante B</v>
      </c>
      <c r="H25" s="40"/>
    </row>
    <row r="26" spans="1:8" ht="15" customHeight="1" thickBot="1" x14ac:dyDescent="0.3">
      <c r="A26" s="34" t="s">
        <v>34</v>
      </c>
      <c r="B26" s="23" t="s">
        <v>32</v>
      </c>
      <c r="C26" s="51">
        <f>C23*C8</f>
        <v>442000</v>
      </c>
      <c r="D26" s="51">
        <f t="shared" ref="D26:E26" si="9">D23*D8</f>
        <v>612000</v>
      </c>
      <c r="E26" s="51">
        <f t="shared" si="9"/>
        <v>661500</v>
      </c>
      <c r="F26" s="84"/>
      <c r="G26" s="85"/>
      <c r="H26" s="39"/>
    </row>
    <row r="27" spans="1:8" ht="15" customHeight="1" thickBot="1" x14ac:dyDescent="0.3">
      <c r="A27" s="70" t="s">
        <v>35</v>
      </c>
      <c r="B27" s="71"/>
      <c r="C27" s="72">
        <f>C25/(C6/2)</f>
        <v>0.9900000000000001</v>
      </c>
      <c r="D27" s="72">
        <f t="shared" ref="D27:E27" si="10">D25/(D6/2)</f>
        <v>1.2641176470588233</v>
      </c>
      <c r="E27" s="73">
        <f t="shared" si="10"/>
        <v>0.47869565217391302</v>
      </c>
      <c r="F27" s="88">
        <f>MAX(C27:E27)</f>
        <v>1.2641176470588233</v>
      </c>
      <c r="G27" s="86" t="str">
        <f t="shared" ref="G27:G28" si="11">(IF(F27=C27,$C$5,(IF(F27=D27,$D$5,(IF(F27=E27,$E$5))))))</f>
        <v>Variante B</v>
      </c>
      <c r="H27" s="39"/>
    </row>
    <row r="28" spans="1:8" ht="15.75" customHeight="1" thickBot="1" x14ac:dyDescent="0.3">
      <c r="A28" s="74" t="s">
        <v>33</v>
      </c>
      <c r="B28" s="75" t="s">
        <v>10</v>
      </c>
      <c r="C28" s="76">
        <f>C6/(C25+C17)</f>
        <v>1.4388489208633093</v>
      </c>
      <c r="D28" s="76">
        <f t="shared" ref="D28:E28" si="12">D6/(D25+D17)</f>
        <v>1.2018381053375751</v>
      </c>
      <c r="E28" s="77">
        <f t="shared" si="12"/>
        <v>2.2761009401286492</v>
      </c>
      <c r="F28" s="87">
        <f>MIN(C28:E28)</f>
        <v>1.2018381053375751</v>
      </c>
      <c r="G28" s="83" t="str">
        <f t="shared" si="11"/>
        <v>Variante B</v>
      </c>
    </row>
    <row r="29" spans="1:8" x14ac:dyDescent="0.25">
      <c r="A29" s="5"/>
      <c r="B29" s="24"/>
      <c r="C29" s="6"/>
      <c r="D29" s="6"/>
      <c r="E29" s="6"/>
      <c r="F29" s="6"/>
      <c r="G29" s="5"/>
    </row>
    <row r="30" spans="1:8" x14ac:dyDescent="0.25">
      <c r="A30" s="7"/>
      <c r="B30" s="25"/>
      <c r="C30" s="8"/>
      <c r="D30" s="8"/>
      <c r="E30" s="8"/>
      <c r="F30" s="8"/>
      <c r="G30" s="7"/>
    </row>
    <row r="31" spans="1:8" x14ac:dyDescent="0.25">
      <c r="A31" s="5"/>
      <c r="B31" s="24"/>
      <c r="C31" s="6"/>
      <c r="D31" s="6"/>
      <c r="E31" s="6"/>
      <c r="F31" s="6"/>
      <c r="G31" s="5"/>
    </row>
    <row r="32" spans="1:8" x14ac:dyDescent="0.25">
      <c r="A32" s="5"/>
      <c r="B32" s="24"/>
      <c r="C32" s="6"/>
      <c r="D32" s="6"/>
      <c r="E32" s="6"/>
      <c r="F32" s="6"/>
      <c r="G32" s="5"/>
    </row>
    <row r="33" spans="1:7" x14ac:dyDescent="0.25">
      <c r="A33" s="9"/>
      <c r="B33" s="26"/>
      <c r="C33" s="10"/>
      <c r="D33" s="10"/>
      <c r="E33" s="10"/>
      <c r="F33" s="10"/>
      <c r="G33" s="9"/>
    </row>
    <row r="34" spans="1:7" x14ac:dyDescent="0.25">
      <c r="A34" s="11"/>
      <c r="B34" s="27"/>
      <c r="C34" s="12"/>
      <c r="D34" s="12"/>
      <c r="E34" s="12"/>
      <c r="F34" s="12"/>
      <c r="G34" s="11"/>
    </row>
    <row r="35" spans="1:7" x14ac:dyDescent="0.25">
      <c r="A35" s="11"/>
      <c r="B35" s="27"/>
      <c r="C35" s="12"/>
      <c r="D35" s="12"/>
      <c r="E35" s="12"/>
      <c r="F35" s="12"/>
      <c r="G35" s="11"/>
    </row>
    <row r="36" spans="1:7" x14ac:dyDescent="0.25">
      <c r="A36" s="5"/>
      <c r="B36" s="24"/>
      <c r="C36" s="13"/>
      <c r="D36" s="13"/>
      <c r="E36" s="13"/>
      <c r="F36" s="13"/>
      <c r="G36" s="5"/>
    </row>
    <row r="37" spans="1:7" x14ac:dyDescent="0.25">
      <c r="A37" s="14"/>
      <c r="B37" s="28"/>
      <c r="C37" s="14"/>
      <c r="D37" s="14"/>
      <c r="E37" s="14"/>
      <c r="F37" s="14"/>
      <c r="G37" s="14"/>
    </row>
  </sheetData>
  <mergeCells count="1">
    <mergeCell ref="A16:E16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</dc:creator>
  <cp:lastModifiedBy>Anxhela Merko</cp:lastModifiedBy>
  <cp:lastPrinted>2016-03-17T17:06:42Z</cp:lastPrinted>
  <dcterms:created xsi:type="dcterms:W3CDTF">2016-03-15T18:20:29Z</dcterms:created>
  <dcterms:modified xsi:type="dcterms:W3CDTF">2016-03-23T17:52:46Z</dcterms:modified>
</cp:coreProperties>
</file>