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Temp\Internes Rechnungswesen und Controlling\"/>
    </mc:Choice>
  </mc:AlternateContent>
  <bookViews>
    <workbookView xWindow="11565" yWindow="4515" windowWidth="35280" windowHeight="19980" tabRatio="500"/>
  </bookViews>
  <sheets>
    <sheet name="Blat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6" i="1"/>
  <c r="D27" i="1"/>
  <c r="D28" i="1"/>
  <c r="D29" i="1"/>
  <c r="D25" i="1"/>
  <c r="G25" i="1"/>
  <c r="D31" i="1"/>
  <c r="D32" i="1"/>
  <c r="G24" i="1"/>
  <c r="D33" i="1"/>
  <c r="D34" i="1"/>
  <c r="D30" i="1"/>
  <c r="G26" i="1"/>
  <c r="D35" i="1"/>
  <c r="G27" i="1"/>
  <c r="G28" i="1"/>
  <c r="G29" i="1"/>
  <c r="G30" i="1"/>
  <c r="G21" i="1"/>
  <c r="G22" i="1"/>
  <c r="G23" i="1"/>
  <c r="G20" i="1"/>
  <c r="G31" i="1"/>
  <c r="G32" i="1"/>
  <c r="G33" i="1"/>
  <c r="G35" i="1"/>
  <c r="G36" i="1"/>
  <c r="F30" i="1"/>
  <c r="F29" i="1"/>
  <c r="F28" i="1"/>
  <c r="F27" i="1"/>
  <c r="F26" i="1"/>
  <c r="F25" i="1"/>
  <c r="D36" i="1"/>
</calcChain>
</file>

<file path=xl/sharedStrings.xml><?xml version="1.0" encoding="utf-8"?>
<sst xmlns="http://schemas.openxmlformats.org/spreadsheetml/2006/main" count="58" uniqueCount="46">
  <si>
    <t>Mtl. Vermög. Leistungen</t>
  </si>
  <si>
    <t>Zusätzliches Urlaubsgeld</t>
  </si>
  <si>
    <t>Tägliche Arbeitsstunden</t>
  </si>
  <si>
    <t>Weihnachtsgeld</t>
  </si>
  <si>
    <t>EntgeltFG-Erstattungshöhe</t>
  </si>
  <si>
    <t>Bezahlte Arbeitstage</t>
  </si>
  <si>
    <t>Rentenversicherung</t>
  </si>
  <si>
    <t>Feiertage</t>
  </si>
  <si>
    <t>Urlaubstage</t>
  </si>
  <si>
    <t>Bruttolohn für bezahlte Arbeitszeit</t>
  </si>
  <si>
    <t>Vermögenswirksame Leistungen</t>
  </si>
  <si>
    <t>Tarifliche Sonderzahlungen</t>
  </si>
  <si>
    <t xml:space="preserve">Bruttolohnsumme </t>
  </si>
  <si>
    <t>€</t>
  </si>
  <si>
    <t>Tage</t>
  </si>
  <si>
    <t>Stunden</t>
  </si>
  <si>
    <t>Gesetzlicher Arbeitgeberanteil für Sozialversicherung</t>
  </si>
  <si>
    <t>Krankenversicherung</t>
  </si>
  <si>
    <t>Arbeitslosenversicherung</t>
  </si>
  <si>
    <t>Pflegeversicherung</t>
  </si>
  <si>
    <t>Bruttostundenlohn</t>
  </si>
  <si>
    <t>Gesetzliche Personalzusatzkosten</t>
  </si>
  <si>
    <t>Betriebliche Personalzusatzkosten</t>
  </si>
  <si>
    <t>Unfallversicherung inkl Konkursausfall</t>
  </si>
  <si>
    <t>Umlage für Entgeltfortzahlung im Krankheitsfall</t>
  </si>
  <si>
    <t>Rückvergütung von Entgeltfortzahlungskosten</t>
  </si>
  <si>
    <t xml:space="preserve">Sonstige gesetzliche Arbeitgeberaufwendungen </t>
  </si>
  <si>
    <t>Unfalllversicherung</t>
  </si>
  <si>
    <t>Entgelt FG-Umlage</t>
  </si>
  <si>
    <t>Krankheitstage</t>
  </si>
  <si>
    <t xml:space="preserve">Gesamte Personalkosten </t>
  </si>
  <si>
    <t>Bruttolohn für ausgefalle, bezahlte Arbeitszeit</t>
  </si>
  <si>
    <t>kalkulierter Sonderurlaub</t>
  </si>
  <si>
    <t>tarifliche Urlaubstage</t>
  </si>
  <si>
    <t>durchschnittlicher Sonderurlaub</t>
  </si>
  <si>
    <t>durchschnittliche Krankheitstage</t>
  </si>
  <si>
    <t>anfallende Feiertage</t>
  </si>
  <si>
    <t>Lohnzusatzkosten</t>
  </si>
  <si>
    <t>tatsächliche Arbeitsstunden</t>
  </si>
  <si>
    <t>Lohnzusatzkosten pro Stunde</t>
  </si>
  <si>
    <t xml:space="preserve">Annahmen: </t>
  </si>
  <si>
    <t>Berechnung der Personalkosten:</t>
  </si>
  <si>
    <t>Berechnung der Lohnzusatzkosten:</t>
  </si>
  <si>
    <r>
      <t xml:space="preserve">Beispiel Lohnkostenberechnung: Dieses Beispiel dient der Illustration, die Prozentsätze und Verteilungen sind beispielhaft  entsprechen </t>
    </r>
    <r>
      <rPr>
        <b/>
        <sz val="12"/>
        <color rgb="FF3F3F76"/>
        <rFont val="Calibri"/>
        <scheme val="minor"/>
      </rPr>
      <t>nicht</t>
    </r>
    <r>
      <rPr>
        <sz val="12"/>
        <color rgb="FF3F3F76"/>
        <rFont val="Calibri"/>
        <family val="2"/>
        <scheme val="minor"/>
      </rPr>
      <t xml:space="preserve"> den aktuellen gesetzlichen Regelungen. </t>
    </r>
  </si>
  <si>
    <t>Aufschlag Lohnzusatzkosten</t>
  </si>
  <si>
    <t xml:space="preserve">Lohnkosten pro effektiver Arbeitsstunde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</si>
</sst>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0" fontId="1" fillId="3" borderId="0" xfId="20" applyNumberFormat="1" applyAlignment="1">
      <alignment horizontal="right"/>
    </xf>
    <xf numFmtId="10" fontId="1" fillId="3" borderId="0" xfId="20" applyNumberFormat="1"/>
    <xf numFmtId="9" fontId="1" fillId="3" borderId="0" xfId="20" applyNumberFormat="1"/>
    <xf numFmtId="0" fontId="1" fillId="3" borderId="0" xfId="20" applyAlignment="1">
      <alignment horizontal="right"/>
    </xf>
    <xf numFmtId="0" fontId="1" fillId="3" borderId="0" xfId="20" applyAlignment="1">
      <alignment horizontal="center"/>
    </xf>
    <xf numFmtId="9" fontId="1" fillId="3" borderId="0" xfId="20" applyNumberFormat="1" applyAlignment="1">
      <alignment horizontal="right"/>
    </xf>
    <xf numFmtId="0" fontId="1" fillId="3" borderId="0" xfId="20"/>
    <xf numFmtId="0" fontId="1" fillId="3" borderId="0" xfId="20" applyBorder="1"/>
    <xf numFmtId="0" fontId="1" fillId="4" borderId="0" xfId="21"/>
    <xf numFmtId="4" fontId="1" fillId="4" borderId="0" xfId="21" applyNumberFormat="1" applyAlignment="1">
      <alignment horizontal="right"/>
    </xf>
    <xf numFmtId="0" fontId="1" fillId="4" borderId="0" xfId="21" applyAlignment="1">
      <alignment horizontal="left" indent="1"/>
    </xf>
    <xf numFmtId="0" fontId="1" fillId="4" borderId="0" xfId="21" applyAlignment="1">
      <alignment horizontal="left" indent="2"/>
    </xf>
    <xf numFmtId="4" fontId="1" fillId="4" borderId="0" xfId="21" applyNumberFormat="1"/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0" fillId="5" borderId="0" xfId="0" applyFont="1" applyFill="1" applyAlignment="1">
      <alignment horizontal="left" indent="2"/>
    </xf>
    <xf numFmtId="0" fontId="2" fillId="4" borderId="0" xfId="21" applyFont="1" applyAlignment="1">
      <alignment horizontal="left"/>
    </xf>
    <xf numFmtId="4" fontId="2" fillId="4" borderId="0" xfId="21" applyNumberFormat="1" applyFont="1" applyAlignment="1">
      <alignment horizontal="right"/>
    </xf>
    <xf numFmtId="0" fontId="2" fillId="4" borderId="0" xfId="21" applyFont="1"/>
    <xf numFmtId="2" fontId="2" fillId="4" borderId="0" xfId="21" applyNumberFormat="1" applyFont="1"/>
    <xf numFmtId="9" fontId="2" fillId="4" borderId="0" xfId="21" applyNumberFormat="1" applyFont="1"/>
    <xf numFmtId="0" fontId="5" fillId="2" borderId="1" xfId="19" applyAlignment="1">
      <alignment wrapText="1"/>
    </xf>
  </cellXfs>
  <cellStyles count="22">
    <cellStyle name="20 % - Akzent3" xfId="20" builtinId="38"/>
    <cellStyle name="40 % - Akzent3" xfId="21" builtinId="39"/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Eingabe" xfId="19" builtinId="20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abSelected="1" showRuler="0" topLeftCell="A4" workbookViewId="0">
      <selection activeCell="H30" sqref="H30"/>
    </sheetView>
  </sheetViews>
  <sheetFormatPr baseColWidth="10" defaultRowHeight="15.75" x14ac:dyDescent="0.25"/>
  <cols>
    <col min="1" max="2" width="10.875" style="15"/>
    <col min="3" max="3" width="47" customWidth="1"/>
    <col min="4" max="4" width="22" customWidth="1"/>
    <col min="5" max="5" width="9.125" style="1" customWidth="1"/>
    <col min="6" max="6" width="43.375" customWidth="1"/>
    <col min="7" max="7" width="15.5" customWidth="1"/>
    <col min="8" max="19" width="10.875" style="15"/>
  </cols>
  <sheetData>
    <row r="1" spans="3:7" s="15" customFormat="1" x14ac:dyDescent="0.25">
      <c r="E1" s="16"/>
    </row>
    <row r="2" spans="3:7" ht="48.95" customHeight="1" x14ac:dyDescent="0.25">
      <c r="C2" s="25" t="s">
        <v>43</v>
      </c>
      <c r="D2" s="25"/>
      <c r="E2" s="25"/>
      <c r="F2" s="25"/>
      <c r="G2" s="25"/>
    </row>
    <row r="3" spans="3:7" s="15" customFormat="1" x14ac:dyDescent="0.25">
      <c r="E3" s="16"/>
    </row>
    <row r="4" spans="3:7" s="15" customFormat="1" x14ac:dyDescent="0.25">
      <c r="C4" s="17" t="s">
        <v>40</v>
      </c>
      <c r="E4" s="16"/>
    </row>
    <row r="5" spans="3:7" s="15" customFormat="1" x14ac:dyDescent="0.25">
      <c r="E5" s="16"/>
    </row>
    <row r="6" spans="3:7" x14ac:dyDescent="0.25">
      <c r="C6" s="9" t="s">
        <v>20</v>
      </c>
      <c r="D6" s="5">
        <v>11.84</v>
      </c>
      <c r="E6" s="6" t="s">
        <v>13</v>
      </c>
      <c r="F6" s="8" t="s">
        <v>6</v>
      </c>
      <c r="G6" s="2">
        <v>0.19500000000000001</v>
      </c>
    </row>
    <row r="7" spans="3:7" x14ac:dyDescent="0.25">
      <c r="C7" s="9" t="s">
        <v>2</v>
      </c>
      <c r="D7" s="5">
        <v>7.6</v>
      </c>
      <c r="E7" s="6" t="s">
        <v>15</v>
      </c>
      <c r="F7" s="8" t="s">
        <v>17</v>
      </c>
      <c r="G7" s="2">
        <v>0.14699999999999999</v>
      </c>
    </row>
    <row r="8" spans="3:7" x14ac:dyDescent="0.25">
      <c r="C8" s="9" t="s">
        <v>5</v>
      </c>
      <c r="D8" s="5">
        <v>261</v>
      </c>
      <c r="E8" s="6" t="s">
        <v>14</v>
      </c>
      <c r="F8" s="8" t="s">
        <v>19</v>
      </c>
      <c r="G8" s="2">
        <v>1.7000000000000001E-2</v>
      </c>
    </row>
    <row r="9" spans="3:7" x14ac:dyDescent="0.25">
      <c r="C9" s="9" t="s">
        <v>0</v>
      </c>
      <c r="D9" s="5">
        <v>28</v>
      </c>
      <c r="E9" s="6" t="s">
        <v>13</v>
      </c>
      <c r="F9" s="8" t="s">
        <v>18</v>
      </c>
      <c r="G9" s="2">
        <v>6.5000000000000002E-2</v>
      </c>
    </row>
    <row r="10" spans="3:7" x14ac:dyDescent="0.25">
      <c r="C10" s="9" t="s">
        <v>1</v>
      </c>
      <c r="D10" s="7">
        <v>0.3</v>
      </c>
      <c r="E10" s="6"/>
      <c r="F10" s="8" t="s">
        <v>27</v>
      </c>
      <c r="G10" s="3">
        <v>2.4E-2</v>
      </c>
    </row>
    <row r="11" spans="3:7" x14ac:dyDescent="0.25">
      <c r="C11" s="9" t="s">
        <v>3</v>
      </c>
      <c r="D11" s="7">
        <v>0.49</v>
      </c>
      <c r="E11" s="6"/>
      <c r="F11" s="8" t="s">
        <v>28</v>
      </c>
      <c r="G11" s="3">
        <v>2.9000000000000001E-2</v>
      </c>
    </row>
    <row r="12" spans="3:7" x14ac:dyDescent="0.25">
      <c r="C12" s="9" t="s">
        <v>8</v>
      </c>
      <c r="D12" s="5">
        <v>30</v>
      </c>
      <c r="E12" s="6" t="s">
        <v>14</v>
      </c>
      <c r="F12" s="8" t="s">
        <v>4</v>
      </c>
      <c r="G12" s="4">
        <v>0.7</v>
      </c>
    </row>
    <row r="13" spans="3:7" x14ac:dyDescent="0.25">
      <c r="C13" s="9" t="s">
        <v>29</v>
      </c>
      <c r="D13" s="5">
        <v>17</v>
      </c>
      <c r="E13" s="6" t="s">
        <v>14</v>
      </c>
      <c r="F13" s="8" t="s">
        <v>21</v>
      </c>
      <c r="G13" s="4">
        <v>0.01</v>
      </c>
    </row>
    <row r="14" spans="3:7" x14ac:dyDescent="0.25">
      <c r="C14" s="9" t="s">
        <v>7</v>
      </c>
      <c r="D14" s="5">
        <v>10</v>
      </c>
      <c r="E14" s="6" t="s">
        <v>14</v>
      </c>
      <c r="F14" s="8" t="s">
        <v>22</v>
      </c>
      <c r="G14" s="4">
        <v>0.03</v>
      </c>
    </row>
    <row r="15" spans="3:7" x14ac:dyDescent="0.25">
      <c r="C15" s="9" t="s">
        <v>32</v>
      </c>
      <c r="D15" s="8">
        <v>2</v>
      </c>
      <c r="E15" s="6" t="s">
        <v>14</v>
      </c>
      <c r="F15" s="8"/>
      <c r="G15" s="8"/>
    </row>
    <row r="16" spans="3:7" x14ac:dyDescent="0.25">
      <c r="C16" s="15"/>
      <c r="D16" s="15"/>
      <c r="E16" s="16"/>
      <c r="F16" s="15"/>
      <c r="G16" s="15"/>
    </row>
    <row r="17" spans="3:7" x14ac:dyDescent="0.25">
      <c r="C17" s="15"/>
      <c r="D17" s="15"/>
      <c r="E17" s="16"/>
      <c r="F17" s="15"/>
      <c r="G17" s="15"/>
    </row>
    <row r="18" spans="3:7" x14ac:dyDescent="0.25">
      <c r="C18" s="17" t="s">
        <v>41</v>
      </c>
      <c r="D18" s="17"/>
      <c r="E18" s="18"/>
      <c r="F18" s="17" t="s">
        <v>42</v>
      </c>
      <c r="G18" s="15"/>
    </row>
    <row r="19" spans="3:7" x14ac:dyDescent="0.25">
      <c r="C19" s="15"/>
      <c r="D19" s="15"/>
      <c r="E19" s="16"/>
      <c r="F19" s="15"/>
      <c r="G19" s="15"/>
    </row>
    <row r="20" spans="3:7" x14ac:dyDescent="0.25">
      <c r="C20" s="10" t="s">
        <v>9</v>
      </c>
      <c r="D20" s="11">
        <f>+D6*D7*D8</f>
        <v>23485.823999999997</v>
      </c>
      <c r="E20" s="16"/>
      <c r="F20" s="10" t="s">
        <v>31</v>
      </c>
      <c r="G20" s="11">
        <f>SUM(G21:G24)</f>
        <v>5309.0559999999996</v>
      </c>
    </row>
    <row r="21" spans="3:7" x14ac:dyDescent="0.25">
      <c r="C21" s="10" t="s">
        <v>10</v>
      </c>
      <c r="D21" s="11">
        <f>D9*12</f>
        <v>336</v>
      </c>
      <c r="E21" s="16"/>
      <c r="F21" s="12" t="s">
        <v>36</v>
      </c>
      <c r="G21" s="11">
        <f>D6*D7*D14</f>
        <v>899.83999999999992</v>
      </c>
    </row>
    <row r="22" spans="3:7" x14ac:dyDescent="0.25">
      <c r="C22" s="10" t="s">
        <v>1</v>
      </c>
      <c r="D22" s="11">
        <f>D6*D7*D12*D10</f>
        <v>809.85599999999999</v>
      </c>
      <c r="E22" s="16"/>
      <c r="F22" s="12" t="s">
        <v>33</v>
      </c>
      <c r="G22" s="11">
        <f>D6*D7*D12</f>
        <v>2699.52</v>
      </c>
    </row>
    <row r="23" spans="3:7" x14ac:dyDescent="0.25">
      <c r="C23" s="10" t="s">
        <v>11</v>
      </c>
      <c r="D23" s="11">
        <f>D20/12*D11</f>
        <v>959.00447999999994</v>
      </c>
      <c r="E23" s="16"/>
      <c r="F23" s="12" t="s">
        <v>34</v>
      </c>
      <c r="G23" s="11">
        <f>D15*D6*D7</f>
        <v>179.96799999999999</v>
      </c>
    </row>
    <row r="24" spans="3:7" x14ac:dyDescent="0.25">
      <c r="C24" s="22" t="s">
        <v>12</v>
      </c>
      <c r="D24" s="21">
        <f>SUM(D20:D23)</f>
        <v>25590.684479999996</v>
      </c>
      <c r="E24" s="16"/>
      <c r="F24" s="12" t="s">
        <v>35</v>
      </c>
      <c r="G24" s="11">
        <f>D13*D6*D7</f>
        <v>1529.7279999999998</v>
      </c>
    </row>
    <row r="25" spans="3:7" x14ac:dyDescent="0.25">
      <c r="C25" s="12" t="s">
        <v>16</v>
      </c>
      <c r="D25" s="11">
        <f>SUM(D26:D29)</f>
        <v>5425.2251097599983</v>
      </c>
      <c r="E25" s="16"/>
      <c r="F25" s="10" t="str">
        <f>+C25</f>
        <v>Gesetzlicher Arbeitgeberanteil für Sozialversicherung</v>
      </c>
      <c r="G25" s="11">
        <f>+D25</f>
        <v>5425.2251097599983</v>
      </c>
    </row>
    <row r="26" spans="3:7" x14ac:dyDescent="0.25">
      <c r="C26" s="13" t="s">
        <v>6</v>
      </c>
      <c r="D26" s="11">
        <f>G6/2*$D$24</f>
        <v>2495.0917367999996</v>
      </c>
      <c r="E26" s="16"/>
      <c r="F26" s="10" t="str">
        <f>+C30</f>
        <v>Gesetzliche Personalzusatzkosten</v>
      </c>
      <c r="G26" s="11">
        <f>+D30</f>
        <v>541.40352224000014</v>
      </c>
    </row>
    <row r="27" spans="3:7" x14ac:dyDescent="0.25">
      <c r="C27" s="13" t="s">
        <v>17</v>
      </c>
      <c r="D27" s="11">
        <f>G7/2*$D$24</f>
        <v>1880.9153092799995</v>
      </c>
      <c r="E27" s="16"/>
      <c r="F27" s="10" t="str">
        <f>+C35</f>
        <v>Betriebliche Personalzusatzkosten</v>
      </c>
      <c r="G27" s="11">
        <f>+D35</f>
        <v>767.72053439999991</v>
      </c>
    </row>
    <row r="28" spans="3:7" x14ac:dyDescent="0.25">
      <c r="C28" s="13" t="s">
        <v>18</v>
      </c>
      <c r="D28" s="11">
        <f>G8/2*$D$24</f>
        <v>217.52081808</v>
      </c>
      <c r="E28" s="16"/>
      <c r="F28" s="10" t="str">
        <f t="shared" ref="F28:G30" si="0">+C21</f>
        <v>Vermögenswirksame Leistungen</v>
      </c>
      <c r="G28" s="11">
        <f t="shared" si="0"/>
        <v>336</v>
      </c>
    </row>
    <row r="29" spans="3:7" x14ac:dyDescent="0.25">
      <c r="C29" s="13" t="s">
        <v>19</v>
      </c>
      <c r="D29" s="11">
        <f>G9/2*$D$24</f>
        <v>831.69724559999986</v>
      </c>
      <c r="E29" s="16"/>
      <c r="F29" s="10" t="str">
        <f t="shared" si="0"/>
        <v>Zusätzliches Urlaubsgeld</v>
      </c>
      <c r="G29" s="11">
        <f t="shared" si="0"/>
        <v>809.85599999999999</v>
      </c>
    </row>
    <row r="30" spans="3:7" x14ac:dyDescent="0.25">
      <c r="C30" s="12" t="s">
        <v>21</v>
      </c>
      <c r="D30" s="11">
        <f>SUM(D31:D34)</f>
        <v>541.40352224000014</v>
      </c>
      <c r="E30" s="16"/>
      <c r="F30" s="14" t="str">
        <f t="shared" si="0"/>
        <v>Tarifliche Sonderzahlungen</v>
      </c>
      <c r="G30" s="11">
        <f t="shared" si="0"/>
        <v>959.00447999999994</v>
      </c>
    </row>
    <row r="31" spans="3:7" x14ac:dyDescent="0.25">
      <c r="C31" s="13" t="s">
        <v>23</v>
      </c>
      <c r="D31" s="11">
        <f>+G10*D24</f>
        <v>614.17642751999995</v>
      </c>
      <c r="E31" s="16"/>
      <c r="F31" s="22" t="s">
        <v>37</v>
      </c>
      <c r="G31" s="21">
        <f>SUM(G25:G30)+G20</f>
        <v>14148.265646399996</v>
      </c>
    </row>
    <row r="32" spans="3:7" x14ac:dyDescent="0.25">
      <c r="C32" s="13" t="s">
        <v>24</v>
      </c>
      <c r="D32" s="11">
        <f>+G11*D24</f>
        <v>742.12984991999997</v>
      </c>
      <c r="E32" s="16"/>
      <c r="F32" s="10" t="s">
        <v>38</v>
      </c>
      <c r="G32" s="10">
        <f>(D8-D12-D13-D14-D15)*D7</f>
        <v>1535.1999999999998</v>
      </c>
    </row>
    <row r="33" spans="3:7" x14ac:dyDescent="0.25">
      <c r="C33" s="13" t="s">
        <v>25</v>
      </c>
      <c r="D33" s="11">
        <f>-G12*G24</f>
        <v>-1070.8095999999998</v>
      </c>
      <c r="E33" s="16"/>
      <c r="F33" s="22" t="s">
        <v>39</v>
      </c>
      <c r="G33" s="23">
        <f>G31/G32</f>
        <v>9.2159104002084398</v>
      </c>
    </row>
    <row r="34" spans="3:7" ht="17.100000000000001" customHeight="1" x14ac:dyDescent="0.25">
      <c r="C34" s="13" t="s">
        <v>26</v>
      </c>
      <c r="D34" s="11">
        <f>D24*G13</f>
        <v>255.90684479999996</v>
      </c>
      <c r="E34" s="16"/>
      <c r="F34" s="15"/>
      <c r="G34" s="15"/>
    </row>
    <row r="35" spans="3:7" x14ac:dyDescent="0.25">
      <c r="C35" s="12" t="s">
        <v>22</v>
      </c>
      <c r="D35" s="11">
        <f>+G14*D24</f>
        <v>767.72053439999991</v>
      </c>
      <c r="E35" s="16"/>
      <c r="F35" s="22" t="s">
        <v>45</v>
      </c>
      <c r="G35" s="23">
        <f>G33+D6</f>
        <v>21.05591040020844</v>
      </c>
    </row>
    <row r="36" spans="3:7" x14ac:dyDescent="0.25">
      <c r="C36" s="20" t="s">
        <v>30</v>
      </c>
      <c r="D36" s="21">
        <f>D35+D30+D25+D24</f>
        <v>32325.033646399996</v>
      </c>
      <c r="E36" s="16"/>
      <c r="F36" s="22" t="s">
        <v>44</v>
      </c>
      <c r="G36" s="24">
        <f>G35/D6-1</f>
        <v>0.77837081082841553</v>
      </c>
    </row>
    <row r="37" spans="3:7" s="15" customFormat="1" x14ac:dyDescent="0.25">
      <c r="C37" s="19"/>
      <c r="E37" s="16"/>
    </row>
    <row r="38" spans="3:7" s="15" customFormat="1" x14ac:dyDescent="0.25">
      <c r="E38" s="16"/>
    </row>
    <row r="39" spans="3:7" s="15" customFormat="1" x14ac:dyDescent="0.25">
      <c r="E39" s="16"/>
    </row>
    <row r="40" spans="3:7" s="15" customFormat="1" x14ac:dyDescent="0.25">
      <c r="E40" s="16"/>
    </row>
    <row r="41" spans="3:7" s="15" customFormat="1" x14ac:dyDescent="0.25">
      <c r="E41" s="16"/>
    </row>
    <row r="42" spans="3:7" s="15" customFormat="1" x14ac:dyDescent="0.25">
      <c r="E42" s="16"/>
    </row>
    <row r="43" spans="3:7" s="15" customFormat="1" x14ac:dyDescent="0.25">
      <c r="E43" s="16"/>
    </row>
    <row r="44" spans="3:7" s="15" customFormat="1" x14ac:dyDescent="0.25">
      <c r="E44" s="16"/>
    </row>
    <row r="45" spans="3:7" s="15" customFormat="1" x14ac:dyDescent="0.25">
      <c r="E45" s="16"/>
    </row>
    <row r="46" spans="3:7" s="15" customFormat="1" x14ac:dyDescent="0.25">
      <c r="E46" s="16"/>
    </row>
    <row r="47" spans="3:7" s="15" customFormat="1" x14ac:dyDescent="0.25">
      <c r="E47" s="16"/>
    </row>
    <row r="48" spans="3:7" s="15" customFormat="1" x14ac:dyDescent="0.25">
      <c r="E48" s="16"/>
    </row>
    <row r="49" spans="5:5" s="15" customFormat="1" x14ac:dyDescent="0.25">
      <c r="E49" s="16"/>
    </row>
    <row r="50" spans="5:5" s="15" customFormat="1" x14ac:dyDescent="0.25">
      <c r="E50" s="16"/>
    </row>
    <row r="51" spans="5:5" s="15" customFormat="1" x14ac:dyDescent="0.25">
      <c r="E51" s="16"/>
    </row>
    <row r="52" spans="5:5" s="15" customFormat="1" x14ac:dyDescent="0.25">
      <c r="E52" s="16"/>
    </row>
    <row r="53" spans="5:5" s="15" customFormat="1" x14ac:dyDescent="0.25">
      <c r="E53" s="16"/>
    </row>
    <row r="54" spans="5:5" s="15" customFormat="1" x14ac:dyDescent="0.25">
      <c r="E54" s="16"/>
    </row>
    <row r="55" spans="5:5" s="15" customFormat="1" x14ac:dyDescent="0.25">
      <c r="E55" s="16"/>
    </row>
    <row r="56" spans="5:5" s="15" customFormat="1" x14ac:dyDescent="0.25">
      <c r="E56" s="16"/>
    </row>
    <row r="57" spans="5:5" s="15" customFormat="1" x14ac:dyDescent="0.25">
      <c r="E57" s="16"/>
    </row>
    <row r="58" spans="5:5" s="15" customFormat="1" x14ac:dyDescent="0.25">
      <c r="E58" s="16"/>
    </row>
    <row r="59" spans="5:5" s="15" customFormat="1" x14ac:dyDescent="0.25">
      <c r="E59" s="16"/>
    </row>
    <row r="60" spans="5:5" s="15" customFormat="1" x14ac:dyDescent="0.25">
      <c r="E60" s="16"/>
    </row>
    <row r="61" spans="5:5" s="15" customFormat="1" x14ac:dyDescent="0.25">
      <c r="E61" s="16"/>
    </row>
    <row r="62" spans="5:5" s="15" customFormat="1" x14ac:dyDescent="0.25">
      <c r="E62" s="16"/>
    </row>
    <row r="63" spans="5:5" s="15" customFormat="1" x14ac:dyDescent="0.25">
      <c r="E63" s="16"/>
    </row>
    <row r="64" spans="5:5" s="15" customFormat="1" x14ac:dyDescent="0.25">
      <c r="E64" s="16"/>
    </row>
    <row r="65" spans="5:5" s="15" customFormat="1" x14ac:dyDescent="0.25">
      <c r="E65" s="16"/>
    </row>
    <row r="66" spans="5:5" s="15" customFormat="1" x14ac:dyDescent="0.25">
      <c r="E66" s="16"/>
    </row>
    <row r="67" spans="5:5" s="15" customFormat="1" x14ac:dyDescent="0.25">
      <c r="E67" s="16"/>
    </row>
    <row r="68" spans="5:5" s="15" customFormat="1" x14ac:dyDescent="0.25">
      <c r="E68" s="16"/>
    </row>
    <row r="69" spans="5:5" s="15" customFormat="1" x14ac:dyDescent="0.25">
      <c r="E69" s="16"/>
    </row>
    <row r="70" spans="5:5" s="15" customFormat="1" x14ac:dyDescent="0.25">
      <c r="E70" s="16"/>
    </row>
    <row r="71" spans="5:5" s="15" customFormat="1" x14ac:dyDescent="0.25">
      <c r="E71" s="16"/>
    </row>
    <row r="72" spans="5:5" s="15" customFormat="1" x14ac:dyDescent="0.25">
      <c r="E72" s="16"/>
    </row>
    <row r="73" spans="5:5" s="15" customFormat="1" x14ac:dyDescent="0.25">
      <c r="E73" s="16"/>
    </row>
    <row r="74" spans="5:5" s="15" customFormat="1" x14ac:dyDescent="0.25">
      <c r="E74" s="16"/>
    </row>
    <row r="75" spans="5:5" s="15" customFormat="1" x14ac:dyDescent="0.25">
      <c r="E75" s="16"/>
    </row>
    <row r="76" spans="5:5" s="15" customFormat="1" x14ac:dyDescent="0.25">
      <c r="E76" s="16"/>
    </row>
  </sheetData>
  <mergeCells count="1">
    <mergeCell ref="C2:G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Thamm</dc:creator>
  <cp:lastModifiedBy>Thamm, René</cp:lastModifiedBy>
  <dcterms:created xsi:type="dcterms:W3CDTF">2015-04-22T17:41:32Z</dcterms:created>
  <dcterms:modified xsi:type="dcterms:W3CDTF">2015-10-19T09:49:28Z</dcterms:modified>
</cp:coreProperties>
</file>