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BB1C00C2-E148-4F57-83A3-F63881DAACBC}" xr6:coauthVersionLast="45" xr6:coauthVersionMax="45" xr10:uidLastSave="{00000000-0000-0000-0000-000000000000}"/>
  <bookViews>
    <workbookView xWindow="705" yWindow="705" windowWidth="16200" windowHeight="9398" tabRatio="966" activeTab="1" xr2:uid="{00000000-000D-0000-FFFF-FFFF00000000}"/>
  </bookViews>
  <sheets>
    <sheet name="Information" sheetId="37" r:id="rId1"/>
    <sheet name="Skritt ind kür" sheetId="44" r:id="rId2"/>
    <sheet name="Häst, individuell" sheetId="43" r:id="rId3"/>
    <sheet name="Individuell minior grund D" sheetId="39" r:id="rId4"/>
    <sheet name="Individuell junior grund B" sheetId="24" r:id="rId5"/>
    <sheet name="Individuell senior grund C" sheetId="26" r:id="rId6"/>
    <sheet name="Ind kür tekn minior" sheetId="38" r:id="rId7"/>
    <sheet name="Ind kür tekn junior" sheetId="40" r:id="rId8"/>
    <sheet name="Ind kür tekn senior" sheetId="33" r:id="rId9"/>
    <sheet name="Ind kür artistisk minior" sheetId="42" r:id="rId10"/>
    <sheet name="Ind kür artistisk junior" sheetId="41" r:id="rId11"/>
    <sheet name="Ind kür artistisk senior" sheetId="34" r:id="rId12"/>
    <sheet name="Individuell tekniska övningar" sheetId="35" r:id="rId13"/>
    <sheet name="Individuellt tekniskt artistisk" sheetId="36" r:id="rId14"/>
  </sheets>
  <externalReferences>
    <externalReference r:id="rId15"/>
  </externalReferences>
  <definedNames>
    <definedName name="Antal_tävlingsdagar">[1]Information!$H$5</definedName>
    <definedName name="armnr" localSheetId="2">'Häst, individuell'!$L$6</definedName>
    <definedName name="armnr" localSheetId="10">'Ind kür artistisk junior'!$L$7</definedName>
    <definedName name="armnr" localSheetId="9">'Ind kür artistisk minior'!$L$7</definedName>
    <definedName name="armnr" localSheetId="11">'Ind kür artistisk senior'!$L$7</definedName>
    <definedName name="armnr" localSheetId="7">'Ind kür tekn junior'!$L$7</definedName>
    <definedName name="armnr" localSheetId="6">'Ind kür tekn minior'!$L$7</definedName>
    <definedName name="armnr" localSheetId="8">'Ind kür tekn senior'!$L$7</definedName>
    <definedName name="armnr" localSheetId="4">'Individuell junior grund B'!$L$7</definedName>
    <definedName name="armnr" localSheetId="3">'Individuell minior grund D'!$L$7</definedName>
    <definedName name="armnr" localSheetId="5">'Individuell senior grund C'!$L$7</definedName>
    <definedName name="armnr" localSheetId="12">'Individuell tekniska övningar'!$L$7</definedName>
    <definedName name="armnr" localSheetId="13">'Individuellt tekniskt artistisk'!$L$8</definedName>
    <definedName name="armnr" localSheetId="1">'Skritt ind kür'!$K$7</definedName>
    <definedName name="bord" localSheetId="2">'Häst, individuell'!$L$2</definedName>
    <definedName name="bord" localSheetId="10">'Ind kür artistisk junior'!$L$3</definedName>
    <definedName name="bord" localSheetId="9">'Ind kür artistisk minior'!$L$3</definedName>
    <definedName name="bord" localSheetId="11">'Ind kür artistisk senior'!$L$3</definedName>
    <definedName name="bord" localSheetId="7">'Ind kür tekn junior'!$L$3</definedName>
    <definedName name="bord" localSheetId="6">'Ind kür tekn minior'!$L$3</definedName>
    <definedName name="bord" localSheetId="8">'Ind kür tekn senior'!$L$3</definedName>
    <definedName name="bord" localSheetId="4">'Individuell junior grund B'!$L$3</definedName>
    <definedName name="bord" localSheetId="3">'Individuell minior grund D'!$L$3</definedName>
    <definedName name="bord" localSheetId="5">'Individuell senior grund C'!$L$3</definedName>
    <definedName name="bord" localSheetId="12">'Individuell tekniska övningar'!$L$3</definedName>
    <definedName name="bord" localSheetId="13">'Individuellt tekniskt artistisk'!$L$4</definedName>
    <definedName name="bord" localSheetId="1">'Skritt ind kür'!$K$3</definedName>
    <definedName name="datum" localSheetId="2">'Häst, individuell'!$C$3</definedName>
    <definedName name="datum" localSheetId="10">'Ind kür artistisk junior'!$C$4</definedName>
    <definedName name="datum" localSheetId="9">'Ind kür artistisk minior'!$C$4</definedName>
    <definedName name="datum" localSheetId="11">'Ind kür artistisk senior'!$C$4</definedName>
    <definedName name="datum" localSheetId="7">'Ind kür tekn junior'!$C$4</definedName>
    <definedName name="datum" localSheetId="6">'Ind kür tekn minior'!$C$4</definedName>
    <definedName name="datum" localSheetId="8">'Ind kür tekn senior'!$C$4</definedName>
    <definedName name="datum" localSheetId="4">'Individuell junior grund B'!$C$4</definedName>
    <definedName name="datum" localSheetId="3">'Individuell minior grund D'!$C$4</definedName>
    <definedName name="datum" localSheetId="5">'Individuell senior grund C'!$C$4</definedName>
    <definedName name="datum" localSheetId="12">'Individuell tekniska övningar'!$C$4</definedName>
    <definedName name="datum" localSheetId="13">'Individuellt tekniskt artistisk'!$C$4</definedName>
    <definedName name="datum" localSheetId="1">'Skritt ind kür'!$C$4</definedName>
    <definedName name="domare" localSheetId="2">'Häst, individuell'!$C$33</definedName>
    <definedName name="domare" localSheetId="10">'Ind kür artistisk junior'!$C$27</definedName>
    <definedName name="domare" localSheetId="9">'Ind kür artistisk minior'!$C$27</definedName>
    <definedName name="domare" localSheetId="11">'Ind kür artistisk senior'!$C$27</definedName>
    <definedName name="domare" localSheetId="7">'Ind kür tekn junior'!$C$37</definedName>
    <definedName name="domare" localSheetId="6">'Ind kür tekn minior'!$C$37</definedName>
    <definedName name="domare" localSheetId="8">'Ind kür tekn senior'!$C$37</definedName>
    <definedName name="domare" localSheetId="4">'Individuell junior grund B'!$C$32</definedName>
    <definedName name="domare" localSheetId="3">'Individuell minior grund D'!$C$32</definedName>
    <definedName name="domare" localSheetId="5">'Individuell senior grund C'!$C$32</definedName>
    <definedName name="domare" localSheetId="12">'Individuell tekniska övningar'!$C$34</definedName>
    <definedName name="domare" localSheetId="13">'Individuellt tekniskt artistisk'!$C$28</definedName>
    <definedName name="domare" localSheetId="1">'Skritt ind kür'!$B$39</definedName>
    <definedName name="Hästpoäng" localSheetId="1">'Skritt ind kür'!$K$20</definedName>
    <definedName name="id" localSheetId="2">'Häst, individuell'!$U$1</definedName>
    <definedName name="id" localSheetId="10">'Ind kür artistisk junior'!$U$1</definedName>
    <definedName name="id" localSheetId="9">'Ind kür artistisk minior'!$U$1</definedName>
    <definedName name="id" localSheetId="11">'Ind kür artistisk senior'!$U$1</definedName>
    <definedName name="id" localSheetId="7">'Ind kür tekn junior'!$U$1</definedName>
    <definedName name="id" localSheetId="6">'Ind kür tekn minior'!$U$1</definedName>
    <definedName name="id" localSheetId="8">'Ind kür tekn senior'!$U$1</definedName>
    <definedName name="id" localSheetId="4">'Individuell junior grund B'!$U$1</definedName>
    <definedName name="id" localSheetId="3">'Individuell minior grund D'!$U$1</definedName>
    <definedName name="id" localSheetId="5">'Individuell senior grund C'!$U$1</definedName>
    <definedName name="id" localSheetId="12">'Individuell tekniska övningar'!$U$1</definedName>
    <definedName name="id" localSheetId="13">'Individuellt tekniskt artistisk'!$U$1</definedName>
    <definedName name="id" localSheetId="1">'Skritt ind kür'!$L$1</definedName>
    <definedName name="klass" localSheetId="2">'Häst, individuell'!$L$3</definedName>
    <definedName name="klass" localSheetId="10">'Ind kür artistisk junior'!$L$4</definedName>
    <definedName name="klass" localSheetId="9">'Ind kür artistisk minior'!$L$4</definedName>
    <definedName name="klass" localSheetId="11">'Ind kür artistisk senior'!$L$4</definedName>
    <definedName name="klass" localSheetId="7">'Ind kür tekn junior'!$L$4</definedName>
    <definedName name="klass" localSheetId="6">'Ind kür tekn minior'!$L$4</definedName>
    <definedName name="klass" localSheetId="8">'Ind kür tekn senior'!$L$4</definedName>
    <definedName name="klass" localSheetId="4">'Individuell junior grund B'!$L$4</definedName>
    <definedName name="klass" localSheetId="3">'Individuell minior grund D'!$L$4</definedName>
    <definedName name="klass" localSheetId="5">'Individuell senior grund C'!$L$4</definedName>
    <definedName name="klass" localSheetId="12">'Individuell tekniska övningar'!$L$4</definedName>
    <definedName name="klass" localSheetId="13">'Individuellt tekniskt artistisk'!$L$5</definedName>
    <definedName name="klass" localSheetId="1">'Skritt ind kür'!$K$4</definedName>
    <definedName name="moment" localSheetId="2">'Häst, individuell'!$L$4</definedName>
    <definedName name="moment" localSheetId="10">'Ind kür artistisk junior'!$L$5</definedName>
    <definedName name="moment" localSheetId="9">'Ind kür artistisk minior'!$L$5</definedName>
    <definedName name="moment" localSheetId="11">'Ind kür artistisk senior'!$L$5</definedName>
    <definedName name="moment" localSheetId="7">'Ind kür tekn junior'!$L$5</definedName>
    <definedName name="moment" localSheetId="6">'Ind kür tekn minior'!$L$5</definedName>
    <definedName name="moment" localSheetId="8">'Ind kür tekn senior'!$L$5</definedName>
    <definedName name="moment" localSheetId="4">'Individuell junior grund B'!$L$5</definedName>
    <definedName name="moment" localSheetId="3">'Individuell minior grund D'!$L$5</definedName>
    <definedName name="moment" localSheetId="5">'Individuell senior grund C'!$L$5</definedName>
    <definedName name="moment" localSheetId="12">'Individuell tekniska övningar'!$L$5</definedName>
    <definedName name="moment" localSheetId="13">'Individuellt tekniskt artistisk'!$L$6</definedName>
    <definedName name="moment" localSheetId="1">'Skritt ind kür'!$K$5</definedName>
    <definedName name="result" localSheetId="2">'Häst, individuell'!$K$25</definedName>
    <definedName name="result" localSheetId="10">'Ind kür artistisk junior'!$L$23</definedName>
    <definedName name="result" localSheetId="9">'Ind kür artistisk minior'!$L$23</definedName>
    <definedName name="result" localSheetId="11">'Ind kür artistisk senior'!$L$23</definedName>
    <definedName name="result" localSheetId="7">'Ind kür tekn junior'!$L$33</definedName>
    <definedName name="result" localSheetId="6">'Ind kür tekn minior'!$L$33</definedName>
    <definedName name="result" localSheetId="8">'Ind kür tekn senior'!$L$33</definedName>
    <definedName name="result" localSheetId="4">'Individuell junior grund B'!$L$27</definedName>
    <definedName name="result" localSheetId="3">'Individuell minior grund D'!$L$26</definedName>
    <definedName name="result" localSheetId="5">'Individuell senior grund C'!$L$27</definedName>
    <definedName name="result" localSheetId="12">'Individuell tekniska övningar'!$L$30</definedName>
    <definedName name="result" localSheetId="13">'Individuellt tekniskt artistisk'!$L$24</definedName>
    <definedName name="result" localSheetId="1">'Skritt ind kür'!$K$35</definedName>
    <definedName name="_xlnm.Print_Area" localSheetId="2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4" l="1"/>
  <c r="G24" i="44" s="1"/>
  <c r="H32" i="44" s="1"/>
  <c r="K32" i="44" s="1"/>
  <c r="K18" i="44"/>
  <c r="K17" i="44"/>
  <c r="K14" i="44"/>
  <c r="K20" i="44" s="1"/>
  <c r="H33" i="44" s="1"/>
  <c r="K33" i="44" s="1"/>
  <c r="K34" i="44" l="1"/>
  <c r="K35" i="44" s="1"/>
  <c r="K23" i="43" l="1"/>
  <c r="L22" i="43" s="1"/>
  <c r="K21" i="43"/>
  <c r="L18" i="43"/>
  <c r="L12" i="43"/>
  <c r="K12" i="43"/>
  <c r="K25" i="43" l="1"/>
  <c r="L18" i="34"/>
  <c r="L17" i="34"/>
  <c r="L16" i="34"/>
  <c r="L18" i="42"/>
  <c r="L17" i="42"/>
  <c r="L16" i="42"/>
  <c r="L15" i="42"/>
  <c r="L14" i="42"/>
  <c r="I26" i="38"/>
  <c r="L18" i="41"/>
  <c r="L17" i="41"/>
  <c r="L16" i="41"/>
  <c r="L23" i="42" l="1"/>
  <c r="L15" i="41"/>
  <c r="L14" i="41"/>
  <c r="L23" i="41" l="1"/>
  <c r="L19" i="42"/>
  <c r="L19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</calcChain>
</file>

<file path=xl/sharedStrings.xml><?xml version="1.0" encoding="utf-8"?>
<sst xmlns="http://schemas.openxmlformats.org/spreadsheetml/2006/main" count="760" uniqueCount="211">
  <si>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</si>
  <si>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</si>
  <si>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</si>
  <si>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</si>
  <si>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</si>
  <si>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</si>
  <si>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</si>
  <si>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</si>
  <si>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</si>
  <si>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</si>
  <si>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</si>
  <si>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</si>
  <si>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</si>
  <si>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</si>
  <si>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</si>
  <si>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</si>
  <si>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</si>
  <si>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</si>
  <si>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</si>
  <si>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</si>
  <si>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</si>
  <si>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</si>
  <si>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</si>
  <si>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</si>
  <si>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</si>
  <si>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</si>
  <si>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</si>
  <si>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</si>
  <si>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</si>
  <si>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</si>
  <si>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</si>
  <si>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</si>
  <si>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</si>
  <si>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</si>
  <si>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</si>
  <si>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</si>
  <si>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</si>
  <si>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</si>
  <si>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</si>
  <si>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</si>
  <si>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</si>
  <si>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</si>
  <si>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</si>
  <si>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</si>
  <si>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</si>
  <si>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</si>
  <si>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</si>
  <si>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</si>
  <si>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</si>
  <si>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</si>
  <si>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</si>
  <si>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</si>
  <si>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</si>
  <si>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</si>
  <si>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</si>
  <si>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</si>
  <si>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</si>
  <si>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</si>
  <si>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</si>
  <si>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</si>
  <si>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</si>
  <si>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</si>
  <si>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</si>
  <si>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</si>
  <si>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</si>
  <si>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</si>
  <si>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</si>
  <si>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</si>
  <si>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</si>
  <si>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</si>
  <si>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</si>
  <si>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</si>
  <si>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</si>
  <si>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</si>
  <si>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</si>
  <si>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</si>
  <si>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</si>
  <si>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</si>
  <si>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</si>
  <si>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</si>
  <si>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</si>
  <si>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</si>
  <si>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</si>
  <si>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</si>
  <si>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</si>
  <si>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</si>
  <si>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</si>
  <si>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</si>
  <si>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</si>
  <si>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</si>
  <si>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</si>
  <si>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</si>
  <si>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</si>
  <si>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</si>
  <si>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</si>
  <si>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</si>
  <si>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</si>
  <si>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</si>
  <si>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</si>
  <si>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</si>
  <si>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</si>
  <si>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</si>
  <si>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</si>
  <si>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</si>
  <si>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</si>
  <si>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</si>
  <si>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</si>
  <si>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</si>
  <si>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</si>
  <si>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</si>
  <si>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</si>
  <si>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</si>
  <si>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</si>
  <si>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</si>
  <si>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</si>
  <si>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</si>
  <si>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</si>
  <si>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</si>
  <si>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</si>
  <si>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</si>
  <si>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</si>
  <si>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</si>
  <si>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</si>
  <si>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</si>
  <si>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</si>
  <si>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</si>
  <si>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</si>
  <si>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</si>
  <si>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</si>
  <si>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</si>
  <si>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</si>
  <si>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</si>
  <si>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</si>
  <si>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</si>
  <si>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</si>
  <si>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</si>
  <si>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</si>
  <si>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</si>
  <si>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</si>
  <si>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</si>
  <si>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</si>
  <si>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</si>
  <si>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</si>
  <si>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</si>
  <si>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</si>
  <si>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</si>
  <si>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</si>
  <si>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</si>
  <si>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</si>
  <si>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</si>
  <si>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</si>
  <si>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</si>
  <si>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</si>
  <si>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</si>
  <si>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</si>
  <si>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</si>
  <si>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</si>
  <si>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</si>
  <si>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t>C5
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</si>
  <si>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</si>
  <si>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</si>
  <si>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</si>
  <si>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</si>
  <si>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</si>
  <si>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t>Sidhopp del 1 och avgång inåt med tryck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</si>
  <si>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</si>
  <si>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</si>
  <si>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</si>
  <si>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</si>
  <si>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</si>
  <si>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</si>
  <si>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</si>
  <si>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</si>
  <si>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</si>
  <si>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</si>
  <si>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</si>
  <si>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</si>
  <si>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</si>
  <si>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</si>
  <si>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</si>
  <si>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</si>
  <si>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</si>
  <si>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</si>
  <si>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</si>
  <si>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</si>
  <si>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</si>
  <si>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 xml:space="preserve">Skritt individuell </t>
  </si>
  <si>
    <t>Kür</t>
  </si>
  <si>
    <t>Häst</t>
  </si>
  <si>
    <t>Gångartskvalitet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</si>
  <si>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</si>
  <si>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</si>
  <si>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</si>
  <si>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</si>
  <si>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</si>
  <si>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</si>
  <si>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</si>
  <si>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</si>
  <si>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Lydighet</t>
  </si>
  <si>
    <t>Uppmärksam och följsam. Voltens rundhet.</t>
  </si>
  <si>
    <t xml:space="preserve">Korrekta hjälper,
Lämplig piskhantering,
sträckt lina, kontakt med hästen,
linförarens position och hållning
</t>
  </si>
  <si>
    <t>medhjälpare till hästen -2</t>
  </si>
  <si>
    <t>Varje övning bedöms utifrån utförande 0 -10</t>
  </si>
  <si>
    <t>Övningar</t>
  </si>
  <si>
    <t xml:space="preserve"> /5</t>
  </si>
  <si>
    <t>Utförande (hämtas automatiskt från angivna poäng):</t>
  </si>
  <si>
    <t>x3</t>
  </si>
  <si>
    <t>Häst(automatiskt från angivna poäng):</t>
  </si>
  <si>
    <t>x1</t>
  </si>
  <si>
    <t>Total:</t>
  </si>
  <si>
    <t>/ 4 = Total Kür: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</si>
</sst>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  <numFmt numFmtId="174" formatCode="_-* #,##0.00\ _k_r_-;\-* #,##0.00\ _k_r_-;_-* &quot;-&quot;??\ _k_r_-;_-@_-"/>
  </numFmts>
  <fonts count="40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7"/>
      <color indexed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indexed="64"/>
      </bottom>
      <diagonal/>
    </border>
  </borders>
  <cellStyleXfs count="11">
    <xf numFmtId="0" fontId="0" fillId="0" borderId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31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  <xf numFmtId="174" fontId="1" fillId="0" borderId="0" applyFont="0" applyFill="0" applyBorder="0" applyAlignment="0" applyProtection="0"/>
  </cellStyleXfs>
  <cellXfs count="507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2" fillId="0" borderId="0" xfId="3" applyFont="1"/>
    <xf numFmtId="0" fontId="7" fillId="0" borderId="0" xfId="3" applyFont="1" applyAlignment="1">
      <alignment vertical="center"/>
    </xf>
    <xf numFmtId="0" fontId="2" fillId="0" borderId="1" xfId="3" applyFont="1" applyBorder="1"/>
    <xf numFmtId="166" fontId="3" fillId="0" borderId="0" xfId="1" applyNumberFormat="1" applyFont="1" applyAlignment="1">
      <alignment horizontal="center" vertical="center" wrapText="1"/>
    </xf>
    <xf numFmtId="166" fontId="3" fillId="0" borderId="17" xfId="1" applyNumberFormat="1" applyFont="1" applyBorder="1" applyAlignment="1">
      <alignment horizontal="center" vertical="center" wrapText="1"/>
    </xf>
    <xf numFmtId="0" fontId="4" fillId="0" borderId="16" xfId="3" applyFont="1" applyBorder="1" applyAlignment="1">
      <alignment horizontal="center" wrapText="1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0" xfId="0" applyFont="1" applyBorder="1" applyAlignment="1">
      <alignment horizontal="center" vertical="center"/>
    </xf>
    <xf numFmtId="0" fontId="2" fillId="0" borderId="48" xfId="0" applyFont="1" applyBorder="1"/>
    <xf numFmtId="0" fontId="17" fillId="0" borderId="19" xfId="3" applyFont="1" applyBorder="1" applyAlignment="1">
      <alignment horizontal="center" vertical="center" wrapText="1"/>
    </xf>
    <xf numFmtId="0" fontId="17" fillId="0" borderId="9" xfId="3" applyFont="1" applyBorder="1" applyAlignment="1">
      <alignment horizontal="center" vertical="center" wrapText="1"/>
    </xf>
    <xf numFmtId="0" fontId="17" fillId="0" borderId="16" xfId="3" applyFont="1" applyBorder="1" applyAlignment="1">
      <alignment horizontal="center" vertical="center" wrapText="1"/>
    </xf>
    <xf numFmtId="0" fontId="6" fillId="0" borderId="0" xfId="3"/>
    <xf numFmtId="0" fontId="7" fillId="0" borderId="14" xfId="3" applyFont="1" applyBorder="1" applyAlignment="1">
      <alignment vertical="center"/>
    </xf>
    <xf numFmtId="0" fontId="7" fillId="0" borderId="13" xfId="3" applyFont="1" applyBorder="1" applyAlignment="1">
      <alignment vertical="center"/>
    </xf>
    <xf numFmtId="0" fontId="2" fillId="0" borderId="13" xfId="3" applyFont="1" applyBorder="1"/>
    <xf numFmtId="0" fontId="2" fillId="0" borderId="2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167" fontId="2" fillId="0" borderId="0" xfId="1" applyNumberFormat="1" applyFont="1"/>
    <xf numFmtId="167" fontId="8" fillId="0" borderId="13" xfId="1" applyNumberFormat="1" applyFont="1" applyBorder="1" applyAlignment="1">
      <alignment vertical="center"/>
    </xf>
    <xf numFmtId="0" fontId="2" fillId="0" borderId="8" xfId="0" applyFont="1" applyBorder="1"/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7" fillId="0" borderId="14" xfId="0" applyFont="1" applyBorder="1" applyAlignment="1">
      <alignment horizontal="left" vertical="center"/>
    </xf>
    <xf numFmtId="0" fontId="5" fillId="0" borderId="13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165" fontId="7" fillId="0" borderId="17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0" fontId="7" fillId="0" borderId="0" xfId="3" applyFont="1"/>
    <xf numFmtId="9" fontId="9" fillId="0" borderId="0" xfId="3" applyNumberFormat="1" applyFont="1" applyAlignment="1">
      <alignment horizontal="center" textRotation="90" wrapText="1"/>
    </xf>
    <xf numFmtId="0" fontId="2" fillId="0" borderId="0" xfId="3" applyFont="1" applyAlignment="1">
      <alignment horizontal="left"/>
    </xf>
    <xf numFmtId="166" fontId="2" fillId="0" borderId="18" xfId="3" applyNumberFormat="1" applyFont="1" applyBorder="1" applyAlignment="1">
      <alignment horizontal="center" vertical="center"/>
    </xf>
    <xf numFmtId="0" fontId="2" fillId="0" borderId="8" xfId="3" applyFont="1" applyBorder="1" applyAlignment="1">
      <alignment vertical="center"/>
    </xf>
    <xf numFmtId="0" fontId="2" fillId="0" borderId="3" xfId="3" applyFont="1" applyBorder="1" applyAlignment="1">
      <alignment vertical="center"/>
    </xf>
    <xf numFmtId="0" fontId="2" fillId="0" borderId="2" xfId="3" applyFont="1" applyBorder="1" applyAlignment="1">
      <alignment vertical="center"/>
    </xf>
    <xf numFmtId="166" fontId="7" fillId="0" borderId="20" xfId="3" applyNumberFormat="1" applyFont="1" applyBorder="1" applyAlignment="1">
      <alignment horizontal="center" vertical="center"/>
    </xf>
    <xf numFmtId="0" fontId="2" fillId="0" borderId="1" xfId="3" applyFont="1" applyBorder="1" applyAlignment="1">
      <alignment horizontal="left"/>
    </xf>
    <xf numFmtId="0" fontId="3" fillId="0" borderId="0" xfId="3" applyFont="1" applyAlignment="1">
      <alignment horizontal="left"/>
    </xf>
    <xf numFmtId="0" fontId="5" fillId="0" borderId="0" xfId="3" applyFont="1"/>
    <xf numFmtId="0" fontId="5" fillId="0" borderId="0" xfId="3" applyFont="1" applyAlignment="1">
      <alignment horizontal="right"/>
    </xf>
    <xf numFmtId="0" fontId="2" fillId="0" borderId="0" xfId="3" applyFont="1" applyAlignment="1">
      <alignment horizontal="right"/>
    </xf>
    <xf numFmtId="165" fontId="3" fillId="0" borderId="0" xfId="3" applyNumberFormat="1" applyFont="1" applyAlignment="1">
      <alignment horizontal="center"/>
    </xf>
    <xf numFmtId="0" fontId="3" fillId="0" borderId="15" xfId="3" applyFont="1" applyBorder="1"/>
    <xf numFmtId="0" fontId="2" fillId="0" borderId="4" xfId="3" applyFont="1" applyBorder="1"/>
    <xf numFmtId="0" fontId="2" fillId="0" borderId="4" xfId="3" applyFont="1" applyBorder="1" applyAlignment="1">
      <alignment horizontal="right"/>
    </xf>
    <xf numFmtId="165" fontId="3" fillId="0" borderId="11" xfId="3" applyNumberFormat="1" applyFont="1" applyBorder="1" applyAlignment="1">
      <alignment horizontal="center"/>
    </xf>
    <xf numFmtId="0" fontId="2" fillId="0" borderId="5" xfId="3" applyFont="1" applyBorder="1"/>
    <xf numFmtId="165" fontId="3" fillId="0" borderId="6" xfId="3" applyNumberFormat="1" applyFont="1" applyBorder="1" applyAlignment="1">
      <alignment horizontal="center"/>
    </xf>
    <xf numFmtId="0" fontId="2" fillId="0" borderId="6" xfId="3" applyFont="1" applyBorder="1"/>
    <xf numFmtId="0" fontId="4" fillId="0" borderId="7" xfId="3" applyFont="1" applyBorder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" fillId="0" borderId="9" xfId="3" applyFont="1" applyBorder="1" applyAlignment="1">
      <alignment horizontal="center" vertical="center"/>
    </xf>
    <xf numFmtId="0" fontId="2" fillId="0" borderId="9" xfId="3" applyFont="1" applyBorder="1" applyAlignment="1">
      <alignment vertical="center"/>
    </xf>
    <xf numFmtId="172" fontId="2" fillId="0" borderId="9" xfId="3" applyNumberFormat="1" applyFont="1" applyBorder="1" applyAlignment="1">
      <alignment horizontal="center" vertical="center"/>
    </xf>
    <xf numFmtId="0" fontId="2" fillId="0" borderId="29" xfId="3" applyFont="1" applyBorder="1" applyAlignment="1">
      <alignment vertical="center"/>
    </xf>
    <xf numFmtId="166" fontId="2" fillId="0" borderId="9" xfId="1" applyNumberFormat="1" applyFont="1" applyBorder="1" applyAlignment="1">
      <alignment horizontal="center" vertical="center"/>
    </xf>
    <xf numFmtId="0" fontId="2" fillId="0" borderId="8" xfId="3" applyFont="1" applyBorder="1"/>
    <xf numFmtId="0" fontId="2" fillId="0" borderId="2" xfId="3" applyFont="1" applyBorder="1"/>
    <xf numFmtId="1" fontId="2" fillId="0" borderId="9" xfId="3" applyNumberFormat="1" applyFont="1" applyBorder="1" applyAlignment="1">
      <alignment horizontal="center"/>
    </xf>
    <xf numFmtId="0" fontId="3" fillId="0" borderId="14" xfId="3" applyFont="1" applyBorder="1" applyAlignment="1">
      <alignment vertical="center"/>
    </xf>
    <xf numFmtId="0" fontId="8" fillId="0" borderId="13" xfId="3" applyFont="1" applyBorder="1"/>
    <xf numFmtId="166" fontId="3" fillId="0" borderId="20" xfId="1" applyNumberFormat="1" applyFont="1" applyBorder="1" applyAlignment="1">
      <alignment horizontal="center" vertical="center"/>
    </xf>
    <xf numFmtId="9" fontId="3" fillId="0" borderId="0" xfId="3" applyNumberFormat="1" applyFont="1" applyAlignment="1">
      <alignment vertical="center"/>
    </xf>
    <xf numFmtId="0" fontId="3" fillId="0" borderId="0" xfId="3" applyFont="1"/>
    <xf numFmtId="43" fontId="2" fillId="0" borderId="0" xfId="1" applyFont="1"/>
    <xf numFmtId="168" fontId="2" fillId="0" borderId="0" xfId="1" applyNumberFormat="1" applyFont="1"/>
    <xf numFmtId="0" fontId="4" fillId="0" borderId="8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3" applyFont="1" applyBorder="1" applyAlignment="1">
      <alignment vertical="center"/>
    </xf>
    <xf numFmtId="168" fontId="3" fillId="0" borderId="0" xfId="1" applyNumberFormat="1" applyFont="1" applyAlignment="1">
      <alignment vertical="center"/>
    </xf>
    <xf numFmtId="170" fontId="2" fillId="0" borderId="9" xfId="1" applyNumberFormat="1" applyFont="1" applyBorder="1" applyAlignment="1">
      <alignment horizontal="center" vertical="center"/>
    </xf>
    <xf numFmtId="166" fontId="16" fillId="0" borderId="9" xfId="1" applyNumberFormat="1" applyFont="1" applyBorder="1" applyAlignment="1">
      <alignment horizontal="center" vertical="center"/>
    </xf>
    <xf numFmtId="168" fontId="2" fillId="0" borderId="6" xfId="1" applyNumberFormat="1" applyFont="1" applyBorder="1"/>
    <xf numFmtId="168" fontId="2" fillId="0" borderId="9" xfId="1" applyNumberFormat="1" applyFont="1" applyBorder="1" applyAlignment="1">
      <alignment horizontal="center" vertical="center"/>
    </xf>
    <xf numFmtId="43" fontId="2" fillId="0" borderId="3" xfId="1" applyFont="1" applyBorder="1" applyAlignment="1">
      <alignment vertical="center"/>
    </xf>
    <xf numFmtId="171" fontId="3" fillId="0" borderId="20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 vertical="center"/>
    </xf>
    <xf numFmtId="0" fontId="16" fillId="0" borderId="0" xfId="3" applyFont="1"/>
    <xf numFmtId="167" fontId="2" fillId="0" borderId="1" xfId="1" applyNumberFormat="1" applyFont="1" applyBorder="1"/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right"/>
    </xf>
    <xf numFmtId="165" fontId="3" fillId="0" borderId="3" xfId="0" applyNumberFormat="1" applyFont="1" applyBorder="1" applyAlignment="1">
      <alignment horizontal="center"/>
    </xf>
    <xf numFmtId="49" fontId="2" fillId="0" borderId="9" xfId="3" applyNumberFormat="1" applyFont="1" applyBorder="1" applyAlignment="1">
      <alignment horizontal="center" vertical="center"/>
    </xf>
    <xf numFmtId="0" fontId="3" fillId="0" borderId="8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0" xfId="5" applyFont="1"/>
    <xf numFmtId="165" fontId="3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5" fillId="0" borderId="0" xfId="5" applyFont="1" applyAlignment="1">
      <alignment horizontal="right"/>
    </xf>
    <xf numFmtId="0" fontId="5" fillId="0" borderId="0" xfId="5" applyFont="1"/>
    <xf numFmtId="0" fontId="3" fillId="0" borderId="0" xfId="5" applyFont="1" applyAlignment="1">
      <alignment horizontal="left"/>
    </xf>
    <xf numFmtId="0" fontId="2" fillId="2" borderId="1" xfId="3" applyFont="1" applyFill="1" applyBorder="1" applyAlignment="1">
      <alignment horizontal="left"/>
    </xf>
    <xf numFmtId="165" fontId="7" fillId="2" borderId="17" xfId="5" applyNumberFormat="1" applyFont="1" applyFill="1" applyBorder="1" applyAlignment="1">
      <alignment horizontal="center" vertical="center"/>
    </xf>
    <xf numFmtId="0" fontId="2" fillId="0" borderId="10" xfId="5" applyFont="1" applyBorder="1" applyAlignment="1">
      <alignment horizontal="right" vertical="center"/>
    </xf>
    <xf numFmtId="0" fontId="5" fillId="0" borderId="13" xfId="5" applyFont="1" applyBorder="1" applyAlignment="1">
      <alignment horizontal="right" vertical="center"/>
    </xf>
    <xf numFmtId="0" fontId="7" fillId="0" borderId="14" xfId="5" applyFont="1" applyBorder="1" applyAlignment="1">
      <alignment horizontal="left" vertical="center"/>
    </xf>
    <xf numFmtId="0" fontId="23" fillId="0" borderId="0" xfId="5" applyFont="1"/>
    <xf numFmtId="165" fontId="2" fillId="2" borderId="0" xfId="5" applyNumberFormat="1" applyFont="1" applyFill="1" applyAlignment="1">
      <alignment horizontal="center"/>
    </xf>
    <xf numFmtId="0" fontId="3" fillId="0" borderId="0" xfId="5" applyFont="1" applyAlignment="1">
      <alignment horizontal="right"/>
    </xf>
    <xf numFmtId="0" fontId="2" fillId="2" borderId="0" xfId="5" applyFont="1" applyFill="1" applyAlignment="1">
      <alignment horizontal="right"/>
    </xf>
    <xf numFmtId="165" fontId="16" fillId="2" borderId="9" xfId="5" applyNumberFormat="1" applyFont="1" applyFill="1" applyBorder="1" applyAlignment="1">
      <alignment horizontal="center" vertical="center"/>
    </xf>
    <xf numFmtId="0" fontId="6" fillId="0" borderId="9" xfId="3" applyBorder="1"/>
    <xf numFmtId="166" fontId="2" fillId="0" borderId="0" xfId="5" applyNumberFormat="1" applyFont="1"/>
    <xf numFmtId="9" fontId="17" fillId="0" borderId="0" xfId="5" applyNumberFormat="1" applyFont="1" applyAlignment="1">
      <alignment horizontal="center" vertical="center" wrapText="1"/>
    </xf>
    <xf numFmtId="0" fontId="9" fillId="0" borderId="0" xfId="5" applyFont="1" applyAlignment="1">
      <alignment horizontal="left" vertical="center" wrapText="1"/>
    </xf>
    <xf numFmtId="169" fontId="2" fillId="0" borderId="0" xfId="5" applyNumberFormat="1" applyFont="1"/>
    <xf numFmtId="166" fontId="2" fillId="0" borderId="0" xfId="5" applyNumberFormat="1" applyFont="1" applyAlignment="1">
      <alignment horizontal="center" vertical="center"/>
    </xf>
    <xf numFmtId="0" fontId="17" fillId="0" borderId="52" xfId="5" applyFont="1" applyBorder="1" applyAlignment="1">
      <alignment horizontal="center" vertical="center" wrapText="1"/>
    </xf>
    <xf numFmtId="0" fontId="2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7" fillId="0" borderId="49" xfId="5" applyFont="1" applyBorder="1" applyAlignment="1">
      <alignment horizontal="center" vertical="center" wrapText="1"/>
    </xf>
    <xf numFmtId="0" fontId="17" fillId="0" borderId="45" xfId="5" applyFont="1" applyBorder="1" applyAlignment="1">
      <alignment horizontal="center" vertical="center" wrapText="1"/>
    </xf>
    <xf numFmtId="164" fontId="2" fillId="0" borderId="0" xfId="5" applyNumberFormat="1" applyFont="1" applyAlignment="1">
      <alignment horizontal="center" vertical="center"/>
    </xf>
    <xf numFmtId="0" fontId="2" fillId="2" borderId="0" xfId="5" applyFont="1" applyFill="1"/>
    <xf numFmtId="0" fontId="7" fillId="2" borderId="0" xfId="5" applyFont="1" applyFill="1" applyAlignment="1">
      <alignment horizontal="center" vertical="center"/>
    </xf>
    <xf numFmtId="0" fontId="2" fillId="0" borderId="0" xfId="5" applyFont="1" applyAlignment="1">
      <alignment horizontal="left" vertical="center"/>
    </xf>
    <xf numFmtId="165" fontId="3" fillId="2" borderId="0" xfId="3" applyNumberFormat="1" applyFont="1" applyFill="1" applyAlignment="1">
      <alignment horizontal="center"/>
    </xf>
    <xf numFmtId="166" fontId="3" fillId="0" borderId="36" xfId="1" applyNumberFormat="1" applyFont="1" applyBorder="1" applyAlignment="1">
      <alignment horizontal="center" vertical="center" wrapText="1"/>
    </xf>
    <xf numFmtId="0" fontId="17" fillId="0" borderId="9" xfId="5" applyFont="1" applyBorder="1" applyAlignment="1">
      <alignment horizontal="center" vertical="center" wrapText="1"/>
    </xf>
    <xf numFmtId="166" fontId="3" fillId="0" borderId="35" xfId="1" applyNumberFormat="1" applyFont="1" applyBorder="1" applyAlignment="1">
      <alignment horizontal="center" vertical="center" wrapText="1"/>
    </xf>
    <xf numFmtId="0" fontId="17" fillId="0" borderId="19" xfId="5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2" fillId="2" borderId="0" xfId="3" applyFont="1" applyFill="1"/>
    <xf numFmtId="0" fontId="3" fillId="2" borderId="0" xfId="5" applyFont="1" applyFill="1" applyAlignment="1">
      <alignment horizontal="left" vertical="center"/>
    </xf>
    <xf numFmtId="0" fontId="27" fillId="0" borderId="0" xfId="3" applyFont="1" applyAlignment="1">
      <alignment horizontal="center" vertical="center"/>
    </xf>
    <xf numFmtId="0" fontId="6" fillId="0" borderId="0" xfId="0" applyFont="1"/>
    <xf numFmtId="0" fontId="7" fillId="0" borderId="0" xfId="5" applyFont="1"/>
    <xf numFmtId="0" fontId="3" fillId="0" borderId="14" xfId="5" applyFont="1" applyBorder="1" applyAlignment="1">
      <alignment horizontal="center" vertical="center"/>
    </xf>
    <xf numFmtId="0" fontId="7" fillId="0" borderId="13" xfId="5" applyFont="1" applyBorder="1" applyAlignment="1">
      <alignment horizontal="left" vertical="center"/>
    </xf>
    <xf numFmtId="0" fontId="2" fillId="0" borderId="13" xfId="5" applyFont="1" applyBorder="1"/>
    <xf numFmtId="0" fontId="3" fillId="0" borderId="10" xfId="5" applyFont="1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>
      <alignment horizontal="center"/>
    </xf>
    <xf numFmtId="0" fontId="2" fillId="0" borderId="48" xfId="5" applyFont="1" applyBorder="1"/>
    <xf numFmtId="0" fontId="7" fillId="0" borderId="14" xfId="5" applyFont="1" applyBorder="1" applyAlignment="1">
      <alignment vertical="center"/>
    </xf>
    <xf numFmtId="0" fontId="8" fillId="0" borderId="17" xfId="5" applyFont="1" applyBorder="1" applyAlignment="1">
      <alignment vertical="center"/>
    </xf>
    <xf numFmtId="0" fontId="3" fillId="0" borderId="15" xfId="5" applyFont="1" applyBorder="1"/>
    <xf numFmtId="0" fontId="2" fillId="0" borderId="4" xfId="5" applyFont="1" applyBorder="1"/>
    <xf numFmtId="0" fontId="2" fillId="0" borderId="4" xfId="5" applyFont="1" applyBorder="1" applyAlignment="1">
      <alignment horizontal="right"/>
    </xf>
    <xf numFmtId="165" fontId="3" fillId="0" borderId="11" xfId="5" applyNumberFormat="1" applyFont="1" applyBorder="1" applyAlignment="1">
      <alignment horizontal="center"/>
    </xf>
    <xf numFmtId="0" fontId="2" fillId="0" borderId="5" xfId="5" applyFont="1" applyBorder="1"/>
    <xf numFmtId="165" fontId="3" fillId="0" borderId="6" xfId="5" applyNumberFormat="1" applyFont="1" applyBorder="1" applyAlignment="1">
      <alignment horizontal="center"/>
    </xf>
    <xf numFmtId="0" fontId="2" fillId="0" borderId="6" xfId="5" applyFont="1" applyBorder="1"/>
    <xf numFmtId="0" fontId="2" fillId="0" borderId="8" xfId="5" applyFont="1" applyBorder="1"/>
    <xf numFmtId="0" fontId="2" fillId="0" borderId="3" xfId="5" applyFont="1" applyBorder="1"/>
    <xf numFmtId="0" fontId="2" fillId="0" borderId="2" xfId="5" applyFont="1" applyBorder="1" applyAlignment="1">
      <alignment horizontal="right"/>
    </xf>
    <xf numFmtId="165" fontId="3" fillId="0" borderId="3" xfId="5" applyNumberFormat="1" applyFont="1" applyBorder="1" applyAlignment="1">
      <alignment horizontal="center"/>
    </xf>
    <xf numFmtId="0" fontId="2" fillId="0" borderId="0" xfId="5" applyFont="1" applyAlignment="1">
      <alignment horizontal="center" vertical="center"/>
    </xf>
    <xf numFmtId="0" fontId="3" fillId="0" borderId="17" xfId="5" applyFont="1" applyBorder="1" applyAlignment="1">
      <alignment horizontal="center" vertical="center"/>
    </xf>
    <xf numFmtId="0" fontId="3" fillId="0" borderId="0" xfId="5" applyFont="1" applyAlignment="1">
      <alignment vertical="center"/>
    </xf>
    <xf numFmtId="0" fontId="8" fillId="0" borderId="0" xfId="5" applyFont="1"/>
    <xf numFmtId="9" fontId="3" fillId="0" borderId="0" xfId="5" applyNumberFormat="1" applyFont="1" applyAlignment="1">
      <alignment vertical="center"/>
    </xf>
    <xf numFmtId="0" fontId="2" fillId="0" borderId="8" xfId="5" applyFont="1" applyBorder="1" applyAlignment="1">
      <alignment vertical="center"/>
    </xf>
    <xf numFmtId="0" fontId="2" fillId="0" borderId="2" xfId="5" applyFont="1" applyBorder="1" applyAlignment="1">
      <alignment vertical="center"/>
    </xf>
    <xf numFmtId="0" fontId="2" fillId="0" borderId="3" xfId="5" applyFont="1" applyBorder="1" applyAlignment="1">
      <alignment vertical="center"/>
    </xf>
    <xf numFmtId="0" fontId="2" fillId="0" borderId="0" xfId="5" applyFont="1" applyAlignment="1">
      <alignment horizontal="left"/>
    </xf>
    <xf numFmtId="0" fontId="4" fillId="0" borderId="8" xfId="5" applyFont="1" applyBorder="1" applyAlignment="1">
      <alignment vertical="center"/>
    </xf>
    <xf numFmtId="0" fontId="4" fillId="0" borderId="2" xfId="5" applyFont="1" applyBorder="1"/>
    <xf numFmtId="0" fontId="2" fillId="0" borderId="2" xfId="5" applyFont="1" applyBorder="1" applyAlignment="1">
      <alignment horizontal="left" vertical="center"/>
    </xf>
    <xf numFmtId="0" fontId="3" fillId="0" borderId="14" xfId="5" applyFont="1" applyBorder="1" applyAlignment="1">
      <alignment vertical="center"/>
    </xf>
    <xf numFmtId="0" fontId="2" fillId="0" borderId="13" xfId="5" applyFont="1" applyBorder="1" applyAlignment="1">
      <alignment vertical="center"/>
    </xf>
    <xf numFmtId="0" fontId="7" fillId="0" borderId="13" xfId="5" applyFont="1" applyBorder="1" applyAlignment="1">
      <alignment vertical="center"/>
    </xf>
    <xf numFmtId="166" fontId="7" fillId="0" borderId="20" xfId="5" applyNumberFormat="1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2" fillId="0" borderId="1" xfId="5" applyFont="1" applyBorder="1" applyAlignment="1">
      <alignment horizontal="left"/>
    </xf>
    <xf numFmtId="0" fontId="2" fillId="0" borderId="8" xfId="5" applyFont="1" applyBorder="1" applyAlignment="1">
      <alignment horizontal="left"/>
    </xf>
    <xf numFmtId="164" fontId="2" fillId="0" borderId="2" xfId="5" applyNumberFormat="1" applyFont="1" applyBorder="1" applyAlignment="1">
      <alignment horizontal="left"/>
    </xf>
    <xf numFmtId="164" fontId="2" fillId="0" borderId="2" xfId="5" applyNumberFormat="1" applyFont="1" applyBorder="1" applyAlignment="1">
      <alignment horizontal="left" vertical="center"/>
    </xf>
    <xf numFmtId="164" fontId="2" fillId="0" borderId="2" xfId="5" applyNumberFormat="1" applyFont="1" applyBorder="1" applyAlignment="1">
      <alignment horizontal="center"/>
    </xf>
    <xf numFmtId="164" fontId="2" fillId="0" borderId="9" xfId="5" applyNumberFormat="1" applyFont="1" applyBorder="1" applyAlignment="1">
      <alignment horizontal="center" vertical="center"/>
    </xf>
    <xf numFmtId="164" fontId="2" fillId="0" borderId="3" xfId="5" applyNumberFormat="1" applyFont="1" applyBorder="1" applyAlignment="1">
      <alignment horizontal="left" vertical="center"/>
    </xf>
    <xf numFmtId="164" fontId="2" fillId="0" borderId="3" xfId="5" applyNumberFormat="1" applyFont="1" applyBorder="1" applyAlignment="1">
      <alignment horizontal="center" vertical="center"/>
    </xf>
    <xf numFmtId="164" fontId="2" fillId="0" borderId="0" xfId="5" applyNumberFormat="1" applyFont="1" applyAlignment="1">
      <alignment horizontal="center"/>
    </xf>
    <xf numFmtId="165" fontId="2" fillId="0" borderId="0" xfId="5" applyNumberFormat="1" applyFont="1" applyAlignment="1">
      <alignment horizontal="center"/>
    </xf>
    <xf numFmtId="0" fontId="21" fillId="0" borderId="0" xfId="5" applyFont="1"/>
    <xf numFmtId="0" fontId="21" fillId="0" borderId="13" xfId="5" applyFont="1" applyBorder="1" applyAlignment="1">
      <alignment horizontal="right" vertical="center"/>
    </xf>
    <xf numFmtId="0" fontId="8" fillId="0" borderId="10" xfId="5" applyFont="1" applyBorder="1" applyAlignment="1">
      <alignment horizontal="right" vertical="center"/>
    </xf>
    <xf numFmtId="165" fontId="7" fillId="0" borderId="17" xfId="5" applyNumberFormat="1" applyFont="1" applyBorder="1" applyAlignment="1">
      <alignment horizontal="center" vertical="center"/>
    </xf>
    <xf numFmtId="165" fontId="7" fillId="0" borderId="0" xfId="5" applyNumberFormat="1" applyFont="1" applyAlignment="1">
      <alignment vertical="center"/>
    </xf>
    <xf numFmtId="165" fontId="3" fillId="0" borderId="0" xfId="5" applyNumberFormat="1" applyFont="1" applyAlignment="1">
      <alignment horizontal="center"/>
    </xf>
    <xf numFmtId="0" fontId="6" fillId="0" borderId="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28" fillId="0" borderId="0" xfId="0" applyFont="1"/>
    <xf numFmtId="0" fontId="9" fillId="0" borderId="0" xfId="0" applyFont="1"/>
    <xf numFmtId="0" fontId="29" fillId="0" borderId="0" xfId="0" applyFont="1"/>
    <xf numFmtId="0" fontId="6" fillId="0" borderId="0" xfId="0" applyFont="1" applyAlignment="1">
      <alignment wrapText="1"/>
    </xf>
    <xf numFmtId="0" fontId="6" fillId="0" borderId="29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2" fillId="0" borderId="8" xfId="5" applyFont="1" applyBorder="1" applyAlignment="1">
      <alignment horizontal="left" vertical="center" shrinkToFit="1"/>
    </xf>
    <xf numFmtId="0" fontId="2" fillId="0" borderId="2" xfId="5" applyFont="1" applyBorder="1" applyAlignment="1">
      <alignment horizontal="left" vertical="center" shrinkToFit="1"/>
    </xf>
    <xf numFmtId="0" fontId="2" fillId="0" borderId="3" xfId="5" applyFont="1" applyBorder="1" applyAlignment="1">
      <alignment horizontal="left" vertical="center" shrinkToFit="1"/>
    </xf>
    <xf numFmtId="0" fontId="2" fillId="0" borderId="8" xfId="5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8" xfId="5" applyNumberFormat="1" applyFont="1" applyBorder="1" applyAlignment="1">
      <alignment horizontal="left" vertical="center"/>
    </xf>
    <xf numFmtId="164" fontId="2" fillId="0" borderId="8" xfId="5" applyNumberFormat="1" applyFont="1" applyBorder="1" applyAlignment="1">
      <alignment horizontal="center"/>
    </xf>
    <xf numFmtId="0" fontId="2" fillId="0" borderId="2" xfId="5" applyFont="1" applyBorder="1" applyAlignment="1">
      <alignment horizontal="center" vertical="center"/>
    </xf>
    <xf numFmtId="164" fontId="2" fillId="0" borderId="2" xfId="5" applyNumberFormat="1" applyFont="1" applyBorder="1" applyAlignment="1">
      <alignment horizontal="center" vertical="center"/>
    </xf>
    <xf numFmtId="49" fontId="2" fillId="0" borderId="8" xfId="5" applyNumberFormat="1" applyFont="1" applyBorder="1" applyAlignment="1">
      <alignment horizontal="left" vertical="center"/>
    </xf>
    <xf numFmtId="0" fontId="12" fillId="2" borderId="3" xfId="5" applyFont="1" applyFill="1" applyBorder="1" applyAlignment="1">
      <alignment horizontal="center" vertical="center" wrapText="1"/>
    </xf>
    <xf numFmtId="166" fontId="16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6" fontId="16" fillId="2" borderId="32" xfId="5" applyNumberFormat="1" applyFont="1" applyFill="1" applyBorder="1" applyAlignment="1">
      <alignment horizontal="center" vertical="center"/>
    </xf>
    <xf numFmtId="0" fontId="20" fillId="2" borderId="48" xfId="5" applyFont="1" applyFill="1" applyBorder="1" applyAlignment="1">
      <alignment horizontal="left" vertical="center" wrapText="1"/>
    </xf>
    <xf numFmtId="0" fontId="17" fillId="2" borderId="48" xfId="5" applyFont="1" applyFill="1" applyBorder="1" applyAlignment="1">
      <alignment horizontal="center" vertical="center" wrapText="1"/>
    </xf>
    <xf numFmtId="172" fontId="3" fillId="2" borderId="28" xfId="1" applyNumberFormat="1" applyFont="1" applyFill="1" applyBorder="1" applyAlignment="1">
      <alignment horizontal="center" vertical="center"/>
    </xf>
    <xf numFmtId="0" fontId="2" fillId="2" borderId="1" xfId="3" applyFont="1" applyFill="1" applyBorder="1"/>
    <xf numFmtId="167" fontId="2" fillId="2" borderId="1" xfId="1" applyNumberFormat="1" applyFont="1" applyFill="1" applyBorder="1"/>
    <xf numFmtId="0" fontId="30" fillId="0" borderId="0" xfId="5" applyFont="1"/>
    <xf numFmtId="0" fontId="6" fillId="0" borderId="0" xfId="5"/>
    <xf numFmtId="0" fontId="0" fillId="0" borderId="9" xfId="0" applyBorder="1"/>
    <xf numFmtId="0" fontId="28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6" fillId="0" borderId="9" xfId="0" applyFont="1" applyBorder="1"/>
    <xf numFmtId="0" fontId="9" fillId="0" borderId="40" xfId="3" applyFont="1" applyBorder="1" applyAlignment="1">
      <alignment horizontal="center" vertical="center" textRotation="90" wrapText="1"/>
    </xf>
    <xf numFmtId="166" fontId="3" fillId="0" borderId="47" xfId="1" applyNumberFormat="1" applyFont="1" applyBorder="1" applyAlignment="1">
      <alignment horizontal="center" vertical="center" wrapText="1"/>
    </xf>
    <xf numFmtId="166" fontId="3" fillId="0" borderId="34" xfId="1" applyNumberFormat="1" applyFont="1" applyBorder="1" applyAlignment="1" applyProtection="1">
      <alignment horizontal="center" vertical="center" wrapText="1"/>
      <protection locked="0"/>
    </xf>
    <xf numFmtId="0" fontId="2" fillId="0" borderId="48" xfId="3" applyFont="1" applyBorder="1"/>
    <xf numFmtId="0" fontId="4" fillId="0" borderId="43" xfId="3" applyFont="1" applyBorder="1" applyAlignment="1">
      <alignment horizontal="center" wrapText="1"/>
    </xf>
    <xf numFmtId="0" fontId="2" fillId="0" borderId="4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2" fillId="0" borderId="26" xfId="3" applyFont="1" applyBorder="1" applyAlignment="1">
      <alignment horizontal="center"/>
    </xf>
    <xf numFmtId="0" fontId="3" fillId="0" borderId="17" xfId="3" applyFont="1" applyBorder="1"/>
    <xf numFmtId="14" fontId="2" fillId="0" borderId="1" xfId="0" applyNumberFormat="1" applyFont="1" applyBorder="1" applyAlignment="1">
      <alignment horizontal="center"/>
    </xf>
    <xf numFmtId="14" fontId="2" fillId="0" borderId="1" xfId="5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5" applyFont="1" applyBorder="1" applyAlignment="1">
      <alignment horizontal="left"/>
    </xf>
    <xf numFmtId="164" fontId="2" fillId="3" borderId="9" xfId="5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" fontId="2" fillId="3" borderId="9" xfId="1" applyNumberFormat="1" applyFont="1" applyFill="1" applyBorder="1" applyAlignment="1">
      <alignment horizontal="center" vertical="center"/>
    </xf>
    <xf numFmtId="170" fontId="2" fillId="3" borderId="9" xfId="1" applyNumberFormat="1" applyFont="1" applyFill="1" applyBorder="1" applyAlignment="1">
      <alignment horizontal="center" vertical="center"/>
    </xf>
    <xf numFmtId="1" fontId="2" fillId="3" borderId="9" xfId="3" applyNumberFormat="1" applyFont="1" applyFill="1" applyBorder="1" applyAlignment="1">
      <alignment horizontal="center" vertical="center"/>
    </xf>
    <xf numFmtId="166" fontId="2" fillId="3" borderId="9" xfId="1" applyNumberFormat="1" applyFont="1" applyFill="1" applyBorder="1" applyAlignment="1">
      <alignment horizontal="center" vertical="center"/>
    </xf>
    <xf numFmtId="172" fontId="3" fillId="3" borderId="28" xfId="1" applyNumberFormat="1" applyFont="1" applyFill="1" applyBorder="1" applyAlignment="1">
      <alignment horizontal="center" vertical="center"/>
    </xf>
    <xf numFmtId="172" fontId="3" fillId="3" borderId="30" xfId="1" applyNumberFormat="1" applyFont="1" applyFill="1" applyBorder="1" applyAlignment="1">
      <alignment horizontal="center" vertical="center"/>
    </xf>
    <xf numFmtId="172" fontId="3" fillId="3" borderId="31" xfId="1" applyNumberFormat="1" applyFont="1" applyFill="1" applyBorder="1" applyAlignment="1">
      <alignment horizontal="center" vertical="center"/>
    </xf>
    <xf numFmtId="172" fontId="3" fillId="3" borderId="32" xfId="1" applyNumberFormat="1" applyFont="1" applyFill="1" applyBorder="1" applyAlignment="1">
      <alignment horizontal="center" vertical="center"/>
    </xf>
    <xf numFmtId="0" fontId="12" fillId="3" borderId="18" xfId="5" applyFont="1" applyFill="1" applyBorder="1" applyAlignment="1">
      <alignment horizontal="center" vertical="center" wrapText="1"/>
    </xf>
    <xf numFmtId="0" fontId="12" fillId="3" borderId="9" xfId="5" applyFont="1" applyFill="1" applyBorder="1" applyAlignment="1">
      <alignment horizontal="center" vertical="center" wrapText="1"/>
    </xf>
    <xf numFmtId="0" fontId="2" fillId="3" borderId="42" xfId="3" applyFont="1" applyFill="1" applyBorder="1" applyAlignment="1">
      <alignment horizontal="center" vertical="center"/>
    </xf>
    <xf numFmtId="0" fontId="2" fillId="3" borderId="16" xfId="3" applyFont="1" applyFill="1" applyBorder="1" applyAlignment="1">
      <alignment horizontal="center" vertical="center"/>
    </xf>
    <xf numFmtId="0" fontId="2" fillId="3" borderId="24" xfId="3" applyFont="1" applyFill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166" fontId="2" fillId="3" borderId="9" xfId="4" applyNumberFormat="1" applyFont="1" applyFill="1" applyBorder="1" applyAlignment="1">
      <alignment horizontal="center" vertical="center"/>
    </xf>
    <xf numFmtId="0" fontId="6" fillId="0" borderId="0" xfId="7"/>
    <xf numFmtId="166" fontId="2" fillId="3" borderId="46" xfId="1" applyNumberFormat="1" applyFont="1" applyFill="1" applyBorder="1" applyAlignment="1">
      <alignment horizontal="center" vertical="center"/>
    </xf>
    <xf numFmtId="173" fontId="2" fillId="0" borderId="9" xfId="1" applyNumberFormat="1" applyFont="1" applyBorder="1" applyAlignment="1">
      <alignment horizontal="center" vertical="center"/>
    </xf>
    <xf numFmtId="172" fontId="3" fillId="0" borderId="46" xfId="1" applyNumberFormat="1" applyFont="1" applyFill="1" applyBorder="1" applyAlignment="1">
      <alignment horizontal="center" vertical="center"/>
    </xf>
    <xf numFmtId="0" fontId="2" fillId="0" borderId="0" xfId="5" applyFont="1" applyAlignment="1">
      <alignment horizontal="center"/>
    </xf>
    <xf numFmtId="0" fontId="34" fillId="0" borderId="17" xfId="3" applyFont="1" applyBorder="1" applyAlignment="1">
      <alignment horizontal="center" wrapText="1"/>
    </xf>
    <xf numFmtId="0" fontId="34" fillId="0" borderId="17" xfId="5" applyFont="1" applyBorder="1" applyAlignment="1">
      <alignment horizontal="center" wrapText="1"/>
    </xf>
    <xf numFmtId="0" fontId="17" fillId="0" borderId="17" xfId="3" applyFont="1" applyBorder="1" applyAlignment="1">
      <alignment horizontal="center" wrapText="1"/>
    </xf>
    <xf numFmtId="0" fontId="34" fillId="0" borderId="14" xfId="5" applyFont="1" applyBorder="1" applyAlignment="1">
      <alignment horizontal="center" wrapText="1"/>
    </xf>
    <xf numFmtId="172" fontId="6" fillId="3" borderId="17" xfId="3" applyNumberFormat="1" applyFill="1" applyBorder="1" applyAlignment="1" applyProtection="1">
      <alignment horizontal="center" vertical="center"/>
      <protection locked="0"/>
    </xf>
    <xf numFmtId="172" fontId="35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5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4" fillId="0" borderId="50" xfId="3" applyFont="1" applyBorder="1" applyAlignment="1">
      <alignment vertical="center" wrapText="1"/>
    </xf>
    <xf numFmtId="0" fontId="34" fillId="3" borderId="17" xfId="3" applyFont="1" applyFill="1" applyBorder="1" applyAlignment="1" applyProtection="1">
      <alignment horizontal="center" vertical="center" wrapText="1"/>
      <protection locked="0"/>
    </xf>
    <xf numFmtId="172" fontId="3" fillId="2" borderId="17" xfId="1" applyNumberFormat="1" applyFont="1" applyFill="1" applyBorder="1" applyAlignment="1">
      <alignment vertical="center"/>
    </xf>
    <xf numFmtId="172" fontId="3" fillId="3" borderId="29" xfId="1" applyNumberFormat="1" applyFont="1" applyFill="1" applyBorder="1" applyAlignment="1" applyProtection="1">
      <alignment vertical="center"/>
      <protection locked="0"/>
    </xf>
    <xf numFmtId="0" fontId="6" fillId="0" borderId="50" xfId="3" applyBorder="1" applyAlignment="1">
      <alignment vertical="center"/>
    </xf>
    <xf numFmtId="0" fontId="3" fillId="0" borderId="10" xfId="5" applyFont="1" applyBorder="1" applyAlignment="1" applyProtection="1">
      <alignment horizontal="center" vertical="center"/>
      <protection locked="0"/>
    </xf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 applyProtection="1">
      <protection locked="0"/>
    </xf>
    <xf numFmtId="0" fontId="8" fillId="0" borderId="17" xfId="5" applyFont="1" applyBorder="1" applyAlignment="1" applyProtection="1">
      <alignment vertical="center"/>
      <protection locked="0"/>
    </xf>
    <xf numFmtId="0" fontId="2" fillId="0" borderId="1" xfId="3" applyFont="1" applyBorder="1" applyAlignment="1" applyProtection="1">
      <alignment horizontal="left"/>
      <protection locked="0"/>
    </xf>
    <xf numFmtId="0" fontId="9" fillId="0" borderId="35" xfId="3" applyFont="1" applyBorder="1" applyAlignment="1">
      <alignment horizontal="center" vertical="center" textRotation="90" wrapText="1"/>
    </xf>
    <xf numFmtId="0" fontId="9" fillId="0" borderId="47" xfId="3" applyFont="1" applyBorder="1" applyAlignment="1">
      <alignment horizontal="center" vertical="center" textRotation="90" wrapText="1"/>
    </xf>
    <xf numFmtId="0" fontId="34" fillId="0" borderId="45" xfId="3" applyFont="1" applyBorder="1" applyAlignment="1">
      <alignment horizontal="left" vertical="center" wrapText="1" indent="1"/>
    </xf>
    <xf numFmtId="0" fontId="13" fillId="0" borderId="45" xfId="3" applyFont="1" applyBorder="1" applyAlignment="1">
      <alignment horizontal="left" vertical="center" wrapText="1" indent="1"/>
    </xf>
    <xf numFmtId="0" fontId="13" fillId="0" borderId="49" xfId="3" applyFont="1" applyBorder="1" applyAlignment="1">
      <alignment horizontal="left" vertical="center" wrapText="1" indent="1"/>
    </xf>
    <xf numFmtId="0" fontId="18" fillId="0" borderId="54" xfId="3" applyFont="1" applyBorder="1" applyAlignment="1">
      <alignment horizontal="center" vertical="center" wrapText="1"/>
    </xf>
    <xf numFmtId="0" fontId="18" fillId="0" borderId="49" xfId="3" applyFont="1" applyBorder="1" applyAlignment="1">
      <alignment horizontal="center" vertical="center" wrapText="1"/>
    </xf>
    <xf numFmtId="0" fontId="18" fillId="0" borderId="58" xfId="3" applyFont="1" applyBorder="1" applyAlignment="1">
      <alignment horizontal="center" vertical="center" wrapText="1"/>
    </xf>
    <xf numFmtId="0" fontId="18" fillId="0" borderId="59" xfId="3" applyFont="1" applyBorder="1" applyAlignment="1">
      <alignment horizontal="center" vertical="center" wrapText="1"/>
    </xf>
    <xf numFmtId="0" fontId="17" fillId="0" borderId="6" xfId="3" applyFont="1" applyBorder="1" applyAlignment="1">
      <alignment horizontal="center" vertical="center" wrapText="1"/>
    </xf>
    <xf numFmtId="0" fontId="17" fillId="0" borderId="48" xfId="3" applyFont="1" applyBorder="1" applyAlignment="1">
      <alignment horizontal="center" vertical="center" wrapText="1"/>
    </xf>
    <xf numFmtId="166" fontId="2" fillId="0" borderId="57" xfId="1" applyNumberFormat="1" applyFont="1" applyBorder="1" applyAlignment="1">
      <alignment horizontal="center" vertical="center" wrapText="1"/>
    </xf>
    <xf numFmtId="166" fontId="2" fillId="0" borderId="59" xfId="1" applyNumberFormat="1" applyFont="1" applyBorder="1" applyAlignment="1">
      <alignment horizontal="center" vertical="center" wrapText="1"/>
    </xf>
    <xf numFmtId="166" fontId="7" fillId="0" borderId="14" xfId="3" applyNumberFormat="1" applyFont="1" applyBorder="1" applyAlignment="1">
      <alignment horizontal="center" vertical="center"/>
    </xf>
    <xf numFmtId="166" fontId="7" fillId="0" borderId="10" xfId="3" applyNumberFormat="1" applyFont="1" applyBorder="1" applyAlignment="1">
      <alignment horizontal="center" vertical="center"/>
    </xf>
    <xf numFmtId="0" fontId="9" fillId="0" borderId="61" xfId="3" applyFont="1" applyBorder="1" applyAlignment="1">
      <alignment horizontal="center" vertical="center" textRotation="90" wrapText="1"/>
    </xf>
    <xf numFmtId="0" fontId="34" fillId="0" borderId="0" xfId="3" applyFont="1" applyAlignment="1">
      <alignment horizontal="left" vertical="center" wrapText="1" indent="1"/>
    </xf>
    <xf numFmtId="0" fontId="34" fillId="0" borderId="1" xfId="3" applyFont="1" applyBorder="1" applyAlignment="1">
      <alignment horizontal="left" vertical="center" wrapText="1" indent="1"/>
    </xf>
    <xf numFmtId="0" fontId="34" fillId="0" borderId="54" xfId="3" applyFont="1" applyBorder="1" applyAlignment="1">
      <alignment horizontal="center" vertical="center" wrapText="1"/>
    </xf>
    <xf numFmtId="0" fontId="34" fillId="0" borderId="49" xfId="3" applyFont="1" applyBorder="1" applyAlignment="1">
      <alignment horizontal="center" vertical="center" wrapText="1"/>
    </xf>
    <xf numFmtId="0" fontId="34" fillId="0" borderId="55" xfId="3" applyFont="1" applyBorder="1" applyAlignment="1">
      <alignment horizontal="center" vertical="center" wrapText="1"/>
    </xf>
    <xf numFmtId="0" fontId="34" fillId="0" borderId="56" xfId="3" applyFont="1" applyBorder="1" applyAlignment="1">
      <alignment horizontal="center" vertical="center" wrapText="1"/>
    </xf>
    <xf numFmtId="0" fontId="34" fillId="0" borderId="58" xfId="3" applyFont="1" applyBorder="1" applyAlignment="1">
      <alignment horizontal="center" vertical="center" wrapText="1"/>
    </xf>
    <xf numFmtId="0" fontId="34" fillId="0" borderId="59" xfId="3" applyFont="1" applyBorder="1" applyAlignment="1">
      <alignment horizontal="center" vertical="center" wrapText="1"/>
    </xf>
    <xf numFmtId="0" fontId="17" fillId="0" borderId="60" xfId="3" applyFont="1" applyBorder="1" applyAlignment="1">
      <alignment horizontal="center" vertical="center" wrapText="1"/>
    </xf>
    <xf numFmtId="0" fontId="17" fillId="0" borderId="62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172" fontId="3" fillId="3" borderId="44" xfId="1" applyNumberFormat="1" applyFont="1" applyFill="1" applyBorder="1" applyAlignment="1" applyProtection="1">
      <alignment horizontal="center" vertical="center"/>
      <protection locked="0"/>
    </xf>
    <xf numFmtId="172" fontId="3" fillId="3" borderId="29" xfId="1" applyNumberFormat="1" applyFont="1" applyFill="1" applyBorder="1" applyAlignment="1" applyProtection="1">
      <alignment horizontal="center" vertical="center"/>
      <protection locked="0"/>
    </xf>
    <xf numFmtId="166" fontId="2" fillId="0" borderId="31" xfId="1" applyNumberFormat="1" applyFont="1" applyBorder="1" applyAlignment="1">
      <alignment horizontal="center" vertical="center" wrapText="1"/>
    </xf>
    <xf numFmtId="0" fontId="33" fillId="0" borderId="54" xfId="3" applyFont="1" applyBorder="1" applyAlignment="1">
      <alignment horizontal="center" vertical="center"/>
    </xf>
    <xf numFmtId="0" fontId="33" fillId="0" borderId="49" xfId="3" applyFont="1" applyBorder="1" applyAlignment="1">
      <alignment horizontal="center" vertical="center"/>
    </xf>
    <xf numFmtId="0" fontId="33" fillId="0" borderId="40" xfId="3" applyFont="1" applyBorder="1" applyAlignment="1">
      <alignment horizontal="center" vertical="center" wrapText="1"/>
    </xf>
    <xf numFmtId="0" fontId="33" fillId="0" borderId="19" xfId="3" applyFont="1" applyBorder="1" applyAlignment="1">
      <alignment horizontal="center" vertical="center" wrapText="1"/>
    </xf>
    <xf numFmtId="0" fontId="33" fillId="0" borderId="28" xfId="3" applyFont="1" applyBorder="1" applyAlignment="1">
      <alignment horizontal="center" vertical="center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41" xfId="3" applyFont="1" applyBorder="1" applyAlignment="1">
      <alignment horizontal="center" vertical="center" textRotation="90" wrapText="1"/>
    </xf>
    <xf numFmtId="0" fontId="9" fillId="0" borderId="53" xfId="3" applyFont="1" applyBorder="1" applyAlignment="1">
      <alignment horizontal="center" vertical="center" textRotation="90" wrapText="1"/>
    </xf>
    <xf numFmtId="0" fontId="9" fillId="0" borderId="50" xfId="3" applyFont="1" applyBorder="1" applyAlignment="1">
      <alignment horizontal="center" vertical="center" textRotation="90" wrapText="1"/>
    </xf>
    <xf numFmtId="0" fontId="17" fillId="0" borderId="22" xfId="3" applyFont="1" applyBorder="1" applyAlignment="1">
      <alignment horizontal="left" wrapText="1" indent="1"/>
    </xf>
    <xf numFmtId="0" fontId="17" fillId="0" borderId="45" xfId="3" applyFont="1" applyBorder="1" applyAlignment="1">
      <alignment horizontal="left" wrapText="1" indent="1"/>
    </xf>
    <xf numFmtId="0" fontId="17" fillId="0" borderId="5" xfId="3" applyFont="1" applyBorder="1" applyAlignment="1">
      <alignment horizontal="left" wrapText="1" indent="1"/>
    </xf>
    <xf numFmtId="0" fontId="17" fillId="0" borderId="0" xfId="3" applyFont="1" applyAlignment="1">
      <alignment horizontal="left" wrapText="1" indent="1"/>
    </xf>
    <xf numFmtId="0" fontId="19" fillId="0" borderId="54" xfId="3" applyFont="1" applyBorder="1" applyAlignment="1">
      <alignment vertical="center" wrapText="1"/>
    </xf>
    <xf numFmtId="0" fontId="19" fillId="0" borderId="49" xfId="3" applyFont="1" applyBorder="1" applyAlignment="1">
      <alignment vertical="center" wrapText="1"/>
    </xf>
    <xf numFmtId="0" fontId="19" fillId="0" borderId="55" xfId="3" applyFont="1" applyBorder="1" applyAlignment="1">
      <alignment vertical="center" wrapText="1"/>
    </xf>
    <xf numFmtId="0" fontId="19" fillId="0" borderId="56" xfId="3" applyFont="1" applyBorder="1" applyAlignment="1">
      <alignment vertical="center" wrapText="1"/>
    </xf>
    <xf numFmtId="0" fontId="19" fillId="0" borderId="58" xfId="3" applyFont="1" applyBorder="1" applyAlignment="1">
      <alignment vertical="center" wrapText="1"/>
    </xf>
    <xf numFmtId="0" fontId="19" fillId="0" borderId="59" xfId="3" applyFont="1" applyBorder="1" applyAlignment="1">
      <alignment vertical="center" wrapText="1"/>
    </xf>
    <xf numFmtId="0" fontId="17" fillId="0" borderId="23" xfId="3" applyFont="1" applyBorder="1" applyAlignment="1">
      <alignment horizontal="center" vertical="center" wrapText="1"/>
    </xf>
    <xf numFmtId="0" fontId="17" fillId="0" borderId="21" xfId="3" applyFont="1" applyBorder="1" applyAlignment="1">
      <alignment horizontal="center" vertical="center" wrapText="1"/>
    </xf>
    <xf numFmtId="166" fontId="3" fillId="2" borderId="44" xfId="1" applyNumberFormat="1" applyFont="1" applyFill="1" applyBorder="1" applyAlignment="1">
      <alignment horizontal="center" vertical="center"/>
    </xf>
    <xf numFmtId="166" fontId="3" fillId="2" borderId="29" xfId="1" applyNumberFormat="1" applyFont="1" applyFill="1" applyBorder="1" applyAlignment="1">
      <alignment horizontal="center" vertical="center"/>
    </xf>
    <xf numFmtId="166" fontId="3" fillId="2" borderId="43" xfId="1" applyNumberFormat="1" applyFont="1" applyFill="1" applyBorder="1" applyAlignment="1">
      <alignment horizontal="center" vertical="center"/>
    </xf>
    <xf numFmtId="166" fontId="2" fillId="0" borderId="46" xfId="1" applyNumberFormat="1" applyFont="1" applyBorder="1" applyAlignment="1">
      <alignment horizontal="center" vertical="center" wrapText="1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5" applyFont="1" applyBorder="1" applyAlignment="1">
      <alignment horizontal="left"/>
    </xf>
    <xf numFmtId="0" fontId="9" fillId="0" borderId="40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42" xfId="0" applyFont="1" applyBorder="1" applyAlignment="1">
      <alignment horizontal="center" vertical="center" textRotation="90" wrapText="1"/>
    </xf>
    <xf numFmtId="0" fontId="12" fillId="0" borderId="19" xfId="0" applyFont="1" applyBorder="1" applyAlignment="1">
      <alignment horizontal="left" vertical="justify" wrapText="1"/>
    </xf>
    <xf numFmtId="0" fontId="20" fillId="0" borderId="19" xfId="0" applyFont="1" applyBorder="1" applyAlignment="1">
      <alignment horizontal="left" vertical="justify" wrapText="1"/>
    </xf>
    <xf numFmtId="0" fontId="12" fillId="0" borderId="9" xfId="0" applyFont="1" applyBorder="1" applyAlignment="1">
      <alignment horizontal="left" vertical="justify" wrapText="1"/>
    </xf>
    <xf numFmtId="0" fontId="20" fillId="0" borderId="9" xfId="0" applyFont="1" applyBorder="1" applyAlignment="1">
      <alignment horizontal="left" vertical="justify" wrapText="1"/>
    </xf>
    <xf numFmtId="0" fontId="12" fillId="0" borderId="16" xfId="0" applyFont="1" applyBorder="1" applyAlignment="1">
      <alignment horizontal="left" vertical="justify" wrapText="1"/>
    </xf>
    <xf numFmtId="0" fontId="20" fillId="0" borderId="16" xfId="0" applyFont="1" applyBorder="1" applyAlignment="1">
      <alignment horizontal="left" vertical="justify" wrapText="1"/>
    </xf>
    <xf numFmtId="0" fontId="10" fillId="0" borderId="26" xfId="0" applyFont="1" applyBorder="1" applyAlignment="1">
      <alignment horizontal="left" vertical="justify" wrapText="1"/>
    </xf>
    <xf numFmtId="0" fontId="22" fillId="0" borderId="38" xfId="0" applyFont="1" applyBorder="1" applyAlignment="1">
      <alignment horizontal="left" vertical="justify" wrapText="1"/>
    </xf>
    <xf numFmtId="0" fontId="22" fillId="0" borderId="27" xfId="0" applyFont="1" applyBorder="1" applyAlignment="1">
      <alignment horizontal="left" vertical="justify" wrapText="1"/>
    </xf>
    <xf numFmtId="0" fontId="32" fillId="0" borderId="16" xfId="0" applyFont="1" applyBorder="1" applyAlignment="1">
      <alignment horizontal="left" vertical="justify" wrapText="1"/>
    </xf>
    <xf numFmtId="0" fontId="2" fillId="0" borderId="8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9" fillId="0" borderId="14" xfId="5" applyFont="1" applyBorder="1" applyAlignment="1">
      <alignment horizontal="left" vertical="center" wrapText="1" indent="1"/>
    </xf>
    <xf numFmtId="0" fontId="9" fillId="0" borderId="13" xfId="5" applyFont="1" applyBorder="1" applyAlignment="1">
      <alignment horizontal="left" vertical="center" wrapText="1" indent="1"/>
    </xf>
    <xf numFmtId="0" fontId="9" fillId="0" borderId="10" xfId="5" applyFont="1" applyBorder="1" applyAlignment="1">
      <alignment horizontal="left" vertical="center" wrapText="1" indent="1"/>
    </xf>
    <xf numFmtId="0" fontId="26" fillId="0" borderId="37" xfId="5" applyFont="1" applyBorder="1" applyAlignment="1">
      <alignment horizontal="left" vertical="center" wrapText="1" indent="1"/>
    </xf>
    <xf numFmtId="0" fontId="26" fillId="0" borderId="38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2" fillId="2" borderId="51" xfId="5" applyFont="1" applyFill="1" applyBorder="1" applyAlignment="1">
      <alignment horizontal="center" vertical="center" wrapText="1"/>
    </xf>
    <xf numFmtId="0" fontId="12" fillId="2" borderId="12" xfId="5" applyFont="1" applyFill="1" applyBorder="1" applyAlignment="1">
      <alignment horizontal="center" vertical="center" wrapText="1"/>
    </xf>
    <xf numFmtId="0" fontId="2" fillId="2" borderId="50" xfId="3" applyFont="1" applyFill="1" applyBorder="1" applyAlignment="1">
      <alignment horizontal="left" vertical="center"/>
    </xf>
    <xf numFmtId="0" fontId="2" fillId="2" borderId="39" xfId="3" applyFont="1" applyFill="1" applyBorder="1" applyAlignment="1">
      <alignment horizontal="left" vertical="center"/>
    </xf>
    <xf numFmtId="0" fontId="25" fillId="0" borderId="53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7" fillId="0" borderId="0" xfId="5" applyFont="1" applyAlignment="1">
      <alignment horizontal="left" vertical="center"/>
    </xf>
    <xf numFmtId="0" fontId="10" fillId="0" borderId="19" xfId="0" applyFont="1" applyBorder="1" applyAlignment="1">
      <alignment horizontal="left" vertical="justify" wrapText="1"/>
    </xf>
    <xf numFmtId="0" fontId="10" fillId="0" borderId="38" xfId="0" applyFont="1" applyBorder="1" applyAlignment="1">
      <alignment horizontal="left" vertical="justify" wrapText="1"/>
    </xf>
    <xf numFmtId="0" fontId="10" fillId="0" borderId="27" xfId="0" applyFont="1" applyBorder="1" applyAlignment="1">
      <alignment horizontal="left" vertical="justify" wrapText="1"/>
    </xf>
    <xf numFmtId="0" fontId="7" fillId="0" borderId="0" xfId="3" applyFont="1" applyAlignment="1">
      <alignment horizontal="left" vertical="center"/>
    </xf>
    <xf numFmtId="0" fontId="2" fillId="0" borderId="26" xfId="3" applyFont="1" applyBorder="1" applyAlignment="1">
      <alignment horizontal="center"/>
    </xf>
    <xf numFmtId="0" fontId="2" fillId="0" borderId="27" xfId="3" applyFont="1" applyBorder="1" applyAlignment="1">
      <alignment horizontal="center"/>
    </xf>
    <xf numFmtId="0" fontId="2" fillId="3" borderId="24" xfId="3" applyFont="1" applyFill="1" applyBorder="1" applyAlignment="1">
      <alignment horizontal="center" vertical="center"/>
    </xf>
    <xf numFmtId="0" fontId="2" fillId="3" borderId="25" xfId="3" applyFont="1" applyFill="1" applyBorder="1" applyAlignment="1">
      <alignment horizontal="center" vertical="center"/>
    </xf>
    <xf numFmtId="0" fontId="3" fillId="0" borderId="14" xfId="3" applyFont="1" applyBorder="1" applyAlignment="1">
      <alignment wrapText="1"/>
    </xf>
    <xf numFmtId="0" fontId="3" fillId="0" borderId="10" xfId="3" applyFont="1" applyBorder="1" applyAlignment="1">
      <alignment wrapText="1"/>
    </xf>
    <xf numFmtId="0" fontId="2" fillId="0" borderId="14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0" xfId="7" applyFont="1"/>
    <xf numFmtId="0" fontId="7" fillId="0" borderId="0" xfId="7" applyFont="1"/>
    <xf numFmtId="0" fontId="3" fillId="0" borderId="0" xfId="5" applyFont="1" applyAlignment="1">
      <alignment horizontal="center" vertical="center"/>
    </xf>
    <xf numFmtId="0" fontId="7" fillId="0" borderId="0" xfId="7" applyFont="1" applyAlignment="1">
      <alignment vertical="center"/>
    </xf>
    <xf numFmtId="0" fontId="7" fillId="0" borderId="14" xfId="5" applyFont="1" applyBorder="1" applyAlignment="1">
      <alignment horizontal="center" vertical="center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0" fontId="2" fillId="0" borderId="1" xfId="7" applyFont="1" applyBorder="1" applyAlignment="1">
      <alignment horizontal="center"/>
    </xf>
    <xf numFmtId="0" fontId="2" fillId="0" borderId="2" xfId="7" applyFont="1" applyBorder="1"/>
    <xf numFmtId="0" fontId="2" fillId="0" borderId="2" xfId="7" applyFont="1" applyBorder="1" applyAlignment="1">
      <alignment horizontal="center"/>
    </xf>
    <xf numFmtId="167" fontId="2" fillId="0" borderId="0" xfId="8" applyNumberFormat="1" applyFont="1"/>
    <xf numFmtId="0" fontId="2" fillId="0" borderId="20" xfId="7" applyFont="1" applyBorder="1"/>
    <xf numFmtId="167" fontId="8" fillId="0" borderId="17" xfId="8" applyNumberFormat="1" applyFont="1" applyBorder="1" applyAlignment="1">
      <alignment vertical="center"/>
    </xf>
    <xf numFmtId="0" fontId="8" fillId="0" borderId="0" xfId="5" applyFont="1" applyAlignment="1">
      <alignment vertical="center"/>
    </xf>
    <xf numFmtId="0" fontId="4" fillId="0" borderId="15" xfId="3" applyFont="1" applyBorder="1" applyAlignment="1">
      <alignment horizontal="center"/>
    </xf>
    <xf numFmtId="0" fontId="4" fillId="0" borderId="11" xfId="3" applyFont="1" applyBorder="1" applyAlignment="1">
      <alignment horizontal="center"/>
    </xf>
    <xf numFmtId="0" fontId="4" fillId="0" borderId="1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11" xfId="3" applyFont="1" applyBorder="1" applyAlignment="1">
      <alignment horizontal="center" wrapText="1"/>
    </xf>
    <xf numFmtId="0" fontId="2" fillId="0" borderId="0" xfId="9" applyFont="1"/>
    <xf numFmtId="0" fontId="36" fillId="0" borderId="63" xfId="3" applyFont="1" applyBorder="1" applyAlignment="1">
      <alignment horizontal="center" vertical="center" textRotation="90" wrapText="1"/>
    </xf>
    <xf numFmtId="0" fontId="37" fillId="0" borderId="9" xfId="3" applyFont="1" applyBorder="1" applyAlignment="1">
      <alignment horizontal="left" vertical="center" wrapText="1"/>
    </xf>
    <xf numFmtId="0" fontId="38" fillId="0" borderId="8" xfId="3" applyFont="1" applyBorder="1" applyAlignment="1">
      <alignment horizontal="left" vertical="justify" wrapText="1"/>
    </xf>
    <xf numFmtId="0" fontId="38" fillId="0" borderId="3" xfId="3" applyFont="1" applyBorder="1" applyAlignment="1">
      <alignment horizontal="left" vertical="justify" wrapText="1"/>
    </xf>
    <xf numFmtId="0" fontId="38" fillId="0" borderId="8" xfId="3" applyFont="1" applyBorder="1" applyAlignment="1">
      <alignment horizontal="center" vertical="center" wrapText="1"/>
    </xf>
    <xf numFmtId="0" fontId="38" fillId="0" borderId="3" xfId="3" applyFont="1" applyBorder="1" applyAlignment="1">
      <alignment horizontal="center" vertical="center" wrapText="1"/>
    </xf>
    <xf numFmtId="9" fontId="37" fillId="0" borderId="9" xfId="3" applyNumberFormat="1" applyFont="1" applyBorder="1" applyAlignment="1">
      <alignment horizontal="center" vertical="center" wrapText="1"/>
    </xf>
    <xf numFmtId="172" fontId="3" fillId="3" borderId="9" xfId="10" applyNumberFormat="1" applyFont="1" applyFill="1" applyBorder="1" applyAlignment="1" applyProtection="1">
      <alignment horizontal="center" vertical="center"/>
      <protection locked="0"/>
    </xf>
    <xf numFmtId="166" fontId="2" fillId="0" borderId="9" xfId="10" applyNumberFormat="1" applyFont="1" applyBorder="1" applyAlignment="1">
      <alignment horizontal="center" vertical="center" wrapText="1"/>
    </xf>
    <xf numFmtId="0" fontId="36" fillId="0" borderId="29" xfId="3" applyFont="1" applyBorder="1" applyAlignment="1">
      <alignment horizontal="center" vertical="center" textRotation="90" wrapText="1"/>
    </xf>
    <xf numFmtId="0" fontId="18" fillId="0" borderId="8" xfId="3" applyFont="1" applyBorder="1" applyAlignment="1">
      <alignment horizontal="left" vertical="justify" wrapText="1"/>
    </xf>
    <xf numFmtId="0" fontId="18" fillId="0" borderId="2" xfId="3" applyFont="1" applyBorder="1" applyAlignment="1">
      <alignment horizontal="left" vertical="justify" wrapText="1"/>
    </xf>
    <xf numFmtId="0" fontId="39" fillId="0" borderId="8" xfId="3" applyFont="1" applyBorder="1" applyAlignment="1">
      <alignment horizontal="center" vertical="center" wrapText="1"/>
    </xf>
    <xf numFmtId="0" fontId="39" fillId="0" borderId="3" xfId="3" applyFont="1" applyBorder="1" applyAlignment="1">
      <alignment horizontal="center" vertical="center" wrapText="1"/>
    </xf>
    <xf numFmtId="0" fontId="37" fillId="0" borderId="9" xfId="3" applyFont="1" applyBorder="1" applyAlignment="1">
      <alignment horizontal="center" vertical="center" wrapText="1"/>
    </xf>
    <xf numFmtId="0" fontId="36" fillId="0" borderId="18" xfId="3" applyFont="1" applyBorder="1" applyAlignment="1">
      <alignment horizontal="center" vertical="center" textRotation="90" wrapText="1"/>
    </xf>
    <xf numFmtId="0" fontId="37" fillId="0" borderId="63" xfId="3" applyFont="1" applyBorder="1" applyAlignment="1">
      <alignment horizontal="left" vertical="center" wrapText="1"/>
    </xf>
    <xf numFmtId="0" fontId="39" fillId="0" borderId="15" xfId="3" applyFont="1" applyBorder="1" applyAlignment="1">
      <alignment horizontal="center" vertical="center" wrapText="1"/>
    </xf>
    <xf numFmtId="0" fontId="39" fillId="0" borderId="11" xfId="3" applyFont="1" applyBorder="1" applyAlignment="1">
      <alignment horizontal="center" vertical="center" wrapText="1"/>
    </xf>
    <xf numFmtId="0" fontId="37" fillId="0" borderId="63" xfId="3" applyFont="1" applyBorder="1" applyAlignment="1">
      <alignment horizontal="center" vertical="center" wrapText="1"/>
    </xf>
    <xf numFmtId="172" fontId="3" fillId="3" borderId="63" xfId="10" applyNumberFormat="1" applyFont="1" applyFill="1" applyBorder="1" applyAlignment="1" applyProtection="1">
      <alignment horizontal="center" vertical="center"/>
      <protection locked="0"/>
    </xf>
    <xf numFmtId="166" fontId="2" fillId="0" borderId="63" xfId="10" applyNumberFormat="1" applyFont="1" applyBorder="1" applyAlignment="1">
      <alignment horizontal="center" vertical="center" wrapText="1"/>
    </xf>
    <xf numFmtId="0" fontId="34" fillId="0" borderId="8" xfId="3" applyFont="1" applyBorder="1" applyAlignment="1">
      <alignment horizontal="left" vertical="center" wrapText="1"/>
    </xf>
    <xf numFmtId="0" fontId="34" fillId="0" borderId="2" xfId="3" applyFont="1" applyBorder="1" applyAlignment="1">
      <alignment horizontal="left" vertical="center" wrapText="1"/>
    </xf>
    <xf numFmtId="0" fontId="34" fillId="0" borderId="3" xfId="3" applyFont="1" applyBorder="1" applyAlignment="1">
      <alignment horizontal="left" vertical="center" wrapText="1"/>
    </xf>
    <xf numFmtId="0" fontId="38" fillId="0" borderId="2" xfId="3" applyFont="1" applyBorder="1" applyAlignment="1">
      <alignment horizontal="left" vertical="justify" wrapText="1"/>
    </xf>
    <xf numFmtId="9" fontId="37" fillId="0" borderId="9" xfId="3" applyNumberFormat="1" applyFont="1" applyBorder="1" applyAlignment="1">
      <alignment horizontal="center" vertical="center" wrapText="1"/>
    </xf>
    <xf numFmtId="172" fontId="3" fillId="3" borderId="9" xfId="10" applyNumberFormat="1" applyFont="1" applyFill="1" applyBorder="1" applyAlignment="1" applyProtection="1">
      <alignment horizontal="center" vertical="center"/>
      <protection locked="0"/>
    </xf>
    <xf numFmtId="166" fontId="2" fillId="0" borderId="9" xfId="10" applyNumberFormat="1" applyFont="1" applyBorder="1" applyAlignment="1">
      <alignment horizontal="center" vertical="center" wrapText="1"/>
    </xf>
    <xf numFmtId="0" fontId="2" fillId="0" borderId="64" xfId="9" applyFont="1" applyBorder="1"/>
    <xf numFmtId="0" fontId="34" fillId="0" borderId="8" xfId="3" applyFont="1" applyBorder="1" applyAlignment="1">
      <alignment horizontal="left" vertical="center"/>
    </xf>
    <xf numFmtId="0" fontId="34" fillId="0" borderId="2" xfId="3" applyFont="1" applyBorder="1" applyAlignment="1">
      <alignment horizontal="left" vertical="center"/>
    </xf>
    <xf numFmtId="0" fontId="34" fillId="0" borderId="3" xfId="3" applyFont="1" applyBorder="1" applyAlignment="1">
      <alignment horizontal="left" vertical="center"/>
    </xf>
    <xf numFmtId="0" fontId="18" fillId="0" borderId="24" xfId="3" applyFont="1" applyBorder="1" applyAlignment="1">
      <alignment horizontal="left" vertical="justify" wrapText="1"/>
    </xf>
    <xf numFmtId="0" fontId="18" fillId="0" borderId="39" xfId="3" applyFont="1" applyBorder="1" applyAlignment="1">
      <alignment horizontal="left" vertical="justify" wrapText="1"/>
    </xf>
    <xf numFmtId="0" fontId="36" fillId="0" borderId="9" xfId="3" applyFont="1" applyBorder="1" applyAlignment="1">
      <alignment horizontal="center" vertical="center" wrapText="1"/>
    </xf>
    <xf numFmtId="0" fontId="6" fillId="0" borderId="7" xfId="3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12" xfId="3" applyBorder="1" applyAlignment="1">
      <alignment horizontal="left" vertical="center"/>
    </xf>
    <xf numFmtId="172" fontId="3" fillId="0" borderId="9" xfId="10" applyNumberFormat="1" applyFont="1" applyBorder="1" applyAlignment="1" applyProtection="1">
      <alignment horizontal="center" vertical="center"/>
      <protection locked="0"/>
    </xf>
    <xf numFmtId="166" fontId="2" fillId="3" borderId="18" xfId="10" applyNumberFormat="1" applyFont="1" applyFill="1" applyBorder="1" applyAlignment="1">
      <alignment horizontal="center" vertical="center" wrapText="1"/>
    </xf>
    <xf numFmtId="0" fontId="2" fillId="0" borderId="0" xfId="9" applyFont="1" applyAlignment="1">
      <alignment horizontal="left"/>
    </xf>
    <xf numFmtId="166" fontId="2" fillId="0" borderId="18" xfId="9" applyNumberFormat="1" applyFont="1" applyBorder="1" applyAlignment="1">
      <alignment horizontal="center" vertical="center"/>
    </xf>
    <xf numFmtId="0" fontId="7" fillId="0" borderId="0" xfId="9" applyFont="1"/>
    <xf numFmtId="166" fontId="2" fillId="0" borderId="0" xfId="9" applyNumberFormat="1" applyFont="1" applyAlignment="1">
      <alignment horizontal="center" vertical="center"/>
    </xf>
    <xf numFmtId="0" fontId="2" fillId="0" borderId="63" xfId="9" applyFont="1" applyBorder="1" applyAlignment="1">
      <alignment horizontal="center"/>
    </xf>
    <xf numFmtId="0" fontId="2" fillId="0" borderId="9" xfId="9" applyFont="1" applyBorder="1"/>
    <xf numFmtId="0" fontId="2" fillId="0" borderId="8" xfId="9" applyFont="1" applyBorder="1"/>
    <xf numFmtId="172" fontId="2" fillId="3" borderId="9" xfId="9" applyNumberFormat="1" applyFont="1" applyFill="1" applyBorder="1"/>
    <xf numFmtId="172" fontId="2" fillId="0" borderId="63" xfId="9" applyNumberFormat="1" applyFont="1" applyBorder="1" applyAlignment="1">
      <alignment horizontal="left"/>
    </xf>
    <xf numFmtId="0" fontId="3" fillId="0" borderId="0" xfId="9" applyFont="1" applyAlignment="1">
      <alignment horizontal="right"/>
    </xf>
    <xf numFmtId="166" fontId="2" fillId="0" borderId="17" xfId="9" applyNumberFormat="1" applyFont="1" applyBorder="1" applyAlignment="1">
      <alignment horizontal="left"/>
    </xf>
    <xf numFmtId="0" fontId="2" fillId="0" borderId="15" xfId="9" applyFont="1" applyBorder="1" applyAlignment="1">
      <alignment horizontal="left" vertical="top"/>
    </xf>
    <xf numFmtId="0" fontId="2" fillId="0" borderId="4" xfId="9" applyFont="1" applyBorder="1" applyAlignment="1">
      <alignment horizontal="left" vertical="top"/>
    </xf>
    <xf numFmtId="0" fontId="2" fillId="0" borderId="11" xfId="9" applyFont="1" applyBorder="1" applyAlignment="1">
      <alignment horizontal="left" vertical="top"/>
    </xf>
    <xf numFmtId="0" fontId="2" fillId="0" borderId="5" xfId="9" applyFont="1" applyBorder="1" applyAlignment="1">
      <alignment horizontal="left" vertical="top"/>
    </xf>
    <xf numFmtId="0" fontId="2" fillId="0" borderId="0" xfId="9" applyFont="1" applyAlignment="1">
      <alignment horizontal="left" vertical="top"/>
    </xf>
    <xf numFmtId="0" fontId="2" fillId="0" borderId="6" xfId="9" applyFont="1" applyBorder="1" applyAlignment="1">
      <alignment horizontal="left" vertical="top"/>
    </xf>
    <xf numFmtId="0" fontId="2" fillId="0" borderId="7" xfId="9" applyFont="1" applyBorder="1" applyAlignment="1">
      <alignment horizontal="left" vertical="top"/>
    </xf>
    <xf numFmtId="0" fontId="2" fillId="0" borderId="1" xfId="9" applyFont="1" applyBorder="1" applyAlignment="1">
      <alignment horizontal="left" vertical="top"/>
    </xf>
    <xf numFmtId="0" fontId="2" fillId="0" borderId="12" xfId="9" applyFont="1" applyBorder="1" applyAlignment="1">
      <alignment horizontal="left" vertical="top"/>
    </xf>
    <xf numFmtId="0" fontId="8" fillId="0" borderId="9" xfId="9" applyFont="1" applyBorder="1" applyAlignment="1">
      <alignment vertical="center"/>
    </xf>
    <xf numFmtId="172" fontId="2" fillId="0" borderId="9" xfId="9" applyNumberFormat="1" applyFont="1" applyBorder="1" applyAlignment="1">
      <alignment horizontal="center" vertical="center"/>
    </xf>
    <xf numFmtId="168" fontId="2" fillId="0" borderId="0" xfId="10" applyNumberFormat="1" applyFont="1" applyAlignment="1">
      <alignment horizontal="center" vertical="center"/>
    </xf>
    <xf numFmtId="166" fontId="2" fillId="0" borderId="9" xfId="9" applyNumberFormat="1" applyFont="1" applyBorder="1" applyAlignment="1">
      <alignment horizontal="center" vertical="center"/>
    </xf>
    <xf numFmtId="166" fontId="2" fillId="0" borderId="9" xfId="9" applyNumberFormat="1" applyFont="1" applyBorder="1" applyAlignment="1">
      <alignment horizontal="center" vertical="center"/>
    </xf>
    <xf numFmtId="0" fontId="2" fillId="0" borderId="9" xfId="9" applyFont="1" applyBorder="1" applyAlignment="1">
      <alignment horizontal="center" vertical="center"/>
    </xf>
    <xf numFmtId="0" fontId="2" fillId="0" borderId="0" xfId="9" applyFont="1" applyAlignment="1">
      <alignment horizontal="center" vertical="center"/>
    </xf>
    <xf numFmtId="0" fontId="7" fillId="0" borderId="0" xfId="9" applyFont="1" applyAlignment="1">
      <alignment vertical="center"/>
    </xf>
    <xf numFmtId="43" fontId="2" fillId="0" borderId="0" xfId="10" applyNumberFormat="1" applyFont="1"/>
    <xf numFmtId="0" fontId="7" fillId="0" borderId="14" xfId="9" applyFont="1" applyBorder="1" applyAlignment="1">
      <alignment vertical="center"/>
    </xf>
    <xf numFmtId="0" fontId="7" fillId="0" borderId="13" xfId="9" applyFont="1" applyBorder="1" applyAlignment="1">
      <alignment vertical="center"/>
    </xf>
    <xf numFmtId="0" fontId="7" fillId="0" borderId="10" xfId="9" applyFont="1" applyBorder="1" applyAlignment="1">
      <alignment vertical="center"/>
    </xf>
    <xf numFmtId="166" fontId="3" fillId="0" borderId="10" xfId="10" applyNumberFormat="1" applyFont="1" applyBorder="1" applyAlignment="1">
      <alignment horizontal="center" vertical="center"/>
    </xf>
    <xf numFmtId="0" fontId="7" fillId="0" borderId="45" xfId="9" applyFont="1" applyBorder="1" applyAlignment="1">
      <alignment vertical="center"/>
    </xf>
    <xf numFmtId="166" fontId="3" fillId="0" borderId="45" xfId="10" applyNumberFormat="1" applyFont="1" applyBorder="1" applyAlignment="1">
      <alignment horizontal="center" vertical="center"/>
    </xf>
    <xf numFmtId="166" fontId="3" fillId="0" borderId="0" xfId="10" applyNumberFormat="1" applyFont="1" applyAlignment="1">
      <alignment horizontal="center" vertical="center"/>
    </xf>
    <xf numFmtId="0" fontId="2" fillId="0" borderId="1" xfId="7" applyFont="1" applyBorder="1" applyAlignment="1">
      <alignment horizontal="left"/>
    </xf>
  </cellXfs>
  <cellStyles count="11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Normal 4" xfId="9" xr:uid="{2DB46886-C293-4CAD-88C1-0DB96D266B89}"/>
    <cellStyle name="Standard 2" xfId="3" xr:uid="{00000000-0005-0000-0000-000006000000}"/>
    <cellStyle name="Tusental" xfId="1" builtinId="3"/>
    <cellStyle name="Tusental 2" xfId="8" xr:uid="{CCB37F1A-8CC2-4E93-A0EA-79580CAE3DC5}"/>
    <cellStyle name="Tusental 3" xfId="10" xr:uid="{35CBAE8B-CA6F-45FD-9603-BF5E19D62621}"/>
  </cellStyles>
  <dxfs count="4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workbookViewId="0">
      <selection activeCell="J33" sqref="J33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3" customFormat="1" ht="20.65" x14ac:dyDescent="0.6">
      <c r="A1" s="242" t="s">
        <v>97</v>
      </c>
    </row>
    <row r="2" spans="1:6" s="243" customFormat="1" x14ac:dyDescent="0.35">
      <c r="A2" s="243" t="s">
        <v>98</v>
      </c>
    </row>
    <row r="3" spans="1:6" s="243" customFormat="1" x14ac:dyDescent="0.35">
      <c r="A3" s="243" t="s">
        <v>119</v>
      </c>
    </row>
    <row r="4" spans="1:6" s="243" customFormat="1" x14ac:dyDescent="0.35">
      <c r="A4" s="243" t="s">
        <v>156</v>
      </c>
    </row>
    <row r="5" spans="1:6" s="281" customFormat="1" x14ac:dyDescent="0.35">
      <c r="A5" s="281" t="s">
        <v>151</v>
      </c>
    </row>
    <row r="6" spans="1:6" s="243" customFormat="1" x14ac:dyDescent="0.35"/>
    <row r="7" spans="1:6" s="243" customFormat="1" x14ac:dyDescent="0.35"/>
    <row r="8" spans="1:6" s="243" customFormat="1" x14ac:dyDescent="0.35"/>
    <row r="9" spans="1:6" s="243" customFormat="1" x14ac:dyDescent="0.35">
      <c r="A9" s="243" t="s">
        <v>122</v>
      </c>
    </row>
    <row r="10" spans="1:6" s="243" customFormat="1" x14ac:dyDescent="0.35"/>
    <row r="11" spans="1:6" s="213" customFormat="1" ht="17.25" x14ac:dyDescent="0.45">
      <c r="A11" s="213" t="s">
        <v>75</v>
      </c>
    </row>
    <row r="13" spans="1:6" x14ac:dyDescent="0.35">
      <c r="A13" s="154" t="s">
        <v>76</v>
      </c>
    </row>
    <row r="14" spans="1:6" x14ac:dyDescent="0.35">
      <c r="A14" s="154"/>
    </row>
    <row r="15" spans="1:6" s="214" customFormat="1" ht="13.15" x14ac:dyDescent="0.4">
      <c r="A15" s="214" t="s">
        <v>83</v>
      </c>
    </row>
    <row r="16" spans="1:6" ht="20.100000000000001" customHeight="1" x14ac:dyDescent="0.35">
      <c r="B16" s="215" t="s">
        <v>79</v>
      </c>
      <c r="C16" s="154"/>
      <c r="F16" s="215" t="s">
        <v>80</v>
      </c>
    </row>
    <row r="17" spans="1:9" ht="20.100000000000001" customHeight="1" x14ac:dyDescent="0.4">
      <c r="B17" s="214" t="s">
        <v>81</v>
      </c>
      <c r="C17" s="214" t="s">
        <v>82</v>
      </c>
      <c r="D17" s="214" t="s">
        <v>84</v>
      </c>
      <c r="E17" s="214"/>
      <c r="F17" s="214" t="s">
        <v>81</v>
      </c>
      <c r="G17" s="214" t="s">
        <v>82</v>
      </c>
      <c r="H17" s="214" t="s">
        <v>84</v>
      </c>
    </row>
    <row r="18" spans="1:9" ht="24.95" customHeight="1" x14ac:dyDescent="0.35">
      <c r="A18" s="154" t="s">
        <v>77</v>
      </c>
      <c r="B18" s="210" t="s">
        <v>85</v>
      </c>
      <c r="C18" s="210" t="s">
        <v>152</v>
      </c>
      <c r="D18" s="210" t="s">
        <v>152</v>
      </c>
      <c r="E18" s="217"/>
      <c r="F18" s="210" t="s">
        <v>85</v>
      </c>
      <c r="G18" s="210" t="s">
        <v>145</v>
      </c>
      <c r="H18" s="210" t="s">
        <v>86</v>
      </c>
    </row>
    <row r="19" spans="1:9" ht="24.95" customHeight="1" x14ac:dyDescent="0.35">
      <c r="A19" s="154"/>
      <c r="B19" s="211"/>
      <c r="C19" s="211"/>
      <c r="D19" s="211"/>
      <c r="E19" s="216"/>
      <c r="F19" s="211"/>
      <c r="G19" s="211"/>
      <c r="H19" s="211"/>
    </row>
    <row r="20" spans="1:9" ht="24.95" customHeight="1" x14ac:dyDescent="0.35">
      <c r="A20" s="154" t="s">
        <v>78</v>
      </c>
      <c r="B20" s="210" t="s">
        <v>85</v>
      </c>
      <c r="C20" s="210" t="s">
        <v>143</v>
      </c>
      <c r="D20" s="210" t="s">
        <v>143</v>
      </c>
      <c r="E20" s="217"/>
      <c r="F20" s="210" t="s">
        <v>85</v>
      </c>
      <c r="G20" s="210" t="s">
        <v>149</v>
      </c>
      <c r="H20" s="210" t="s">
        <v>86</v>
      </c>
    </row>
    <row r="21" spans="1:9" ht="24.95" customHeight="1" x14ac:dyDescent="0.35">
      <c r="A21" s="154"/>
      <c r="B21" s="211"/>
      <c r="C21" s="211"/>
      <c r="D21" s="211"/>
      <c r="E21" s="216"/>
      <c r="F21" s="211"/>
      <c r="G21" s="211"/>
      <c r="H21" s="211"/>
    </row>
    <row r="22" spans="1:9" ht="24.95" customHeight="1" x14ac:dyDescent="0.35">
      <c r="A22" s="154" t="s">
        <v>87</v>
      </c>
      <c r="B22" s="210" t="s">
        <v>85</v>
      </c>
      <c r="C22" s="210" t="s">
        <v>144</v>
      </c>
      <c r="D22" s="210" t="s">
        <v>144</v>
      </c>
      <c r="E22" s="217"/>
      <c r="F22" s="210" t="s">
        <v>85</v>
      </c>
      <c r="G22" s="210" t="s">
        <v>150</v>
      </c>
      <c r="H22" s="210" t="s">
        <v>86</v>
      </c>
    </row>
    <row r="23" spans="1:9" ht="24.95" customHeight="1" x14ac:dyDescent="0.35">
      <c r="A23" s="154"/>
      <c r="B23" s="211"/>
      <c r="C23" s="211"/>
      <c r="D23" s="211"/>
      <c r="E23" s="216"/>
      <c r="F23" s="211"/>
      <c r="G23" s="211"/>
      <c r="H23" s="211"/>
    </row>
    <row r="24" spans="1:9" ht="24.95" customHeight="1" x14ac:dyDescent="0.35">
      <c r="A24" s="154" t="s">
        <v>88</v>
      </c>
      <c r="B24" s="210" t="s">
        <v>85</v>
      </c>
      <c r="C24" s="210" t="s">
        <v>144</v>
      </c>
      <c r="D24" s="210" t="s">
        <v>144</v>
      </c>
      <c r="E24" s="217"/>
      <c r="F24" s="210" t="s">
        <v>85</v>
      </c>
      <c r="G24" s="210" t="s">
        <v>89</v>
      </c>
      <c r="H24" s="210" t="s">
        <v>90</v>
      </c>
    </row>
    <row r="25" spans="1:9" ht="25.5" x14ac:dyDescent="0.35">
      <c r="A25" s="216" t="s">
        <v>120</v>
      </c>
      <c r="B25" s="210" t="s">
        <v>85</v>
      </c>
      <c r="C25" s="210" t="s">
        <v>150</v>
      </c>
      <c r="D25" s="210" t="s">
        <v>86</v>
      </c>
      <c r="E25" s="216"/>
    </row>
    <row r="26" spans="1:9" x14ac:dyDescent="0.35">
      <c r="A26" s="216"/>
      <c r="B26" s="210"/>
      <c r="C26" s="210"/>
      <c r="D26" s="210"/>
      <c r="E26" s="216"/>
    </row>
    <row r="27" spans="1:9" ht="24.95" customHeight="1" x14ac:dyDescent="0.35">
      <c r="A27" s="154" t="s">
        <v>88</v>
      </c>
      <c r="B27" s="210" t="s">
        <v>85</v>
      </c>
      <c r="C27" s="210" t="s">
        <v>144</v>
      </c>
      <c r="D27" s="210" t="s">
        <v>144</v>
      </c>
      <c r="E27" s="217"/>
      <c r="F27" s="210" t="s">
        <v>85</v>
      </c>
      <c r="G27" s="210" t="s">
        <v>150</v>
      </c>
      <c r="H27" s="210" t="s">
        <v>86</v>
      </c>
    </row>
    <row r="28" spans="1:9" ht="25.5" x14ac:dyDescent="0.35">
      <c r="A28" s="216" t="s">
        <v>121</v>
      </c>
      <c r="B28" s="210" t="s">
        <v>85</v>
      </c>
      <c r="C28" s="210" t="s">
        <v>89</v>
      </c>
      <c r="D28" s="210" t="s">
        <v>90</v>
      </c>
      <c r="E28" s="216"/>
    </row>
    <row r="30" spans="1:9" s="214" customFormat="1" ht="13.15" x14ac:dyDescent="0.4">
      <c r="A30" s="214" t="s">
        <v>92</v>
      </c>
    </row>
    <row r="31" spans="1:9" ht="20.100000000000001" customHeight="1" x14ac:dyDescent="0.35">
      <c r="B31" s="215" t="s">
        <v>79</v>
      </c>
      <c r="C31" s="154"/>
      <c r="F31" s="215" t="s">
        <v>80</v>
      </c>
    </row>
    <row r="32" spans="1:9" ht="20.100000000000001" customHeight="1" x14ac:dyDescent="0.4">
      <c r="B32" s="214" t="s">
        <v>81</v>
      </c>
      <c r="C32" s="214" t="s">
        <v>82</v>
      </c>
      <c r="D32" s="214" t="s">
        <v>84</v>
      </c>
      <c r="E32" s="214" t="s">
        <v>93</v>
      </c>
      <c r="F32" s="214" t="s">
        <v>81</v>
      </c>
      <c r="G32" s="214" t="s">
        <v>82</v>
      </c>
      <c r="H32" s="214" t="s">
        <v>84</v>
      </c>
      <c r="I32" s="214" t="s">
        <v>93</v>
      </c>
    </row>
    <row r="33" spans="1:14" ht="24.95" customHeight="1" x14ac:dyDescent="0.35">
      <c r="A33" s="154" t="s">
        <v>77</v>
      </c>
      <c r="B33" s="210" t="s">
        <v>85</v>
      </c>
      <c r="C33" s="210" t="s">
        <v>152</v>
      </c>
      <c r="D33" s="210" t="s">
        <v>152</v>
      </c>
      <c r="E33" s="210" t="s">
        <v>152</v>
      </c>
      <c r="F33" s="210" t="s">
        <v>85</v>
      </c>
      <c r="G33" s="210" t="s">
        <v>145</v>
      </c>
      <c r="H33" s="210" t="s">
        <v>86</v>
      </c>
      <c r="I33" s="210" t="s">
        <v>145</v>
      </c>
    </row>
    <row r="34" spans="1:14" ht="24.95" customHeight="1" x14ac:dyDescent="0.35">
      <c r="A34" s="154"/>
      <c r="B34" s="211"/>
      <c r="C34" s="211"/>
      <c r="D34" s="211"/>
      <c r="E34" s="211"/>
      <c r="F34" s="211"/>
      <c r="G34" s="211"/>
      <c r="H34" s="211"/>
      <c r="I34" s="211"/>
    </row>
    <row r="35" spans="1:14" ht="24.95" customHeight="1" x14ac:dyDescent="0.35">
      <c r="A35" s="154" t="s">
        <v>78</v>
      </c>
      <c r="B35" s="210" t="s">
        <v>85</v>
      </c>
      <c r="C35" s="210" t="s">
        <v>143</v>
      </c>
      <c r="D35" s="210" t="s">
        <v>143</v>
      </c>
      <c r="E35" s="210" t="s">
        <v>143</v>
      </c>
      <c r="F35" s="210" t="s">
        <v>85</v>
      </c>
      <c r="G35" s="210" t="s">
        <v>149</v>
      </c>
      <c r="H35" s="210" t="s">
        <v>86</v>
      </c>
      <c r="I35" s="210" t="s">
        <v>149</v>
      </c>
    </row>
    <row r="36" spans="1:14" ht="24.95" customHeight="1" x14ac:dyDescent="0.35">
      <c r="A36" s="154"/>
      <c r="B36" s="211"/>
      <c r="C36" s="211"/>
      <c r="D36" s="211"/>
      <c r="E36" s="211"/>
      <c r="F36" s="211"/>
      <c r="G36" s="211"/>
      <c r="H36" s="211"/>
      <c r="I36" s="211"/>
    </row>
    <row r="37" spans="1:14" ht="24.95" customHeight="1" x14ac:dyDescent="0.35">
      <c r="A37" s="154" t="s">
        <v>87</v>
      </c>
      <c r="B37" s="210" t="s">
        <v>85</v>
      </c>
      <c r="C37" s="210" t="s">
        <v>144</v>
      </c>
      <c r="D37" s="210" t="s">
        <v>144</v>
      </c>
      <c r="E37" s="210" t="s">
        <v>144</v>
      </c>
      <c r="F37" s="210" t="s">
        <v>85</v>
      </c>
      <c r="G37" s="210" t="s">
        <v>150</v>
      </c>
      <c r="H37" s="210" t="s">
        <v>86</v>
      </c>
      <c r="I37" s="210" t="s">
        <v>150</v>
      </c>
    </row>
    <row r="38" spans="1:14" ht="24.95" customHeight="1" x14ac:dyDescent="0.35">
      <c r="A38" s="154"/>
      <c r="B38" s="211"/>
      <c r="C38" s="211"/>
      <c r="D38" s="211"/>
      <c r="E38" s="211"/>
      <c r="F38" s="211"/>
      <c r="G38" s="211"/>
      <c r="H38" s="211"/>
      <c r="I38" s="211"/>
    </row>
    <row r="39" spans="1:14" ht="24.95" customHeight="1" x14ac:dyDescent="0.35">
      <c r="A39" s="154" t="s">
        <v>88</v>
      </c>
      <c r="B39" s="210" t="s">
        <v>85</v>
      </c>
      <c r="C39" s="210" t="s">
        <v>144</v>
      </c>
      <c r="D39" s="210" t="s">
        <v>144</v>
      </c>
      <c r="E39" s="210" t="s">
        <v>144</v>
      </c>
      <c r="F39" s="212" t="s">
        <v>85</v>
      </c>
      <c r="G39" s="210" t="s">
        <v>89</v>
      </c>
      <c r="H39" s="210" t="s">
        <v>90</v>
      </c>
      <c r="I39" s="210" t="s">
        <v>89</v>
      </c>
    </row>
    <row r="40" spans="1:14" ht="25.5" x14ac:dyDescent="0.35">
      <c r="A40" s="216" t="s">
        <v>123</v>
      </c>
      <c r="B40" s="210" t="s">
        <v>85</v>
      </c>
      <c r="C40" s="210" t="s">
        <v>150</v>
      </c>
      <c r="D40" s="210" t="s">
        <v>86</v>
      </c>
      <c r="E40" s="210" t="s">
        <v>150</v>
      </c>
    </row>
    <row r="41" spans="1:14" x14ac:dyDescent="0.35">
      <c r="B41" s="216"/>
      <c r="C41" s="216"/>
      <c r="D41" s="216"/>
      <c r="E41" s="216"/>
    </row>
    <row r="42" spans="1:14" ht="24.95" customHeight="1" x14ac:dyDescent="0.35">
      <c r="A42" s="154" t="s">
        <v>88</v>
      </c>
      <c r="B42" s="210" t="s">
        <v>85</v>
      </c>
      <c r="C42" s="210" t="s">
        <v>144</v>
      </c>
      <c r="D42" s="210" t="s">
        <v>144</v>
      </c>
      <c r="E42" s="210" t="s">
        <v>144</v>
      </c>
      <c r="F42" s="210" t="s">
        <v>85</v>
      </c>
      <c r="G42" s="210" t="s">
        <v>150</v>
      </c>
      <c r="H42" s="210" t="s">
        <v>86</v>
      </c>
      <c r="I42" s="210" t="s">
        <v>150</v>
      </c>
    </row>
    <row r="43" spans="1:14" ht="25.5" x14ac:dyDescent="0.35">
      <c r="A43" s="216" t="s">
        <v>124</v>
      </c>
      <c r="B43" s="210" t="s">
        <v>85</v>
      </c>
      <c r="C43" s="210" t="s">
        <v>89</v>
      </c>
      <c r="D43" s="210" t="s">
        <v>90</v>
      </c>
      <c r="E43" s="210" t="s">
        <v>89</v>
      </c>
    </row>
    <row r="44" spans="1:14" x14ac:dyDescent="0.35">
      <c r="B44" s="216"/>
      <c r="C44" s="216"/>
      <c r="D44" s="216"/>
      <c r="E44" s="216"/>
    </row>
    <row r="45" spans="1:14" x14ac:dyDescent="0.35">
      <c r="B45" s="216"/>
      <c r="C45" s="216"/>
      <c r="D45" s="216"/>
      <c r="E45" s="216"/>
    </row>
    <row r="46" spans="1:14" ht="13.15" x14ac:dyDescent="0.4">
      <c r="A46" s="214" t="s">
        <v>91</v>
      </c>
    </row>
    <row r="48" spans="1:14" ht="20.100000000000001" customHeight="1" x14ac:dyDescent="0.35">
      <c r="B48" s="215" t="s">
        <v>79</v>
      </c>
      <c r="C48" s="154"/>
      <c r="F48" s="215" t="s">
        <v>80</v>
      </c>
      <c r="J48" s="215" t="s">
        <v>94</v>
      </c>
      <c r="K48" s="154"/>
      <c r="N48" s="215" t="s">
        <v>95</v>
      </c>
    </row>
    <row r="49" spans="1:17" ht="20.100000000000001" customHeight="1" x14ac:dyDescent="0.4">
      <c r="B49" s="214" t="s">
        <v>81</v>
      </c>
      <c r="C49" s="214" t="s">
        <v>82</v>
      </c>
      <c r="D49" s="214" t="s">
        <v>84</v>
      </c>
      <c r="E49" s="214"/>
      <c r="F49" s="214" t="s">
        <v>81</v>
      </c>
      <c r="G49" s="214" t="s">
        <v>82</v>
      </c>
      <c r="H49" s="214" t="s">
        <v>84</v>
      </c>
      <c r="J49" s="214" t="s">
        <v>81</v>
      </c>
      <c r="K49" s="214" t="s">
        <v>82</v>
      </c>
      <c r="L49" s="214" t="s">
        <v>84</v>
      </c>
      <c r="M49" s="214"/>
      <c r="N49" s="214" t="s">
        <v>81</v>
      </c>
      <c r="O49" s="214" t="s">
        <v>82</v>
      </c>
      <c r="P49" s="214" t="s">
        <v>84</v>
      </c>
    </row>
    <row r="50" spans="1:17" ht="24.95" customHeight="1" x14ac:dyDescent="0.35">
      <c r="A50" s="154" t="s">
        <v>77</v>
      </c>
      <c r="B50" s="210" t="s">
        <v>85</v>
      </c>
      <c r="C50" s="210" t="s">
        <v>152</v>
      </c>
      <c r="D50" s="210" t="s">
        <v>152</v>
      </c>
      <c r="E50" s="217"/>
      <c r="F50" s="210" t="s">
        <v>85</v>
      </c>
      <c r="G50" s="210" t="s">
        <v>145</v>
      </c>
      <c r="H50" s="210" t="s">
        <v>86</v>
      </c>
      <c r="J50" s="210" t="s">
        <v>85</v>
      </c>
      <c r="K50" s="210" t="s">
        <v>152</v>
      </c>
      <c r="L50" s="210" t="s">
        <v>152</v>
      </c>
      <c r="M50" s="217"/>
      <c r="N50" s="210" t="s">
        <v>85</v>
      </c>
      <c r="O50" s="210" t="s">
        <v>145</v>
      </c>
      <c r="P50" s="210" t="s">
        <v>86</v>
      </c>
    </row>
    <row r="51" spans="1:17" ht="24.95" customHeight="1" x14ac:dyDescent="0.35">
      <c r="A51" s="154"/>
      <c r="B51" s="211"/>
      <c r="C51" s="211"/>
      <c r="D51" s="211"/>
      <c r="E51" s="216"/>
      <c r="F51" s="211"/>
      <c r="G51" s="211"/>
      <c r="H51" s="211"/>
      <c r="J51" s="211"/>
      <c r="K51" s="211"/>
      <c r="L51" s="211"/>
      <c r="M51" s="216"/>
      <c r="N51" s="211"/>
      <c r="O51" s="211"/>
      <c r="P51" s="211"/>
    </row>
    <row r="52" spans="1:17" ht="24.95" customHeight="1" x14ac:dyDescent="0.35">
      <c r="A52" s="154" t="s">
        <v>78</v>
      </c>
      <c r="B52" s="210" t="s">
        <v>85</v>
      </c>
      <c r="C52" s="210" t="s">
        <v>143</v>
      </c>
      <c r="D52" s="210" t="s">
        <v>143</v>
      </c>
      <c r="E52" s="217"/>
      <c r="F52" s="210" t="s">
        <v>85</v>
      </c>
      <c r="G52" s="210" t="s">
        <v>149</v>
      </c>
      <c r="H52" s="210" t="s">
        <v>86</v>
      </c>
      <c r="J52" s="210" t="s">
        <v>85</v>
      </c>
      <c r="K52" s="210" t="s">
        <v>143</v>
      </c>
      <c r="L52" s="210" t="s">
        <v>143</v>
      </c>
      <c r="M52" s="217"/>
      <c r="N52" s="210" t="s">
        <v>85</v>
      </c>
      <c r="O52" s="210" t="s">
        <v>149</v>
      </c>
      <c r="P52" s="210" t="s">
        <v>86</v>
      </c>
    </row>
    <row r="53" spans="1:17" ht="24.95" customHeight="1" x14ac:dyDescent="0.35">
      <c r="A53" s="154"/>
      <c r="B53" s="211"/>
      <c r="C53" s="211"/>
      <c r="D53" s="211"/>
      <c r="E53" s="216"/>
      <c r="F53" s="211"/>
      <c r="G53" s="211"/>
      <c r="H53" s="211"/>
      <c r="J53" s="211"/>
      <c r="K53" s="211"/>
      <c r="L53" s="211"/>
      <c r="M53" s="216"/>
      <c r="N53" s="211"/>
      <c r="O53" s="211"/>
      <c r="P53" s="211"/>
    </row>
    <row r="54" spans="1:17" ht="24.95" customHeight="1" x14ac:dyDescent="0.35">
      <c r="A54" s="154" t="s">
        <v>87</v>
      </c>
      <c r="B54" s="210" t="s">
        <v>85</v>
      </c>
      <c r="C54" s="210" t="s">
        <v>144</v>
      </c>
      <c r="D54" s="210" t="s">
        <v>144</v>
      </c>
      <c r="E54" s="217"/>
      <c r="F54" s="210" t="s">
        <v>85</v>
      </c>
      <c r="G54" s="210" t="s">
        <v>150</v>
      </c>
      <c r="H54" s="210" t="s">
        <v>86</v>
      </c>
      <c r="J54" s="210" t="s">
        <v>85</v>
      </c>
      <c r="K54" s="210" t="s">
        <v>144</v>
      </c>
      <c r="L54" s="210" t="s">
        <v>144</v>
      </c>
      <c r="M54" s="217"/>
      <c r="N54" s="210" t="s">
        <v>85</v>
      </c>
      <c r="O54" s="210" t="s">
        <v>150</v>
      </c>
      <c r="P54" s="210" t="s">
        <v>86</v>
      </c>
    </row>
    <row r="55" spans="1:17" ht="24.95" customHeight="1" x14ac:dyDescent="0.35">
      <c r="A55" s="154"/>
      <c r="B55" s="211"/>
      <c r="C55" s="211"/>
      <c r="D55" s="211"/>
      <c r="E55" s="216"/>
      <c r="F55" s="211"/>
      <c r="G55" s="211"/>
      <c r="H55" s="211"/>
      <c r="J55" s="211"/>
      <c r="K55" s="211"/>
      <c r="L55" s="211"/>
      <c r="M55" s="216"/>
      <c r="N55" s="211"/>
      <c r="O55" s="211"/>
      <c r="P55" s="211"/>
    </row>
    <row r="56" spans="1:17" ht="24.95" customHeight="1" x14ac:dyDescent="0.35">
      <c r="A56" s="154" t="s">
        <v>88</v>
      </c>
      <c r="B56" s="210" t="s">
        <v>85</v>
      </c>
      <c r="C56" s="210" t="s">
        <v>144</v>
      </c>
      <c r="D56" s="210" t="s">
        <v>144</v>
      </c>
      <c r="E56" s="217"/>
      <c r="F56" s="210" t="s">
        <v>85</v>
      </c>
      <c r="G56" s="210" t="s">
        <v>150</v>
      </c>
      <c r="H56" s="210" t="s">
        <v>86</v>
      </c>
      <c r="J56" s="210" t="s">
        <v>85</v>
      </c>
      <c r="K56" s="210" t="s">
        <v>89</v>
      </c>
      <c r="L56" s="210" t="s">
        <v>90</v>
      </c>
      <c r="M56" s="217"/>
      <c r="N56" s="210" t="s">
        <v>85</v>
      </c>
      <c r="O56" s="210" t="s">
        <v>150</v>
      </c>
      <c r="P56" s="210" t="s">
        <v>86</v>
      </c>
    </row>
    <row r="57" spans="1:17" x14ac:dyDescent="0.35">
      <c r="E57" s="216"/>
      <c r="J57" s="218"/>
      <c r="K57" s="218"/>
      <c r="L57" s="218"/>
      <c r="M57" s="216"/>
    </row>
    <row r="59" spans="1:17" ht="13.15" x14ac:dyDescent="0.4">
      <c r="A59" s="214" t="s">
        <v>96</v>
      </c>
    </row>
    <row r="61" spans="1:17" ht="20.100000000000001" customHeight="1" x14ac:dyDescent="0.35">
      <c r="B61" s="215" t="s">
        <v>79</v>
      </c>
      <c r="C61" s="154"/>
      <c r="F61" s="215" t="s">
        <v>80</v>
      </c>
      <c r="J61" s="215" t="s">
        <v>94</v>
      </c>
      <c r="K61" s="154"/>
      <c r="N61" s="215" t="s">
        <v>95</v>
      </c>
    </row>
    <row r="62" spans="1:17" ht="20.100000000000001" customHeight="1" x14ac:dyDescent="0.4">
      <c r="B62" s="214" t="s">
        <v>81</v>
      </c>
      <c r="C62" s="214" t="s">
        <v>82</v>
      </c>
      <c r="D62" s="214" t="s">
        <v>84</v>
      </c>
      <c r="E62" s="214" t="s">
        <v>93</v>
      </c>
      <c r="F62" s="214" t="s">
        <v>81</v>
      </c>
      <c r="G62" s="214" t="s">
        <v>82</v>
      </c>
      <c r="H62" s="214" t="s">
        <v>84</v>
      </c>
      <c r="I62" s="214" t="s">
        <v>93</v>
      </c>
      <c r="J62" s="214" t="s">
        <v>81</v>
      </c>
      <c r="K62" s="214" t="s">
        <v>82</v>
      </c>
      <c r="L62" s="214" t="s">
        <v>84</v>
      </c>
      <c r="M62" s="214" t="s">
        <v>93</v>
      </c>
      <c r="N62" s="214" t="s">
        <v>81</v>
      </c>
      <c r="O62" s="214" t="s">
        <v>82</v>
      </c>
      <c r="P62" s="214" t="s">
        <v>84</v>
      </c>
      <c r="Q62" s="214" t="s">
        <v>93</v>
      </c>
    </row>
    <row r="63" spans="1:17" ht="24.95" customHeight="1" x14ac:dyDescent="0.35">
      <c r="A63" s="154" t="s">
        <v>77</v>
      </c>
      <c r="B63" s="210" t="s">
        <v>85</v>
      </c>
      <c r="C63" s="210" t="s">
        <v>152</v>
      </c>
      <c r="D63" s="210" t="s">
        <v>152</v>
      </c>
      <c r="E63" s="210" t="s">
        <v>152</v>
      </c>
      <c r="F63" s="210" t="s">
        <v>85</v>
      </c>
      <c r="G63" s="210" t="s">
        <v>145</v>
      </c>
      <c r="H63" s="210" t="s">
        <v>86</v>
      </c>
      <c r="I63" s="210" t="s">
        <v>145</v>
      </c>
      <c r="J63" s="210" t="s">
        <v>85</v>
      </c>
      <c r="K63" s="210" t="s">
        <v>152</v>
      </c>
      <c r="L63" s="210" t="s">
        <v>152</v>
      </c>
      <c r="M63" s="210" t="s">
        <v>152</v>
      </c>
      <c r="N63" s="210" t="s">
        <v>85</v>
      </c>
      <c r="O63" s="210" t="s">
        <v>145</v>
      </c>
      <c r="P63" s="210" t="s">
        <v>86</v>
      </c>
      <c r="Q63" s="210" t="s">
        <v>145</v>
      </c>
    </row>
    <row r="64" spans="1:17" ht="24.95" customHeight="1" x14ac:dyDescent="0.35">
      <c r="A64" s="154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</row>
    <row r="65" spans="1:17" ht="24.95" customHeight="1" x14ac:dyDescent="0.35">
      <c r="A65" s="154" t="s">
        <v>78</v>
      </c>
      <c r="B65" s="210" t="s">
        <v>85</v>
      </c>
      <c r="C65" s="210" t="s">
        <v>143</v>
      </c>
      <c r="D65" s="210" t="s">
        <v>143</v>
      </c>
      <c r="E65" s="210" t="s">
        <v>143</v>
      </c>
      <c r="F65" s="210" t="s">
        <v>85</v>
      </c>
      <c r="G65" s="210" t="s">
        <v>149</v>
      </c>
      <c r="H65" s="210" t="s">
        <v>86</v>
      </c>
      <c r="I65" s="210" t="s">
        <v>149</v>
      </c>
      <c r="J65" s="210" t="s">
        <v>85</v>
      </c>
      <c r="K65" s="210" t="s">
        <v>143</v>
      </c>
      <c r="L65" s="210" t="s">
        <v>143</v>
      </c>
      <c r="M65" s="210" t="s">
        <v>143</v>
      </c>
      <c r="N65" s="210" t="s">
        <v>85</v>
      </c>
      <c r="O65" s="210" t="s">
        <v>149</v>
      </c>
      <c r="P65" s="210" t="s">
        <v>86</v>
      </c>
      <c r="Q65" s="210" t="s">
        <v>149</v>
      </c>
    </row>
    <row r="66" spans="1:17" ht="24.95" customHeight="1" x14ac:dyDescent="0.35">
      <c r="A66" s="154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</row>
    <row r="67" spans="1:17" ht="24.95" customHeight="1" x14ac:dyDescent="0.35">
      <c r="A67" s="154" t="s">
        <v>87</v>
      </c>
      <c r="B67" s="210" t="s">
        <v>85</v>
      </c>
      <c r="C67" s="210" t="s">
        <v>144</v>
      </c>
      <c r="D67" s="210" t="s">
        <v>144</v>
      </c>
      <c r="E67" s="210" t="s">
        <v>144</v>
      </c>
      <c r="F67" s="210" t="s">
        <v>85</v>
      </c>
      <c r="G67" s="210" t="s">
        <v>150</v>
      </c>
      <c r="H67" s="210" t="s">
        <v>86</v>
      </c>
      <c r="I67" s="210" t="s">
        <v>150</v>
      </c>
      <c r="J67" s="210" t="s">
        <v>85</v>
      </c>
      <c r="K67" s="210" t="s">
        <v>144</v>
      </c>
      <c r="L67" s="210" t="s">
        <v>144</v>
      </c>
      <c r="M67" s="210" t="s">
        <v>144</v>
      </c>
      <c r="N67" s="210" t="s">
        <v>85</v>
      </c>
      <c r="O67" s="210" t="s">
        <v>150</v>
      </c>
      <c r="P67" s="210" t="s">
        <v>86</v>
      </c>
      <c r="Q67" s="210" t="s">
        <v>150</v>
      </c>
    </row>
    <row r="68" spans="1:17" ht="24.95" customHeight="1" x14ac:dyDescent="0.35">
      <c r="A68" s="154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</row>
    <row r="69" spans="1:17" ht="24.95" customHeight="1" x14ac:dyDescent="0.35">
      <c r="A69" s="154" t="s">
        <v>88</v>
      </c>
      <c r="B69" s="210" t="s">
        <v>85</v>
      </c>
      <c r="C69" s="210" t="s">
        <v>144</v>
      </c>
      <c r="D69" s="210" t="s">
        <v>144</v>
      </c>
      <c r="E69" s="210" t="s">
        <v>144</v>
      </c>
      <c r="F69" s="210" t="s">
        <v>85</v>
      </c>
      <c r="G69" s="210" t="s">
        <v>150</v>
      </c>
      <c r="H69" s="210" t="s">
        <v>86</v>
      </c>
      <c r="I69" s="210" t="s">
        <v>150</v>
      </c>
      <c r="J69" s="210" t="s">
        <v>85</v>
      </c>
      <c r="K69" s="210" t="s">
        <v>89</v>
      </c>
      <c r="L69" s="210" t="s">
        <v>90</v>
      </c>
      <c r="M69" s="210" t="s">
        <v>89</v>
      </c>
      <c r="N69" s="210" t="s">
        <v>85</v>
      </c>
      <c r="O69" s="210" t="s">
        <v>150</v>
      </c>
      <c r="P69" s="210" t="s">
        <v>86</v>
      </c>
      <c r="Q69" s="210" t="s">
        <v>150</v>
      </c>
    </row>
    <row r="73" spans="1:17" s="243" customFormat="1" ht="17.25" x14ac:dyDescent="0.45">
      <c r="A73" s="245" t="s">
        <v>112</v>
      </c>
    </row>
    <row r="74" spans="1:17" s="214" customFormat="1" ht="13.15" x14ac:dyDescent="0.4">
      <c r="A74" s="248" t="s">
        <v>39</v>
      </c>
      <c r="B74" s="248" t="s">
        <v>81</v>
      </c>
      <c r="C74" s="248" t="s">
        <v>82</v>
      </c>
      <c r="D74" s="248" t="s">
        <v>84</v>
      </c>
      <c r="E74" s="248" t="s">
        <v>93</v>
      </c>
      <c r="F74" s="248" t="s">
        <v>99</v>
      </c>
    </row>
    <row r="75" spans="1:17" x14ac:dyDescent="0.35">
      <c r="A75" s="244" t="s">
        <v>100</v>
      </c>
      <c r="B75" s="244" t="s">
        <v>101</v>
      </c>
      <c r="C75" s="250" t="s">
        <v>113</v>
      </c>
      <c r="D75" s="250" t="s">
        <v>113</v>
      </c>
      <c r="E75" s="244" t="s">
        <v>102</v>
      </c>
      <c r="F75" s="244" t="s">
        <v>103</v>
      </c>
    </row>
    <row r="76" spans="1:17" x14ac:dyDescent="0.35">
      <c r="A76" s="244" t="s">
        <v>104</v>
      </c>
      <c r="B76" s="244" t="s">
        <v>101</v>
      </c>
      <c r="C76" s="244" t="s">
        <v>105</v>
      </c>
      <c r="D76" s="250" t="s">
        <v>155</v>
      </c>
      <c r="E76" s="244" t="s">
        <v>107</v>
      </c>
      <c r="F76" s="244" t="s">
        <v>103</v>
      </c>
    </row>
    <row r="77" spans="1:17" x14ac:dyDescent="0.35">
      <c r="A77" s="244" t="s">
        <v>108</v>
      </c>
      <c r="B77" s="244" t="s">
        <v>101</v>
      </c>
      <c r="C77" s="244" t="s">
        <v>105</v>
      </c>
      <c r="D77" s="250" t="s">
        <v>155</v>
      </c>
      <c r="E77" s="244" t="s">
        <v>107</v>
      </c>
      <c r="F77" s="244" t="s">
        <v>103</v>
      </c>
    </row>
    <row r="78" spans="1:17" ht="26.25" customHeight="1" x14ac:dyDescent="0.35">
      <c r="A78" s="244"/>
      <c r="B78" s="244"/>
      <c r="C78" s="244"/>
      <c r="D78" s="244"/>
      <c r="E78" s="244"/>
      <c r="F78" s="246" t="s">
        <v>109</v>
      </c>
    </row>
    <row r="79" spans="1:17" ht="26.25" customHeight="1" x14ac:dyDescent="0.35">
      <c r="F79" s="247"/>
    </row>
    <row r="80" spans="1:17" ht="26.25" customHeight="1" x14ac:dyDescent="0.35">
      <c r="F80" s="247"/>
    </row>
    <row r="82" spans="1:6" s="214" customFormat="1" ht="26.25" x14ac:dyDescent="0.4">
      <c r="A82" s="249" t="s">
        <v>111</v>
      </c>
      <c r="B82" s="248" t="s">
        <v>81</v>
      </c>
      <c r="C82" s="248" t="s">
        <v>82</v>
      </c>
      <c r="D82" s="248" t="s">
        <v>84</v>
      </c>
      <c r="E82" s="248" t="s">
        <v>93</v>
      </c>
      <c r="F82" s="248" t="s">
        <v>99</v>
      </c>
    </row>
    <row r="83" spans="1:6" x14ac:dyDescent="0.35">
      <c r="A83" s="244" t="s">
        <v>100</v>
      </c>
      <c r="B83" s="244" t="s">
        <v>101</v>
      </c>
      <c r="C83" s="250" t="s">
        <v>113</v>
      </c>
      <c r="D83" s="250" t="s">
        <v>113</v>
      </c>
      <c r="E83" s="244" t="s">
        <v>102</v>
      </c>
      <c r="F83" s="244" t="s">
        <v>103</v>
      </c>
    </row>
    <row r="84" spans="1:6" x14ac:dyDescent="0.35">
      <c r="A84" s="244" t="s">
        <v>104</v>
      </c>
      <c r="B84" s="244" t="s">
        <v>101</v>
      </c>
      <c r="C84" s="244" t="s">
        <v>105</v>
      </c>
      <c r="D84" s="244" t="s">
        <v>106</v>
      </c>
      <c r="E84" s="244" t="s">
        <v>107</v>
      </c>
      <c r="F84" s="244" t="s">
        <v>103</v>
      </c>
    </row>
    <row r="85" spans="1:6" ht="26.25" customHeight="1" x14ac:dyDescent="0.35">
      <c r="A85" s="244"/>
      <c r="B85" s="244"/>
      <c r="C85" s="244"/>
      <c r="D85" s="244"/>
      <c r="E85" s="244"/>
      <c r="F85" s="210" t="s">
        <v>110</v>
      </c>
    </row>
    <row r="88" spans="1:6" s="245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view="pageLayout" zoomScaleNormal="100" workbookViewId="0"/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148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167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161</v>
      </c>
      <c r="K14" s="270"/>
      <c r="L14" s="150">
        <f>K14*0.3</f>
        <v>0</v>
      </c>
    </row>
    <row r="15" spans="1:12" ht="69" customHeight="1" thickBot="1" x14ac:dyDescent="0.35">
      <c r="A15" s="368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162</v>
      </c>
      <c r="K15" s="271"/>
      <c r="L15" s="253">
        <f>K15*0.25</f>
        <v>0</v>
      </c>
    </row>
    <row r="16" spans="1:12" ht="64.5" customHeight="1" x14ac:dyDescent="0.3">
      <c r="A16" s="367" t="s">
        <v>168</v>
      </c>
      <c r="B16" s="370" t="s">
        <v>165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/>
      <c r="L16" s="148">
        <f>K16*0.35</f>
        <v>0</v>
      </c>
    </row>
    <row r="17" spans="1:13" ht="80.25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163</v>
      </c>
      <c r="K17" s="273"/>
      <c r="L17" s="146">
        <f>K17*0.1</f>
        <v>0</v>
      </c>
    </row>
    <row r="18" spans="1:13" ht="66.7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/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1"/>
  <sheetViews>
    <sheetView showZeros="0" view="pageLayout" zoomScaleNormal="100" workbookViewId="0">
      <selection activeCell="L18" sqref="L18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169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369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367" t="s">
        <v>170</v>
      </c>
      <c r="B16" s="370" t="s">
        <v>159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67" t="s">
        <v>169</v>
      </c>
      <c r="B14" s="376" t="s">
        <v>116</v>
      </c>
      <c r="C14" s="377"/>
      <c r="D14" s="377"/>
      <c r="E14" s="377"/>
      <c r="F14" s="377"/>
      <c r="G14" s="377"/>
      <c r="H14" s="377"/>
      <c r="I14" s="378"/>
      <c r="J14" s="18" t="s">
        <v>125</v>
      </c>
      <c r="K14" s="270">
        <v>0</v>
      </c>
      <c r="L14" s="150">
        <f>K14*0.2</f>
        <v>0</v>
      </c>
    </row>
    <row r="15" spans="1:12" ht="60.75" customHeight="1" thickBot="1" x14ac:dyDescent="0.35">
      <c r="A15" s="369"/>
      <c r="B15" s="379" t="s">
        <v>117</v>
      </c>
      <c r="C15" s="375"/>
      <c r="D15" s="375"/>
      <c r="E15" s="375"/>
      <c r="F15" s="375"/>
      <c r="G15" s="375"/>
      <c r="H15" s="375"/>
      <c r="I15" s="375"/>
      <c r="J15" s="20" t="s">
        <v>126</v>
      </c>
      <c r="K15" s="271">
        <v>0</v>
      </c>
      <c r="L15" s="253">
        <f>K15*0.15</f>
        <v>0</v>
      </c>
    </row>
    <row r="16" spans="1:12" ht="85.5" customHeight="1" x14ac:dyDescent="0.3">
      <c r="A16" s="367" t="s">
        <v>170</v>
      </c>
      <c r="B16" s="370" t="s">
        <v>159</v>
      </c>
      <c r="C16" s="371"/>
      <c r="D16" s="371"/>
      <c r="E16" s="371"/>
      <c r="F16" s="371"/>
      <c r="G16" s="371"/>
      <c r="H16" s="371"/>
      <c r="I16" s="371"/>
      <c r="J16" s="18" t="s">
        <v>157</v>
      </c>
      <c r="K16" s="272">
        <v>0</v>
      </c>
      <c r="L16" s="148">
        <f>K16*0.35</f>
        <v>0</v>
      </c>
    </row>
    <row r="17" spans="1:13" ht="72" customHeight="1" x14ac:dyDescent="0.3">
      <c r="A17" s="368"/>
      <c r="B17" s="372" t="s">
        <v>160</v>
      </c>
      <c r="C17" s="373"/>
      <c r="D17" s="373"/>
      <c r="E17" s="373"/>
      <c r="F17" s="373"/>
      <c r="G17" s="373"/>
      <c r="H17" s="373"/>
      <c r="I17" s="373"/>
      <c r="J17" s="19" t="s">
        <v>166</v>
      </c>
      <c r="K17" s="273">
        <v>0</v>
      </c>
      <c r="L17" s="146">
        <f>K17*0.3</f>
        <v>0</v>
      </c>
    </row>
    <row r="18" spans="1:13" ht="59.25" customHeight="1" thickBot="1" x14ac:dyDescent="0.35">
      <c r="A18" s="369"/>
      <c r="B18" s="374" t="s">
        <v>58</v>
      </c>
      <c r="C18" s="375"/>
      <c r="D18" s="375"/>
      <c r="E18" s="375"/>
      <c r="F18" s="375"/>
      <c r="G18" s="375"/>
      <c r="H18" s="375"/>
      <c r="I18" s="375"/>
      <c r="J18" s="20" t="s">
        <v>158</v>
      </c>
      <c r="K18" s="284">
        <v>0</v>
      </c>
      <c r="L18" s="252">
        <f>K18*0</f>
        <v>0</v>
      </c>
    </row>
    <row r="19" spans="1:13" ht="18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3">
        <f>SUM(L14:L18)</f>
        <v>0</v>
      </c>
      <c r="M19" s="21"/>
    </row>
    <row r="20" spans="1:13" ht="7.5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ht="18" customHeight="1" x14ac:dyDescent="0.35">
      <c r="A21" s="21"/>
      <c r="B21" s="54" t="s">
        <v>54</v>
      </c>
      <c r="C21" s="55"/>
      <c r="D21" s="56"/>
      <c r="E21" s="56"/>
      <c r="F21" s="56"/>
      <c r="G21" s="56"/>
      <c r="H21" s="56"/>
      <c r="I21" s="56"/>
      <c r="J21" s="56"/>
      <c r="K21" s="56"/>
      <c r="L21" s="280"/>
      <c r="M21" s="21"/>
    </row>
    <row r="22" spans="1:13" ht="7.5" customHeight="1" thickBot="1" x14ac:dyDescent="0.35"/>
    <row r="23" spans="1:13" ht="18.75" customHeight="1" thickBot="1" x14ac:dyDescent="0.35">
      <c r="I23" s="22" t="s">
        <v>57</v>
      </c>
      <c r="J23" s="23"/>
      <c r="K23" s="23"/>
      <c r="L23" s="57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18</v>
      </c>
      <c r="B27" s="58"/>
      <c r="C27" s="58"/>
      <c r="D27" s="58"/>
      <c r="E27" s="58"/>
      <c r="H27" s="7" t="s">
        <v>33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F30" s="59"/>
      <c r="H30" s="60"/>
      <c r="I30" s="60"/>
      <c r="J30" s="61"/>
      <c r="K30" s="62"/>
      <c r="L30" s="63"/>
    </row>
    <row r="31" spans="1:13" x14ac:dyDescent="0.3">
      <c r="F31" s="59"/>
      <c r="H31" s="60"/>
      <c r="I31" s="60"/>
      <c r="J31" s="61"/>
      <c r="K31" s="62"/>
      <c r="L31" s="63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zoomScaleNormal="100" workbookViewId="0">
      <selection activeCell="A19" sqref="A19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1.73046875" style="114" customWidth="1"/>
    <col min="8" max="8" width="7" style="114" customWidth="1"/>
    <col min="9" max="11" width="7.265625" style="114" customWidth="1"/>
    <col min="12" max="12" width="9.73046875" style="114" customWidth="1"/>
    <col min="13" max="16384" width="9.1328125" style="114"/>
  </cols>
  <sheetData>
    <row r="1" spans="1:12" ht="35.25" customHeight="1" thickBot="1" x14ac:dyDescent="0.35"/>
    <row r="2" spans="1:12" s="1" customFormat="1" ht="24" customHeight="1" thickBot="1" x14ac:dyDescent="0.4">
      <c r="A2" s="3" t="s">
        <v>65</v>
      </c>
      <c r="H2" s="13"/>
      <c r="I2" s="14" t="s">
        <v>67</v>
      </c>
      <c r="J2" s="15"/>
      <c r="K2" s="16"/>
      <c r="L2" s="16"/>
    </row>
    <row r="3" spans="1:12" s="1" customFormat="1" ht="24" customHeight="1" thickBot="1" x14ac:dyDescent="0.35">
      <c r="A3" s="4" t="s">
        <v>64</v>
      </c>
      <c r="H3" s="13"/>
      <c r="I3" s="14" t="s">
        <v>66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s="1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s="1" customFormat="1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s="1" customFormat="1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1" t="s">
        <v>64</v>
      </c>
      <c r="B14" s="112"/>
      <c r="C14" s="112"/>
      <c r="D14" s="112"/>
      <c r="E14" s="112"/>
      <c r="F14" s="113"/>
      <c r="G14" s="107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80" t="s">
        <v>153</v>
      </c>
      <c r="B15" s="381"/>
      <c r="C15" s="381"/>
      <c r="D15" s="381"/>
      <c r="E15" s="381"/>
      <c r="F15" s="382"/>
      <c r="G15" s="33"/>
      <c r="H15" s="33"/>
      <c r="I15" s="11"/>
      <c r="J15" s="11"/>
      <c r="K15" s="36"/>
      <c r="L15" s="265"/>
    </row>
    <row r="16" spans="1:12" s="1" customFormat="1" ht="30" customHeight="1" x14ac:dyDescent="0.3">
      <c r="A16" s="380" t="s">
        <v>70</v>
      </c>
      <c r="B16" s="381"/>
      <c r="C16" s="381"/>
      <c r="D16" s="381"/>
      <c r="E16" s="381"/>
      <c r="F16" s="382"/>
      <c r="G16" s="33"/>
      <c r="H16" s="33"/>
      <c r="I16" s="11"/>
      <c r="J16" s="11"/>
      <c r="K16" s="26"/>
      <c r="L16" s="265"/>
    </row>
    <row r="17" spans="1:18" s="1" customFormat="1" ht="30" customHeight="1" x14ac:dyDescent="0.3">
      <c r="A17" s="226" t="s">
        <v>154</v>
      </c>
      <c r="B17" s="89"/>
      <c r="C17" s="89"/>
      <c r="D17" s="89"/>
      <c r="E17" s="89"/>
      <c r="F17" s="227"/>
      <c r="G17" s="33"/>
      <c r="H17" s="33"/>
      <c r="I17" s="11"/>
      <c r="J17" s="11"/>
      <c r="K17" s="26"/>
      <c r="L17" s="265"/>
    </row>
    <row r="18" spans="1:18" s="1" customFormat="1" ht="30" customHeight="1" x14ac:dyDescent="0.3">
      <c r="A18" s="226" t="s">
        <v>142</v>
      </c>
      <c r="B18" s="89"/>
      <c r="C18" s="89"/>
      <c r="D18" s="89"/>
      <c r="E18" s="89"/>
      <c r="F18" s="227"/>
      <c r="G18" s="33"/>
      <c r="H18" s="33"/>
      <c r="I18" s="11"/>
      <c r="J18" s="11"/>
      <c r="K18" s="26"/>
      <c r="L18" s="265"/>
    </row>
    <row r="19" spans="1:18" s="1" customFormat="1" ht="30" customHeight="1" x14ac:dyDescent="0.3">
      <c r="A19" s="226" t="s">
        <v>71</v>
      </c>
      <c r="B19" s="89"/>
      <c r="C19" s="89"/>
      <c r="D19" s="89"/>
      <c r="E19" s="89"/>
      <c r="F19" s="227"/>
      <c r="G19" s="33"/>
      <c r="H19" s="33"/>
      <c r="I19" s="11"/>
      <c r="J19" s="11"/>
      <c r="K19" s="26"/>
      <c r="L19" s="265"/>
    </row>
    <row r="20" spans="1:18" ht="20.100000000000001" customHeight="1" thickBot="1" x14ac:dyDescent="0.35">
      <c r="K20" s="141"/>
      <c r="L20" s="141"/>
    </row>
    <row r="21" spans="1:18" ht="24" customHeight="1" x14ac:dyDescent="0.3">
      <c r="A21" s="386" t="s">
        <v>74</v>
      </c>
      <c r="B21" s="387"/>
      <c r="C21" s="387"/>
      <c r="D21" s="387"/>
      <c r="E21" s="387"/>
      <c r="F21" s="387"/>
      <c r="G21" s="387"/>
      <c r="H21" s="387"/>
      <c r="I21" s="387"/>
      <c r="J21" s="140"/>
      <c r="K21" s="139"/>
      <c r="L21" s="8"/>
      <c r="R21" s="134"/>
    </row>
    <row r="22" spans="1:18" ht="66" customHeight="1" x14ac:dyDescent="0.3">
      <c r="A22" s="394" t="s">
        <v>42</v>
      </c>
      <c r="B22" s="395"/>
      <c r="C22" s="138"/>
      <c r="D22" s="138"/>
      <c r="E22" s="138"/>
      <c r="F22" s="138"/>
      <c r="G22" s="138"/>
      <c r="H22" s="138"/>
      <c r="I22" s="138"/>
      <c r="J22" s="137"/>
      <c r="K22" s="136"/>
      <c r="L22" s="8"/>
      <c r="R22" s="134"/>
    </row>
    <row r="23" spans="1:18" ht="23.25" customHeight="1" x14ac:dyDescent="0.3">
      <c r="A23" s="390" t="s">
        <v>61</v>
      </c>
      <c r="B23" s="391"/>
      <c r="C23" s="274"/>
      <c r="D23" s="388" t="s">
        <v>52</v>
      </c>
      <c r="E23" s="389"/>
      <c r="F23" s="275"/>
      <c r="G23" s="233" t="s">
        <v>73</v>
      </c>
      <c r="H23" s="234">
        <f>IFERROR(IF(ROUND(C23/F23,3)&gt;10,10,ROUND(C23/F23,3)),10)</f>
        <v>10</v>
      </c>
      <c r="I23" s="235" t="s">
        <v>62</v>
      </c>
      <c r="J23" s="233" t="s">
        <v>73</v>
      </c>
      <c r="K23" s="236">
        <f>10-H23</f>
        <v>0</v>
      </c>
      <c r="N23" s="135"/>
      <c r="R23" s="134"/>
    </row>
    <row r="24" spans="1:18" ht="20.100000000000001" customHeight="1" thickBot="1" x14ac:dyDescent="0.35">
      <c r="A24" s="392" t="s">
        <v>14</v>
      </c>
      <c r="B24" s="393"/>
      <c r="C24" s="393"/>
      <c r="D24" s="237"/>
      <c r="E24" s="237"/>
      <c r="F24" s="237"/>
      <c r="G24" s="237"/>
      <c r="H24" s="237"/>
      <c r="I24" s="237"/>
      <c r="J24" s="238"/>
      <c r="K24" s="282"/>
      <c r="R24" s="134"/>
    </row>
    <row r="25" spans="1:18" ht="16.350000000000001" customHeight="1" thickBot="1" x14ac:dyDescent="0.35">
      <c r="A25" s="383" t="s">
        <v>63</v>
      </c>
      <c r="B25" s="384"/>
      <c r="C25" s="384"/>
      <c r="D25" s="384"/>
      <c r="E25" s="384"/>
      <c r="F25" s="384"/>
      <c r="G25" s="384"/>
      <c r="H25" s="384"/>
      <c r="I25" s="384"/>
      <c r="J25" s="384"/>
      <c r="K25" s="385"/>
      <c r="L25" s="9">
        <f>IFERROR(K23-K24,0)</f>
        <v>0</v>
      </c>
      <c r="M25" s="132"/>
      <c r="N25" s="8"/>
      <c r="R25" s="131"/>
    </row>
    <row r="26" spans="1:18" ht="9.75" customHeight="1" x14ac:dyDescent="0.3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8"/>
      <c r="M26" s="132"/>
      <c r="N26" s="8"/>
      <c r="R26" s="131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30" t="s">
        <v>15</v>
      </c>
      <c r="L27" s="129">
        <f>SUM(L15:L25)</f>
        <v>0</v>
      </c>
    </row>
    <row r="28" spans="1:18" ht="18.75" customHeight="1" x14ac:dyDescent="0.3">
      <c r="L28" s="128" t="s">
        <v>72</v>
      </c>
    </row>
    <row r="29" spans="1:18" ht="12" customHeight="1" thickBot="1" x14ac:dyDescent="0.35">
      <c r="F29" s="127"/>
      <c r="I29" s="116"/>
      <c r="J29" s="126"/>
    </row>
    <row r="30" spans="1:18" ht="21.75" customHeight="1" thickBot="1" x14ac:dyDescent="0.35">
      <c r="H30" s="125"/>
      <c r="I30" s="124" t="s">
        <v>59</v>
      </c>
      <c r="J30" s="123"/>
      <c r="K30" s="122"/>
      <c r="L30" s="121">
        <f>ROUND(SUM(L27)/6,3)</f>
        <v>0</v>
      </c>
    </row>
    <row r="31" spans="1:18" ht="18" customHeight="1" x14ac:dyDescent="0.3">
      <c r="F31" s="119"/>
      <c r="H31" s="118"/>
      <c r="I31" s="118"/>
      <c r="J31" s="117"/>
      <c r="K31" s="116"/>
      <c r="L31" s="115"/>
    </row>
    <row r="32" spans="1:18" ht="7.5" customHeight="1" x14ac:dyDescent="0.3">
      <c r="F32" s="119"/>
      <c r="H32" s="118"/>
      <c r="I32" s="118"/>
      <c r="J32" s="117"/>
      <c r="K32" s="116"/>
      <c r="L32" s="115"/>
    </row>
    <row r="33" spans="1:12" ht="18" customHeight="1" x14ac:dyDescent="0.3">
      <c r="F33" s="119"/>
      <c r="H33" s="118"/>
      <c r="I33" s="118"/>
      <c r="J33" s="117"/>
      <c r="K33" s="116"/>
      <c r="L33" s="115"/>
    </row>
    <row r="34" spans="1:12" s="5" customFormat="1" ht="12.75" customHeight="1" x14ac:dyDescent="0.3">
      <c r="A34" s="7" t="s">
        <v>18</v>
      </c>
      <c r="B34" s="120"/>
      <c r="C34" s="58"/>
      <c r="D34" s="58"/>
      <c r="E34" s="58"/>
      <c r="F34" s="7"/>
      <c r="H34" s="7" t="s">
        <v>33</v>
      </c>
      <c r="I34" s="7"/>
      <c r="J34" s="7"/>
      <c r="K34" s="104"/>
      <c r="L34" s="7"/>
    </row>
    <row r="35" spans="1:12" ht="18" customHeight="1" x14ac:dyDescent="0.3">
      <c r="F35" s="119"/>
      <c r="H35" s="118"/>
      <c r="I35" s="118"/>
      <c r="J35" s="117"/>
      <c r="K35" s="116"/>
      <c r="L35" s="115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4" customFormat="1" ht="18" customHeight="1" x14ac:dyDescent="0.3"/>
    <row r="2" spans="1:12" ht="24" customHeight="1" thickBot="1" x14ac:dyDescent="0.35">
      <c r="A2" s="400" t="s">
        <v>60</v>
      </c>
      <c r="B2" s="400"/>
      <c r="C2" s="400"/>
      <c r="D2" s="400"/>
      <c r="E2" s="400"/>
      <c r="F2" s="400"/>
      <c r="G2" s="400"/>
      <c r="H2" s="400"/>
      <c r="I2" s="400"/>
      <c r="J2" s="144"/>
      <c r="K2" s="144"/>
      <c r="L2" s="144"/>
    </row>
    <row r="3" spans="1:12" s="114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67</v>
      </c>
      <c r="J3" s="15"/>
      <c r="K3" s="16"/>
      <c r="L3" s="16"/>
    </row>
    <row r="4" spans="1:12" s="114" customFormat="1" ht="24" customHeight="1" thickBot="1" x14ac:dyDescent="0.35">
      <c r="A4" s="2" t="s">
        <v>4</v>
      </c>
      <c r="B4" s="2"/>
      <c r="C4" s="260"/>
      <c r="D4" s="12"/>
      <c r="E4" s="12"/>
      <c r="F4" s="12"/>
      <c r="G4" s="143"/>
      <c r="H4" s="13"/>
      <c r="I4" s="14" t="s">
        <v>66</v>
      </c>
      <c r="J4" s="15"/>
      <c r="K4" s="16"/>
      <c r="L4" s="16"/>
    </row>
    <row r="5" spans="1:12" s="114" customFormat="1" ht="24" customHeight="1" thickBot="1" x14ac:dyDescent="0.35">
      <c r="A5" s="11" t="s">
        <v>5</v>
      </c>
      <c r="B5" s="11"/>
      <c r="C5" s="364"/>
      <c r="D5" s="364"/>
      <c r="E5" s="364"/>
      <c r="F5" s="364"/>
      <c r="G5" s="143"/>
      <c r="H5" s="13"/>
      <c r="I5" s="14" t="s">
        <v>10</v>
      </c>
      <c r="J5" s="15"/>
      <c r="K5" s="16"/>
      <c r="L5" s="16"/>
    </row>
    <row r="6" spans="1:12" s="114" customFormat="1" ht="15" customHeight="1" thickBot="1" x14ac:dyDescent="0.35">
      <c r="A6" s="11" t="s">
        <v>8</v>
      </c>
      <c r="B6" s="11"/>
      <c r="C6" s="364"/>
      <c r="D6" s="364"/>
      <c r="E6" s="364"/>
      <c r="F6" s="364"/>
      <c r="G6" s="142"/>
      <c r="H6" s="13"/>
      <c r="I6" s="14" t="s">
        <v>11</v>
      </c>
      <c r="J6" s="17"/>
      <c r="K6" s="16"/>
      <c r="L6" s="16"/>
    </row>
    <row r="7" spans="1:12" s="114" customFormat="1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G7" s="152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5"/>
      <c r="D8" s="365"/>
      <c r="E8" s="365"/>
      <c r="F8" s="365"/>
      <c r="G8" s="152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  <c r="G9" s="152"/>
      <c r="H9" s="142"/>
      <c r="I9" s="142"/>
      <c r="J9" s="142"/>
      <c r="K9" s="142"/>
      <c r="L9" s="11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  <c r="G10" s="152"/>
      <c r="H10" s="142"/>
      <c r="I10" s="142"/>
      <c r="J10" s="396"/>
      <c r="K10" s="396"/>
      <c r="L10" s="153"/>
    </row>
    <row r="11" spans="1:12" ht="17.100000000000001" customHeight="1" x14ac:dyDescent="0.3">
      <c r="H11" s="151"/>
      <c r="I11" s="151"/>
      <c r="J11" s="151"/>
      <c r="K11" s="151"/>
      <c r="L11" s="151"/>
    </row>
    <row r="12" spans="1:12" ht="17.100000000000001" customHeight="1" thickBot="1" x14ac:dyDescent="0.35">
      <c r="B12" s="5" t="s">
        <v>138</v>
      </c>
      <c r="H12" s="151"/>
      <c r="I12" s="151"/>
      <c r="J12" s="151"/>
      <c r="K12" s="151"/>
      <c r="L12" s="151"/>
    </row>
    <row r="13" spans="1:12" ht="28.5" customHeight="1" thickBot="1" x14ac:dyDescent="0.35">
      <c r="B13" s="256" t="s">
        <v>127</v>
      </c>
      <c r="C13" s="257" t="s">
        <v>128</v>
      </c>
      <c r="D13" s="401" t="s">
        <v>129</v>
      </c>
      <c r="E13" s="402"/>
      <c r="F13" s="257" t="s">
        <v>130</v>
      </c>
      <c r="G13" s="257" t="s">
        <v>131</v>
      </c>
      <c r="H13" s="258" t="s">
        <v>132</v>
      </c>
      <c r="I13" s="259" t="s">
        <v>99</v>
      </c>
      <c r="J13" s="405" t="s">
        <v>137</v>
      </c>
      <c r="K13" s="406"/>
      <c r="L13" s="151"/>
    </row>
    <row r="14" spans="1:12" ht="39" customHeight="1" thickBot="1" x14ac:dyDescent="0.35">
      <c r="B14" s="276"/>
      <c r="C14" s="277"/>
      <c r="D14" s="403"/>
      <c r="E14" s="404"/>
      <c r="F14" s="277"/>
      <c r="G14" s="277"/>
      <c r="H14" s="278"/>
      <c r="I14" s="279">
        <f>SUM(B14:H14)</f>
        <v>0</v>
      </c>
      <c r="J14" s="407">
        <f>I14/6</f>
        <v>0</v>
      </c>
      <c r="K14" s="408"/>
      <c r="L14" s="151"/>
    </row>
    <row r="15" spans="1:12" ht="17.100000000000001" customHeight="1" thickBot="1" x14ac:dyDescent="0.35">
      <c r="K15" s="254"/>
      <c r="L15" s="151"/>
    </row>
    <row r="16" spans="1:12" ht="13.15" customHeight="1" thickBot="1" x14ac:dyDescent="0.35">
      <c r="K16" s="255" t="s">
        <v>56</v>
      </c>
    </row>
    <row r="17" spans="1:12" ht="61.9" customHeight="1" thickBot="1" x14ac:dyDescent="0.35">
      <c r="A17" s="251" t="s">
        <v>136</v>
      </c>
      <c r="B17" s="397" t="s">
        <v>133</v>
      </c>
      <c r="C17" s="398"/>
      <c r="D17" s="398"/>
      <c r="E17" s="398"/>
      <c r="F17" s="398"/>
      <c r="G17" s="398"/>
      <c r="H17" s="398"/>
      <c r="I17" s="399"/>
      <c r="J17" s="149" t="s">
        <v>134</v>
      </c>
      <c r="K17" s="239">
        <f>J14</f>
        <v>0</v>
      </c>
      <c r="L17" s="150">
        <f>K17*0.4</f>
        <v>0</v>
      </c>
    </row>
    <row r="18" spans="1:12" ht="78.75" customHeight="1" x14ac:dyDescent="0.3">
      <c r="A18" s="338" t="s">
        <v>172</v>
      </c>
      <c r="B18" s="370" t="s">
        <v>135</v>
      </c>
      <c r="C18" s="371"/>
      <c r="D18" s="371"/>
      <c r="E18" s="371"/>
      <c r="F18" s="371"/>
      <c r="G18" s="371"/>
      <c r="H18" s="371"/>
      <c r="I18" s="371"/>
      <c r="J18" s="149" t="s">
        <v>139</v>
      </c>
      <c r="K18" s="272"/>
      <c r="L18" s="148">
        <f>K18*0.3</f>
        <v>0</v>
      </c>
    </row>
    <row r="19" spans="1:12" ht="72" customHeight="1" x14ac:dyDescent="0.3">
      <c r="A19" s="339"/>
      <c r="B19" s="372" t="s">
        <v>118</v>
      </c>
      <c r="C19" s="373"/>
      <c r="D19" s="373"/>
      <c r="E19" s="373"/>
      <c r="F19" s="373"/>
      <c r="G19" s="373"/>
      <c r="H19" s="373"/>
      <c r="I19" s="373"/>
      <c r="J19" s="147" t="s">
        <v>140</v>
      </c>
      <c r="K19" s="273"/>
      <c r="L19" s="146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80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</row>
    <row r="28" spans="1:12" ht="12.75" customHeight="1" x14ac:dyDescent="0.3">
      <c r="A28" s="7" t="s">
        <v>18</v>
      </c>
      <c r="B28" s="120"/>
      <c r="C28" s="120"/>
      <c r="D28" s="120"/>
      <c r="E28" s="120"/>
      <c r="F28" s="240"/>
      <c r="G28" s="151"/>
      <c r="H28" s="240" t="s">
        <v>33</v>
      </c>
      <c r="I28" s="240"/>
      <c r="J28" s="240"/>
      <c r="K28" s="241"/>
      <c r="L28" s="240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5"/>
    </row>
    <row r="32" spans="1:12" x14ac:dyDescent="0.3">
      <c r="F32" s="59"/>
      <c r="H32" s="60"/>
      <c r="I32" s="60"/>
      <c r="J32" s="61"/>
      <c r="K32" s="62"/>
      <c r="L32" s="145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6109-AA4F-4803-9561-7502EF96486E}">
  <dimension ref="A1:L40"/>
  <sheetViews>
    <sheetView showZeros="0" tabSelected="1" view="pageLayout" topLeftCell="A31" zoomScaleNormal="100" workbookViewId="0">
      <selection activeCell="A39" sqref="A39:XFD39"/>
    </sheetView>
  </sheetViews>
  <sheetFormatPr defaultColWidth="9.1328125" defaultRowHeight="12.4" x14ac:dyDescent="0.3"/>
  <cols>
    <col min="1" max="1" width="11.86328125" style="409" customWidth="1"/>
    <col min="2" max="2" width="7.3984375" style="409" customWidth="1"/>
    <col min="3" max="3" width="7.86328125" style="409" customWidth="1"/>
    <col min="4" max="4" width="6.3984375" style="409" customWidth="1"/>
    <col min="5" max="6" width="7.265625" style="409" customWidth="1"/>
    <col min="7" max="7" width="7.73046875" style="409" customWidth="1"/>
    <col min="8" max="8" width="6.1328125" style="409" customWidth="1"/>
    <col min="9" max="9" width="7.265625" style="409" customWidth="1"/>
    <col min="10" max="10" width="6.59765625" style="409" customWidth="1"/>
    <col min="11" max="11" width="8.3984375" style="409" customWidth="1"/>
    <col min="12" max="12" width="6.3984375" style="409" hidden="1" customWidth="1"/>
    <col min="13" max="16384" width="9.1328125" style="409"/>
  </cols>
  <sheetData>
    <row r="1" spans="1:12" ht="6" customHeight="1" thickBot="1" x14ac:dyDescent="0.35"/>
    <row r="2" spans="1:12" ht="22.5" customHeight="1" thickBot="1" x14ac:dyDescent="0.4">
      <c r="A2" s="410" t="s">
        <v>186</v>
      </c>
      <c r="H2" s="124" t="s">
        <v>67</v>
      </c>
      <c r="I2" s="157"/>
      <c r="J2" s="158"/>
      <c r="K2" s="178"/>
      <c r="L2" s="411"/>
    </row>
    <row r="3" spans="1:12" ht="24" customHeight="1" thickBot="1" x14ac:dyDescent="0.35">
      <c r="A3" s="412" t="s">
        <v>187</v>
      </c>
      <c r="H3" s="413" t="s">
        <v>66</v>
      </c>
      <c r="I3" s="157"/>
      <c r="J3" s="158"/>
      <c r="K3" s="178"/>
      <c r="L3" s="411"/>
    </row>
    <row r="4" spans="1:12" ht="24" customHeight="1" thickBot="1" x14ac:dyDescent="0.35">
      <c r="A4" s="414" t="s">
        <v>4</v>
      </c>
      <c r="B4" s="414"/>
      <c r="C4" s="415"/>
      <c r="D4" s="415"/>
      <c r="E4" s="415"/>
      <c r="F4" s="416"/>
      <c r="H4" s="124" t="s">
        <v>10</v>
      </c>
      <c r="I4" s="157"/>
      <c r="J4" s="158"/>
      <c r="K4" s="178"/>
      <c r="L4" s="411"/>
    </row>
    <row r="5" spans="1:12" ht="24" customHeight="1" thickBot="1" x14ac:dyDescent="0.35">
      <c r="A5" s="417" t="s">
        <v>5</v>
      </c>
      <c r="B5" s="417"/>
      <c r="C5" s="418"/>
      <c r="D5" s="418"/>
      <c r="E5" s="418"/>
      <c r="F5" s="418"/>
      <c r="H5" s="124" t="s">
        <v>11</v>
      </c>
      <c r="I5" s="157"/>
      <c r="J5" s="163"/>
      <c r="K5" s="178"/>
      <c r="L5" s="411"/>
    </row>
    <row r="6" spans="1:12" ht="19.5" customHeight="1" thickBot="1" x14ac:dyDescent="0.35">
      <c r="A6" s="417" t="s">
        <v>8</v>
      </c>
      <c r="B6" s="417"/>
      <c r="C6" s="418"/>
      <c r="D6" s="418"/>
      <c r="E6" s="418"/>
      <c r="F6" s="418"/>
      <c r="H6" s="114"/>
      <c r="I6" s="114"/>
      <c r="J6" s="114"/>
      <c r="K6" s="419"/>
      <c r="L6" s="114"/>
    </row>
    <row r="7" spans="1:12" ht="17.100000000000001" customHeight="1" thickBot="1" x14ac:dyDescent="0.35">
      <c r="A7" s="417" t="s">
        <v>21</v>
      </c>
      <c r="B7" s="417"/>
      <c r="C7" s="417"/>
      <c r="D7" s="417"/>
      <c r="E7" s="417"/>
      <c r="F7" s="417"/>
      <c r="H7" s="114"/>
      <c r="I7" s="164" t="s">
        <v>9</v>
      </c>
      <c r="J7" s="420"/>
      <c r="K7" s="421"/>
      <c r="L7" s="422"/>
    </row>
    <row r="8" spans="1:12" ht="17.100000000000001" customHeight="1" x14ac:dyDescent="0.3">
      <c r="A8" s="414" t="s">
        <v>0</v>
      </c>
      <c r="B8" s="414"/>
      <c r="C8" s="415"/>
      <c r="D8" s="415"/>
      <c r="E8" s="415"/>
      <c r="F8" s="415"/>
    </row>
    <row r="9" spans="1:12" ht="17.100000000000001" customHeight="1" x14ac:dyDescent="0.3">
      <c r="A9" s="417" t="s">
        <v>6</v>
      </c>
      <c r="B9" s="417"/>
      <c r="C9" s="418"/>
      <c r="D9" s="418"/>
      <c r="E9" s="418"/>
      <c r="F9" s="418"/>
    </row>
    <row r="10" spans="1:12" ht="17.100000000000001" customHeight="1" x14ac:dyDescent="0.3">
      <c r="A10" s="417" t="s">
        <v>7</v>
      </c>
      <c r="B10" s="417"/>
      <c r="C10" s="418"/>
      <c r="D10" s="418"/>
      <c r="E10" s="418"/>
      <c r="F10" s="418"/>
    </row>
    <row r="11" spans="1:12" ht="33.75" customHeight="1" x14ac:dyDescent="0.3"/>
    <row r="12" spans="1:12" ht="15" customHeight="1" x14ac:dyDescent="0.3">
      <c r="K12" s="419"/>
    </row>
    <row r="13" spans="1:12" s="428" customFormat="1" ht="13.9" x14ac:dyDescent="0.3">
      <c r="A13" s="6" t="s">
        <v>188</v>
      </c>
      <c r="B13" s="5"/>
      <c r="C13" s="5"/>
      <c r="D13" s="5"/>
      <c r="E13" s="5"/>
      <c r="F13" s="5"/>
      <c r="G13" s="423" t="s">
        <v>16</v>
      </c>
      <c r="H13" s="424"/>
      <c r="I13" s="425" t="s">
        <v>17</v>
      </c>
      <c r="J13" s="426"/>
      <c r="K13" s="427"/>
    </row>
    <row r="14" spans="1:12" s="428" customFormat="1" x14ac:dyDescent="0.3">
      <c r="A14" s="429" t="s">
        <v>189</v>
      </c>
      <c r="B14" s="430" t="s">
        <v>190</v>
      </c>
      <c r="C14" s="430" t="s">
        <v>191</v>
      </c>
      <c r="D14" s="430"/>
      <c r="E14" s="431" t="s">
        <v>192</v>
      </c>
      <c r="F14" s="432"/>
      <c r="G14" s="433"/>
      <c r="H14" s="434"/>
      <c r="I14" s="435">
        <v>0.2</v>
      </c>
      <c r="J14" s="436">
        <v>0</v>
      </c>
      <c r="K14" s="437">
        <f>J14*0.2</f>
        <v>0</v>
      </c>
    </row>
    <row r="15" spans="1:12" s="428" customFormat="1" ht="46.5" customHeight="1" x14ac:dyDescent="0.3">
      <c r="A15" s="438"/>
      <c r="B15" s="430"/>
      <c r="C15" s="430" t="s">
        <v>193</v>
      </c>
      <c r="D15" s="430"/>
      <c r="E15" s="439" t="s">
        <v>194</v>
      </c>
      <c r="F15" s="440"/>
      <c r="G15" s="441"/>
      <c r="H15" s="442"/>
      <c r="I15" s="443"/>
      <c r="J15" s="436"/>
      <c r="K15" s="437"/>
    </row>
    <row r="16" spans="1:12" s="428" customFormat="1" ht="33.75" customHeight="1" x14ac:dyDescent="0.3">
      <c r="A16" s="444"/>
      <c r="B16" s="445"/>
      <c r="C16" s="445" t="s">
        <v>195</v>
      </c>
      <c r="D16" s="445"/>
      <c r="E16" s="439" t="s">
        <v>196</v>
      </c>
      <c r="F16" s="440"/>
      <c r="G16" s="446"/>
      <c r="H16" s="447"/>
      <c r="I16" s="448"/>
      <c r="J16" s="449"/>
      <c r="K16" s="450"/>
    </row>
    <row r="17" spans="1:12" s="428" customFormat="1" ht="27.75" customHeight="1" x14ac:dyDescent="0.3">
      <c r="A17" s="429" t="s">
        <v>197</v>
      </c>
      <c r="B17" s="451" t="s">
        <v>198</v>
      </c>
      <c r="C17" s="452"/>
      <c r="D17" s="453"/>
      <c r="E17" s="431" t="s">
        <v>199</v>
      </c>
      <c r="F17" s="454"/>
      <c r="G17" s="441"/>
      <c r="H17" s="442"/>
      <c r="I17" s="455">
        <v>0.4</v>
      </c>
      <c r="J17" s="456">
        <v>0</v>
      </c>
      <c r="K17" s="457">
        <f>J17*0.4</f>
        <v>0</v>
      </c>
      <c r="L17" s="458"/>
    </row>
    <row r="18" spans="1:12" s="428" customFormat="1" ht="57.75" customHeight="1" thickBot="1" x14ac:dyDescent="0.35">
      <c r="A18" s="444"/>
      <c r="B18" s="459" t="s">
        <v>13</v>
      </c>
      <c r="C18" s="460"/>
      <c r="D18" s="461"/>
      <c r="E18" s="462" t="s">
        <v>200</v>
      </c>
      <c r="F18" s="463"/>
      <c r="G18" s="441"/>
      <c r="H18" s="442"/>
      <c r="I18" s="455">
        <v>0.4</v>
      </c>
      <c r="J18" s="456">
        <v>0</v>
      </c>
      <c r="K18" s="457">
        <f>J18*0.4</f>
        <v>0</v>
      </c>
    </row>
    <row r="19" spans="1:12" s="428" customFormat="1" ht="13.15" x14ac:dyDescent="0.3">
      <c r="A19" s="464" t="s">
        <v>54</v>
      </c>
      <c r="B19" s="465" t="s">
        <v>201</v>
      </c>
      <c r="C19" s="466"/>
      <c r="D19" s="466"/>
      <c r="E19" s="466"/>
      <c r="F19" s="466"/>
      <c r="G19" s="466"/>
      <c r="H19" s="466"/>
      <c r="I19" s="467"/>
      <c r="J19" s="468"/>
      <c r="K19" s="469">
        <v>0</v>
      </c>
    </row>
    <row r="20" spans="1:12" s="428" customFormat="1" ht="18" customHeight="1" x14ac:dyDescent="0.3">
      <c r="G20" s="470"/>
      <c r="H20" s="470"/>
      <c r="K20" s="471">
        <f>(K14+K17+K18)-K19</f>
        <v>0</v>
      </c>
    </row>
    <row r="21" spans="1:12" s="428" customFormat="1" ht="12.75" customHeight="1" x14ac:dyDescent="0.35">
      <c r="A21" s="472" t="s">
        <v>187</v>
      </c>
      <c r="B21" s="428" t="s">
        <v>202</v>
      </c>
      <c r="G21" s="470"/>
      <c r="H21" s="470"/>
      <c r="K21" s="473"/>
    </row>
    <row r="22" spans="1:12" s="428" customFormat="1" ht="12.75" customHeight="1" x14ac:dyDescent="0.3">
      <c r="B22" s="474">
        <v>1</v>
      </c>
      <c r="C22" s="474">
        <v>2</v>
      </c>
      <c r="D22" s="474">
        <v>3</v>
      </c>
      <c r="E22" s="474">
        <v>4</v>
      </c>
      <c r="F22" s="474">
        <v>5</v>
      </c>
      <c r="G22" s="475" t="s">
        <v>99</v>
      </c>
      <c r="J22" s="473"/>
    </row>
    <row r="23" spans="1:12" s="428" customFormat="1" ht="20.100000000000001" customHeight="1" thickBot="1" x14ac:dyDescent="0.35">
      <c r="A23" s="476" t="s">
        <v>203</v>
      </c>
      <c r="B23" s="477">
        <v>0</v>
      </c>
      <c r="C23" s="477">
        <v>0</v>
      </c>
      <c r="D23" s="477">
        <v>0</v>
      </c>
      <c r="E23" s="477">
        <v>0</v>
      </c>
      <c r="F23" s="477">
        <v>0</v>
      </c>
      <c r="G23" s="478">
        <f>IFERROR(B23+C23+D23+E23+F23,0)</f>
        <v>0</v>
      </c>
      <c r="J23" s="473"/>
    </row>
    <row r="24" spans="1:12" s="428" customFormat="1" ht="20.25" customHeight="1" thickBot="1" x14ac:dyDescent="0.35">
      <c r="E24" s="479" t="s">
        <v>45</v>
      </c>
      <c r="F24" s="428" t="s">
        <v>204</v>
      </c>
      <c r="G24" s="480">
        <f>G23/5</f>
        <v>0</v>
      </c>
      <c r="J24" s="473"/>
    </row>
    <row r="25" spans="1:12" s="428" customFormat="1" ht="12.75" customHeight="1" x14ac:dyDescent="0.3"/>
    <row r="26" spans="1:12" s="428" customFormat="1" ht="12.75" customHeight="1" x14ac:dyDescent="0.3">
      <c r="A26" s="481" t="s">
        <v>42</v>
      </c>
      <c r="B26" s="482"/>
      <c r="C26" s="482"/>
      <c r="D26" s="482"/>
      <c r="E26" s="482"/>
      <c r="F26" s="482"/>
      <c r="G26" s="482"/>
      <c r="H26" s="482"/>
      <c r="I26" s="482"/>
      <c r="J26" s="482"/>
      <c r="K26" s="483"/>
    </row>
    <row r="27" spans="1:12" s="428" customFormat="1" x14ac:dyDescent="0.3">
      <c r="A27" s="484"/>
      <c r="B27" s="485"/>
      <c r="C27" s="485"/>
      <c r="D27" s="485"/>
      <c r="E27" s="485"/>
      <c r="F27" s="485"/>
      <c r="G27" s="485"/>
      <c r="H27" s="485"/>
      <c r="I27" s="485"/>
      <c r="J27" s="485"/>
      <c r="K27" s="486"/>
    </row>
    <row r="28" spans="1:12" s="428" customFormat="1" x14ac:dyDescent="0.3">
      <c r="A28" s="484"/>
      <c r="B28" s="485"/>
      <c r="C28" s="485"/>
      <c r="D28" s="485"/>
      <c r="E28" s="485"/>
      <c r="F28" s="485"/>
      <c r="G28" s="485"/>
      <c r="H28" s="485"/>
      <c r="I28" s="485"/>
      <c r="J28" s="485"/>
      <c r="K28" s="486"/>
    </row>
    <row r="29" spans="1:12" s="428" customFormat="1" ht="9" customHeight="1" x14ac:dyDescent="0.3">
      <c r="A29" s="484"/>
      <c r="B29" s="485"/>
      <c r="C29" s="485"/>
      <c r="D29" s="485"/>
      <c r="E29" s="485"/>
      <c r="F29" s="485"/>
      <c r="G29" s="485"/>
      <c r="H29" s="485"/>
      <c r="I29" s="485"/>
      <c r="J29" s="485"/>
      <c r="K29" s="486"/>
    </row>
    <row r="30" spans="1:12" s="428" customFormat="1" x14ac:dyDescent="0.3">
      <c r="A30" s="487"/>
      <c r="B30" s="488"/>
      <c r="C30" s="488"/>
      <c r="D30" s="488"/>
      <c r="E30" s="488"/>
      <c r="F30" s="488"/>
      <c r="G30" s="488"/>
      <c r="H30" s="488"/>
      <c r="I30" s="488"/>
      <c r="J30" s="488"/>
      <c r="K30" s="489"/>
    </row>
    <row r="31" spans="1:12" s="428" customFormat="1" x14ac:dyDescent="0.3"/>
    <row r="32" spans="1:12" s="428" customFormat="1" ht="13.5" x14ac:dyDescent="0.3">
      <c r="A32" s="490" t="s">
        <v>205</v>
      </c>
      <c r="B32" s="490"/>
      <c r="C32" s="490"/>
      <c r="D32" s="490"/>
      <c r="E32" s="490"/>
      <c r="F32" s="490"/>
      <c r="G32" s="490"/>
      <c r="H32" s="491">
        <f>G24</f>
        <v>0</v>
      </c>
      <c r="I32" s="491"/>
      <c r="J32" s="492" t="s">
        <v>206</v>
      </c>
      <c r="K32" s="493">
        <f>H32*3</f>
        <v>0</v>
      </c>
    </row>
    <row r="33" spans="1:12" s="428" customFormat="1" ht="13.5" x14ac:dyDescent="0.3">
      <c r="A33" s="490" t="s">
        <v>207</v>
      </c>
      <c r="B33" s="490"/>
      <c r="C33" s="490"/>
      <c r="D33" s="490"/>
      <c r="E33" s="490"/>
      <c r="F33" s="490"/>
      <c r="G33" s="490"/>
      <c r="H33" s="494">
        <f>K20</f>
        <v>0</v>
      </c>
      <c r="I33" s="495"/>
      <c r="J33" s="496" t="s">
        <v>208</v>
      </c>
      <c r="K33" s="493">
        <f>H33</f>
        <v>0</v>
      </c>
    </row>
    <row r="34" spans="1:12" s="428" customFormat="1" ht="13.9" thickBot="1" x14ac:dyDescent="0.35">
      <c r="E34" s="497"/>
      <c r="H34" s="470"/>
      <c r="I34" s="498"/>
      <c r="J34" s="473" t="s">
        <v>209</v>
      </c>
      <c r="K34" s="493">
        <f>(K32+K33)</f>
        <v>0</v>
      </c>
    </row>
    <row r="35" spans="1:12" s="428" customFormat="1" ht="13.9" thickBot="1" x14ac:dyDescent="0.35">
      <c r="E35" s="499" t="s">
        <v>210</v>
      </c>
      <c r="F35" s="500"/>
      <c r="G35" s="500"/>
      <c r="H35" s="500"/>
      <c r="I35" s="500"/>
      <c r="J35" s="501"/>
      <c r="K35" s="502">
        <f>K34/4</f>
        <v>0</v>
      </c>
    </row>
    <row r="36" spans="1:12" s="428" customFormat="1" ht="13.5" x14ac:dyDescent="0.3">
      <c r="E36" s="497"/>
      <c r="F36" s="497"/>
      <c r="G36" s="497"/>
      <c r="H36" s="503"/>
      <c r="I36" s="503"/>
      <c r="J36" s="503"/>
      <c r="K36" s="504"/>
    </row>
    <row r="37" spans="1:12" s="428" customFormat="1" ht="13.5" x14ac:dyDescent="0.3">
      <c r="E37" s="497"/>
      <c r="F37" s="497"/>
      <c r="G37" s="497"/>
      <c r="H37" s="497"/>
      <c r="I37" s="497"/>
      <c r="J37" s="497"/>
      <c r="K37" s="505"/>
    </row>
    <row r="38" spans="1:12" s="428" customFormat="1" ht="13.5" x14ac:dyDescent="0.3">
      <c r="E38" s="497"/>
      <c r="F38" s="497"/>
      <c r="G38" s="497"/>
      <c r="H38" s="497"/>
      <c r="I38" s="497"/>
      <c r="J38" s="497"/>
      <c r="K38" s="505"/>
    </row>
    <row r="39" spans="1:12" x14ac:dyDescent="0.3">
      <c r="A39" s="414" t="s">
        <v>18</v>
      </c>
      <c r="B39" s="506"/>
      <c r="C39" s="506"/>
      <c r="D39" s="506"/>
      <c r="E39" s="506"/>
      <c r="G39" s="414" t="s">
        <v>33</v>
      </c>
      <c r="H39" s="414"/>
      <c r="I39" s="414"/>
      <c r="J39" s="414"/>
      <c r="K39" s="414"/>
      <c r="L39" s="414"/>
    </row>
    <row r="40" spans="1:12" ht="15" customHeight="1" x14ac:dyDescent="0.3">
      <c r="K40" s="505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C15:D15"/>
    <mergeCell ref="E15:F15"/>
    <mergeCell ref="G15:H15"/>
    <mergeCell ref="C16:D16"/>
    <mergeCell ref="E16:F16"/>
    <mergeCell ref="G16:H16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4:E4"/>
    <mergeCell ref="C5:F5"/>
    <mergeCell ref="C6:F6"/>
    <mergeCell ref="C8:F8"/>
    <mergeCell ref="C9:F9"/>
    <mergeCell ref="C10:F10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F654-7A3B-4EB4-9214-D390EC033D7E}">
  <sheetPr>
    <pageSetUpPr fitToPage="1"/>
  </sheetPr>
  <dimension ref="A1:L33"/>
  <sheetViews>
    <sheetView showZeros="0" showRuler="0" view="pageLayout" zoomScale="70" zoomScaleNormal="100" zoomScalePageLayoutView="70" workbookViewId="0">
      <selection activeCell="D25" sqref="D25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5" t="s">
        <v>2</v>
      </c>
      <c r="F1" s="103"/>
      <c r="H1" s="156"/>
      <c r="I1" s="157" t="s">
        <v>67</v>
      </c>
      <c r="J1" s="158"/>
      <c r="K1" s="159"/>
      <c r="L1" s="298"/>
    </row>
    <row r="2" spans="1:12" ht="24" customHeight="1" thickBot="1" x14ac:dyDescent="0.35">
      <c r="A2" s="6" t="s">
        <v>3</v>
      </c>
      <c r="H2" s="156"/>
      <c r="I2" s="157" t="s">
        <v>66</v>
      </c>
      <c r="J2" s="158"/>
      <c r="K2" s="159"/>
      <c r="L2" s="298"/>
    </row>
    <row r="3" spans="1:12" ht="24" customHeight="1" thickBot="1" x14ac:dyDescent="0.35">
      <c r="A3" s="161" t="s">
        <v>4</v>
      </c>
      <c r="B3" s="161"/>
      <c r="C3" s="358"/>
      <c r="D3" s="358"/>
      <c r="E3" s="299"/>
      <c r="F3" s="299"/>
      <c r="H3" s="156"/>
      <c r="I3" s="157" t="s">
        <v>10</v>
      </c>
      <c r="J3" s="158"/>
      <c r="K3" s="159"/>
      <c r="L3" s="298"/>
    </row>
    <row r="4" spans="1:12" ht="24" customHeight="1" thickBot="1" x14ac:dyDescent="0.35">
      <c r="A4" s="137" t="s">
        <v>5</v>
      </c>
      <c r="B4" s="137"/>
      <c r="C4" s="359"/>
      <c r="D4" s="359"/>
      <c r="E4" s="359"/>
      <c r="F4" s="359"/>
      <c r="H4" s="156"/>
      <c r="I4" s="157" t="s">
        <v>11</v>
      </c>
      <c r="J4" s="163"/>
      <c r="K4" s="159"/>
      <c r="L4" s="298"/>
    </row>
    <row r="5" spans="1:12" s="114" customFormat="1" ht="15.75" customHeight="1" thickBot="1" x14ac:dyDescent="0.35">
      <c r="A5" s="137" t="s">
        <v>8</v>
      </c>
      <c r="B5" s="137"/>
      <c r="C5" s="359"/>
      <c r="D5" s="359"/>
      <c r="E5" s="359"/>
      <c r="F5" s="359"/>
      <c r="K5" s="30"/>
    </row>
    <row r="6" spans="1:12" s="114" customFormat="1" ht="17.2" customHeight="1" thickBot="1" x14ac:dyDescent="0.35">
      <c r="A6" s="137" t="s">
        <v>21</v>
      </c>
      <c r="B6" s="137"/>
      <c r="C6" s="300"/>
      <c r="D6" s="300"/>
      <c r="E6" s="300"/>
      <c r="F6" s="300"/>
      <c r="J6" s="164" t="s">
        <v>9</v>
      </c>
      <c r="K6" s="31"/>
      <c r="L6" s="301"/>
    </row>
    <row r="7" spans="1:12" s="114" customFormat="1" ht="17.2" customHeight="1" x14ac:dyDescent="0.3">
      <c r="A7" s="161" t="s">
        <v>0</v>
      </c>
      <c r="B7" s="161"/>
      <c r="C7" s="359"/>
      <c r="D7" s="359"/>
      <c r="E7" s="359"/>
      <c r="F7" s="359"/>
      <c r="K7" s="30"/>
    </row>
    <row r="8" spans="1:12" s="114" customFormat="1" ht="17.2" customHeight="1" x14ac:dyDescent="0.3">
      <c r="A8" s="137" t="s">
        <v>6</v>
      </c>
      <c r="B8" s="137"/>
      <c r="C8" s="359"/>
      <c r="D8" s="359"/>
      <c r="E8" s="359"/>
      <c r="F8" s="359"/>
      <c r="K8" s="30"/>
    </row>
    <row r="9" spans="1:12" s="114" customFormat="1" ht="17.2" customHeight="1" x14ac:dyDescent="0.3">
      <c r="A9" s="137" t="s">
        <v>7</v>
      </c>
      <c r="B9" s="137"/>
      <c r="C9" s="359"/>
      <c r="D9" s="359"/>
      <c r="E9" s="359"/>
      <c r="F9" s="359"/>
      <c r="K9" s="30"/>
    </row>
    <row r="10" spans="1:12" s="114" customFormat="1" ht="17.2" customHeight="1" thickBot="1" x14ac:dyDescent="0.35">
      <c r="C10" s="285"/>
      <c r="D10" s="285"/>
      <c r="E10" s="285"/>
      <c r="F10" s="285"/>
      <c r="K10" s="30"/>
    </row>
    <row r="11" spans="1:12" s="114" customFormat="1" ht="17.2" customHeight="1" thickBot="1" x14ac:dyDescent="0.35">
      <c r="C11" s="285"/>
      <c r="D11" s="285"/>
      <c r="E11" s="285"/>
      <c r="F11" s="285"/>
      <c r="H11" s="333" t="s">
        <v>16</v>
      </c>
      <c r="I11" s="334"/>
      <c r="J11" s="335" t="s">
        <v>17</v>
      </c>
      <c r="K11" s="336"/>
      <c r="L11" s="337"/>
    </row>
    <row r="12" spans="1:12" ht="34.5" customHeight="1" x14ac:dyDescent="0.3">
      <c r="A12" s="338" t="s">
        <v>173</v>
      </c>
      <c r="B12" s="342" t="s">
        <v>174</v>
      </c>
      <c r="C12" s="343"/>
      <c r="D12" s="343"/>
      <c r="E12" s="343"/>
      <c r="F12" s="343"/>
      <c r="G12" s="343"/>
      <c r="H12" s="346"/>
      <c r="I12" s="347"/>
      <c r="J12" s="352" t="s">
        <v>175</v>
      </c>
      <c r="K12" s="354">
        <f>SUM(B17:G17)/6</f>
        <v>0</v>
      </c>
      <c r="L12" s="332">
        <f>ROUND(K12*0.6,3)</f>
        <v>0</v>
      </c>
    </row>
    <row r="13" spans="1:12" ht="31.5" customHeight="1" x14ac:dyDescent="0.3">
      <c r="A13" s="339"/>
      <c r="B13" s="344"/>
      <c r="C13" s="345"/>
      <c r="D13" s="345"/>
      <c r="E13" s="345"/>
      <c r="F13" s="345"/>
      <c r="G13" s="345"/>
      <c r="H13" s="348"/>
      <c r="I13" s="349"/>
      <c r="J13" s="312"/>
      <c r="K13" s="355"/>
      <c r="L13" s="314"/>
    </row>
    <row r="14" spans="1:12" ht="38.25" customHeight="1" x14ac:dyDescent="0.3">
      <c r="A14" s="339"/>
      <c r="B14" s="344"/>
      <c r="C14" s="345"/>
      <c r="D14" s="345"/>
      <c r="E14" s="345"/>
      <c r="F14" s="345"/>
      <c r="G14" s="345"/>
      <c r="H14" s="348"/>
      <c r="I14" s="349"/>
      <c r="J14" s="312"/>
      <c r="K14" s="355"/>
      <c r="L14" s="314"/>
    </row>
    <row r="15" spans="1:12" ht="70.5" customHeight="1" thickBot="1" x14ac:dyDescent="0.35">
      <c r="A15" s="339"/>
      <c r="B15" s="344"/>
      <c r="C15" s="345"/>
      <c r="D15" s="345"/>
      <c r="E15" s="345"/>
      <c r="F15" s="345"/>
      <c r="G15" s="345"/>
      <c r="H15" s="348"/>
      <c r="I15" s="349"/>
      <c r="J15" s="312"/>
      <c r="K15" s="355"/>
      <c r="L15" s="314"/>
    </row>
    <row r="16" spans="1:12" ht="29" customHeight="1" thickBot="1" x14ac:dyDescent="0.4">
      <c r="A16" s="340"/>
      <c r="B16" s="286" t="s">
        <v>176</v>
      </c>
      <c r="C16" s="287" t="s">
        <v>177</v>
      </c>
      <c r="D16" s="288" t="s">
        <v>178</v>
      </c>
      <c r="E16" s="287" t="s">
        <v>179</v>
      </c>
      <c r="F16" s="287" t="s">
        <v>180</v>
      </c>
      <c r="G16" s="289" t="s">
        <v>181</v>
      </c>
      <c r="H16" s="348"/>
      <c r="I16" s="349"/>
      <c r="J16" s="312"/>
      <c r="K16" s="355"/>
      <c r="L16" s="314"/>
    </row>
    <row r="17" spans="1:12" ht="30" customHeight="1" thickBot="1" x14ac:dyDescent="0.35">
      <c r="A17" s="341"/>
      <c r="B17" s="290">
        <v>0</v>
      </c>
      <c r="C17" s="291">
        <v>0</v>
      </c>
      <c r="D17" s="291"/>
      <c r="E17" s="291"/>
      <c r="F17" s="291"/>
      <c r="G17" s="292"/>
      <c r="H17" s="350"/>
      <c r="I17" s="351"/>
      <c r="J17" s="353"/>
      <c r="K17" s="356"/>
      <c r="L17" s="357"/>
    </row>
    <row r="18" spans="1:12" ht="47.25" customHeight="1" x14ac:dyDescent="0.3">
      <c r="A18" s="303" t="s">
        <v>12</v>
      </c>
      <c r="B18" s="305" t="s">
        <v>182</v>
      </c>
      <c r="C18" s="305"/>
      <c r="D18" s="305"/>
      <c r="E18" s="305"/>
      <c r="F18" s="305"/>
      <c r="G18" s="305"/>
      <c r="H18" s="321"/>
      <c r="I18" s="322"/>
      <c r="J18" s="327" t="s">
        <v>1</v>
      </c>
      <c r="K18" s="330"/>
      <c r="L18" s="332">
        <f>ROUND((K18-K21)*0.25,3)</f>
        <v>0</v>
      </c>
    </row>
    <row r="19" spans="1:12" ht="18.75" customHeight="1" x14ac:dyDescent="0.3">
      <c r="A19" s="318"/>
      <c r="B19" s="319"/>
      <c r="C19" s="319"/>
      <c r="D19" s="319"/>
      <c r="E19" s="319"/>
      <c r="F19" s="319"/>
      <c r="G19" s="319"/>
      <c r="H19" s="323"/>
      <c r="I19" s="324"/>
      <c r="J19" s="328"/>
      <c r="K19" s="331"/>
      <c r="L19" s="314"/>
    </row>
    <row r="20" spans="1:12" ht="13.5" customHeight="1" thickBot="1" x14ac:dyDescent="0.35">
      <c r="A20" s="318"/>
      <c r="B20" s="320"/>
      <c r="C20" s="320"/>
      <c r="D20" s="320"/>
      <c r="E20" s="320"/>
      <c r="F20" s="320"/>
      <c r="G20" s="319"/>
      <c r="H20" s="323"/>
      <c r="I20" s="324"/>
      <c r="J20" s="328"/>
      <c r="K20" s="331"/>
      <c r="L20" s="314"/>
    </row>
    <row r="21" spans="1:12" ht="28.25" customHeight="1" thickBot="1" x14ac:dyDescent="0.35">
      <c r="A21" s="304"/>
      <c r="B21" s="293" t="s">
        <v>183</v>
      </c>
      <c r="C21" s="294"/>
      <c r="D21" s="294"/>
      <c r="E21" s="294"/>
      <c r="F21" s="294"/>
      <c r="G21" s="294"/>
      <c r="H21" s="325"/>
      <c r="I21" s="326"/>
      <c r="J21" s="329"/>
      <c r="K21" s="295">
        <f>SUM(C21:G21)</f>
        <v>0</v>
      </c>
      <c r="L21" s="315"/>
    </row>
    <row r="22" spans="1:12" ht="87.5" customHeight="1" thickBot="1" x14ac:dyDescent="0.35">
      <c r="A22" s="303" t="s">
        <v>13</v>
      </c>
      <c r="B22" s="305" t="s">
        <v>184</v>
      </c>
      <c r="C22" s="306"/>
      <c r="D22" s="306"/>
      <c r="E22" s="306"/>
      <c r="F22" s="306"/>
      <c r="G22" s="307"/>
      <c r="H22" s="308"/>
      <c r="I22" s="309"/>
      <c r="J22" s="312" t="s">
        <v>185</v>
      </c>
      <c r="K22" s="296"/>
      <c r="L22" s="314">
        <f>ROUND((K22-K23)*0.15,3)</f>
        <v>0</v>
      </c>
    </row>
    <row r="23" spans="1:12" ht="28.25" customHeight="1" thickBot="1" x14ac:dyDescent="0.35">
      <c r="A23" s="304"/>
      <c r="B23" s="297" t="s">
        <v>183</v>
      </c>
      <c r="C23" s="294"/>
      <c r="D23" s="294"/>
      <c r="E23" s="294"/>
      <c r="F23" s="294"/>
      <c r="G23" s="294"/>
      <c r="H23" s="310"/>
      <c r="I23" s="311"/>
      <c r="J23" s="313"/>
      <c r="K23" s="295">
        <f>SUM(C23:G23)</f>
        <v>0</v>
      </c>
      <c r="L23" s="315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16">
        <f>SUM(L12:L22)</f>
        <v>0</v>
      </c>
      <c r="L25" s="317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18</v>
      </c>
      <c r="B33" s="58"/>
      <c r="C33" s="302"/>
      <c r="D33" s="302"/>
      <c r="E33" s="302"/>
      <c r="H33" s="7" t="s">
        <v>19</v>
      </c>
      <c r="I33" s="7"/>
      <c r="J33" s="7"/>
      <c r="K33" s="104"/>
      <c r="L33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conditionalFormatting sqref="L12:L17">
    <cfRule type="cellIs" dxfId="3" priority="4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10.86328125" style="114" customWidth="1"/>
    <col min="8" max="8" width="7" style="114" customWidth="1"/>
    <col min="9" max="9" width="3" style="114" customWidth="1"/>
    <col min="10" max="10" width="6.3984375" style="114" customWidth="1"/>
    <col min="11" max="11" width="7.265625" style="114" customWidth="1"/>
    <col min="12" max="12" width="10.59765625" style="114" customWidth="1"/>
    <col min="13" max="13" width="7.265625" style="114" customWidth="1"/>
    <col min="14" max="16384" width="9.1328125" style="114"/>
  </cols>
  <sheetData>
    <row r="1" spans="1:12" ht="6" customHeight="1" thickBot="1" x14ac:dyDescent="0.35"/>
    <row r="2" spans="1:12" ht="24" customHeight="1" thickBot="1" x14ac:dyDescent="0.4">
      <c r="A2" s="155" t="s">
        <v>20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141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360"/>
      <c r="D5" s="360"/>
      <c r="E5" s="360"/>
      <c r="F5" s="36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360"/>
      <c r="D6" s="360"/>
      <c r="E6" s="360"/>
      <c r="F6" s="360"/>
      <c r="K6" s="30"/>
    </row>
    <row r="7" spans="1:12" ht="17.100000000000001" customHeight="1" thickBot="1" x14ac:dyDescent="0.35">
      <c r="A7" s="137" t="s">
        <v>21</v>
      </c>
      <c r="B7" s="137"/>
      <c r="C7" s="137"/>
      <c r="D7" s="137"/>
      <c r="E7" s="137"/>
      <c r="F7" s="137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360"/>
      <c r="D8" s="360"/>
      <c r="E8" s="360"/>
      <c r="F8" s="360"/>
    </row>
    <row r="9" spans="1:12" ht="17.100000000000001" customHeight="1" x14ac:dyDescent="0.3">
      <c r="A9" s="137" t="s">
        <v>6</v>
      </c>
      <c r="B9" s="137"/>
      <c r="C9" s="360"/>
      <c r="D9" s="360"/>
      <c r="E9" s="360"/>
      <c r="F9" s="360"/>
    </row>
    <row r="10" spans="1:12" ht="17.100000000000001" customHeight="1" x14ac:dyDescent="0.3">
      <c r="A10" s="137" t="s">
        <v>7</v>
      </c>
      <c r="B10" s="137"/>
      <c r="C10" s="360"/>
      <c r="D10" s="360"/>
      <c r="E10" s="360"/>
      <c r="F10" s="360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5"/>
      <c r="B14" s="137"/>
      <c r="C14" s="196"/>
      <c r="D14" s="174"/>
      <c r="E14" s="228" t="s">
        <v>16</v>
      </c>
      <c r="F14" s="198"/>
      <c r="G14" s="198"/>
      <c r="H14" s="198"/>
      <c r="I14" s="137"/>
      <c r="J14" s="137"/>
      <c r="K14" s="174"/>
      <c r="L14" s="199" t="s">
        <v>22</v>
      </c>
    </row>
    <row r="15" spans="1:12" ht="20.100000000000001" customHeight="1" x14ac:dyDescent="0.3">
      <c r="A15" s="222" t="s">
        <v>23</v>
      </c>
      <c r="B15" s="188"/>
      <c r="C15" s="197"/>
      <c r="D15" s="200"/>
      <c r="E15" s="229"/>
      <c r="F15" s="198"/>
      <c r="G15" s="198"/>
      <c r="H15" s="198"/>
      <c r="I15" s="137"/>
      <c r="J15" s="230"/>
      <c r="K15" s="174"/>
      <c r="L15" s="264"/>
    </row>
    <row r="16" spans="1:12" ht="20.100000000000001" customHeight="1" x14ac:dyDescent="0.3">
      <c r="A16" s="222" t="s">
        <v>24</v>
      </c>
      <c r="B16" s="188"/>
      <c r="C16" s="197"/>
      <c r="D16" s="200"/>
      <c r="E16" s="229"/>
      <c r="F16" s="198"/>
      <c r="G16" s="198"/>
      <c r="H16" s="198"/>
      <c r="I16" s="137"/>
      <c r="J16" s="231"/>
      <c r="K16" s="174"/>
      <c r="L16" s="264"/>
    </row>
    <row r="17" spans="1:13" ht="20.100000000000001" customHeight="1" x14ac:dyDescent="0.3">
      <c r="A17" s="219" t="s">
        <v>25</v>
      </c>
      <c r="B17" s="220"/>
      <c r="C17" s="197"/>
      <c r="D17" s="200"/>
      <c r="E17" s="229"/>
      <c r="F17" s="198"/>
      <c r="G17" s="198"/>
      <c r="H17" s="198"/>
      <c r="I17" s="137"/>
      <c r="J17" s="231"/>
      <c r="K17" s="174"/>
      <c r="L17" s="264"/>
    </row>
    <row r="18" spans="1:13" ht="20.100000000000001" customHeight="1" x14ac:dyDescent="0.3">
      <c r="A18" s="222" t="s">
        <v>26</v>
      </c>
      <c r="B18" s="188"/>
      <c r="C18" s="197"/>
      <c r="D18" s="200"/>
      <c r="E18" s="229"/>
      <c r="F18" s="198"/>
      <c r="G18" s="198"/>
      <c r="H18" s="198"/>
      <c r="I18" s="137"/>
      <c r="J18" s="231"/>
      <c r="K18" s="174"/>
      <c r="L18" s="264"/>
    </row>
    <row r="19" spans="1:13" ht="20.100000000000001" customHeight="1" x14ac:dyDescent="0.3">
      <c r="A19" s="182" t="s">
        <v>31</v>
      </c>
      <c r="B19" s="183"/>
      <c r="C19" s="183"/>
      <c r="D19" s="184"/>
      <c r="E19" s="229"/>
      <c r="F19" s="198"/>
      <c r="G19" s="198"/>
      <c r="H19" s="198"/>
      <c r="I19" s="137"/>
      <c r="J19" s="231"/>
      <c r="K19" s="174"/>
      <c r="L19" s="264"/>
    </row>
    <row r="20" spans="1:13" ht="20.100000000000001" customHeight="1" x14ac:dyDescent="0.3">
      <c r="A20" s="182" t="s">
        <v>27</v>
      </c>
      <c r="B20" s="183"/>
      <c r="C20" s="183"/>
      <c r="D20" s="201"/>
      <c r="E20" s="229"/>
      <c r="F20" s="198"/>
      <c r="G20" s="198"/>
      <c r="H20" s="198"/>
      <c r="I20" s="137"/>
      <c r="J20" s="231"/>
      <c r="K20" s="174"/>
      <c r="L20" s="264"/>
    </row>
    <row r="21" spans="1:13" ht="20.100000000000001" customHeight="1" x14ac:dyDescent="0.3">
      <c r="A21" s="232" t="s">
        <v>32</v>
      </c>
      <c r="B21" s="220"/>
      <c r="C21" s="220"/>
      <c r="D21" s="221"/>
      <c r="E21" s="229"/>
      <c r="F21" s="198"/>
      <c r="G21" s="198"/>
      <c r="H21" s="198"/>
      <c r="I21" s="137"/>
      <c r="J21" s="231"/>
      <c r="K21" s="174"/>
      <c r="L21" s="264"/>
    </row>
    <row r="22" spans="1:13" ht="20.100000000000001" customHeight="1" x14ac:dyDescent="0.3">
      <c r="K22" s="141"/>
      <c r="L22" s="141"/>
    </row>
    <row r="23" spans="1:13" ht="15.75" customHeight="1" x14ac:dyDescent="0.3">
      <c r="I23" s="116"/>
      <c r="J23" s="202"/>
      <c r="K23" s="116" t="s">
        <v>28</v>
      </c>
      <c r="L23" s="199">
        <f>SUM(L15:L21)</f>
        <v>0</v>
      </c>
    </row>
    <row r="24" spans="1:13" ht="18.75" customHeight="1" x14ac:dyDescent="0.3">
      <c r="K24" s="116" t="s">
        <v>29</v>
      </c>
      <c r="L24" s="202"/>
    </row>
    <row r="25" spans="1:13" ht="18.75" customHeight="1" thickBot="1" x14ac:dyDescent="0.35">
      <c r="F25" s="127"/>
      <c r="I25" s="116"/>
      <c r="J25" s="203"/>
    </row>
    <row r="26" spans="1:13" s="180" customFormat="1" ht="21.75" customHeight="1" thickBot="1" x14ac:dyDescent="0.4">
      <c r="H26" s="204"/>
      <c r="I26" s="124" t="s">
        <v>30</v>
      </c>
      <c r="J26" s="205"/>
      <c r="K26" s="206"/>
      <c r="L26" s="207">
        <f>ROUND(L23/7,3)</f>
        <v>0</v>
      </c>
      <c r="M26" s="208"/>
    </row>
    <row r="27" spans="1:13" ht="18" customHeight="1" x14ac:dyDescent="0.3">
      <c r="F27" s="119"/>
      <c r="H27" s="118"/>
      <c r="I27" s="118"/>
      <c r="J27" s="117"/>
      <c r="K27" s="116"/>
      <c r="L27" s="209"/>
    </row>
    <row r="28" spans="1:13" ht="18" customHeight="1" x14ac:dyDescent="0.3">
      <c r="F28" s="119"/>
      <c r="H28" s="118"/>
      <c r="I28" s="118"/>
      <c r="J28" s="117"/>
      <c r="K28" s="116"/>
      <c r="L28" s="209"/>
    </row>
    <row r="29" spans="1:13" ht="18" customHeight="1" x14ac:dyDescent="0.3">
      <c r="F29" s="119"/>
      <c r="H29" s="118"/>
      <c r="I29" s="118"/>
      <c r="J29" s="117"/>
      <c r="K29" s="116"/>
      <c r="L29" s="209"/>
    </row>
    <row r="30" spans="1:13" ht="18" customHeight="1" x14ac:dyDescent="0.3">
      <c r="F30" s="119"/>
      <c r="H30" s="118"/>
      <c r="I30" s="118"/>
      <c r="J30" s="117"/>
      <c r="K30" s="116"/>
      <c r="L30" s="209"/>
    </row>
    <row r="31" spans="1:13" ht="18" customHeight="1" x14ac:dyDescent="0.3">
      <c r="F31" s="119"/>
      <c r="H31" s="118"/>
      <c r="I31" s="118"/>
      <c r="J31" s="117"/>
      <c r="K31" s="116"/>
      <c r="L31" s="209"/>
    </row>
    <row r="32" spans="1:13" ht="18" customHeight="1" x14ac:dyDescent="0.3">
      <c r="A32" s="161" t="s">
        <v>18</v>
      </c>
      <c r="B32" s="194"/>
      <c r="C32" s="194"/>
      <c r="D32" s="194"/>
      <c r="E32" s="194"/>
      <c r="F32" s="119"/>
      <c r="H32" s="161" t="s">
        <v>33</v>
      </c>
      <c r="I32" s="161"/>
      <c r="J32" s="161"/>
      <c r="K32" s="161"/>
      <c r="L32" s="161"/>
    </row>
    <row r="33" spans="6:12" ht="18" customHeight="1" x14ac:dyDescent="0.3">
      <c r="F33" s="119"/>
      <c r="H33" s="118"/>
      <c r="I33" s="118"/>
      <c r="J33" s="117"/>
      <c r="K33" s="116"/>
      <c r="L33" s="209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26" zoomScaleNormal="100" zoomScaleSheetLayoutView="100" workbookViewId="0">
      <selection activeCell="O36" sqref="O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100"/>
      <c r="B14" s="11"/>
      <c r="C14" s="101"/>
      <c r="D14" s="11"/>
      <c r="E14" s="102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6" t="s">
        <v>23</v>
      </c>
      <c r="B15" s="89"/>
      <c r="C15" s="107"/>
      <c r="D15" s="107"/>
      <c r="E15" s="34"/>
      <c r="F15" s="33"/>
      <c r="G15" s="33"/>
      <c r="H15" s="33"/>
      <c r="I15" s="33"/>
      <c r="J15" s="11"/>
      <c r="K15" s="36"/>
      <c r="L15" s="265"/>
    </row>
    <row r="16" spans="1:12" ht="20.100000000000001" customHeight="1" x14ac:dyDescent="0.3">
      <c r="A16" s="226" t="s">
        <v>24</v>
      </c>
      <c r="B16" s="89"/>
      <c r="C16" s="107"/>
      <c r="D16" s="107"/>
      <c r="E16" s="34"/>
      <c r="F16" s="33"/>
      <c r="G16" s="33"/>
      <c r="H16" s="33"/>
      <c r="I16" s="33"/>
      <c r="J16" s="11"/>
      <c r="K16" s="26"/>
      <c r="L16" s="265"/>
    </row>
    <row r="17" spans="1:12" ht="20.100000000000001" customHeight="1" x14ac:dyDescent="0.3">
      <c r="A17" s="223" t="s">
        <v>25</v>
      </c>
      <c r="B17" s="224"/>
      <c r="C17" s="107"/>
      <c r="D17" s="107"/>
      <c r="E17" s="34"/>
      <c r="F17" s="33"/>
      <c r="G17" s="33"/>
      <c r="H17" s="33"/>
      <c r="I17" s="33"/>
      <c r="J17" s="11"/>
      <c r="K17" s="26"/>
      <c r="L17" s="265"/>
    </row>
    <row r="18" spans="1:12" ht="20.100000000000001" customHeight="1" x14ac:dyDescent="0.3">
      <c r="A18" s="226" t="s">
        <v>35</v>
      </c>
      <c r="B18" s="89"/>
      <c r="C18" s="107"/>
      <c r="D18" s="107"/>
      <c r="E18" s="34"/>
      <c r="F18" s="33"/>
      <c r="G18" s="33"/>
      <c r="H18" s="33"/>
      <c r="I18" s="33"/>
      <c r="J18" s="11"/>
      <c r="K18" s="26"/>
      <c r="L18" s="265"/>
    </row>
    <row r="19" spans="1:12" ht="20.100000000000001" customHeight="1" x14ac:dyDescent="0.3">
      <c r="A19" s="226" t="s">
        <v>36</v>
      </c>
      <c r="B19" s="89"/>
      <c r="C19" s="107"/>
      <c r="D19" s="107"/>
      <c r="E19" s="34"/>
      <c r="F19" s="33"/>
      <c r="G19" s="33"/>
      <c r="H19" s="33"/>
      <c r="I19" s="33"/>
      <c r="J19" s="11"/>
      <c r="K19" s="26"/>
      <c r="L19" s="265"/>
    </row>
    <row r="20" spans="1:12" ht="20.100000000000001" customHeight="1" x14ac:dyDescent="0.3">
      <c r="A20" s="226" t="s">
        <v>37</v>
      </c>
      <c r="B20" s="89"/>
      <c r="C20" s="107"/>
      <c r="D20" s="107"/>
      <c r="E20" s="34"/>
      <c r="F20" s="33"/>
      <c r="G20" s="33"/>
      <c r="H20" s="33"/>
      <c r="I20" s="33"/>
      <c r="J20" s="11"/>
      <c r="K20" s="26"/>
      <c r="L20" s="265"/>
    </row>
    <row r="21" spans="1:12" ht="20.100000000000001" customHeight="1" x14ac:dyDescent="0.3">
      <c r="A21" s="226" t="s">
        <v>26</v>
      </c>
      <c r="B21" s="89"/>
      <c r="C21" s="107"/>
      <c r="D21" s="107"/>
      <c r="E21" s="34"/>
      <c r="F21" s="33"/>
      <c r="G21" s="33"/>
      <c r="H21" s="33"/>
      <c r="I21" s="33"/>
      <c r="J21" s="11"/>
      <c r="K21" s="26"/>
      <c r="L21" s="265"/>
    </row>
    <row r="22" spans="1:12" ht="20.100000000000001" customHeight="1" x14ac:dyDescent="0.3">
      <c r="A22" s="361" t="s">
        <v>164</v>
      </c>
      <c r="B22" s="362"/>
      <c r="C22" s="362"/>
      <c r="D22" s="362"/>
      <c r="E22" s="363"/>
      <c r="F22" s="33"/>
      <c r="G22" s="33"/>
      <c r="H22" s="33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4" t="s">
        <v>141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K6" s="30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100"/>
      <c r="B14" s="11"/>
      <c r="C14" s="101"/>
      <c r="D14" s="34"/>
      <c r="E14" s="107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6" t="s">
        <v>23</v>
      </c>
      <c r="B15" s="89"/>
      <c r="C15" s="107"/>
      <c r="D15" s="102"/>
      <c r="E15" s="33"/>
      <c r="F15" s="33"/>
      <c r="G15" s="33"/>
      <c r="H15" s="11"/>
      <c r="I15" s="33"/>
      <c r="J15" s="11"/>
      <c r="K15" s="36"/>
      <c r="L15" s="265"/>
    </row>
    <row r="16" spans="1:12" ht="19.5" customHeight="1" x14ac:dyDescent="0.3">
      <c r="A16" s="223" t="s">
        <v>25</v>
      </c>
      <c r="B16" s="224"/>
      <c r="C16" s="107"/>
      <c r="D16" s="102"/>
      <c r="E16" s="33"/>
      <c r="F16" s="33"/>
      <c r="G16" s="33"/>
      <c r="H16" s="11"/>
      <c r="I16" s="33"/>
      <c r="J16" s="11"/>
      <c r="K16" s="26"/>
      <c r="L16" s="265"/>
    </row>
    <row r="17" spans="1:12" ht="19.5" customHeight="1" x14ac:dyDescent="0.3">
      <c r="A17" s="226" t="s">
        <v>35</v>
      </c>
      <c r="B17" s="89"/>
      <c r="C17" s="107"/>
      <c r="D17" s="102"/>
      <c r="E17" s="33"/>
      <c r="F17" s="33"/>
      <c r="G17" s="33"/>
      <c r="H17" s="11"/>
      <c r="I17" s="33"/>
      <c r="J17" s="11"/>
      <c r="K17" s="26"/>
      <c r="L17" s="265"/>
    </row>
    <row r="18" spans="1:12" ht="19.5" customHeight="1" x14ac:dyDescent="0.3">
      <c r="A18" s="226" t="s">
        <v>36</v>
      </c>
      <c r="B18" s="89"/>
      <c r="C18" s="107"/>
      <c r="D18" s="102"/>
      <c r="E18" s="33"/>
      <c r="F18" s="33"/>
      <c r="G18" s="33"/>
      <c r="H18" s="11"/>
      <c r="I18" s="33"/>
      <c r="J18" s="11"/>
      <c r="K18" s="26"/>
      <c r="L18" s="265"/>
    </row>
    <row r="19" spans="1:12" ht="19.5" customHeight="1" x14ac:dyDescent="0.3">
      <c r="A19" s="226" t="s">
        <v>37</v>
      </c>
      <c r="B19" s="89"/>
      <c r="C19" s="107"/>
      <c r="D19" s="102"/>
      <c r="E19" s="33"/>
      <c r="F19" s="33"/>
      <c r="G19" s="33"/>
      <c r="H19" s="11"/>
      <c r="I19" s="33"/>
      <c r="J19" s="11"/>
      <c r="K19" s="26"/>
      <c r="L19" s="265"/>
    </row>
    <row r="20" spans="1:12" ht="19.5" customHeight="1" x14ac:dyDescent="0.3">
      <c r="A20" s="226" t="s">
        <v>26</v>
      </c>
      <c r="B20" s="89"/>
      <c r="C20" s="107"/>
      <c r="D20" s="102"/>
      <c r="E20" s="33"/>
      <c r="F20" s="33"/>
      <c r="G20" s="33"/>
      <c r="H20" s="11"/>
      <c r="I20" s="33"/>
      <c r="J20" s="11"/>
      <c r="K20" s="26"/>
      <c r="L20" s="265"/>
    </row>
    <row r="21" spans="1:12" ht="19.5" customHeight="1" x14ac:dyDescent="0.3">
      <c r="A21" s="226" t="s">
        <v>40</v>
      </c>
      <c r="B21" s="89"/>
      <c r="C21" s="107"/>
      <c r="D21" s="102"/>
      <c r="E21" s="33"/>
      <c r="F21" s="33"/>
      <c r="G21" s="33"/>
      <c r="H21" s="11"/>
      <c r="I21" s="33"/>
      <c r="J21" s="11"/>
      <c r="K21" s="26"/>
      <c r="L21" s="265"/>
    </row>
    <row r="22" spans="1:12" ht="19.5" customHeight="1" x14ac:dyDescent="0.3">
      <c r="A22" s="226" t="s">
        <v>68</v>
      </c>
      <c r="B22" s="224"/>
      <c r="C22" s="224"/>
      <c r="D22" s="225"/>
      <c r="E22" s="33"/>
      <c r="F22" s="33"/>
      <c r="G22" s="33"/>
      <c r="H22" s="11"/>
      <c r="I22" s="33"/>
      <c r="J22" s="11"/>
      <c r="K22" s="26"/>
      <c r="L22" s="265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21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4" customWidth="1"/>
    <col min="2" max="2" width="9.1328125" style="114"/>
    <col min="3" max="3" width="12.59765625" style="114" bestFit="1" customWidth="1"/>
    <col min="4" max="4" width="2.73046875" style="114" customWidth="1"/>
    <col min="5" max="6" width="7.265625" style="114" customWidth="1"/>
    <col min="7" max="7" width="9.265625" style="114" customWidth="1"/>
    <col min="8" max="8" width="7" style="114" customWidth="1"/>
    <col min="9" max="9" width="7.265625" style="114" customWidth="1"/>
    <col min="10" max="10" width="4.73046875" style="114" customWidth="1"/>
    <col min="11" max="11" width="10.265625" style="114" customWidth="1"/>
    <col min="12" max="12" width="10.73046875" style="114" customWidth="1"/>
    <col min="13" max="16384" width="9.1328125" style="114"/>
  </cols>
  <sheetData>
    <row r="1" spans="1:12" ht="6" customHeight="1" thickBot="1" x14ac:dyDescent="0.35"/>
    <row r="2" spans="1:12" ht="22.5" customHeight="1" thickBot="1" x14ac:dyDescent="0.4">
      <c r="A2" s="155" t="s">
        <v>148</v>
      </c>
      <c r="H2" s="156"/>
      <c r="I2" s="157" t="s">
        <v>67</v>
      </c>
      <c r="J2" s="158"/>
      <c r="K2" s="159"/>
      <c r="L2" s="159"/>
    </row>
    <row r="3" spans="1:12" ht="24" customHeight="1" thickBot="1" x14ac:dyDescent="0.35">
      <c r="A3" s="160" t="s">
        <v>41</v>
      </c>
      <c r="H3" s="156"/>
      <c r="I3" s="157" t="s">
        <v>66</v>
      </c>
      <c r="J3" s="158"/>
      <c r="K3" s="159"/>
      <c r="L3" s="159"/>
    </row>
    <row r="4" spans="1:12" ht="24" customHeight="1" thickBot="1" x14ac:dyDescent="0.35">
      <c r="A4" s="161" t="s">
        <v>4</v>
      </c>
      <c r="B4" s="161"/>
      <c r="C4" s="261"/>
      <c r="D4" s="162"/>
      <c r="E4" s="162"/>
      <c r="F4" s="162"/>
      <c r="H4" s="156"/>
      <c r="I4" s="157" t="s">
        <v>10</v>
      </c>
      <c r="J4" s="158"/>
      <c r="K4" s="159"/>
      <c r="L4" s="159"/>
    </row>
    <row r="5" spans="1:12" ht="24" customHeight="1" thickBot="1" x14ac:dyDescent="0.35">
      <c r="A5" s="137" t="s">
        <v>5</v>
      </c>
      <c r="B5" s="137"/>
      <c r="C5" s="360"/>
      <c r="D5" s="360"/>
      <c r="E5" s="360"/>
      <c r="F5" s="360"/>
      <c r="H5" s="156"/>
      <c r="I5" s="157" t="s">
        <v>11</v>
      </c>
      <c r="J5" s="163"/>
      <c r="K5" s="159"/>
      <c r="L5" s="159"/>
    </row>
    <row r="6" spans="1:12" ht="19.5" customHeight="1" thickBot="1" x14ac:dyDescent="0.35">
      <c r="A6" s="137" t="s">
        <v>8</v>
      </c>
      <c r="B6" s="137"/>
      <c r="C6" s="360"/>
      <c r="D6" s="360"/>
      <c r="E6" s="360"/>
      <c r="F6" s="360"/>
      <c r="K6" s="30"/>
    </row>
    <row r="7" spans="1:12" ht="17.100000000000001" customHeight="1" thickBot="1" x14ac:dyDescent="0.35">
      <c r="A7" s="137" t="s">
        <v>21</v>
      </c>
      <c r="B7" s="137"/>
      <c r="C7" s="263"/>
      <c r="D7" s="263"/>
      <c r="E7" s="263"/>
      <c r="F7" s="263"/>
      <c r="J7" s="164" t="s">
        <v>9</v>
      </c>
      <c r="K7" s="31"/>
      <c r="L7" s="165"/>
    </row>
    <row r="8" spans="1:12" ht="17.100000000000001" customHeight="1" x14ac:dyDescent="0.3">
      <c r="A8" s="161" t="s">
        <v>0</v>
      </c>
      <c r="B8" s="161"/>
      <c r="C8" s="366"/>
      <c r="D8" s="366"/>
      <c r="E8" s="366"/>
      <c r="F8" s="366"/>
    </row>
    <row r="9" spans="1:12" ht="17.100000000000001" customHeight="1" x14ac:dyDescent="0.3">
      <c r="A9" s="137" t="s">
        <v>6</v>
      </c>
      <c r="B9" s="137"/>
      <c r="C9" s="360"/>
      <c r="D9" s="360"/>
      <c r="E9" s="360"/>
      <c r="F9" s="360"/>
    </row>
    <row r="10" spans="1:12" ht="17.100000000000001" customHeight="1" x14ac:dyDescent="0.3">
      <c r="A10" s="137" t="s">
        <v>7</v>
      </c>
      <c r="B10" s="137"/>
      <c r="C10" s="360"/>
      <c r="D10" s="360"/>
      <c r="E10" s="360"/>
      <c r="F10" s="360"/>
    </row>
    <row r="11" spans="1:12" ht="33.75" customHeight="1" x14ac:dyDescent="0.3"/>
    <row r="12" spans="1:12" ht="17.100000000000001" customHeight="1" x14ac:dyDescent="0.3">
      <c r="A12" s="166" t="s">
        <v>42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8"/>
      <c r="L12" s="169"/>
    </row>
    <row r="13" spans="1:12" ht="18" customHeight="1" x14ac:dyDescent="0.3">
      <c r="A13" s="170"/>
      <c r="K13" s="116"/>
      <c r="L13" s="171"/>
    </row>
    <row r="14" spans="1:12" ht="39" customHeight="1" x14ac:dyDescent="0.3">
      <c r="A14" s="170"/>
      <c r="L14" s="172"/>
    </row>
    <row r="15" spans="1:12" ht="18" customHeight="1" x14ac:dyDescent="0.3">
      <c r="A15" s="173" t="s">
        <v>14</v>
      </c>
      <c r="B15" s="174"/>
      <c r="C15" s="173"/>
      <c r="D15" s="137"/>
      <c r="E15" s="137"/>
      <c r="F15" s="137"/>
      <c r="G15" s="137"/>
      <c r="H15" s="137"/>
      <c r="I15" s="137"/>
      <c r="J15" s="137"/>
      <c r="K15" s="175"/>
      <c r="L15" s="176"/>
    </row>
    <row r="16" spans="1:12" ht="19.5" customHeight="1" thickBot="1" x14ac:dyDescent="0.4">
      <c r="A16" s="155" t="s">
        <v>43</v>
      </c>
    </row>
    <row r="17" spans="1:12" ht="15" customHeight="1" thickBot="1" x14ac:dyDescent="0.35">
      <c r="H17" s="177"/>
      <c r="I17" s="144"/>
      <c r="K17" s="178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9"/>
      <c r="J23" s="180"/>
      <c r="K23" s="93"/>
      <c r="L23" s="181"/>
    </row>
    <row r="24" spans="1:12" ht="23.25" customHeight="1" x14ac:dyDescent="0.3">
      <c r="A24" s="160" t="s">
        <v>45</v>
      </c>
    </row>
    <row r="25" spans="1:12" s="5" customFormat="1" ht="13.5" customHeight="1" x14ac:dyDescent="0.3">
      <c r="B25" s="85" t="s">
        <v>54</v>
      </c>
      <c r="H25" s="30"/>
      <c r="I25" s="52"/>
      <c r="J25" s="86"/>
      <c r="K25" s="87"/>
    </row>
    <row r="26" spans="1:12" ht="15" customHeight="1" x14ac:dyDescent="0.3">
      <c r="B26" s="182" t="s">
        <v>46</v>
      </c>
      <c r="C26" s="183"/>
      <c r="D26" s="184"/>
      <c r="E26" s="266">
        <v>0</v>
      </c>
      <c r="F26" s="182" t="s">
        <v>47</v>
      </c>
      <c r="G26" s="184"/>
      <c r="H26" s="267">
        <v>0</v>
      </c>
      <c r="I26" s="95" t="str">
        <f>IFERROR(ROUND(E26/H26,3),"")</f>
        <v/>
      </c>
      <c r="J26" s="96"/>
      <c r="K26" s="283" t="str">
        <f>IFERROR((10-I26),"")</f>
        <v/>
      </c>
    </row>
    <row r="27" spans="1:12" ht="8.25" customHeight="1" x14ac:dyDescent="0.3">
      <c r="H27" s="30"/>
      <c r="I27" s="185"/>
      <c r="J27" s="86"/>
      <c r="K27" s="87"/>
    </row>
    <row r="28" spans="1:12" ht="12" customHeight="1" x14ac:dyDescent="0.3">
      <c r="I28" s="185"/>
      <c r="J28" s="86"/>
    </row>
    <row r="29" spans="1:12" ht="15" customHeight="1" x14ac:dyDescent="0.3">
      <c r="D29" s="186" t="s">
        <v>14</v>
      </c>
      <c r="E29" s="137"/>
      <c r="F29" s="187"/>
      <c r="G29" s="183"/>
      <c r="H29" s="183"/>
      <c r="I29" s="188"/>
      <c r="J29" s="98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9" t="s">
        <v>48</v>
      </c>
      <c r="H31" s="158"/>
      <c r="I31" s="158"/>
      <c r="J31" s="190"/>
      <c r="K31" s="99" t="str">
        <f>IFERROR(K26-K29,"")</f>
        <v/>
      </c>
      <c r="L31" s="181">
        <v>1</v>
      </c>
    </row>
    <row r="32" spans="1:12" ht="11.25" customHeight="1" thickBot="1" x14ac:dyDescent="0.35"/>
    <row r="33" spans="1:12" ht="20.25" customHeight="1" thickBot="1" x14ac:dyDescent="0.35">
      <c r="I33" s="164" t="s">
        <v>49</v>
      </c>
      <c r="J33" s="191"/>
      <c r="K33" s="191"/>
      <c r="L33" s="192" t="str">
        <f>IFERROR(K31,"")</f>
        <v/>
      </c>
    </row>
    <row r="35" spans="1:12" ht="55.5" customHeight="1" x14ac:dyDescent="0.3">
      <c r="E35" s="193"/>
      <c r="F35" s="193"/>
      <c r="G35" s="193"/>
    </row>
    <row r="37" spans="1:12" x14ac:dyDescent="0.3">
      <c r="A37" s="161" t="s">
        <v>18</v>
      </c>
      <c r="B37" s="194"/>
      <c r="C37" s="194"/>
      <c r="D37" s="194"/>
      <c r="E37" s="194"/>
      <c r="H37" s="161" t="s">
        <v>33</v>
      </c>
      <c r="I37" s="161"/>
      <c r="J37" s="161"/>
      <c r="K37" s="161"/>
      <c r="L37" s="16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zoomScaleNormal="100" workbookViewId="0">
      <selection activeCell="G7" sqref="G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146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>
        <v>0</v>
      </c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IFERROR(ROUND(E26/H26,3),"-")</f>
        <v>-</v>
      </c>
      <c r="J26" s="96"/>
      <c r="K26" s="97">
        <f>IFERROR((10-I26),0)</f>
        <v>0</v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>
        <f>K26-K29</f>
        <v>0</v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H40" sqref="H4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147</v>
      </c>
      <c r="H2" s="13"/>
      <c r="I2" s="14" t="s">
        <v>67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66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60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4"/>
      <c r="D5" s="364"/>
      <c r="E5" s="364"/>
      <c r="F5" s="364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4"/>
      <c r="D6" s="364"/>
      <c r="E6" s="364"/>
      <c r="F6" s="364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2"/>
      <c r="D7" s="262"/>
      <c r="E7" s="262"/>
      <c r="F7" s="262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5"/>
      <c r="D8" s="365"/>
      <c r="E8" s="365"/>
      <c r="F8" s="365"/>
    </row>
    <row r="9" spans="1:12" ht="17.100000000000001" customHeight="1" x14ac:dyDescent="0.3">
      <c r="A9" s="11" t="s">
        <v>6</v>
      </c>
      <c r="B9" s="11"/>
      <c r="C9" s="364"/>
      <c r="D9" s="364"/>
      <c r="E9" s="364"/>
      <c r="F9" s="364"/>
    </row>
    <row r="10" spans="1:12" ht="17.100000000000001" customHeight="1" x14ac:dyDescent="0.3">
      <c r="A10" s="11" t="s">
        <v>7</v>
      </c>
      <c r="B10" s="11"/>
      <c r="C10" s="364"/>
      <c r="D10" s="364"/>
      <c r="E10" s="364"/>
      <c r="F10" s="364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68"/>
      <c r="K13" s="62"/>
      <c r="L13" s="69"/>
    </row>
    <row r="14" spans="1:12" ht="39" customHeight="1" x14ac:dyDescent="0.3">
      <c r="A14" s="68"/>
      <c r="L14" s="70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8"/>
      <c r="L15" s="109"/>
    </row>
    <row r="16" spans="1:12" ht="19.5" customHeight="1" x14ac:dyDescent="0.35">
      <c r="A16" s="50" t="s">
        <v>43</v>
      </c>
    </row>
    <row r="17" spans="1:12" ht="15" customHeight="1" x14ac:dyDescent="0.3">
      <c r="G17" s="70"/>
      <c r="H17" s="71" t="s">
        <v>50</v>
      </c>
      <c r="I17" s="72"/>
      <c r="K17" s="73" t="s">
        <v>22</v>
      </c>
    </row>
    <row r="18" spans="1:12" ht="15" customHeight="1" x14ac:dyDescent="0.3">
      <c r="B18" s="74" t="s">
        <v>51</v>
      </c>
      <c r="C18" s="54"/>
      <c r="D18" s="55"/>
      <c r="E18" s="268">
        <v>0</v>
      </c>
      <c r="F18" s="75">
        <v>1.3</v>
      </c>
      <c r="G18" s="76"/>
      <c r="H18" s="73">
        <f>IF(E18&gt;9,10,E18)</f>
        <v>0</v>
      </c>
      <c r="I18" s="68"/>
      <c r="K18" s="77">
        <f>F18*H18</f>
        <v>0</v>
      </c>
    </row>
    <row r="19" spans="1:12" ht="15" customHeight="1" x14ac:dyDescent="0.3">
      <c r="B19" s="74" t="s">
        <v>114</v>
      </c>
      <c r="C19" s="54"/>
      <c r="D19" s="55"/>
      <c r="E19" s="268">
        <v>0</v>
      </c>
      <c r="F19" s="75">
        <v>0.9</v>
      </c>
      <c r="G19" s="76"/>
      <c r="H19" s="73">
        <f>IF(SUM(E18:E19)&gt;9,10-H18,E19)</f>
        <v>0</v>
      </c>
      <c r="I19" s="68"/>
      <c r="K19" s="77">
        <f>F19*H19</f>
        <v>0</v>
      </c>
    </row>
    <row r="20" spans="1:12" ht="15" customHeight="1" x14ac:dyDescent="0.3">
      <c r="B20" s="74" t="s">
        <v>171</v>
      </c>
      <c r="C20" s="54"/>
      <c r="D20" s="55"/>
      <c r="E20" s="268">
        <v>0</v>
      </c>
      <c r="F20" s="75">
        <v>0.4</v>
      </c>
      <c r="G20" s="76"/>
      <c r="H20" s="73">
        <f>IF(SUM(E18:E20)&gt;9,IF(10-SUM(H18:H19)&gt;0,10-SUM(H18:H19),0),E20)</f>
        <v>0</v>
      </c>
      <c r="I20" s="68"/>
      <c r="K20" s="77">
        <f>F20*H20</f>
        <v>0</v>
      </c>
    </row>
    <row r="21" spans="1:12" ht="15" customHeight="1" x14ac:dyDescent="0.3">
      <c r="B21" s="74" t="s">
        <v>115</v>
      </c>
      <c r="C21" s="54"/>
      <c r="D21" s="55"/>
      <c r="E21" s="268"/>
      <c r="F21" s="110" t="s">
        <v>69</v>
      </c>
      <c r="G21" s="76"/>
      <c r="H21" s="73"/>
      <c r="I21" s="68"/>
      <c r="K21" s="77">
        <f>F21*H21</f>
        <v>0</v>
      </c>
    </row>
    <row r="22" spans="1:12" ht="12.75" thickBot="1" x14ac:dyDescent="0.35">
      <c r="B22" s="78" t="s">
        <v>52</v>
      </c>
      <c r="C22" s="79"/>
      <c r="D22" s="79"/>
      <c r="E22" s="80">
        <f>SUM(E18:E21)</f>
        <v>0</v>
      </c>
    </row>
    <row r="23" spans="1:12" ht="21" customHeight="1" thickBot="1" x14ac:dyDescent="0.4">
      <c r="G23" s="81" t="s">
        <v>53</v>
      </c>
      <c r="H23" s="24"/>
      <c r="I23" s="24"/>
      <c r="J23" s="82"/>
      <c r="K23" s="83">
        <f>IF(SUM(K18:K21)&gt;10,10,SUM(K18:K21))</f>
        <v>0</v>
      </c>
      <c r="L23" s="84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5" t="s">
        <v>54</v>
      </c>
      <c r="H25" s="30"/>
      <c r="I25" s="52"/>
      <c r="J25" s="86"/>
      <c r="K25" s="87"/>
    </row>
    <row r="26" spans="1:12" s="1" customFormat="1" ht="15" customHeight="1" x14ac:dyDescent="0.3">
      <c r="B26" s="105" t="s">
        <v>46</v>
      </c>
      <c r="C26" s="25"/>
      <c r="D26" s="106"/>
      <c r="E26" s="266">
        <v>0</v>
      </c>
      <c r="F26" s="105" t="s">
        <v>47</v>
      </c>
      <c r="G26" s="106"/>
      <c r="H26" s="94">
        <f>E22</f>
        <v>0</v>
      </c>
      <c r="I26" s="95" t="str">
        <f>IFERROR(ROUND(E26/H26,3),"")</f>
        <v/>
      </c>
      <c r="J26" s="96"/>
      <c r="K26" s="97" t="str">
        <f>IFERROR((10-I26),"")</f>
        <v/>
      </c>
    </row>
    <row r="27" spans="1:12" ht="8.25" customHeight="1" x14ac:dyDescent="0.3">
      <c r="H27" s="30"/>
      <c r="I27" s="52"/>
      <c r="J27" s="86"/>
      <c r="K27" s="87"/>
    </row>
    <row r="28" spans="1:12" ht="12" customHeight="1" x14ac:dyDescent="0.3">
      <c r="I28" s="52"/>
      <c r="J28" s="86"/>
    </row>
    <row r="29" spans="1:12" ht="15" customHeight="1" x14ac:dyDescent="0.3">
      <c r="E29" s="88" t="s">
        <v>14</v>
      </c>
      <c r="F29" s="11"/>
      <c r="G29" s="25"/>
      <c r="H29" s="25"/>
      <c r="I29" s="89"/>
      <c r="J29" s="90"/>
      <c r="K29" s="269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1" t="s">
        <v>48</v>
      </c>
      <c r="H31" s="24"/>
      <c r="I31" s="24"/>
      <c r="J31" s="92"/>
      <c r="K31" s="83" t="str">
        <f>IFERROR(K26-K29,"")</f>
        <v/>
      </c>
      <c r="L31" s="84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106</vt:i4>
      </vt:variant>
    </vt:vector>
  </HeadingPairs>
  <TitlesOfParts>
    <vt:vector size="120" baseType="lpstr">
      <vt:lpstr>Information</vt:lpstr>
      <vt:lpstr>Skritt ind kür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'Skritt ind kür'!armnr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'Skritt ind kür'!bord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'Skritt ind kür'!datum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'Skritt ind kür'!domare</vt:lpstr>
      <vt:lpstr>'Skritt ind kür'!Hästpoäng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'Skritt ind kür'!id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'Skritt ind kür'!klass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'Skritt ind kür'!moment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'Skritt ind kür'!result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2020-06-07T15:08:09Z</dcterms:modified>
</cp:coreProperties>
</file>