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6FE158A-834D-4AB9-8AAB-46D79CAEDA31}" xr6:coauthVersionLast="47" xr6:coauthVersionMax="47" xr10:uidLastSave="{00000000-0000-0000-0000-000000000000}"/>
  <bookViews>
    <workbookView xWindow="43080" yWindow="-120" windowWidth="38640" windowHeight="21240" activeTab="1" xr2:uid="{00000000-000D-0000-FFFF-FFFF00000000}"/>
  </bookViews>
  <sheets>
    <sheet name="Information" sheetId="27" r:id="rId1"/>
    <sheet name="Häst, lag" sheetId="30" r:id="rId2"/>
    <sheet name="Lag grund A" sheetId="22" r:id="rId3"/>
    <sheet name="Lag grund D" sheetId="17" r:id="rId4"/>
    <sheet name="Lag grund B" sheetId="18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4">'Lag grund B'!$L$3</definedName>
    <definedName name="bord" localSheetId="3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4">'Lag grund B'!$C$4</definedName>
    <definedName name="datum" localSheetId="3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lag'!$C$36</definedName>
    <definedName name="domare" localSheetId="2">'Lag grund A'!$C$33</definedName>
    <definedName name="domare" localSheetId="4">'Lag grund B'!$C$32</definedName>
    <definedName name="domare" localSheetId="3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4">'Lag grund B'!$I$7</definedName>
    <definedName name="firstvaulter" localSheetId="3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header" localSheetId="1">'Häst, lag'!$A$2</definedName>
    <definedName name="id" localSheetId="1">'Häst, lag'!$U$1</definedName>
    <definedName name="id" localSheetId="2">'Lag grund A'!$U$1</definedName>
    <definedName name="id" localSheetId="4">'Lag grund B'!$U$1</definedName>
    <definedName name="id" localSheetId="3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4">'Lag grund B'!$L$4</definedName>
    <definedName name="klass" localSheetId="3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4">'Lag grund B'!$L$5</definedName>
    <definedName name="moment" localSheetId="3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lag'!$K$32</definedName>
    <definedName name="result" localSheetId="2">'Lag grund A'!$L$29</definedName>
    <definedName name="result" localSheetId="4">'Lag grund B'!$L$29</definedName>
    <definedName name="result" localSheetId="3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21" l="1"/>
  <c r="L18" i="21"/>
  <c r="L16" i="21"/>
  <c r="K21" i="30"/>
  <c r="L17" i="21" l="1"/>
  <c r="L15" i="21"/>
  <c r="L24" i="21" l="1"/>
  <c r="K30" i="6" l="1"/>
  <c r="I28" i="20"/>
  <c r="E28" i="20"/>
  <c r="H28" i="20"/>
  <c r="K31" i="20"/>
  <c r="E22" i="6"/>
  <c r="E22" i="20"/>
  <c r="E21" i="20"/>
  <c r="E20" i="20"/>
  <c r="E27" i="6"/>
  <c r="E21" i="6"/>
  <c r="E20" i="6"/>
  <c r="K30" i="30"/>
  <c r="L29" i="30" s="1"/>
  <c r="K28" i="30"/>
  <c r="L21" i="30" s="1"/>
  <c r="K15" i="30"/>
  <c r="L15" i="30" s="1"/>
  <c r="K32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E23" i="20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0" i="21"/>
</calcChain>
</file>

<file path=xl/sharedStrings.xml><?xml version="1.0" encoding="utf-8"?>
<sst xmlns="http://schemas.openxmlformats.org/spreadsheetml/2006/main" count="495" uniqueCount="145">
  <si>
    <t>1)</t>
  </si>
  <si>
    <t>2)</t>
  </si>
  <si>
    <t>3)</t>
  </si>
  <si>
    <t>4)</t>
  </si>
  <si>
    <t>5)</t>
  </si>
  <si>
    <t>6)</t>
  </si>
  <si>
    <t>Nation: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</si>
  <si>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</si>
  <si>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</si>
  <si>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</si>
  <si>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</si>
  <si>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</si>
  <si>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</si>
  <si>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</si>
  <si>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</si>
  <si>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</si>
  <si>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</si>
  <si>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</si>
  <si>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</si>
  <si>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</si>
  <si>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</si>
  <si>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</si>
  <si>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</si>
  <si>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</si>
  <si>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</si>
  <si>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</si>
  <si>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</si>
  <si>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</si>
  <si>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</si>
  <si>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</si>
  <si>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</si>
  <si>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</si>
  <si>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</si>
  <si>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</si>
  <si>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</si>
  <si>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</si>
  <si>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</si>
  <si>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</si>
  <si>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</si>
  <si>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</si>
  <si>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</si>
  <si>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</si>
  <si>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</si>
  <si>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</si>
  <si>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</si>
  <si>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</si>
  <si>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</si>
  <si>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</si>
  <si>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</si>
  <si>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</si>
  <si>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</si>
  <si>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</si>
  <si>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</si>
  <si>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</si>
  <si>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</si>
  <si>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</si>
  <si>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</si>
  <si>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</si>
  <si>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</si>
  <si>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</si>
  <si>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</si>
  <si>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</si>
  <si>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</si>
  <si>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</si>
  <si>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</si>
  <si>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</si>
  <si>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</si>
  <si>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</si>
  <si>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</si>
  <si>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</si>
  <si>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</si>
  <si>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</si>
  <si>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</si>
  <si>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</si>
  <si>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</si>
  <si>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</si>
  <si>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</si>
  <si>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</si>
  <si>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</si>
  <si>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</si>
  <si>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</si>
  <si>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</si>
  <si>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</si>
  <si>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</si>
  <si>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</si>
  <si>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</si>
  <si>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</si>
  <si>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</si>
  <si>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</si>
  <si>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</si>
  <si>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</si>
  <si>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</si>
  <si>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</si>
  <si>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</si>
  <si>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</si>
  <si>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</si>
  <si>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</si>
  <si>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</si>
  <si>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</si>
  <si>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</si>
  <si>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t>Grund</t>
  </si>
  <si>
    <t>Lag kür svårklass junior</t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</si>
  <si>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</si>
  <si>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</si>
  <si>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</si>
  <si>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</si>
  <si>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</si>
  <si>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</si>
  <si>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</si>
  <si>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</si>
  <si>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</si>
  <si>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</si>
  <si>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</si>
  <si>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</si>
  <si>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</si>
  <si>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</si>
  <si>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</si>
  <si>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</si>
  <si>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</si>
  <si>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</si>
  <si>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</si>
  <si>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</si>
  <si>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t>Avdrag:</t>
  </si>
  <si>
    <t>A3
15%</t>
  </si>
  <si>
    <t>Svår klass seniorlag 3*</t>
  </si>
  <si>
    <t>Svår klass juniorlag 2*</t>
  </si>
  <si>
    <t>Sidhopp del 1, 
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</si>
  <si>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</si>
  <si>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</si>
  <si>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</si>
  <si>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t>C2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</si>
  <si>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flyt, kontroll och sammanhållning.
•  Element, sekvenser, övergångar, positioner, riktningar och kombinationer av övningar som uppvisar komplexitet och rörelsefrihet.
•  Undviker tom häst.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</si>
  <si>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</si>
  <si>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Vilja/lydnad</t>
  </si>
  <si>
    <t>Balanserat tempo</t>
  </si>
  <si>
    <t>Håller voltspåret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</si>
  <si>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(framåt/bakåt):</t>
    </r>
    <r>
      <rPr>
        <sz val="9"/>
        <rFont val="Arial"/>
        <family val="2"/>
      </rPr>
      <t xml:space="preserve"> Konstant korrekt tempo (tempo och energi utan att öka eller minska).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 Konstant volt med min 15 m diameter utan att falla in eller utåt.  </t>
    </r>
  </si>
  <si>
    <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t>
  </si>
  <si>
    <t>C1
10%</t>
  </si>
  <si>
    <t>C3
30%</t>
  </si>
  <si>
    <t>C4
30%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</si>
  <si>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</si>
  <si>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t>
    </r>
  </si>
  <si>
    <t>STRUKTUR</t>
  </si>
  <si>
    <t>KOREOGRAFI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</si>
</sst>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1" fillId="0" borderId="0"/>
    <xf numFmtId="0" fontId="6" fillId="0" borderId="0"/>
  </cellStyleXfs>
  <cellXfs count="30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3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8" fillId="0" borderId="0" xfId="0" applyFont="1"/>
    <xf numFmtId="0" fontId="6" fillId="0" borderId="0" xfId="0" applyFont="1"/>
    <xf numFmtId="0" fontId="9" fillId="0" borderId="0" xfId="0" applyFont="1"/>
    <xf numFmtId="0" fontId="19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8" fillId="0" borderId="0" xfId="5" applyFont="1"/>
    <xf numFmtId="0" fontId="20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3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3" fillId="0" borderId="18" xfId="3" applyFont="1" applyBorder="1" applyAlignment="1">
      <alignment horizontal="center" wrapText="1"/>
    </xf>
    <xf numFmtId="0" fontId="23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3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4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4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3" fillId="0" borderId="51" xfId="3" applyFont="1" applyBorder="1" applyAlignment="1">
      <alignment vertical="center" wrapText="1"/>
    </xf>
    <xf numFmtId="0" fontId="23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1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4" fillId="0" borderId="12" xfId="0" applyNumberFormat="1" applyFont="1" applyBorder="1" applyAlignment="1">
      <alignment horizontal="right" vertical="center"/>
    </xf>
    <xf numFmtId="166" fontId="2" fillId="2" borderId="12" xfId="1" applyNumberFormat="1" applyFont="1" applyFill="1" applyBorder="1" applyAlignment="1">
      <alignment horizontal="center"/>
    </xf>
    <xf numFmtId="0" fontId="9" fillId="0" borderId="54" xfId="5" applyFont="1" applyBorder="1" applyAlignment="1">
      <alignment horizontal="center" vertical="center" textRotation="90" wrapText="1"/>
    </xf>
    <xf numFmtId="0" fontId="14" fillId="0" borderId="19" xfId="3" applyFont="1" applyBorder="1" applyAlignment="1">
      <alignment horizontal="center" vertical="center" wrapText="1"/>
    </xf>
    <xf numFmtId="169" fontId="3" fillId="3" borderId="25" xfId="1" applyNumberFormat="1" applyFont="1" applyFill="1" applyBorder="1" applyAlignment="1" applyProtection="1">
      <alignment horizontal="center" vertical="center"/>
      <protection locked="0"/>
    </xf>
    <xf numFmtId="166" fontId="3" fillId="0" borderId="31" xfId="1" applyNumberFormat="1" applyFont="1" applyFill="1" applyBorder="1" applyAlignment="1" applyProtection="1">
      <alignment horizontal="center" vertical="center" wrapText="1"/>
    </xf>
    <xf numFmtId="169" fontId="3" fillId="2" borderId="0" xfId="1" applyNumberFormat="1" applyFont="1" applyFill="1" applyBorder="1" applyAlignment="1" applyProtection="1">
      <alignment horizontal="center" vertical="center"/>
      <protection locked="0"/>
    </xf>
    <xf numFmtId="0" fontId="9" fillId="2" borderId="52" xfId="3" applyFont="1" applyFill="1" applyBorder="1" applyAlignment="1" applyProtection="1">
      <alignment horizontal="center" vertical="center" wrapText="1"/>
      <protection locked="0"/>
    </xf>
    <xf numFmtId="0" fontId="9" fillId="2" borderId="43" xfId="3" applyFont="1" applyFill="1" applyBorder="1" applyAlignment="1" applyProtection="1">
      <alignment horizontal="center" vertical="center" wrapText="1"/>
      <protection locked="0"/>
    </xf>
    <xf numFmtId="0" fontId="9" fillId="2" borderId="43" xfId="3" quotePrefix="1" applyFont="1" applyFill="1" applyBorder="1" applyAlignment="1" applyProtection="1">
      <alignment horizontal="center" vertical="center" wrapText="1"/>
      <protection locked="0"/>
    </xf>
    <xf numFmtId="0" fontId="9" fillId="2" borderId="53" xfId="3" applyFont="1" applyFill="1" applyBorder="1" applyAlignment="1" applyProtection="1">
      <alignment horizontal="center" vertical="center" wrapText="1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2" fillId="0" borderId="44" xfId="3" applyFont="1" applyBorder="1" applyAlignment="1">
      <alignment horizontal="center" vertical="center"/>
    </xf>
    <xf numFmtId="0" fontId="22" fillId="0" borderId="45" xfId="3" applyFont="1" applyBorder="1" applyAlignment="1">
      <alignment horizontal="center" vertical="center"/>
    </xf>
    <xf numFmtId="0" fontId="22" fillId="0" borderId="39" xfId="3" applyFont="1" applyBorder="1" applyAlignment="1">
      <alignment horizontal="center" vertical="center" wrapText="1"/>
    </xf>
    <xf numFmtId="0" fontId="22" fillId="0" borderId="19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vertical="top" wrapText="1" indent="1"/>
    </xf>
    <xf numFmtId="0" fontId="14" fillId="0" borderId="46" xfId="3" applyFont="1" applyBorder="1" applyAlignment="1">
      <alignment horizontal="left" vertical="top" wrapText="1" indent="1"/>
    </xf>
    <xf numFmtId="0" fontId="14" fillId="0" borderId="7" xfId="3" applyFont="1" applyBorder="1" applyAlignment="1">
      <alignment horizontal="left" vertical="top" wrapText="1" indent="1"/>
    </xf>
    <xf numFmtId="0" fontId="14" fillId="0" borderId="0" xfId="3" applyFont="1" applyAlignment="1">
      <alignment horizontal="left" vertical="top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2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2" fillId="2" borderId="42" xfId="1" applyNumberFormat="1" applyFont="1" applyFill="1" applyBorder="1" applyAlignment="1">
      <alignment horizontal="center" vertical="center"/>
    </xf>
    <xf numFmtId="166" fontId="2" fillId="2" borderId="26" xfId="1" applyNumberFormat="1" applyFont="1" applyFill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4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3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5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3" fillId="0" borderId="46" xfId="3" applyFont="1" applyBorder="1" applyAlignment="1">
      <alignment horizontal="left" vertical="center" wrapText="1" indent="1"/>
    </xf>
    <xf numFmtId="0" fontId="23" fillId="0" borderId="0" xfId="3" applyFont="1" applyAlignment="1">
      <alignment horizontal="left" vertical="center" wrapText="1" indent="1"/>
    </xf>
    <xf numFmtId="0" fontId="23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 wrapText="1"/>
    </xf>
    <xf numFmtId="0" fontId="23" fillId="0" borderId="47" xfId="3" applyFont="1" applyBorder="1" applyAlignment="1">
      <alignment horizontal="center" vertical="center" wrapText="1"/>
    </xf>
    <xf numFmtId="0" fontId="23" fillId="0" borderId="48" xfId="3" applyFont="1" applyBorder="1" applyAlignment="1">
      <alignment horizontal="center" vertical="center" wrapText="1"/>
    </xf>
    <xf numFmtId="0" fontId="23" fillId="0" borderId="52" xfId="3" applyFont="1" applyBorder="1" applyAlignment="1">
      <alignment horizontal="center" vertical="center" wrapText="1"/>
    </xf>
    <xf numFmtId="0" fontId="23" fillId="0" borderId="53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14" fillId="0" borderId="47" xfId="3" applyFont="1" applyBorder="1" applyAlignment="1">
      <alignment horizontal="center" vertical="center" wrapText="1"/>
    </xf>
    <xf numFmtId="0" fontId="14" fillId="0" borderId="52" xfId="3" applyFont="1" applyBorder="1" applyAlignment="1">
      <alignment horizontal="center" vertical="center" wrapText="1"/>
    </xf>
    <xf numFmtId="166" fontId="3" fillId="0" borderId="45" xfId="1" applyNumberFormat="1" applyFont="1" applyBorder="1" applyAlignment="1">
      <alignment horizontal="center" vertical="center" wrapText="1"/>
    </xf>
    <xf numFmtId="166" fontId="3" fillId="0" borderId="48" xfId="1" applyNumberFormat="1" applyFont="1" applyBorder="1" applyAlignment="1">
      <alignment horizontal="center" vertical="center" wrapText="1"/>
    </xf>
    <xf numFmtId="166" fontId="3" fillId="0" borderId="53" xfId="1" applyNumberFormat="1" applyFont="1" applyBorder="1" applyAlignment="1">
      <alignment horizontal="center" vertical="center" wrapText="1"/>
    </xf>
    <xf numFmtId="0" fontId="12" fillId="0" borderId="46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2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4" fillId="0" borderId="43" xfId="3" applyFont="1" applyBorder="1" applyAlignment="1">
      <alignment horizontal="center" vertical="center" wrapText="1"/>
    </xf>
    <xf numFmtId="0" fontId="25" fillId="0" borderId="5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25" fillId="0" borderId="4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9" fontId="25" fillId="0" borderId="59" xfId="3" applyNumberFormat="1" applyFont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166" fontId="2" fillId="2" borderId="33" xfId="1" applyNumberFormat="1" applyFont="1" applyFill="1" applyBorder="1" applyAlignment="1" applyProtection="1">
      <alignment horizontal="center" vertical="center"/>
      <protection locked="0"/>
    </xf>
    <xf numFmtId="166" fontId="2" fillId="2" borderId="55" xfId="1" applyNumberFormat="1" applyFont="1" applyFill="1" applyBorder="1" applyAlignment="1" applyProtection="1">
      <alignment horizontal="center" vertical="center"/>
      <protection locked="0"/>
    </xf>
    <xf numFmtId="166" fontId="2" fillId="2" borderId="35" xfId="1" applyNumberFormat="1" applyFont="1" applyFill="1" applyBorder="1" applyAlignment="1" applyProtection="1">
      <alignment horizontal="center" vertical="center"/>
      <protection locked="0"/>
    </xf>
    <xf numFmtId="9" fontId="25" fillId="0" borderId="9" xfId="3" applyNumberFormat="1" applyFont="1" applyBorder="1" applyAlignment="1">
      <alignment horizontal="center" vertical="center" wrapText="1"/>
    </xf>
    <xf numFmtId="0" fontId="1" fillId="0" borderId="10" xfId="3" applyFont="1" applyBorder="1" applyAlignment="1">
      <alignment horizontal="center" vertical="center" wrapText="1"/>
    </xf>
    <xf numFmtId="9" fontId="25" fillId="0" borderId="1" xfId="3" applyNumberFormat="1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9" fillId="3" borderId="52" xfId="3" applyFont="1" applyFill="1" applyBorder="1" applyAlignment="1" applyProtection="1">
      <alignment horizontal="center" vertical="center" wrapText="1"/>
      <protection locked="0"/>
    </xf>
    <xf numFmtId="0" fontId="9" fillId="3" borderId="43" xfId="3" applyFont="1" applyFill="1" applyBorder="1" applyAlignment="1" applyProtection="1">
      <alignment horizontal="center" vertical="center" wrapText="1"/>
      <protection locked="0"/>
    </xf>
    <xf numFmtId="0" fontId="9" fillId="3" borderId="61" xfId="3" quotePrefix="1" applyFont="1" applyFill="1" applyBorder="1" applyAlignment="1" applyProtection="1">
      <alignment horizontal="center" vertical="center" wrapText="1"/>
      <protection locked="0"/>
    </xf>
    <xf numFmtId="0" fontId="9" fillId="3" borderId="62" xfId="3" quotePrefix="1" applyFont="1" applyFill="1" applyBorder="1" applyAlignment="1" applyProtection="1">
      <alignment horizontal="center" vertical="center" wrapText="1"/>
      <protection locked="0"/>
    </xf>
    <xf numFmtId="0" fontId="9" fillId="3" borderId="53" xfId="3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1" xfId="5" applyFont="1" applyBorder="1" applyAlignment="1" applyProtection="1">
      <alignment horizontal="left" vertical="center" wrapText="1"/>
      <protection locked="0"/>
    </xf>
    <xf numFmtId="0" fontId="2" fillId="0" borderId="2" xfId="5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4" xfId="0" applyFont="1" applyBorder="1" applyAlignment="1">
      <alignment horizontal="center" vertical="center" textRotation="90" wrapText="1"/>
    </xf>
    <xf numFmtId="0" fontId="9" fillId="0" borderId="56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1" fillId="0" borderId="23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4" xfId="5" applyFont="1" applyBorder="1" applyAlignment="1">
      <alignment horizontal="left" vertical="top" wrapText="1"/>
    </xf>
    <xf numFmtId="0" fontId="11" fillId="0" borderId="11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13" xfId="5" applyFont="1" applyBorder="1" applyAlignment="1">
      <alignment horizontal="left" vertical="center" wrapText="1"/>
    </xf>
    <xf numFmtId="0" fontId="10" fillId="0" borderId="23" xfId="5" applyFont="1" applyBorder="1" applyAlignment="1">
      <alignment horizontal="left" vertical="center" wrapText="1"/>
    </xf>
    <xf numFmtId="0" fontId="10" fillId="0" borderId="38" xfId="5" applyFont="1" applyBorder="1" applyAlignment="1">
      <alignment horizontal="left" vertical="center" wrapText="1"/>
    </xf>
    <xf numFmtId="0" fontId="10" fillId="0" borderId="24" xfId="5" applyFont="1" applyBorder="1" applyAlignment="1">
      <alignment horizontal="left" vertical="center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5" customFormat="1" ht="31.5" customHeight="1" x14ac:dyDescent="0.6">
      <c r="A1" s="124" t="s">
        <v>95</v>
      </c>
    </row>
    <row r="2" spans="1:8" s="125" customFormat="1" ht="20.25" customHeight="1" x14ac:dyDescent="0.35">
      <c r="A2" s="125" t="s">
        <v>96</v>
      </c>
    </row>
    <row r="3" spans="1:8" s="125" customFormat="1" ht="18" customHeight="1" x14ac:dyDescent="0.35">
      <c r="A3" s="125" t="s">
        <v>99</v>
      </c>
    </row>
    <row r="4" spans="1:8" s="137" customFormat="1" ht="21.75" customHeight="1" x14ac:dyDescent="0.35">
      <c r="A4" s="137" t="s">
        <v>112</v>
      </c>
    </row>
    <row r="5" spans="1:8" s="137" customFormat="1" ht="18" customHeight="1" x14ac:dyDescent="0.35">
      <c r="A5" s="137" t="s">
        <v>111</v>
      </c>
    </row>
    <row r="6" spans="1:8" s="137" customFormat="1" x14ac:dyDescent="0.35"/>
    <row r="7" spans="1:8" s="125" customFormat="1" x14ac:dyDescent="0.35"/>
    <row r="8" spans="1:8" s="111" customFormat="1" ht="17.25" x14ac:dyDescent="0.45">
      <c r="A8" s="111" t="s">
        <v>64</v>
      </c>
    </row>
    <row r="10" spans="1:8" x14ac:dyDescent="0.35">
      <c r="A10" s="112"/>
    </row>
    <row r="11" spans="1:8" x14ac:dyDescent="0.35">
      <c r="A11" s="112"/>
    </row>
    <row r="12" spans="1:8" s="113" customFormat="1" ht="13.15" x14ac:dyDescent="0.4">
      <c r="A12" s="113" t="s">
        <v>65</v>
      </c>
    </row>
    <row r="13" spans="1:8" ht="19.5" customHeight="1" x14ac:dyDescent="0.35">
      <c r="B13" s="114" t="s">
        <v>66</v>
      </c>
      <c r="C13" s="112"/>
      <c r="F13" s="114" t="s">
        <v>67</v>
      </c>
    </row>
    <row r="14" spans="1:8" ht="20.100000000000001" customHeight="1" x14ac:dyDescent="0.4">
      <c r="B14" s="113" t="s">
        <v>68</v>
      </c>
      <c r="C14" s="113" t="s">
        <v>69</v>
      </c>
      <c r="D14" s="113" t="s">
        <v>70</v>
      </c>
      <c r="E14" s="113"/>
      <c r="F14" s="113" t="s">
        <v>68</v>
      </c>
      <c r="G14" s="113" t="s">
        <v>69</v>
      </c>
      <c r="H14" s="113" t="s">
        <v>70</v>
      </c>
    </row>
    <row r="15" spans="1:8" ht="24.95" customHeight="1" x14ac:dyDescent="0.35">
      <c r="A15" s="112" t="s">
        <v>76</v>
      </c>
      <c r="B15" s="115" t="s">
        <v>75</v>
      </c>
      <c r="C15" s="115" t="s">
        <v>105</v>
      </c>
      <c r="D15" s="115" t="s">
        <v>105</v>
      </c>
      <c r="E15" s="116"/>
      <c r="F15" s="115" t="s">
        <v>75</v>
      </c>
      <c r="G15" s="115" t="s">
        <v>109</v>
      </c>
      <c r="H15" s="115" t="s">
        <v>79</v>
      </c>
    </row>
    <row r="16" spans="1:8" ht="24.95" customHeight="1" x14ac:dyDescent="0.35">
      <c r="A16" s="112"/>
      <c r="B16" s="117"/>
      <c r="C16" s="117"/>
      <c r="D16" s="117"/>
      <c r="E16" s="136"/>
      <c r="F16" s="117"/>
      <c r="G16" s="117"/>
      <c r="H16" s="117"/>
    </row>
    <row r="17" spans="1:9" s="112" customFormat="1" ht="24.95" customHeight="1" x14ac:dyDescent="0.35">
      <c r="A17" s="112" t="s">
        <v>77</v>
      </c>
      <c r="B17" s="115" t="s">
        <v>75</v>
      </c>
      <c r="C17" s="115" t="s">
        <v>106</v>
      </c>
      <c r="D17" s="115" t="s">
        <v>106</v>
      </c>
      <c r="E17" s="116"/>
      <c r="F17" s="115" t="s">
        <v>75</v>
      </c>
      <c r="G17" s="115" t="s">
        <v>110</v>
      </c>
      <c r="H17" s="115" t="s">
        <v>79</v>
      </c>
    </row>
    <row r="18" spans="1:9" ht="24.95" customHeight="1" x14ac:dyDescent="0.35">
      <c r="A18" s="112"/>
      <c r="B18" s="117"/>
      <c r="C18" s="117"/>
      <c r="D18" s="117"/>
      <c r="E18" s="136"/>
      <c r="F18" s="117"/>
      <c r="G18" s="117"/>
      <c r="H18" s="117"/>
    </row>
    <row r="19" spans="1:9" ht="24.95" customHeight="1" x14ac:dyDescent="0.35">
      <c r="A19" s="112" t="s">
        <v>78</v>
      </c>
      <c r="B19" s="115" t="s">
        <v>75</v>
      </c>
      <c r="C19" s="115" t="s">
        <v>107</v>
      </c>
      <c r="D19" s="115" t="s">
        <v>107</v>
      </c>
      <c r="E19" s="116"/>
      <c r="F19" s="115" t="s">
        <v>75</v>
      </c>
      <c r="G19" s="115" t="s">
        <v>97</v>
      </c>
      <c r="H19" s="115" t="s">
        <v>79</v>
      </c>
    </row>
    <row r="20" spans="1:9" ht="24.95" customHeight="1" x14ac:dyDescent="0.35">
      <c r="A20" s="112"/>
      <c r="B20" s="118"/>
      <c r="C20" s="118"/>
      <c r="D20" s="118"/>
      <c r="E20" s="136"/>
      <c r="F20" s="118"/>
      <c r="G20" s="118"/>
      <c r="H20" s="118"/>
    </row>
    <row r="22" spans="1:9" s="113" customFormat="1" ht="13.15" x14ac:dyDescent="0.4">
      <c r="A22" s="113" t="s">
        <v>71</v>
      </c>
    </row>
    <row r="23" spans="1:9" ht="20.100000000000001" customHeight="1" x14ac:dyDescent="0.35">
      <c r="B23" s="114" t="s">
        <v>66</v>
      </c>
      <c r="C23" s="112"/>
      <c r="F23" s="114" t="s">
        <v>67</v>
      </c>
    </row>
    <row r="24" spans="1:9" ht="20.100000000000001" customHeight="1" x14ac:dyDescent="0.4">
      <c r="B24" s="113" t="s">
        <v>68</v>
      </c>
      <c r="C24" s="113" t="s">
        <v>69</v>
      </c>
      <c r="D24" s="113" t="s">
        <v>70</v>
      </c>
      <c r="E24" s="113" t="s">
        <v>72</v>
      </c>
      <c r="F24" s="113" t="s">
        <v>68</v>
      </c>
      <c r="G24" s="113" t="s">
        <v>69</v>
      </c>
      <c r="H24" s="113" t="s">
        <v>70</v>
      </c>
      <c r="I24" s="113" t="s">
        <v>72</v>
      </c>
    </row>
    <row r="25" spans="1:9" ht="24.95" customHeight="1" x14ac:dyDescent="0.35">
      <c r="A25" s="112" t="s">
        <v>76</v>
      </c>
      <c r="B25" s="115" t="s">
        <v>75</v>
      </c>
      <c r="C25" s="115" t="s">
        <v>105</v>
      </c>
      <c r="D25" s="115" t="s">
        <v>105</v>
      </c>
      <c r="E25" s="115" t="s">
        <v>105</v>
      </c>
      <c r="F25" s="115" t="s">
        <v>75</v>
      </c>
      <c r="G25" s="115" t="s">
        <v>109</v>
      </c>
      <c r="H25" s="115" t="s">
        <v>79</v>
      </c>
      <c r="I25" s="115" t="s">
        <v>109</v>
      </c>
    </row>
    <row r="26" spans="1:9" ht="24.95" customHeight="1" x14ac:dyDescent="0.35">
      <c r="A26" s="112"/>
      <c r="B26" s="117"/>
      <c r="C26" s="117"/>
      <c r="D26" s="117"/>
      <c r="E26" s="117"/>
      <c r="F26" s="117"/>
      <c r="G26" s="117"/>
      <c r="H26" s="117"/>
      <c r="I26" s="117"/>
    </row>
    <row r="27" spans="1:9" s="112" customFormat="1" ht="24.95" customHeight="1" x14ac:dyDescent="0.35">
      <c r="A27" s="112" t="s">
        <v>77</v>
      </c>
      <c r="B27" s="115" t="s">
        <v>75</v>
      </c>
      <c r="C27" s="115" t="s">
        <v>106</v>
      </c>
      <c r="D27" s="115" t="s">
        <v>106</v>
      </c>
      <c r="E27" s="115" t="s">
        <v>106</v>
      </c>
      <c r="F27" s="115" t="s">
        <v>75</v>
      </c>
      <c r="G27" s="115" t="s">
        <v>110</v>
      </c>
      <c r="H27" s="115" t="s">
        <v>79</v>
      </c>
      <c r="I27" s="115" t="s">
        <v>110</v>
      </c>
    </row>
    <row r="28" spans="1:9" ht="24.95" customHeight="1" x14ac:dyDescent="0.35">
      <c r="A28" s="112"/>
      <c r="B28" s="117"/>
      <c r="C28" s="117"/>
      <c r="D28" s="117"/>
      <c r="E28" s="117"/>
      <c r="F28" s="117"/>
      <c r="G28" s="117"/>
      <c r="H28" s="117"/>
      <c r="I28" s="117"/>
    </row>
    <row r="29" spans="1:9" ht="24.95" customHeight="1" x14ac:dyDescent="0.35">
      <c r="A29" s="112" t="s">
        <v>78</v>
      </c>
      <c r="B29" s="115" t="s">
        <v>75</v>
      </c>
      <c r="C29" s="115" t="s">
        <v>107</v>
      </c>
      <c r="D29" s="115" t="s">
        <v>107</v>
      </c>
      <c r="E29" s="115" t="s">
        <v>107</v>
      </c>
      <c r="F29" s="115" t="s">
        <v>75</v>
      </c>
      <c r="G29" s="115" t="s">
        <v>97</v>
      </c>
      <c r="H29" s="115" t="s">
        <v>79</v>
      </c>
      <c r="I29" s="115" t="s">
        <v>97</v>
      </c>
    </row>
    <row r="30" spans="1:9" x14ac:dyDescent="0.35">
      <c r="B30" s="136"/>
      <c r="C30" s="136"/>
      <c r="D30" s="136"/>
      <c r="E30" s="136"/>
    </row>
    <row r="31" spans="1:9" x14ac:dyDescent="0.35">
      <c r="B31" s="136"/>
      <c r="C31" s="136"/>
      <c r="D31" s="136"/>
      <c r="E31" s="136"/>
    </row>
    <row r="32" spans="1:9" x14ac:dyDescent="0.35">
      <c r="B32" s="136"/>
      <c r="C32" s="136"/>
      <c r="D32" s="136"/>
      <c r="E32" s="136"/>
    </row>
    <row r="33" spans="1:17" ht="13.15" x14ac:dyDescent="0.4">
      <c r="A33" s="113" t="s">
        <v>73</v>
      </c>
    </row>
    <row r="35" spans="1:17" ht="19.5" customHeight="1" x14ac:dyDescent="0.35">
      <c r="B35" s="114" t="s">
        <v>66</v>
      </c>
      <c r="C35" s="112"/>
      <c r="F35" s="114" t="s">
        <v>67</v>
      </c>
      <c r="J35" s="114" t="s">
        <v>74</v>
      </c>
    </row>
    <row r="36" spans="1:17" ht="20.100000000000001" customHeight="1" x14ac:dyDescent="0.4">
      <c r="B36" s="113" t="s">
        <v>68</v>
      </c>
      <c r="C36" s="113" t="s">
        <v>69</v>
      </c>
      <c r="D36" s="113" t="s">
        <v>70</v>
      </c>
      <c r="E36" s="113"/>
      <c r="F36" s="113" t="s">
        <v>68</v>
      </c>
      <c r="G36" s="113" t="s">
        <v>69</v>
      </c>
      <c r="H36" s="113" t="s">
        <v>70</v>
      </c>
      <c r="J36" s="113" t="s">
        <v>68</v>
      </c>
      <c r="K36" s="113" t="s">
        <v>69</v>
      </c>
      <c r="L36" s="113" t="s">
        <v>70</v>
      </c>
    </row>
    <row r="37" spans="1:17" ht="24.95" customHeight="1" x14ac:dyDescent="0.35">
      <c r="A37" s="112" t="s">
        <v>76</v>
      </c>
      <c r="B37" s="115" t="s">
        <v>75</v>
      </c>
      <c r="C37" s="115" t="s">
        <v>105</v>
      </c>
      <c r="D37" s="115" t="s">
        <v>105</v>
      </c>
      <c r="E37" s="116"/>
      <c r="F37" s="115" t="s">
        <v>75</v>
      </c>
      <c r="G37" s="115" t="s">
        <v>109</v>
      </c>
      <c r="H37" s="115" t="s">
        <v>79</v>
      </c>
      <c r="J37" s="115" t="s">
        <v>75</v>
      </c>
      <c r="K37" s="115" t="s">
        <v>109</v>
      </c>
      <c r="L37" s="115" t="s">
        <v>79</v>
      </c>
    </row>
    <row r="38" spans="1:17" ht="24.95" customHeight="1" x14ac:dyDescent="0.35">
      <c r="A38" s="112"/>
      <c r="B38" s="117"/>
      <c r="C38" s="117"/>
      <c r="D38" s="117"/>
      <c r="E38" s="136"/>
      <c r="F38" s="117"/>
      <c r="G38" s="117"/>
      <c r="H38" s="117"/>
      <c r="J38" s="117"/>
      <c r="K38" s="117"/>
      <c r="L38" s="117"/>
    </row>
    <row r="39" spans="1:17" s="112" customFormat="1" ht="24.95" customHeight="1" x14ac:dyDescent="0.35">
      <c r="A39" s="112" t="s">
        <v>77</v>
      </c>
      <c r="B39" s="115" t="s">
        <v>75</v>
      </c>
      <c r="C39" s="115" t="s">
        <v>106</v>
      </c>
      <c r="D39" s="115" t="s">
        <v>106</v>
      </c>
      <c r="E39" s="116"/>
      <c r="F39" s="115" t="s">
        <v>75</v>
      </c>
      <c r="G39" s="115" t="s">
        <v>110</v>
      </c>
      <c r="H39" s="115" t="s">
        <v>79</v>
      </c>
      <c r="J39" s="115" t="s">
        <v>75</v>
      </c>
      <c r="K39" s="115" t="s">
        <v>110</v>
      </c>
      <c r="L39" s="115" t="s">
        <v>79</v>
      </c>
    </row>
    <row r="40" spans="1:17" ht="24.95" customHeight="1" x14ac:dyDescent="0.35">
      <c r="A40" s="112"/>
      <c r="B40" s="117"/>
      <c r="C40" s="117"/>
      <c r="D40" s="117"/>
      <c r="E40" s="136"/>
      <c r="F40" s="117"/>
      <c r="G40" s="117"/>
      <c r="H40" s="117"/>
      <c r="J40" s="117"/>
      <c r="K40" s="117"/>
      <c r="L40" s="117"/>
    </row>
    <row r="41" spans="1:17" ht="24.95" customHeight="1" x14ac:dyDescent="0.35">
      <c r="A41" s="112" t="s">
        <v>78</v>
      </c>
      <c r="B41" s="115" t="s">
        <v>75</v>
      </c>
      <c r="C41" s="115" t="s">
        <v>107</v>
      </c>
      <c r="D41" s="115" t="s">
        <v>107</v>
      </c>
      <c r="E41" s="116"/>
      <c r="F41" s="115" t="s">
        <v>75</v>
      </c>
      <c r="G41" s="115" t="s">
        <v>97</v>
      </c>
      <c r="H41" s="115" t="s">
        <v>79</v>
      </c>
      <c r="J41" s="115" t="s">
        <v>75</v>
      </c>
      <c r="K41" s="115" t="s">
        <v>97</v>
      </c>
      <c r="L41" s="115" t="s">
        <v>79</v>
      </c>
    </row>
    <row r="42" spans="1:17" ht="24.95" customHeight="1" x14ac:dyDescent="0.35">
      <c r="A42" s="112"/>
      <c r="B42" s="136"/>
      <c r="C42" s="136"/>
      <c r="D42" s="136"/>
      <c r="E42" s="136"/>
      <c r="F42" s="136"/>
      <c r="G42" s="136"/>
      <c r="H42" s="136"/>
      <c r="J42" s="136"/>
      <c r="K42" s="136"/>
      <c r="L42" s="136"/>
    </row>
    <row r="43" spans="1:17" ht="24.95" customHeight="1" x14ac:dyDescent="0.35">
      <c r="A43" s="112"/>
      <c r="B43" s="136"/>
      <c r="C43" s="136"/>
      <c r="D43" s="136"/>
      <c r="E43" s="136"/>
      <c r="F43" s="136"/>
      <c r="G43" s="136"/>
      <c r="H43" s="136"/>
      <c r="J43" s="136"/>
      <c r="K43" s="136"/>
      <c r="L43" s="136"/>
    </row>
    <row r="45" spans="1:17" ht="13.15" x14ac:dyDescent="0.4">
      <c r="A45" s="113" t="s">
        <v>80</v>
      </c>
    </row>
    <row r="47" spans="1:17" ht="20.100000000000001" customHeight="1" x14ac:dyDescent="0.35">
      <c r="B47" s="114" t="s">
        <v>66</v>
      </c>
      <c r="C47" s="112"/>
      <c r="F47" s="114" t="s">
        <v>67</v>
      </c>
      <c r="J47" s="114" t="s">
        <v>74</v>
      </c>
      <c r="K47" s="112"/>
      <c r="N47" s="114"/>
    </row>
    <row r="48" spans="1:17" ht="20.100000000000001" customHeight="1" x14ac:dyDescent="0.4">
      <c r="B48" s="113" t="s">
        <v>68</v>
      </c>
      <c r="C48" s="113" t="s">
        <v>69</v>
      </c>
      <c r="D48" s="113" t="s">
        <v>70</v>
      </c>
      <c r="E48" s="113" t="s">
        <v>72</v>
      </c>
      <c r="F48" s="113" t="s">
        <v>68</v>
      </c>
      <c r="G48" s="113" t="s">
        <v>69</v>
      </c>
      <c r="H48" s="113" t="s">
        <v>70</v>
      </c>
      <c r="I48" s="113" t="s">
        <v>72</v>
      </c>
      <c r="J48" s="113" t="s">
        <v>68</v>
      </c>
      <c r="K48" s="113" t="s">
        <v>69</v>
      </c>
      <c r="L48" s="113" t="s">
        <v>70</v>
      </c>
      <c r="M48" s="113" t="s">
        <v>72</v>
      </c>
      <c r="N48" s="113"/>
      <c r="O48" s="113"/>
      <c r="P48" s="113"/>
      <c r="Q48" s="113"/>
    </row>
    <row r="49" spans="1:13" ht="24.95" customHeight="1" x14ac:dyDescent="0.35">
      <c r="A49" s="112" t="s">
        <v>76</v>
      </c>
      <c r="B49" s="115" t="s">
        <v>75</v>
      </c>
      <c r="C49" s="115" t="s">
        <v>105</v>
      </c>
      <c r="D49" s="115" t="s">
        <v>105</v>
      </c>
      <c r="E49" s="115" t="s">
        <v>105</v>
      </c>
      <c r="F49" s="115" t="s">
        <v>75</v>
      </c>
      <c r="G49" s="115" t="s">
        <v>109</v>
      </c>
      <c r="H49" s="115" t="s">
        <v>79</v>
      </c>
      <c r="I49" s="115" t="s">
        <v>109</v>
      </c>
      <c r="J49" s="115" t="s">
        <v>75</v>
      </c>
      <c r="K49" s="115" t="s">
        <v>109</v>
      </c>
      <c r="L49" s="115" t="s">
        <v>79</v>
      </c>
      <c r="M49" s="115" t="s">
        <v>109</v>
      </c>
    </row>
    <row r="50" spans="1:13" ht="24.95" customHeight="1" x14ac:dyDescent="0.35">
      <c r="A50" s="112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</row>
    <row r="51" spans="1:13" s="112" customFormat="1" ht="24.95" customHeight="1" x14ac:dyDescent="0.35">
      <c r="A51" s="112" t="s">
        <v>77</v>
      </c>
      <c r="B51" s="115" t="s">
        <v>75</v>
      </c>
      <c r="C51" s="115" t="s">
        <v>106</v>
      </c>
      <c r="D51" s="115" t="s">
        <v>106</v>
      </c>
      <c r="E51" s="115" t="s">
        <v>106</v>
      </c>
      <c r="F51" s="115" t="s">
        <v>75</v>
      </c>
      <c r="G51" s="115" t="s">
        <v>110</v>
      </c>
      <c r="H51" s="115" t="s">
        <v>79</v>
      </c>
      <c r="I51" s="115" t="s">
        <v>110</v>
      </c>
      <c r="J51" s="115" t="s">
        <v>75</v>
      </c>
      <c r="K51" s="115" t="s">
        <v>110</v>
      </c>
      <c r="L51" s="115" t="s">
        <v>79</v>
      </c>
      <c r="M51" s="115" t="s">
        <v>110</v>
      </c>
    </row>
    <row r="52" spans="1:13" ht="24.95" customHeight="1" x14ac:dyDescent="0.35">
      <c r="A52" s="112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</row>
    <row r="53" spans="1:13" ht="24.95" customHeight="1" x14ac:dyDescent="0.35">
      <c r="A53" s="112" t="s">
        <v>78</v>
      </c>
      <c r="B53" s="115" t="s">
        <v>75</v>
      </c>
      <c r="C53" s="115" t="s">
        <v>107</v>
      </c>
      <c r="D53" s="115" t="s">
        <v>107</v>
      </c>
      <c r="E53" s="115" t="s">
        <v>107</v>
      </c>
      <c r="F53" s="115" t="s">
        <v>75</v>
      </c>
      <c r="G53" s="115" t="s">
        <v>97</v>
      </c>
      <c r="H53" s="115" t="s">
        <v>79</v>
      </c>
      <c r="I53" s="115" t="s">
        <v>97</v>
      </c>
      <c r="J53" s="115" t="s">
        <v>75</v>
      </c>
      <c r="K53" s="115" t="s">
        <v>97</v>
      </c>
      <c r="L53" s="115" t="s">
        <v>79</v>
      </c>
      <c r="M53" s="115" t="s">
        <v>97</v>
      </c>
    </row>
    <row r="56" spans="1:13" s="125" customFormat="1" ht="17.25" x14ac:dyDescent="0.45">
      <c r="A56" s="123" t="s">
        <v>94</v>
      </c>
    </row>
    <row r="57" spans="1:13" s="122" customFormat="1" ht="13.15" x14ac:dyDescent="0.4">
      <c r="A57" s="121"/>
      <c r="B57" s="121" t="s">
        <v>68</v>
      </c>
      <c r="C57" s="121" t="s">
        <v>69</v>
      </c>
      <c r="D57" s="121" t="s">
        <v>70</v>
      </c>
      <c r="E57" s="121" t="s">
        <v>72</v>
      </c>
      <c r="F57" s="121" t="s">
        <v>83</v>
      </c>
    </row>
    <row r="58" spans="1:13" s="120" customFormat="1" x14ac:dyDescent="0.35">
      <c r="A58" s="119" t="s">
        <v>84</v>
      </c>
      <c r="B58" s="119" t="s">
        <v>85</v>
      </c>
      <c r="C58" s="119" t="s">
        <v>86</v>
      </c>
      <c r="D58" s="119" t="s">
        <v>86</v>
      </c>
      <c r="E58" s="119" t="s">
        <v>87</v>
      </c>
      <c r="F58" s="119" t="s">
        <v>88</v>
      </c>
    </row>
    <row r="59" spans="1:13" s="120" customFormat="1" x14ac:dyDescent="0.35">
      <c r="A59" s="119" t="s">
        <v>89</v>
      </c>
      <c r="B59" s="119" t="s">
        <v>85</v>
      </c>
      <c r="C59" s="119" t="s">
        <v>90</v>
      </c>
      <c r="D59" s="119" t="s">
        <v>91</v>
      </c>
      <c r="E59" s="119" t="s">
        <v>92</v>
      </c>
      <c r="F59" s="119" t="s">
        <v>88</v>
      </c>
    </row>
    <row r="60" spans="1:13" s="120" customFormat="1" ht="25.5" x14ac:dyDescent="0.35">
      <c r="A60" s="119"/>
      <c r="B60" s="119"/>
      <c r="C60" s="119"/>
      <c r="D60" s="119"/>
      <c r="E60" s="119"/>
      <c r="F60" s="119" t="s">
        <v>93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6"/>
  <sheetViews>
    <sheetView showZeros="0" tabSelected="1" view="pageLayout" zoomScaleNormal="130" workbookViewId="0">
      <selection activeCell="B20" sqref="B20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8" customFormat="1" ht="6" customHeight="1" thickBot="1" x14ac:dyDescent="0.35"/>
    <row r="2" spans="1:12" s="138" customFormat="1" ht="22.5" customHeight="1" thickBot="1" x14ac:dyDescent="0.4">
      <c r="A2" s="139" t="s">
        <v>8</v>
      </c>
      <c r="G2" s="140"/>
      <c r="H2" s="141" t="s">
        <v>62</v>
      </c>
      <c r="I2" s="142"/>
      <c r="J2" s="143"/>
      <c r="K2" s="144"/>
    </row>
    <row r="3" spans="1:12" s="138" customFormat="1" ht="16.05" customHeight="1" thickBot="1" x14ac:dyDescent="0.35">
      <c r="A3" s="145" t="s">
        <v>9</v>
      </c>
      <c r="G3" s="140"/>
      <c r="H3" s="141" t="s">
        <v>63</v>
      </c>
      <c r="I3" s="142"/>
      <c r="J3" s="143"/>
      <c r="K3" s="144"/>
    </row>
    <row r="4" spans="1:12" s="138" customFormat="1" ht="17.55" customHeight="1" thickBot="1" x14ac:dyDescent="0.35">
      <c r="A4" s="146" t="s">
        <v>11</v>
      </c>
      <c r="B4" s="146"/>
      <c r="C4" s="183"/>
      <c r="D4" s="183"/>
      <c r="E4" s="147"/>
      <c r="G4" s="140"/>
      <c r="H4" s="141" t="s">
        <v>56</v>
      </c>
      <c r="I4" s="142"/>
      <c r="J4" s="143"/>
      <c r="K4" s="144"/>
    </row>
    <row r="5" spans="1:12" s="138" customFormat="1" ht="16.05" customHeight="1" thickBot="1" x14ac:dyDescent="0.35">
      <c r="A5" s="148" t="s">
        <v>12</v>
      </c>
      <c r="B5" s="148"/>
      <c r="C5" s="181"/>
      <c r="D5" s="181"/>
      <c r="E5" s="181"/>
      <c r="G5" s="140"/>
      <c r="H5" s="141" t="s">
        <v>10</v>
      </c>
      <c r="I5" s="149"/>
      <c r="J5" s="143"/>
      <c r="K5" s="144"/>
    </row>
    <row r="6" spans="1:12" s="138" customFormat="1" ht="14" customHeight="1" x14ac:dyDescent="0.3">
      <c r="A6" s="148" t="s">
        <v>13</v>
      </c>
      <c r="B6" s="148"/>
      <c r="C6" s="181"/>
      <c r="D6" s="181"/>
      <c r="E6" s="181"/>
      <c r="G6" s="138" t="s">
        <v>15</v>
      </c>
      <c r="K6" s="150"/>
    </row>
    <row r="7" spans="1:12" s="138" customFormat="1" ht="17.2" customHeight="1" x14ac:dyDescent="0.3">
      <c r="A7" s="148" t="s">
        <v>61</v>
      </c>
      <c r="B7" s="148"/>
      <c r="C7" s="151"/>
      <c r="D7" s="151"/>
      <c r="E7" s="151"/>
      <c r="G7" s="146" t="s">
        <v>0</v>
      </c>
      <c r="H7" s="184"/>
      <c r="I7" s="185"/>
      <c r="J7" s="185"/>
      <c r="K7" s="185"/>
    </row>
    <row r="8" spans="1:12" s="138" customFormat="1" ht="17.2" customHeight="1" x14ac:dyDescent="0.3">
      <c r="A8" s="146" t="s">
        <v>6</v>
      </c>
      <c r="B8" s="146"/>
      <c r="C8" s="184"/>
      <c r="D8" s="184"/>
      <c r="E8" s="184"/>
      <c r="G8" s="148" t="s">
        <v>1</v>
      </c>
      <c r="H8" s="181"/>
      <c r="I8" s="182"/>
      <c r="J8" s="182"/>
      <c r="K8" s="182"/>
    </row>
    <row r="9" spans="1:12" s="138" customFormat="1" ht="17.2" customHeight="1" x14ac:dyDescent="0.3">
      <c r="A9" s="148" t="s">
        <v>14</v>
      </c>
      <c r="B9" s="148"/>
      <c r="C9" s="181"/>
      <c r="D9" s="181"/>
      <c r="E9" s="181"/>
      <c r="G9" s="148" t="s">
        <v>2</v>
      </c>
      <c r="H9" s="181"/>
      <c r="I9" s="182"/>
      <c r="J9" s="182"/>
      <c r="K9" s="182"/>
    </row>
    <row r="10" spans="1:12" s="138" customFormat="1" ht="17.2" customHeight="1" x14ac:dyDescent="0.3">
      <c r="A10" s="148" t="s">
        <v>59</v>
      </c>
      <c r="B10" s="148"/>
      <c r="C10" s="181"/>
      <c r="D10" s="181"/>
      <c r="E10" s="181"/>
      <c r="G10" s="148" t="s">
        <v>3</v>
      </c>
      <c r="H10" s="181"/>
      <c r="I10" s="182"/>
      <c r="J10" s="182"/>
      <c r="K10" s="182"/>
    </row>
    <row r="11" spans="1:12" s="138" customFormat="1" ht="17.2" customHeight="1" x14ac:dyDescent="0.3">
      <c r="G11" s="148" t="s">
        <v>4</v>
      </c>
      <c r="H11" s="181"/>
      <c r="I11" s="182"/>
      <c r="J11" s="182"/>
      <c r="K11" s="182"/>
    </row>
    <row r="12" spans="1:12" s="138" customFormat="1" ht="17.2" customHeight="1" x14ac:dyDescent="0.3">
      <c r="C12" s="152"/>
      <c r="G12" s="148" t="s">
        <v>5</v>
      </c>
      <c r="H12" s="181"/>
      <c r="I12" s="182"/>
      <c r="J12" s="182"/>
      <c r="K12" s="182"/>
    </row>
    <row r="13" spans="1:12" s="138" customFormat="1" ht="6" customHeight="1" thickBot="1" x14ac:dyDescent="0.35">
      <c r="C13" s="152"/>
      <c r="G13" s="153"/>
      <c r="H13" s="154"/>
      <c r="I13" s="153"/>
      <c r="J13" s="153"/>
      <c r="K13" s="153"/>
    </row>
    <row r="14" spans="1:12" ht="12.75" thickBot="1" x14ac:dyDescent="0.35">
      <c r="A14" s="138"/>
      <c r="B14" s="138"/>
      <c r="C14" s="155"/>
      <c r="D14" s="155"/>
      <c r="E14" s="155"/>
      <c r="F14" s="155"/>
      <c r="G14" s="138"/>
      <c r="H14" s="186" t="s">
        <v>26</v>
      </c>
      <c r="I14" s="187"/>
      <c r="J14" s="188" t="s">
        <v>60</v>
      </c>
      <c r="K14" s="189"/>
      <c r="L14" s="190"/>
    </row>
    <row r="15" spans="1:12" x14ac:dyDescent="0.3">
      <c r="A15" s="191" t="s">
        <v>113</v>
      </c>
      <c r="B15" s="195" t="s">
        <v>114</v>
      </c>
      <c r="C15" s="196"/>
      <c r="D15" s="196"/>
      <c r="E15" s="196"/>
      <c r="F15" s="196"/>
      <c r="G15" s="196"/>
      <c r="H15" s="199"/>
      <c r="I15" s="200"/>
      <c r="J15" s="205" t="s">
        <v>115</v>
      </c>
      <c r="K15" s="208">
        <f>SUM(B20:G20)/6</f>
        <v>0</v>
      </c>
      <c r="L15" s="210">
        <f>ROUND(K15*0.6,3)</f>
        <v>0</v>
      </c>
    </row>
    <row r="16" spans="1:12" x14ac:dyDescent="0.3">
      <c r="A16" s="192"/>
      <c r="B16" s="197"/>
      <c r="C16" s="198"/>
      <c r="D16" s="198"/>
      <c r="E16" s="198"/>
      <c r="F16" s="198"/>
      <c r="G16" s="198"/>
      <c r="H16" s="201"/>
      <c r="I16" s="202"/>
      <c r="J16" s="206"/>
      <c r="K16" s="209"/>
      <c r="L16" s="211"/>
    </row>
    <row r="17" spans="1:12" x14ac:dyDescent="0.3">
      <c r="A17" s="192"/>
      <c r="B17" s="197"/>
      <c r="C17" s="198"/>
      <c r="D17" s="198"/>
      <c r="E17" s="198"/>
      <c r="F17" s="198"/>
      <c r="G17" s="198"/>
      <c r="H17" s="201"/>
      <c r="I17" s="202"/>
      <c r="J17" s="206"/>
      <c r="K17" s="209"/>
      <c r="L17" s="211"/>
    </row>
    <row r="18" spans="1:12" ht="136.5" customHeight="1" thickBot="1" x14ac:dyDescent="0.35">
      <c r="A18" s="192"/>
      <c r="B18" s="197"/>
      <c r="C18" s="198"/>
      <c r="D18" s="198"/>
      <c r="E18" s="198"/>
      <c r="F18" s="198"/>
      <c r="G18" s="198"/>
      <c r="H18" s="201"/>
      <c r="I18" s="202"/>
      <c r="J18" s="206"/>
      <c r="K18" s="209"/>
      <c r="L18" s="211"/>
    </row>
    <row r="19" spans="1:12" ht="25.5" customHeight="1" thickBot="1" x14ac:dyDescent="0.4">
      <c r="A19" s="193"/>
      <c r="B19" s="156" t="s">
        <v>116</v>
      </c>
      <c r="C19" s="157" t="s">
        <v>117</v>
      </c>
      <c r="D19" s="158" t="s">
        <v>118</v>
      </c>
      <c r="E19" s="157" t="s">
        <v>119</v>
      </c>
      <c r="F19" s="157" t="s">
        <v>120</v>
      </c>
      <c r="G19" s="159" t="s">
        <v>121</v>
      </c>
      <c r="H19" s="201"/>
      <c r="I19" s="202"/>
      <c r="J19" s="206"/>
      <c r="K19" s="209"/>
      <c r="L19" s="211"/>
    </row>
    <row r="20" spans="1:12" ht="28.05" customHeight="1" thickBot="1" x14ac:dyDescent="0.35">
      <c r="A20" s="194"/>
      <c r="B20" s="160"/>
      <c r="C20" s="161"/>
      <c r="D20" s="161"/>
      <c r="E20" s="161"/>
      <c r="F20" s="161"/>
      <c r="G20" s="162"/>
      <c r="H20" s="203"/>
      <c r="I20" s="204"/>
      <c r="J20" s="207"/>
      <c r="K20" s="209"/>
      <c r="L20" s="212"/>
    </row>
    <row r="21" spans="1:12" ht="12.4" customHeight="1" x14ac:dyDescent="0.3">
      <c r="A21" s="217"/>
      <c r="B21" s="220" t="s">
        <v>136</v>
      </c>
      <c r="C21" s="220"/>
      <c r="D21" s="220"/>
      <c r="E21" s="220"/>
      <c r="F21" s="220"/>
      <c r="G21" s="220"/>
      <c r="H21" s="222"/>
      <c r="I21" s="223"/>
      <c r="J21" s="228" t="s">
        <v>7</v>
      </c>
      <c r="K21" s="249">
        <f>SUMPRODUCT(B26:G26,B25:G25)</f>
        <v>0</v>
      </c>
      <c r="L21" s="231">
        <f>IF((K21-K28)&gt;=0,ROUND((K21-K28)*0.25,3),0.000000000001)</f>
        <v>0</v>
      </c>
    </row>
    <row r="22" spans="1:12" x14ac:dyDescent="0.3">
      <c r="A22" s="218"/>
      <c r="B22" s="221"/>
      <c r="C22" s="221"/>
      <c r="D22" s="221"/>
      <c r="E22" s="221"/>
      <c r="F22" s="221"/>
      <c r="G22" s="221"/>
      <c r="H22" s="224"/>
      <c r="I22" s="225"/>
      <c r="J22" s="229"/>
      <c r="K22" s="250"/>
      <c r="L22" s="232"/>
    </row>
    <row r="23" spans="1:12" ht="53" customHeight="1" x14ac:dyDescent="0.3">
      <c r="A23" s="218"/>
      <c r="B23" s="221"/>
      <c r="C23" s="221"/>
      <c r="D23" s="221"/>
      <c r="E23" s="221"/>
      <c r="F23" s="221"/>
      <c r="G23" s="221"/>
      <c r="H23" s="224"/>
      <c r="I23" s="225"/>
      <c r="J23" s="229"/>
      <c r="K23" s="250"/>
      <c r="L23" s="232"/>
    </row>
    <row r="24" spans="1:12" ht="15.4" customHeight="1" x14ac:dyDescent="0.3">
      <c r="A24" s="218"/>
      <c r="B24" s="241" t="s">
        <v>133</v>
      </c>
      <c r="C24" s="242"/>
      <c r="D24" s="243" t="s">
        <v>134</v>
      </c>
      <c r="E24" s="244"/>
      <c r="F24" s="245" t="s">
        <v>135</v>
      </c>
      <c r="G24" s="246"/>
      <c r="H24" s="224"/>
      <c r="I24" s="225"/>
      <c r="J24" s="229"/>
      <c r="K24" s="250"/>
      <c r="L24" s="232"/>
    </row>
    <row r="25" spans="1:12" ht="13.9" customHeight="1" x14ac:dyDescent="0.3">
      <c r="A25" s="218"/>
      <c r="B25" s="247">
        <v>0.5</v>
      </c>
      <c r="C25" s="248"/>
      <c r="D25" s="252">
        <v>0.25</v>
      </c>
      <c r="E25" s="253"/>
      <c r="F25" s="254">
        <v>0.25</v>
      </c>
      <c r="G25" s="255"/>
      <c r="H25" s="224"/>
      <c r="I25" s="225"/>
      <c r="J25" s="229"/>
      <c r="K25" s="250"/>
      <c r="L25" s="232"/>
    </row>
    <row r="26" spans="1:12" ht="28.15" customHeight="1" thickBot="1" x14ac:dyDescent="0.35">
      <c r="A26" s="218"/>
      <c r="B26" s="256"/>
      <c r="C26" s="257"/>
      <c r="D26" s="258"/>
      <c r="E26" s="259"/>
      <c r="F26" s="257"/>
      <c r="G26" s="260"/>
      <c r="H26" s="224"/>
      <c r="I26" s="225"/>
      <c r="J26" s="229"/>
      <c r="K26" s="251"/>
      <c r="L26" s="232"/>
    </row>
    <row r="27" spans="1:12" ht="10.15" customHeight="1" thickBot="1" x14ac:dyDescent="0.35">
      <c r="A27" s="218"/>
      <c r="B27" s="177"/>
      <c r="C27" s="178"/>
      <c r="D27" s="179"/>
      <c r="E27" s="179"/>
      <c r="F27" s="178"/>
      <c r="G27" s="180"/>
      <c r="H27" s="224"/>
      <c r="I27" s="225"/>
      <c r="J27" s="229"/>
      <c r="K27" s="176"/>
      <c r="L27" s="232"/>
    </row>
    <row r="28" spans="1:12" ht="28.05" customHeight="1" thickBot="1" x14ac:dyDescent="0.35">
      <c r="A28" s="219"/>
      <c r="B28" s="163" t="s">
        <v>122</v>
      </c>
      <c r="C28" s="164"/>
      <c r="D28" s="164"/>
      <c r="E28" s="164"/>
      <c r="F28" s="164"/>
      <c r="G28" s="164"/>
      <c r="H28" s="226"/>
      <c r="I28" s="227"/>
      <c r="J28" s="230"/>
      <c r="K28" s="165">
        <f>SUM(C28:G28)</f>
        <v>0</v>
      </c>
      <c r="L28" s="233"/>
    </row>
    <row r="29" spans="1:12" ht="114.75" customHeight="1" thickBot="1" x14ac:dyDescent="0.35">
      <c r="A29" s="217" t="s">
        <v>16</v>
      </c>
      <c r="B29" s="220" t="s">
        <v>137</v>
      </c>
      <c r="C29" s="234"/>
      <c r="D29" s="234"/>
      <c r="E29" s="234"/>
      <c r="F29" s="234"/>
      <c r="G29" s="235"/>
      <c r="H29" s="236"/>
      <c r="I29" s="237"/>
      <c r="J29" s="206" t="s">
        <v>123</v>
      </c>
      <c r="K29" s="166">
        <v>0</v>
      </c>
      <c r="L29" s="213">
        <f>IF((K29-K30)&gt;=0,ROUND((K29-K30)*0.15,3),0.00000000001)</f>
        <v>0</v>
      </c>
    </row>
    <row r="30" spans="1:12" ht="28.05" customHeight="1" thickBot="1" x14ac:dyDescent="0.35">
      <c r="A30" s="219"/>
      <c r="B30" s="167" t="s">
        <v>122</v>
      </c>
      <c r="C30" s="164"/>
      <c r="D30" s="164"/>
      <c r="E30" s="164"/>
      <c r="F30" s="164"/>
      <c r="G30" s="164"/>
      <c r="H30" s="238"/>
      <c r="I30" s="239"/>
      <c r="J30" s="240"/>
      <c r="K30" s="165">
        <f>SUM(C30:G30)</f>
        <v>0</v>
      </c>
      <c r="L30" s="214"/>
    </row>
    <row r="31" spans="1:12" ht="13.15" thickBot="1" x14ac:dyDescent="0.4">
      <c r="A31" s="44"/>
      <c r="B31" s="44"/>
      <c r="C31" s="44"/>
      <c r="D31" s="44"/>
      <c r="E31" s="44"/>
      <c r="F31" s="44"/>
      <c r="G31" s="44"/>
      <c r="H31" s="44"/>
      <c r="K31" s="57"/>
    </row>
    <row r="32" spans="1:12" ht="28.9" customHeight="1" thickBot="1" x14ac:dyDescent="0.35">
      <c r="I32" s="45" t="s">
        <v>9</v>
      </c>
      <c r="J32" s="46"/>
      <c r="K32" s="215">
        <f>SUM(L15:L29)</f>
        <v>0</v>
      </c>
      <c r="L32" s="216"/>
    </row>
    <row r="36" spans="1:12" x14ac:dyDescent="0.3">
      <c r="A36" s="169" t="s">
        <v>18</v>
      </c>
      <c r="B36" s="169"/>
      <c r="C36" s="169"/>
      <c r="D36" s="169"/>
      <c r="E36" s="169"/>
      <c r="F36" s="168"/>
      <c r="G36" s="138"/>
      <c r="H36" s="146" t="s">
        <v>19</v>
      </c>
      <c r="I36" s="146"/>
      <c r="J36" s="146"/>
      <c r="K36" s="146"/>
      <c r="L36" s="146"/>
    </row>
  </sheetData>
  <mergeCells count="41">
    <mergeCell ref="D25:E25"/>
    <mergeCell ref="F25:G25"/>
    <mergeCell ref="B26:C26"/>
    <mergeCell ref="D26:E26"/>
    <mergeCell ref="F26:G26"/>
    <mergeCell ref="L29:L30"/>
    <mergeCell ref="K32:L32"/>
    <mergeCell ref="A21:A28"/>
    <mergeCell ref="B21:G23"/>
    <mergeCell ref="H21:I28"/>
    <mergeCell ref="J21:J28"/>
    <mergeCell ref="L21:L28"/>
    <mergeCell ref="A29:A30"/>
    <mergeCell ref="B29:G29"/>
    <mergeCell ref="H29:I30"/>
    <mergeCell ref="J29:J30"/>
    <mergeCell ref="B24:C24"/>
    <mergeCell ref="D24:E24"/>
    <mergeCell ref="F24:G24"/>
    <mergeCell ref="B25:C25"/>
    <mergeCell ref="K21:K26"/>
    <mergeCell ref="H14:I14"/>
    <mergeCell ref="J14:L14"/>
    <mergeCell ref="A15:A20"/>
    <mergeCell ref="B15:G18"/>
    <mergeCell ref="H15:I20"/>
    <mergeCell ref="J15:J20"/>
    <mergeCell ref="K15:K20"/>
    <mergeCell ref="L15:L20"/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</mergeCells>
  <dataValidations count="1">
    <dataValidation type="decimal" operator="lessThan" allowBlank="1" showInputMessage="1" showErrorMessage="1" errorTitle="Endast siffror giltiga" error="Ej giltig siffra_x000a_Kan du ha skrivit komma  istället för punkt eller tvärt om" sqref="C30:G30 C28 D28 E28 F28 G28 F26:G26 D26:E26 B26:C26 K29 B20 C20 D20 E20 F20 G20" xr:uid="{717696C7-3684-477B-A49A-9E6458A0FA01}">
      <formula1>11</formula1>
    </dataValidation>
  </dataValidations>
  <pageMargins left="0.47244094488188981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
&amp;C&amp;"Verdana,Normal"&amp;12PROTOKOLL FÖR LAGTÄVLAN</oddHeader>
    <oddFooter>&amp;R2025-03-16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124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2" ht="17.100000000000001" customHeight="1" x14ac:dyDescent="0.3">
      <c r="H11" s="12" t="s">
        <v>4</v>
      </c>
      <c r="I11" s="268"/>
      <c r="J11" s="269"/>
      <c r="K11" s="269"/>
      <c r="L11" s="270"/>
    </row>
    <row r="12" spans="1:12" ht="17.100000000000001" customHeight="1" x14ac:dyDescent="0.3">
      <c r="H12" s="12" t="s">
        <v>5</v>
      </c>
      <c r="I12" s="268"/>
      <c r="J12" s="269"/>
      <c r="K12" s="269"/>
      <c r="L12" s="270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61"/>
      <c r="B15" s="262" t="s">
        <v>21</v>
      </c>
      <c r="C15" s="263"/>
      <c r="D15" s="263"/>
      <c r="E15" s="18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61"/>
      <c r="B16" s="264" t="s">
        <v>23</v>
      </c>
      <c r="C16" s="263"/>
      <c r="D16" s="263"/>
      <c r="E16" s="18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2:12" ht="20.100000000000001" customHeight="1" x14ac:dyDescent="0.3">
      <c r="B17" s="264" t="s">
        <v>31</v>
      </c>
      <c r="C17" s="263"/>
      <c r="D17" s="263"/>
      <c r="E17" s="18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2:12" ht="20.100000000000001" customHeight="1" x14ac:dyDescent="0.3">
      <c r="B18" s="274" t="s">
        <v>32</v>
      </c>
      <c r="C18" s="275"/>
      <c r="D18" s="275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2:12" ht="20.100000000000001" customHeight="1" x14ac:dyDescent="0.3">
      <c r="B19" s="264" t="s">
        <v>33</v>
      </c>
      <c r="C19" s="263"/>
      <c r="D19" s="263"/>
      <c r="E19" s="20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2:12" ht="20.100000000000001" customHeight="1" x14ac:dyDescent="0.3">
      <c r="B20" s="47" t="s">
        <v>24</v>
      </c>
      <c r="C20" s="48"/>
      <c r="D20" s="48"/>
      <c r="E20" s="18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2:12" ht="20.100000000000001" customHeight="1" x14ac:dyDescent="0.3">
      <c r="B21" s="47" t="s">
        <v>38</v>
      </c>
      <c r="C21" s="48"/>
      <c r="D21" s="48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2:12" ht="20.100000000000001" customHeight="1" x14ac:dyDescent="0.3">
      <c r="B22" s="265" t="s">
        <v>104</v>
      </c>
      <c r="C22" s="266"/>
      <c r="D22" s="266"/>
      <c r="E22" s="267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34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  <mergeCell ref="A15:A16"/>
    <mergeCell ref="B15:D15"/>
    <mergeCell ref="B16:D16"/>
    <mergeCell ref="B17:D17"/>
    <mergeCell ref="B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81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2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69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69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69"/>
    </row>
    <row r="11" spans="1:12" ht="17.100000000000001" customHeight="1" x14ac:dyDescent="0.3">
      <c r="H11" s="12" t="s">
        <v>4</v>
      </c>
      <c r="I11" s="268"/>
      <c r="J11" s="269"/>
      <c r="K11" s="269"/>
      <c r="L11" s="269"/>
    </row>
    <row r="12" spans="1:12" ht="17.100000000000001" customHeight="1" x14ac:dyDescent="0.3">
      <c r="C12" s="14"/>
      <c r="H12" s="12" t="s">
        <v>5</v>
      </c>
      <c r="I12" s="268"/>
      <c r="J12" s="269"/>
      <c r="K12" s="269"/>
      <c r="L12" s="269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17</v>
      </c>
    </row>
    <row r="16" spans="1:12" ht="20.100000000000001" customHeight="1" x14ac:dyDescent="0.3">
      <c r="A16" s="261"/>
      <c r="B16" s="262" t="s">
        <v>21</v>
      </c>
      <c r="C16" s="263"/>
      <c r="D16" s="263"/>
      <c r="E16" s="18"/>
      <c r="F16" s="127"/>
      <c r="G16" s="127"/>
      <c r="H16" s="127"/>
      <c r="I16" s="127"/>
      <c r="J16" s="127"/>
      <c r="K16" s="127"/>
      <c r="L16" s="19">
        <f>SUM(F16:K16)</f>
        <v>0</v>
      </c>
    </row>
    <row r="17" spans="1:12" ht="20.100000000000001" customHeight="1" x14ac:dyDescent="0.3">
      <c r="A17" s="261"/>
      <c r="B17" s="264" t="s">
        <v>22</v>
      </c>
      <c r="C17" s="263"/>
      <c r="D17" s="263"/>
      <c r="E17" s="18"/>
      <c r="F17" s="127"/>
      <c r="G17" s="127"/>
      <c r="H17" s="127"/>
      <c r="I17" s="127"/>
      <c r="J17" s="127"/>
      <c r="K17" s="127"/>
      <c r="L17" s="19">
        <f t="shared" ref="L17:L21" si="0">SUM(F17:K17)</f>
        <v>0</v>
      </c>
    </row>
    <row r="18" spans="1:12" ht="20.100000000000001" customHeight="1" x14ac:dyDescent="0.3">
      <c r="B18" s="264" t="s">
        <v>23</v>
      </c>
      <c r="C18" s="263"/>
      <c r="D18" s="263"/>
      <c r="E18" s="18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76" t="s">
        <v>24</v>
      </c>
      <c r="C19" s="263"/>
      <c r="D19" s="263"/>
      <c r="E19" s="18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64" t="s">
        <v>102</v>
      </c>
      <c r="C20" s="263"/>
      <c r="D20" s="263"/>
      <c r="E20" s="277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64" t="s">
        <v>25</v>
      </c>
      <c r="C21" s="263"/>
      <c r="D21" s="263"/>
      <c r="E21" s="18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0.100000000000001" customHeight="1" x14ac:dyDescent="0.3">
      <c r="B22" s="265" t="s">
        <v>103</v>
      </c>
      <c r="C22" s="266"/>
      <c r="D22" s="266"/>
      <c r="E22" s="267"/>
      <c r="F22" s="127"/>
      <c r="G22" s="127"/>
      <c r="H22" s="127"/>
      <c r="I22" s="127"/>
      <c r="J22" s="127"/>
      <c r="K22" s="127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28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29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30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18</v>
      </c>
      <c r="B33" s="40"/>
      <c r="C33" s="40"/>
      <c r="D33" s="40"/>
      <c r="E33" s="40"/>
      <c r="F33" s="38"/>
      <c r="H33" s="2" t="s">
        <v>19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  <mergeCell ref="B21:D21"/>
    <mergeCell ref="B22:E22"/>
    <mergeCell ref="I7:L7"/>
    <mergeCell ref="I12:L12"/>
    <mergeCell ref="B18:D18"/>
    <mergeCell ref="B19:D19"/>
    <mergeCell ref="B20:E2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topLeftCell="A5" zoomScaleNormal="100" workbookViewId="0">
      <selection activeCell="L42" sqref="L4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125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100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2" ht="17.100000000000001" customHeight="1" x14ac:dyDescent="0.3">
      <c r="H11" s="12" t="s">
        <v>4</v>
      </c>
      <c r="I11" s="268"/>
      <c r="J11" s="269"/>
      <c r="K11" s="269"/>
      <c r="L11" s="270"/>
    </row>
    <row r="12" spans="1:12" ht="17.100000000000001" customHeight="1" x14ac:dyDescent="0.3">
      <c r="C12" s="14"/>
      <c r="H12" s="12" t="s">
        <v>5</v>
      </c>
      <c r="I12" s="268"/>
      <c r="J12" s="269"/>
      <c r="K12" s="269"/>
      <c r="L12" s="270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17</v>
      </c>
    </row>
    <row r="15" spans="1:12" ht="20.100000000000001" customHeight="1" x14ac:dyDescent="0.3">
      <c r="A15" s="261"/>
      <c r="B15" s="262" t="s">
        <v>21</v>
      </c>
      <c r="C15" s="278"/>
      <c r="D15" s="278"/>
      <c r="E15" s="279"/>
      <c r="F15" s="127"/>
      <c r="G15" s="127"/>
      <c r="H15" s="127"/>
      <c r="I15" s="127"/>
      <c r="J15" s="127"/>
      <c r="K15" s="127"/>
      <c r="L15" s="19">
        <f>SUM(F15:K15)</f>
        <v>0</v>
      </c>
    </row>
    <row r="16" spans="1:12" ht="20.100000000000001" customHeight="1" x14ac:dyDescent="0.3">
      <c r="A16" s="261"/>
      <c r="B16" s="264" t="s">
        <v>22</v>
      </c>
      <c r="C16" s="263"/>
      <c r="D16" s="263"/>
      <c r="E16" s="277"/>
      <c r="F16" s="127"/>
      <c r="G16" s="127"/>
      <c r="H16" s="127"/>
      <c r="I16" s="127"/>
      <c r="J16" s="127"/>
      <c r="K16" s="127"/>
      <c r="L16" s="19">
        <f t="shared" ref="L16:L22" si="0">SUM(F16:K16)</f>
        <v>0</v>
      </c>
    </row>
    <row r="17" spans="1:12" ht="20.100000000000001" customHeight="1" x14ac:dyDescent="0.3">
      <c r="B17" s="264" t="s">
        <v>23</v>
      </c>
      <c r="C17" s="263"/>
      <c r="D17" s="263"/>
      <c r="E17" s="277"/>
      <c r="F17" s="127"/>
      <c r="G17" s="127"/>
      <c r="H17" s="127"/>
      <c r="I17" s="127"/>
      <c r="J17" s="127"/>
      <c r="K17" s="127"/>
      <c r="L17" s="19">
        <f t="shared" si="0"/>
        <v>0</v>
      </c>
    </row>
    <row r="18" spans="1:12" ht="20.100000000000001" customHeight="1" x14ac:dyDescent="0.3">
      <c r="B18" s="276" t="s">
        <v>31</v>
      </c>
      <c r="C18" s="282"/>
      <c r="D18" s="282"/>
      <c r="E18" s="283"/>
      <c r="F18" s="127"/>
      <c r="G18" s="127"/>
      <c r="H18" s="127"/>
      <c r="I18" s="127"/>
      <c r="J18" s="127"/>
      <c r="K18" s="127"/>
      <c r="L18" s="19">
        <f t="shared" si="0"/>
        <v>0</v>
      </c>
    </row>
    <row r="19" spans="1:12" ht="20.100000000000001" customHeight="1" x14ac:dyDescent="0.3">
      <c r="B19" s="264" t="s">
        <v>32</v>
      </c>
      <c r="C19" s="263"/>
      <c r="D19" s="263"/>
      <c r="E19" s="277"/>
      <c r="F19" s="127"/>
      <c r="G19" s="127"/>
      <c r="H19" s="127"/>
      <c r="I19" s="127"/>
      <c r="J19" s="127"/>
      <c r="K19" s="127"/>
      <c r="L19" s="19">
        <f t="shared" si="0"/>
        <v>0</v>
      </c>
    </row>
    <row r="20" spans="1:12" ht="20.100000000000001" customHeight="1" x14ac:dyDescent="0.3">
      <c r="B20" s="264" t="s">
        <v>33</v>
      </c>
      <c r="C20" s="263"/>
      <c r="D20" s="263"/>
      <c r="E20" s="277"/>
      <c r="F20" s="127"/>
      <c r="G20" s="127"/>
      <c r="H20" s="127"/>
      <c r="I20" s="127"/>
      <c r="J20" s="127"/>
      <c r="K20" s="127"/>
      <c r="L20" s="19">
        <f t="shared" si="0"/>
        <v>0</v>
      </c>
    </row>
    <row r="21" spans="1:12" ht="20.100000000000001" customHeight="1" x14ac:dyDescent="0.3">
      <c r="B21" s="264" t="s">
        <v>24</v>
      </c>
      <c r="C21" s="263"/>
      <c r="D21" s="263"/>
      <c r="E21" s="277"/>
      <c r="F21" s="127"/>
      <c r="G21" s="127"/>
      <c r="H21" s="127"/>
      <c r="I21" s="127"/>
      <c r="J21" s="127"/>
      <c r="K21" s="127"/>
      <c r="L21" s="19">
        <f t="shared" si="0"/>
        <v>0</v>
      </c>
    </row>
    <row r="22" spans="1:12" ht="24" customHeight="1" x14ac:dyDescent="0.3">
      <c r="B22" s="280" t="s">
        <v>126</v>
      </c>
      <c r="C22" s="281"/>
      <c r="D22" s="281"/>
      <c r="E22" s="281"/>
      <c r="F22" s="127"/>
      <c r="G22" s="127"/>
      <c r="H22" s="127"/>
      <c r="I22" s="127"/>
      <c r="J22" s="127"/>
      <c r="K22" s="127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26</v>
      </c>
      <c r="C24" s="3"/>
      <c r="D24" s="3"/>
      <c r="E24" s="3"/>
      <c r="F24" s="3"/>
      <c r="G24" s="3"/>
      <c r="H24" s="23"/>
      <c r="K24" s="24" t="s">
        <v>27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34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35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49" t="s">
        <v>36</v>
      </c>
      <c r="J29" s="50"/>
      <c r="K29" s="51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18</v>
      </c>
      <c r="B32" s="40"/>
      <c r="C32" s="40"/>
      <c r="D32" s="40"/>
      <c r="E32" s="40"/>
      <c r="F32" s="38"/>
      <c r="H32" s="2" t="s">
        <v>19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20">
    <mergeCell ref="C5:F5"/>
    <mergeCell ref="I7:L7"/>
    <mergeCell ref="C6:F6"/>
    <mergeCell ref="A15:A16"/>
    <mergeCell ref="C8:F8"/>
    <mergeCell ref="I9:L9"/>
    <mergeCell ref="C10:F10"/>
    <mergeCell ref="I10:L10"/>
    <mergeCell ref="I11:L11"/>
    <mergeCell ref="C9:F9"/>
    <mergeCell ref="I8:L8"/>
    <mergeCell ref="I12:L12"/>
    <mergeCell ref="B17:E17"/>
    <mergeCell ref="B16:E16"/>
    <mergeCell ref="B15:E15"/>
    <mergeCell ref="B22:E22"/>
    <mergeCell ref="B21:E21"/>
    <mergeCell ref="B20:E20"/>
    <mergeCell ref="B19:E19"/>
    <mergeCell ref="B18:E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&amp;R2024-01-28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108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2" ht="17.100000000000001" customHeight="1" x14ac:dyDescent="0.3">
      <c r="H11" s="12" t="s">
        <v>4</v>
      </c>
      <c r="I11" s="268"/>
      <c r="J11" s="269"/>
      <c r="K11" s="269"/>
      <c r="L11" s="270"/>
    </row>
    <row r="12" spans="1:12" ht="17.100000000000001" customHeight="1" x14ac:dyDescent="0.3">
      <c r="H12" s="12" t="s">
        <v>5</v>
      </c>
      <c r="I12" s="268"/>
      <c r="J12" s="269"/>
      <c r="K12" s="269"/>
      <c r="L12" s="27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5"/>
      <c r="K15" s="24"/>
      <c r="L15" s="55"/>
    </row>
    <row r="16" spans="1:12" ht="39" customHeight="1" x14ac:dyDescent="0.3">
      <c r="A16" s="25"/>
      <c r="L16" s="26"/>
    </row>
    <row r="17" spans="1:12" ht="18" customHeight="1" x14ac:dyDescent="0.3">
      <c r="A17" s="107" t="s">
        <v>37</v>
      </c>
      <c r="B17" s="108"/>
      <c r="C17" s="69"/>
      <c r="D17" s="12"/>
      <c r="E17" s="12"/>
      <c r="F17" s="12"/>
      <c r="G17" s="12"/>
      <c r="H17" s="12"/>
      <c r="I17" s="12"/>
      <c r="J17" s="12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/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/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/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/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29"/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zoomScaleNormal="100" workbookViewId="0">
      <selection activeCell="E17" sqref="E1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0.6640625" style="1" customWidth="1"/>
    <col min="5" max="7" width="7.265625" style="1" customWidth="1"/>
    <col min="8" max="8" width="7" style="1" customWidth="1"/>
    <col min="9" max="9" width="7.265625" style="1" customWidth="1"/>
    <col min="10" max="10" width="7.3320312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101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2" ht="17.100000000000001" customHeight="1" x14ac:dyDescent="0.3">
      <c r="H11" s="12" t="s">
        <v>4</v>
      </c>
      <c r="I11" s="268"/>
      <c r="J11" s="269"/>
      <c r="K11" s="269"/>
      <c r="L11" s="270"/>
    </row>
    <row r="12" spans="1:12" ht="17.100000000000001" customHeight="1" x14ac:dyDescent="0.3">
      <c r="H12" s="12" t="s">
        <v>5</v>
      </c>
      <c r="I12" s="268"/>
      <c r="J12" s="269"/>
      <c r="K12" s="269"/>
      <c r="L12" s="27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6"/>
    </row>
    <row r="16" spans="1:12" ht="39" customHeight="1" x14ac:dyDescent="0.3">
      <c r="A16" s="287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3"/>
    </row>
    <row r="17" spans="1:12" ht="18" customHeight="1" x14ac:dyDescent="0.3">
      <c r="A17" s="107" t="s">
        <v>37</v>
      </c>
      <c r="B17" s="108"/>
      <c r="C17" s="69"/>
      <c r="D17" s="12"/>
      <c r="E17" s="129"/>
      <c r="F17" s="129"/>
      <c r="G17" s="129"/>
      <c r="H17" s="129"/>
      <c r="I17" s="129"/>
      <c r="J17" s="129"/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100" t="s">
        <v>52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0.5</v>
      </c>
      <c r="G20" s="101"/>
      <c r="H20" s="128"/>
      <c r="I20" s="91"/>
      <c r="J20" s="92"/>
      <c r="K20" s="93">
        <f>F20*H20</f>
        <v>0</v>
      </c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101"/>
      <c r="H21" s="128"/>
      <c r="I21" s="91"/>
      <c r="J21" s="92"/>
      <c r="K21" s="93">
        <f>F21*H21</f>
        <v>0</v>
      </c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101"/>
      <c r="H22" s="128"/>
      <c r="I22" s="91"/>
      <c r="J22" s="92"/>
      <c r="K22" s="93">
        <f>F22*H22</f>
        <v>0</v>
      </c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21"/>
      <c r="H23" s="21"/>
      <c r="I23" s="21"/>
      <c r="J23" s="21"/>
      <c r="K23" s="21"/>
    </row>
    <row r="24" spans="1:12" ht="21" customHeight="1" thickBot="1" x14ac:dyDescent="0.4">
      <c r="G24" s="72" t="s">
        <v>54</v>
      </c>
      <c r="H24" s="10"/>
      <c r="I24" s="10"/>
      <c r="J24" s="102"/>
      <c r="K24" s="103">
        <f>IF(SUM(K20:K23)&gt;10,10,SUM(K20:K23))</f>
        <v>0</v>
      </c>
      <c r="L24" s="75">
        <v>0.3</v>
      </c>
    </row>
    <row r="25" spans="1:12" ht="23.25" customHeight="1" x14ac:dyDescent="0.3">
      <c r="A25" s="4" t="s">
        <v>42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8"/>
      <c r="I26" s="56"/>
      <c r="J26" s="59"/>
      <c r="K26" s="60"/>
    </row>
    <row r="27" spans="1:12" ht="15" customHeight="1" x14ac:dyDescent="0.3">
      <c r="B27" s="47" t="s">
        <v>44</v>
      </c>
      <c r="C27" s="48"/>
      <c r="D27" s="61"/>
      <c r="E27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47</v>
      </c>
      <c r="G27" s="61"/>
      <c r="H27" s="63">
        <f>E23</f>
        <v>0</v>
      </c>
      <c r="I27" s="64">
        <f>IFERROR(E27/H27,10)</f>
        <v>10</v>
      </c>
      <c r="J27" s="59"/>
      <c r="K27" s="65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8"/>
      <c r="I28" s="56"/>
      <c r="J28" s="59"/>
      <c r="K28" s="60"/>
    </row>
    <row r="29" spans="1:12" x14ac:dyDescent="0.3">
      <c r="I29" s="66"/>
      <c r="J29" s="67"/>
      <c r="K29" s="68"/>
    </row>
    <row r="30" spans="1:12" ht="15" customHeight="1" x14ac:dyDescent="0.3">
      <c r="E30" s="69" t="s">
        <v>37</v>
      </c>
      <c r="F30" s="12"/>
      <c r="G30" s="12"/>
      <c r="H30" s="12"/>
      <c r="I30" s="70"/>
      <c r="J30" s="71"/>
      <c r="K30" s="171">
        <f>SUM(E17:J17)</f>
        <v>0</v>
      </c>
    </row>
    <row r="31" spans="1:12" ht="7.5" customHeight="1" thickBot="1" x14ac:dyDescent="0.35">
      <c r="K31" s="68"/>
      <c r="L31" s="57"/>
    </row>
    <row r="32" spans="1:12" ht="20.25" customHeight="1" thickBot="1" x14ac:dyDescent="0.35">
      <c r="G32" s="72" t="s">
        <v>45</v>
      </c>
      <c r="H32" s="10"/>
      <c r="I32" s="10"/>
      <c r="J32" s="73"/>
      <c r="K32" s="74">
        <f>K27-K30</f>
        <v>0</v>
      </c>
      <c r="L32" s="75">
        <v>0.7</v>
      </c>
    </row>
    <row r="33" spans="1:12" ht="11.25" customHeight="1" thickBot="1" x14ac:dyDescent="0.35"/>
    <row r="34" spans="1:12" ht="20.25" customHeight="1" thickBot="1" x14ac:dyDescent="0.35">
      <c r="I34" s="49" t="s">
        <v>46</v>
      </c>
      <c r="J34" s="76"/>
      <c r="K34" s="76"/>
      <c r="L34" s="104">
        <f>ROUND(K24*0.3 + K32*0.7,3)</f>
        <v>0</v>
      </c>
    </row>
    <row r="35" spans="1:12" x14ac:dyDescent="0.3">
      <c r="L35" s="105"/>
    </row>
    <row r="36" spans="1:12" x14ac:dyDescent="0.3">
      <c r="L36" s="105"/>
    </row>
    <row r="37" spans="1:12" x14ac:dyDescent="0.3">
      <c r="L37" s="105"/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3" zoomScaleNormal="100" workbookViewId="0">
      <selection activeCell="K31" sqref="K31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5.9296875" style="1" customWidth="1"/>
    <col min="10" max="10" width="6.39843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98</v>
      </c>
      <c r="H2" s="9"/>
      <c r="I2" s="13" t="s">
        <v>62</v>
      </c>
      <c r="J2" s="10"/>
      <c r="K2" s="11"/>
      <c r="L2" s="11"/>
    </row>
    <row r="3" spans="1:12" ht="24" customHeight="1" thickBot="1" x14ac:dyDescent="0.35">
      <c r="A3" s="4" t="s">
        <v>39</v>
      </c>
      <c r="H3" s="9"/>
      <c r="I3" s="13" t="s">
        <v>63</v>
      </c>
      <c r="J3" s="10"/>
      <c r="K3" s="11"/>
      <c r="L3" s="11"/>
    </row>
    <row r="4" spans="1:12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2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2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2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2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2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2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2" ht="17.100000000000001" customHeight="1" x14ac:dyDescent="0.3">
      <c r="H11" s="12" t="s">
        <v>4</v>
      </c>
      <c r="I11" s="268"/>
      <c r="J11" s="269"/>
      <c r="K11" s="269"/>
      <c r="L11" s="270"/>
    </row>
    <row r="12" spans="1:12" ht="17.100000000000001" customHeight="1" x14ac:dyDescent="0.3">
      <c r="H12" s="12" t="s">
        <v>5</v>
      </c>
      <c r="I12" s="268"/>
      <c r="J12" s="269"/>
      <c r="K12" s="269"/>
      <c r="L12" s="270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2" t="s">
        <v>20</v>
      </c>
      <c r="B14" s="3"/>
      <c r="C14" s="3"/>
      <c r="D14" s="3"/>
      <c r="E14" s="3"/>
      <c r="F14" s="3"/>
      <c r="G14" s="3"/>
      <c r="H14" s="3"/>
      <c r="I14" s="3"/>
      <c r="J14" s="3"/>
      <c r="K14" s="53"/>
      <c r="L14" s="54"/>
    </row>
    <row r="15" spans="1:12" ht="18" customHeight="1" x14ac:dyDescent="0.3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6"/>
    </row>
    <row r="16" spans="1:12" ht="39" customHeight="1" x14ac:dyDescent="0.3">
      <c r="A16" s="287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3"/>
    </row>
    <row r="17" spans="1:12" ht="18" customHeight="1" x14ac:dyDescent="0.3">
      <c r="A17" s="107" t="s">
        <v>37</v>
      </c>
      <c r="B17" s="108"/>
      <c r="C17" s="69"/>
      <c r="D17" s="12"/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09"/>
      <c r="L17" s="110"/>
    </row>
    <row r="18" spans="1:12" ht="19.5" customHeight="1" x14ac:dyDescent="0.35">
      <c r="A18" s="7" t="s">
        <v>41</v>
      </c>
    </row>
    <row r="19" spans="1:12" ht="15" customHeight="1" x14ac:dyDescent="0.3">
      <c r="G19" s="26"/>
      <c r="H19" s="87" t="s">
        <v>55</v>
      </c>
      <c r="I19" s="56"/>
      <c r="K19" s="17" t="s">
        <v>53</v>
      </c>
    </row>
    <row r="20" spans="1:12" ht="15" customHeight="1" x14ac:dyDescent="0.3">
      <c r="B20" s="88" t="s">
        <v>48</v>
      </c>
      <c r="C20" s="47"/>
      <c r="D20" s="61"/>
      <c r="E20" s="128">
        <f>LEN(A$15)-LEN(SUBSTITUTE(A$15,"D",""))+LEN(A$15)-LEN(SUBSTITUTE(A$15,"S",""))</f>
        <v>0</v>
      </c>
      <c r="F20" s="89">
        <v>0.4</v>
      </c>
      <c r="G20" s="90"/>
      <c r="H20" s="62">
        <f>IF(E20&gt;24,25,E20)</f>
        <v>0</v>
      </c>
      <c r="I20" s="91"/>
      <c r="J20" s="92"/>
      <c r="K20" s="93">
        <f>F20*H20</f>
        <v>0</v>
      </c>
      <c r="L20" s="21"/>
    </row>
    <row r="21" spans="1:12" ht="15" customHeight="1" x14ac:dyDescent="0.3">
      <c r="B21" s="88" t="s">
        <v>49</v>
      </c>
      <c r="C21" s="47"/>
      <c r="D21" s="61"/>
      <c r="E21" s="128">
        <f>LEN(A$15)-LEN(SUBSTITUTE(A$15,"M",""))</f>
        <v>0</v>
      </c>
      <c r="F21" s="89">
        <v>0.3</v>
      </c>
      <c r="G21" s="90"/>
      <c r="H21" s="62">
        <f>IF(SUM(E20:E21)&gt;24,25-H20,E21)</f>
        <v>0</v>
      </c>
      <c r="I21" s="91"/>
      <c r="J21" s="92"/>
      <c r="K21" s="93">
        <f>F21*H21</f>
        <v>0</v>
      </c>
      <c r="L21" s="21"/>
    </row>
    <row r="22" spans="1:12" ht="15" customHeight="1" x14ac:dyDescent="0.3">
      <c r="B22" s="88" t="s">
        <v>50</v>
      </c>
      <c r="C22" s="47"/>
      <c r="D22" s="61"/>
      <c r="E22" s="128">
        <f>LEN(A$15)-LEN(SUBSTITUTE(A$15,"E",""))+LEN(A$15)-LEN(SUBSTITUTE(A$15,"L",""))</f>
        <v>0</v>
      </c>
      <c r="F22" s="89">
        <v>0.1</v>
      </c>
      <c r="G22" s="90"/>
      <c r="H22" s="62">
        <f>IF(SUM(E20:E22)&gt;24,IF(25-SUM(H20:H21)&gt;0,25-SUM(H20:H21),0),E22)</f>
        <v>0</v>
      </c>
      <c r="I22" s="91"/>
      <c r="J22" s="92"/>
      <c r="K22" s="93">
        <f>F22*H22</f>
        <v>0</v>
      </c>
      <c r="L22" s="21"/>
    </row>
    <row r="23" spans="1:12" ht="12.75" thickBot="1" x14ac:dyDescent="0.35">
      <c r="B23" s="47" t="s">
        <v>51</v>
      </c>
      <c r="C23" s="48"/>
      <c r="D23" s="48"/>
      <c r="E23" s="62">
        <f>SUM(E20:E22)</f>
        <v>0</v>
      </c>
      <c r="F23" s="92"/>
      <c r="G23" s="92"/>
      <c r="H23" s="92"/>
      <c r="I23" s="92"/>
      <c r="J23" s="92"/>
      <c r="K23" s="92"/>
      <c r="L23" s="21"/>
    </row>
    <row r="24" spans="1:12" ht="21" customHeight="1" thickBot="1" x14ac:dyDescent="0.35">
      <c r="B24" s="21"/>
      <c r="C24" s="21"/>
      <c r="D24" s="21"/>
      <c r="E24" s="92"/>
      <c r="F24" s="92"/>
      <c r="G24" s="94" t="s">
        <v>54</v>
      </c>
      <c r="H24" s="95"/>
      <c r="I24" s="95"/>
      <c r="J24" s="96"/>
      <c r="K24" s="74">
        <f>IF(SUM(K20:K23)&gt;10,10,SUM(K20:K23))</f>
        <v>0</v>
      </c>
      <c r="L24" s="75">
        <v>0.3</v>
      </c>
    </row>
    <row r="25" spans="1:12" ht="21" customHeight="1" x14ac:dyDescent="0.3">
      <c r="B25" s="21"/>
      <c r="C25" s="21"/>
      <c r="D25" s="21"/>
      <c r="E25" s="92"/>
      <c r="F25" s="92"/>
      <c r="G25" s="97"/>
      <c r="H25" s="92"/>
      <c r="I25" s="92"/>
      <c r="J25" s="98"/>
      <c r="K25" s="99"/>
      <c r="L25" s="75"/>
    </row>
    <row r="26" spans="1:12" ht="19.5" customHeight="1" x14ac:dyDescent="0.3">
      <c r="A26" s="4" t="s">
        <v>42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8"/>
      <c r="I27" s="56"/>
      <c r="J27" s="59"/>
      <c r="K27" s="60"/>
    </row>
    <row r="28" spans="1:12" ht="15" customHeight="1" x14ac:dyDescent="0.3">
      <c r="B28" s="47" t="s">
        <v>44</v>
      </c>
      <c r="C28" s="48"/>
      <c r="D28" s="61"/>
      <c r="E28" s="128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47</v>
      </c>
      <c r="G28" s="61"/>
      <c r="H28" s="63">
        <f>E23</f>
        <v>0</v>
      </c>
      <c r="I28" s="170">
        <f>IFERROR(E28/H28,10)</f>
        <v>10</v>
      </c>
      <c r="J28" s="59"/>
      <c r="K28" s="65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8"/>
      <c r="I29" s="56"/>
      <c r="J29" s="59"/>
      <c r="K29" s="60"/>
    </row>
    <row r="30" spans="1:12" x14ac:dyDescent="0.3">
      <c r="I30" s="66"/>
      <c r="J30" s="67"/>
      <c r="K30" s="68"/>
    </row>
    <row r="31" spans="1:12" ht="15" customHeight="1" x14ac:dyDescent="0.3">
      <c r="E31" s="69" t="s">
        <v>37</v>
      </c>
      <c r="F31" s="12"/>
      <c r="G31" s="12"/>
      <c r="H31" s="12"/>
      <c r="I31" s="70"/>
      <c r="J31" s="71"/>
      <c r="K31" s="171">
        <f>SUM(E17:J17)</f>
        <v>0</v>
      </c>
    </row>
    <row r="32" spans="1:12" ht="7.5" customHeight="1" thickBot="1" x14ac:dyDescent="0.35">
      <c r="K32" s="68"/>
      <c r="L32" s="57"/>
    </row>
    <row r="33" spans="1:12" ht="20.25" customHeight="1" thickBot="1" x14ac:dyDescent="0.35">
      <c r="G33" s="72" t="s">
        <v>45</v>
      </c>
      <c r="H33" s="10"/>
      <c r="I33" s="10"/>
      <c r="J33" s="73"/>
      <c r="K33" s="74">
        <f>K28-K31</f>
        <v>0</v>
      </c>
      <c r="L33" s="75">
        <v>0.7</v>
      </c>
    </row>
    <row r="34" spans="1:12" ht="11.25" customHeight="1" thickBot="1" x14ac:dyDescent="0.35"/>
    <row r="35" spans="1:12" ht="20.25" customHeight="1" thickBot="1" x14ac:dyDescent="0.35">
      <c r="I35" s="49" t="s">
        <v>46</v>
      </c>
      <c r="J35" s="76"/>
      <c r="K35" s="76"/>
      <c r="L35" s="77">
        <f>ROUND(K24*0.3 + K33*0.7,3)</f>
        <v>0</v>
      </c>
    </row>
    <row r="42" spans="1:12" x14ac:dyDescent="0.3">
      <c r="A42" s="2" t="s">
        <v>18</v>
      </c>
      <c r="B42" s="40"/>
      <c r="C42" s="40"/>
      <c r="D42" s="40"/>
      <c r="E42" s="40"/>
      <c r="H42" s="2" t="s">
        <v>19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&amp;R2024-01-23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28"/>
  <sheetViews>
    <sheetView showZeros="0" view="pageLayout" zoomScale="110" zoomScaleNormal="120" zoomScalePageLayoutView="110" workbookViewId="0">
      <selection activeCell="K15" sqref="K15"/>
    </sheetView>
  </sheetViews>
  <sheetFormatPr defaultColWidth="9.1328125" defaultRowHeight="12.4" x14ac:dyDescent="0.3"/>
  <cols>
    <col min="1" max="1" width="7.3320312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82</v>
      </c>
      <c r="H2" s="9"/>
      <c r="I2" s="13" t="s">
        <v>62</v>
      </c>
      <c r="J2" s="10"/>
      <c r="K2" s="11"/>
      <c r="L2" s="11"/>
    </row>
    <row r="3" spans="1:13" ht="24" customHeight="1" thickBot="1" x14ac:dyDescent="0.35">
      <c r="A3" s="4" t="s">
        <v>40</v>
      </c>
      <c r="H3" s="9"/>
      <c r="I3" s="13" t="s">
        <v>63</v>
      </c>
      <c r="J3" s="10"/>
      <c r="K3" s="11"/>
      <c r="L3" s="11"/>
    </row>
    <row r="4" spans="1:13" ht="24" customHeight="1" thickBot="1" x14ac:dyDescent="0.35">
      <c r="A4" s="2" t="s">
        <v>11</v>
      </c>
      <c r="B4" s="2"/>
      <c r="C4" s="126"/>
      <c r="D4" s="8"/>
      <c r="E4" s="8"/>
      <c r="F4" s="8"/>
      <c r="H4" s="9"/>
      <c r="I4" s="13" t="s">
        <v>56</v>
      </c>
      <c r="J4" s="10"/>
      <c r="K4" s="11"/>
      <c r="L4" s="135"/>
    </row>
    <row r="5" spans="1:13" ht="24" customHeight="1" thickBot="1" x14ac:dyDescent="0.35">
      <c r="A5" s="12" t="s">
        <v>12</v>
      </c>
      <c r="B5" s="12"/>
      <c r="C5" s="268"/>
      <c r="D5" s="268"/>
      <c r="E5" s="268"/>
      <c r="F5" s="268"/>
      <c r="H5" s="9"/>
      <c r="I5" s="13" t="s">
        <v>10</v>
      </c>
      <c r="J5" s="106"/>
      <c r="K5" s="11"/>
      <c r="L5" s="11"/>
    </row>
    <row r="6" spans="1:13" ht="19.5" customHeight="1" x14ac:dyDescent="0.3">
      <c r="A6" s="12" t="s">
        <v>13</v>
      </c>
      <c r="B6" s="12"/>
      <c r="C6" s="268"/>
      <c r="D6" s="268"/>
      <c r="E6" s="268"/>
      <c r="F6" s="268"/>
      <c r="H6" s="1" t="s">
        <v>15</v>
      </c>
    </row>
    <row r="7" spans="1:13" ht="17.100000000000001" customHeight="1" x14ac:dyDescent="0.3">
      <c r="A7" s="12" t="s">
        <v>61</v>
      </c>
      <c r="B7" s="12"/>
      <c r="C7" s="70"/>
      <c r="D7" s="70"/>
      <c r="E7" s="70"/>
      <c r="F7" s="70"/>
      <c r="H7" s="2" t="s">
        <v>0</v>
      </c>
      <c r="I7" s="271"/>
      <c r="J7" s="272"/>
      <c r="K7" s="272"/>
      <c r="L7" s="273"/>
    </row>
    <row r="8" spans="1:13" ht="17.100000000000001" customHeight="1" x14ac:dyDescent="0.3">
      <c r="A8" s="2" t="s">
        <v>6</v>
      </c>
      <c r="B8" s="2"/>
      <c r="C8" s="271"/>
      <c r="D8" s="271"/>
      <c r="E8" s="271"/>
      <c r="F8" s="271"/>
      <c r="H8" s="12" t="s">
        <v>1</v>
      </c>
      <c r="I8" s="268"/>
      <c r="J8" s="269"/>
      <c r="K8" s="269"/>
      <c r="L8" s="270"/>
    </row>
    <row r="9" spans="1:13" ht="17.100000000000001" customHeight="1" x14ac:dyDescent="0.3">
      <c r="A9" s="12" t="s">
        <v>14</v>
      </c>
      <c r="B9" s="12"/>
      <c r="C9" s="268"/>
      <c r="D9" s="268"/>
      <c r="E9" s="268"/>
      <c r="F9" s="268"/>
      <c r="H9" s="12" t="s">
        <v>2</v>
      </c>
      <c r="I9" s="268"/>
      <c r="J9" s="269"/>
      <c r="K9" s="269"/>
      <c r="L9" s="270"/>
    </row>
    <row r="10" spans="1:13" ht="17.100000000000001" customHeight="1" x14ac:dyDescent="0.3">
      <c r="A10" s="12" t="s">
        <v>59</v>
      </c>
      <c r="B10" s="12"/>
      <c r="C10" s="268"/>
      <c r="D10" s="268"/>
      <c r="E10" s="268"/>
      <c r="F10" s="268"/>
      <c r="H10" s="12" t="s">
        <v>3</v>
      </c>
      <c r="I10" s="268"/>
      <c r="J10" s="269"/>
      <c r="K10" s="269"/>
      <c r="L10" s="270"/>
    </row>
    <row r="11" spans="1:13" ht="17.100000000000001" customHeight="1" x14ac:dyDescent="0.3">
      <c r="H11" s="12" t="s">
        <v>4</v>
      </c>
      <c r="I11" s="268"/>
      <c r="J11" s="269"/>
      <c r="K11" s="269"/>
      <c r="L11" s="270"/>
    </row>
    <row r="12" spans="1:13" ht="17.100000000000001" customHeight="1" x14ac:dyDescent="0.3">
      <c r="C12" s="14"/>
      <c r="H12" s="12" t="s">
        <v>5</v>
      </c>
      <c r="I12" s="268"/>
      <c r="J12" s="269"/>
      <c r="K12" s="269"/>
      <c r="L12" s="270"/>
    </row>
    <row r="13" spans="1:13" ht="8.75" customHeight="1" x14ac:dyDescent="0.3">
      <c r="C13" s="14"/>
      <c r="H13" s="3"/>
      <c r="I13" s="42"/>
      <c r="J13" s="3"/>
      <c r="K13" s="3"/>
      <c r="L13" s="3"/>
    </row>
    <row r="14" spans="1:13" ht="20.65" customHeight="1" thickBot="1" x14ac:dyDescent="0.35">
      <c r="C14" s="14"/>
      <c r="I14" s="66"/>
      <c r="K14" s="5" t="s">
        <v>57</v>
      </c>
    </row>
    <row r="15" spans="1:13" ht="66" customHeight="1" thickBot="1" x14ac:dyDescent="0.35">
      <c r="A15" s="172" t="s">
        <v>127</v>
      </c>
      <c r="B15" s="300" t="s">
        <v>128</v>
      </c>
      <c r="C15" s="301"/>
      <c r="D15" s="301"/>
      <c r="E15" s="301"/>
      <c r="F15" s="301"/>
      <c r="G15" s="301"/>
      <c r="H15" s="301"/>
      <c r="I15" s="302"/>
      <c r="J15" s="173" t="s">
        <v>129</v>
      </c>
      <c r="K15" s="174"/>
      <c r="L15" s="175">
        <f>K15*0.2</f>
        <v>0</v>
      </c>
    </row>
    <row r="16" spans="1:13" ht="66.400000000000006" customHeight="1" thickBot="1" x14ac:dyDescent="0.35">
      <c r="A16" s="288" t="s">
        <v>143</v>
      </c>
      <c r="B16" s="292" t="s">
        <v>141</v>
      </c>
      <c r="C16" s="293"/>
      <c r="D16" s="293"/>
      <c r="E16" s="293"/>
      <c r="F16" s="293"/>
      <c r="G16" s="293"/>
      <c r="H16" s="293"/>
      <c r="I16" s="293"/>
      <c r="J16" s="78" t="s">
        <v>138</v>
      </c>
      <c r="K16" s="130"/>
      <c r="L16" s="79">
        <f>K16*0.1</f>
        <v>0</v>
      </c>
      <c r="M16" s="80"/>
    </row>
    <row r="17" spans="1:13" ht="83.25" customHeight="1" thickBot="1" x14ac:dyDescent="0.35">
      <c r="A17" s="289"/>
      <c r="B17" s="292" t="s">
        <v>142</v>
      </c>
      <c r="C17" s="293"/>
      <c r="D17" s="293"/>
      <c r="E17" s="293"/>
      <c r="F17" s="293"/>
      <c r="G17" s="293"/>
      <c r="H17" s="293"/>
      <c r="I17" s="293"/>
      <c r="J17" s="81" t="s">
        <v>130</v>
      </c>
      <c r="K17" s="131"/>
      <c r="L17" s="82">
        <f>K17*0.1</f>
        <v>0</v>
      </c>
      <c r="M17" s="80"/>
    </row>
    <row r="18" spans="1:13" ht="58.9" customHeight="1" x14ac:dyDescent="0.3">
      <c r="A18" s="290" t="s">
        <v>144</v>
      </c>
      <c r="B18" s="294" t="s">
        <v>131</v>
      </c>
      <c r="C18" s="295"/>
      <c r="D18" s="295"/>
      <c r="E18" s="295"/>
      <c r="F18" s="295"/>
      <c r="G18" s="295"/>
      <c r="H18" s="295"/>
      <c r="I18" s="296"/>
      <c r="J18" s="78" t="s">
        <v>139</v>
      </c>
      <c r="K18" s="132"/>
      <c r="L18" s="83">
        <f>K18*0.3</f>
        <v>0</v>
      </c>
      <c r="M18" s="80"/>
    </row>
    <row r="19" spans="1:13" ht="72" customHeight="1" x14ac:dyDescent="0.3">
      <c r="A19" s="291"/>
      <c r="B19" s="297" t="s">
        <v>132</v>
      </c>
      <c r="C19" s="298"/>
      <c r="D19" s="298"/>
      <c r="E19" s="298"/>
      <c r="F19" s="298"/>
      <c r="G19" s="298"/>
      <c r="H19" s="298"/>
      <c r="I19" s="299"/>
      <c r="J19" s="84" t="s">
        <v>140</v>
      </c>
      <c r="K19" s="133"/>
      <c r="L19" s="85">
        <f>K19*0.3</f>
        <v>0</v>
      </c>
      <c r="M19" s="80"/>
    </row>
    <row r="20" spans="1:13" ht="18" customHeight="1" x14ac:dyDescent="0.3">
      <c r="K20" s="1" t="s">
        <v>17</v>
      </c>
      <c r="L20" s="86">
        <f>SUM(L16:L19)</f>
        <v>0</v>
      </c>
    </row>
    <row r="21" spans="1:13" ht="7.5" customHeight="1" x14ac:dyDescent="0.3">
      <c r="L21" s="68"/>
    </row>
    <row r="22" spans="1:13" ht="18" customHeight="1" x14ac:dyDescent="0.3">
      <c r="B22" s="47" t="s">
        <v>43</v>
      </c>
      <c r="C22" s="61"/>
      <c r="D22" s="48"/>
      <c r="E22" s="48"/>
      <c r="F22" s="48"/>
      <c r="G22" s="48"/>
      <c r="H22" s="48"/>
      <c r="I22" s="48"/>
      <c r="J22" s="48"/>
      <c r="K22" s="48"/>
      <c r="L22" s="134"/>
    </row>
    <row r="23" spans="1:13" ht="7.5" customHeight="1" thickBot="1" x14ac:dyDescent="0.35">
      <c r="L23" s="68"/>
    </row>
    <row r="24" spans="1:13" ht="21.75" customHeight="1" thickBot="1" x14ac:dyDescent="0.35">
      <c r="I24" s="49" t="s">
        <v>58</v>
      </c>
      <c r="J24" s="76"/>
      <c r="K24" s="76"/>
      <c r="L24" s="77">
        <f>SUM(L15:L19)-L22</f>
        <v>0</v>
      </c>
    </row>
    <row r="26" spans="1:13" ht="8.65" customHeight="1" x14ac:dyDescent="0.3"/>
    <row r="27" spans="1:13" x14ac:dyDescent="0.3">
      <c r="A27" s="2" t="s">
        <v>18</v>
      </c>
      <c r="B27" s="40"/>
      <c r="C27" s="40"/>
      <c r="D27" s="40"/>
      <c r="E27" s="40"/>
      <c r="H27" s="2" t="s">
        <v>19</v>
      </c>
      <c r="I27" s="2"/>
      <c r="J27" s="2"/>
      <c r="K27" s="2"/>
      <c r="L27" s="2"/>
    </row>
    <row r="28" spans="1:13" x14ac:dyDescent="0.3">
      <c r="B28" s="66"/>
      <c r="C28" s="66"/>
      <c r="D28" s="66"/>
      <c r="E28" s="66"/>
    </row>
  </sheetData>
  <mergeCells count="18">
    <mergeCell ref="B15:I15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A16:A17"/>
    <mergeCell ref="A18:A19"/>
    <mergeCell ref="B16:I16"/>
    <mergeCell ref="B17:I17"/>
    <mergeCell ref="B18:I18"/>
    <mergeCell ref="B19:I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&amp;R&amp;8 2025-03-16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66</vt:i4>
      </vt:variant>
    </vt:vector>
  </HeadingPairs>
  <TitlesOfParts>
    <vt:vector size="75" baseType="lpstr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lag'!header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2024-03-23T15:08:38Z</cp:lastPrinted>
  <dcterms:created xsi:type="dcterms:W3CDTF">2005-01-07T14:31:35Z</dcterms:created>
  <dcterms:modified xsi:type="dcterms:W3CDTF">2025-03-16T17:29:28Z</dcterms:modified>
</cp:coreProperties>
</file>