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bookViews>
    <workbookView xWindow="-98" yWindow="-98" windowWidth="21795" windowHeight="13096" tabRatio="966" activeTab="1" xr2:uid="{00000000-000D-0000-FFFF-FFFF00000000}"/>
  </bookViews>
  <sheets>
    <sheet name="Information" sheetId="37" r:id="rId1"/>
    <sheet name="Häst, individuell" sheetId="43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 kür artistisk minior" sheetId="42" r:id="rId9"/>
    <sheet name="Ind kür artistisk junior" sheetId="41" r:id="rId10"/>
    <sheet name="Ind kür artistisk senior" sheetId="34" r:id="rId11"/>
    <sheet name="Individuell tekniska övningar" sheetId="35" r:id="rId12"/>
    <sheet name="Individuell tekniska övning YV" sheetId="44" r:id="rId13"/>
    <sheet name="Individuellt tekniskt artistisk" sheetId="36" r:id="rId14"/>
    <sheet name="Individuellt tekniskt artis YV" sheetId="45" r:id="rId15"/>
  </sheets>
  <externalReferences>
    <externalReference r:id="rId16"/>
  </externalReferences>
  <definedNames>
    <definedName name="Antal_tävlingsdagar">[1]Information!$H$5</definedName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2">'Individuell tekniska övning YV'!$L$7</definedName>
    <definedName name="armnr" localSheetId="11">'Individuell tekniska övningar'!$L$7</definedName>
    <definedName name="armnr" localSheetId="14">'Individuellt tekniskt artis YV'!$L$8</definedName>
    <definedName name="armnr" localSheetId="13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2">'Individuell tekniska övning YV'!$L$3</definedName>
    <definedName name="bord" localSheetId="11">'Individuell tekniska övningar'!$L$3</definedName>
    <definedName name="bord" localSheetId="14">'Individuellt tekniskt artis YV'!$L$4</definedName>
    <definedName name="bord" localSheetId="13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2">'Individuell tekniska övning YV'!$C$4</definedName>
    <definedName name="datum" localSheetId="11">'Individuell tekniska övningar'!$C$4</definedName>
    <definedName name="datum" localSheetId="14">'Individuellt tekniskt artis YV'!$C$4</definedName>
    <definedName name="datum" localSheetId="13">'Individuellt tekniskt artistisk'!$C$4</definedName>
    <definedName name="domare" localSheetId="1">'Häst, individuell'!$C$29</definedName>
    <definedName name="domare" localSheetId="9">'Ind kür artistisk junior'!$C$26</definedName>
    <definedName name="domare" localSheetId="8">'Ind kür artistisk minior'!$C$26</definedName>
    <definedName name="domare" localSheetId="10">'Ind kür artistisk senior'!$C$26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2">'Individuell tekniska övning YV'!$C$34</definedName>
    <definedName name="domare" localSheetId="11">'Individuell tekniska övningar'!$C$34</definedName>
    <definedName name="domare" localSheetId="14">'Individuellt tekniskt artis YV'!$C$28</definedName>
    <definedName name="domare" localSheetId="13">'Individuellt tekniskt artistisk'!$C$28</definedName>
    <definedName name="header" localSheetId="1">'Häst, individuell'!$A$1</definedName>
    <definedName name="header" localSheetId="9">'Ind kür artistisk junior'!$A$2</definedName>
    <definedName name="header" localSheetId="8">'Ind kür artistisk minior'!$A$2</definedName>
    <definedName name="header" localSheetId="6">'Ind kür tekn junior'!$A$2</definedName>
    <definedName name="header" localSheetId="5">'Ind kür tekn minior'!$A$2</definedName>
    <definedName name="header" localSheetId="3">'Individuell junior grund B'!$A$2</definedName>
    <definedName name="header" localSheetId="2">'Individuell minior grund D'!$A$2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2">'Individuell tekniska övning YV'!$U$1</definedName>
    <definedName name="id" localSheetId="11">'Individuell tekniska övningar'!$U$1</definedName>
    <definedName name="id" localSheetId="14">'Individuellt tekniskt artis YV'!$U$1</definedName>
    <definedName name="id" localSheetId="13">'Individuellt tekniskt artistisk'!$U$1</definedName>
    <definedName name="Individuell_1" localSheetId="3">'Individuell minior grund D'!$A$2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2">'Individuell tekniska övning YV'!$L$4</definedName>
    <definedName name="klass" localSheetId="11">'Individuell tekniska övningar'!$L$4</definedName>
    <definedName name="klass" localSheetId="14">'Individuellt tekniskt artis YV'!$L$5</definedName>
    <definedName name="klass" localSheetId="13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2">'Individuell tekniska övning YV'!$L$5</definedName>
    <definedName name="moment" localSheetId="11">'Individuell tekniska övningar'!$L$5</definedName>
    <definedName name="moment" localSheetId="14">'Individuellt tekniskt artis YV'!$L$6</definedName>
    <definedName name="moment" localSheetId="13">'Individuellt tekniskt artistisk'!$L$6</definedName>
    <definedName name="result" localSheetId="1">'Häst, individuell'!$K$25</definedName>
    <definedName name="result" localSheetId="9">'Ind kür artistisk junior'!$L$22</definedName>
    <definedName name="result" localSheetId="8">'Ind kür artistisk minior'!$L$22</definedName>
    <definedName name="result" localSheetId="10">'Ind kür artistisk senior'!$L$22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2">'Individuell tekniska övning YV'!$L$30</definedName>
    <definedName name="result" localSheetId="11">'Individuell tekniska övningar'!$L$30</definedName>
    <definedName name="result" localSheetId="14">'Individuellt tekniskt artis YV'!$L$24</definedName>
    <definedName name="result" localSheetId="13">'Individuellt tekniskt artistisk'!$L$24</definedName>
    <definedName name="_xlnm.Print_Area" localSheetId="1">'Häst, individuell'!$A$1:$L$29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45" l="1"/>
  <c r="I14" i="45"/>
  <c r="L19" i="45"/>
  <c r="L18" i="45"/>
  <c r="L30" i="44"/>
  <c r="H23" i="44"/>
  <c r="K23" i="44" s="1"/>
  <c r="L25" i="44" s="1"/>
  <c r="L27" i="44" s="1"/>
  <c r="L22" i="43"/>
  <c r="L18" i="43"/>
  <c r="K17" i="45" l="1"/>
  <c r="L17" i="45" s="1"/>
  <c r="L20" i="45" s="1"/>
  <c r="E26" i="33"/>
  <c r="E21" i="33"/>
  <c r="E20" i="33"/>
  <c r="E19" i="33"/>
  <c r="E18" i="33"/>
  <c r="E26" i="40"/>
  <c r="E21" i="40"/>
  <c r="E20" i="40"/>
  <c r="E19" i="40"/>
  <c r="L24" i="45" l="1"/>
  <c r="E18" i="40"/>
  <c r="K23" i="43" l="1"/>
  <c r="K21" i="43"/>
  <c r="L12" i="43"/>
  <c r="K12" i="43"/>
  <c r="K25" i="43" l="1"/>
  <c r="L17" i="34"/>
  <c r="L16" i="34"/>
  <c r="L17" i="42"/>
  <c r="L16" i="42"/>
  <c r="L15" i="42"/>
  <c r="L14" i="42"/>
  <c r="I26" i="38"/>
  <c r="L17" i="41"/>
  <c r="L16" i="41"/>
  <c r="L22" i="42" l="1"/>
  <c r="L15" i="41"/>
  <c r="L14" i="41"/>
  <c r="L22" i="41" l="1"/>
  <c r="L18" i="42"/>
  <c r="L18" i="41"/>
  <c r="E22" i="40"/>
  <c r="H26" i="40" s="1"/>
  <c r="I26" i="40" s="1"/>
  <c r="K26" i="40" s="1"/>
  <c r="K31" i="40" s="1"/>
  <c r="K21" i="40"/>
  <c r="H18" i="40"/>
  <c r="K18" i="40" s="1"/>
  <c r="H19" i="40" l="1"/>
  <c r="K19" i="40" s="1"/>
  <c r="H18" i="33"/>
  <c r="H19" i="33" s="1"/>
  <c r="H20" i="33" s="1"/>
  <c r="H20" i="40" l="1"/>
  <c r="K20" i="40" s="1"/>
  <c r="K23" i="40" s="1"/>
  <c r="L33" i="40" s="1"/>
  <c r="I14" i="36"/>
  <c r="J14" i="36" s="1"/>
  <c r="K17" i="36" s="1"/>
  <c r="L17" i="36" s="1"/>
  <c r="L19" i="36"/>
  <c r="L18" i="36"/>
  <c r="L15" i="34" l="1"/>
  <c r="L14" i="34"/>
  <c r="K26" i="38" l="1"/>
  <c r="K31" i="38" s="1"/>
  <c r="L33" i="38" s="1"/>
  <c r="L24" i="26" l="1"/>
  <c r="L27" i="26" s="1"/>
  <c r="L23" i="39" l="1"/>
  <c r="L26" i="39" s="1"/>
  <c r="H23" i="35"/>
  <c r="K23" i="35" s="1"/>
  <c r="L25" i="35" s="1"/>
  <c r="L27" i="35" s="1"/>
  <c r="L30" i="35" s="1"/>
  <c r="E22" i="33"/>
  <c r="H26" i="33" s="1"/>
  <c r="I26" i="33" s="1"/>
  <c r="K26" i="33" s="1"/>
  <c r="K31" i="33" s="1"/>
  <c r="K21" i="33"/>
  <c r="K20" i="33"/>
  <c r="K19" i="33"/>
  <c r="K18" i="33"/>
  <c r="L24" i="24"/>
  <c r="L27" i="24" s="1"/>
  <c r="K23" i="33" l="1"/>
  <c r="L33" i="33" s="1"/>
  <c r="L24" i="36"/>
  <c r="L20" i="36"/>
  <c r="L18" i="34"/>
  <c r="L22" i="34"/>
</calcChain>
</file>

<file path=xl/sharedStrings.xml><?xml version="1.0" encoding="utf-8"?>
<sst xmlns="http://schemas.openxmlformats.org/spreadsheetml/2006/main" count="779" uniqueCount="192">
  <si>
    <t>Nation:</t>
  </si>
  <si>
    <t>A2
25%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</si>
  <si>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</si>
  <si>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</si>
  <si>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</si>
  <si>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</si>
  <si>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</si>
  <si>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</si>
  <si>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</si>
  <si>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</si>
  <si>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</si>
  <si>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</si>
  <si>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Hästens voltigerbarhet</t>
  </si>
  <si>
    <t>Longering</t>
  </si>
  <si>
    <t>Avdrag för fall</t>
  </si>
  <si>
    <t>Summa</t>
  </si>
  <si>
    <t>Kommentarer</t>
  </si>
  <si>
    <t>Poäng 0 till 10</t>
  </si>
  <si>
    <t>Domare:</t>
  </si>
  <si>
    <t>Signatur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</si>
  <si>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</si>
  <si>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</si>
  <si>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</si>
  <si>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</si>
  <si>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</si>
  <si>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</si>
  <si>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</si>
  <si>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</si>
  <si>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</si>
  <si>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</si>
  <si>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Signatur: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</si>
  <si>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</si>
  <si>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</si>
  <si>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</si>
  <si>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</si>
  <si>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</si>
  <si>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</si>
  <si>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</si>
  <si>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</si>
  <si>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</si>
  <si>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</si>
  <si>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</si>
  <si>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</si>
  <si>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</si>
  <si>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</si>
  <si>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</si>
  <si>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</si>
  <si>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</si>
  <si>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</si>
  <si>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</si>
  <si>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</si>
  <si>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</si>
  <si>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</si>
  <si>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</si>
  <si>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Total poäng</t>
  </si>
  <si>
    <t>Summa avdrag</t>
  </si>
  <si>
    <t>från
10</t>
  </si>
  <si>
    <t>Utförande poäng</t>
  </si>
  <si>
    <t>Tekniska övningar</t>
  </si>
  <si>
    <t>Individuellt tekniskt test</t>
  </si>
  <si>
    <t>Bord</t>
  </si>
  <si>
    <t>Start nr</t>
  </si>
  <si>
    <t>0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</si>
  <si>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</si>
  <si>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</si>
  <si>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</si>
  <si>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</si>
  <si>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</si>
  <si>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</si>
  <si>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</si>
  <si>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</si>
  <si>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</si>
  <si>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</si>
  <si>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</si>
  <si>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</si>
  <si>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</si>
  <si>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</si>
  <si>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</si>
  <si>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</si>
  <si>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</si>
  <si>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</si>
  <si>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</si>
  <si>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</si>
  <si>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</si>
  <si>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</si>
  <si>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</si>
  <si>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</si>
  <si>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</si>
  <si>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</si>
  <si>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</si>
  <si>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</si>
  <si>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</si>
  <si>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</si>
  <si>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</si>
  <si>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</si>
  <si>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</si>
  <si>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</si>
  <si>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</si>
  <si>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</si>
  <si>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</si>
  <si>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</si>
  <si>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</si>
  <si>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</si>
  <si>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</si>
  <si>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</si>
  <si>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</si>
  <si>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</si>
  <si>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</si>
  <si>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</si>
  <si>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</si>
  <si>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</si>
  <si>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</si>
  <si>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</si>
  <si>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</si>
  <si>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</si>
  <si>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</si>
  <si>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</si>
  <si>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S1</t>
  </si>
  <si>
    <t>S2</t>
  </si>
  <si>
    <t>S3</t>
  </si>
  <si>
    <t>S4</t>
  </si>
  <si>
    <t>S5</t>
  </si>
  <si>
    <t>S6</t>
  </si>
  <si>
    <t>T1
40%</t>
  </si>
  <si>
    <t>STRUKTUR
40%</t>
  </si>
  <si>
    <t>Snitt av sekvenser</t>
  </si>
  <si>
    <t>Struktur, sekvenser före mellan och efter de tekniska övningarna</t>
  </si>
  <si>
    <t>T2
30%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</si>
  <si>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</si>
  <si>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</si>
  <si>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</si>
  <si>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</si>
  <si>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</si>
  <si>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</si>
  <si>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</si>
  <si>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</si>
  <si>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</si>
  <si>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</si>
  <si>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Armbågsstående</t>
  </si>
  <si>
    <t>Artistiskt</t>
  </si>
  <si>
    <t>Protokollen uppdaterades senast 2019-03-28.</t>
  </si>
  <si>
    <t>C3
35%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</si>
  <si>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</si>
  <si>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</si>
  <si>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C1
30%</t>
  </si>
  <si>
    <t>C2
25%</t>
  </si>
  <si>
    <t>C4
10%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</si>
  <si>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</si>
  <si>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C4
30%</t>
  </si>
  <si>
    <t>STRUKTUR
55 %</t>
  </si>
  <si>
    <t>KOREOGRAFI
45 %</t>
  </si>
  <si>
    <t>STRUKTUR
35 %</t>
  </si>
  <si>
    <t>KOREOGRAFI
65 %</t>
  </si>
  <si>
    <t>M-övningar</t>
  </si>
  <si>
    <t>KOREOGRAFI
60%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</si>
  <si>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</si>
  <si>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</si>
  <si>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</si>
  <si>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</si>
  <si>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</si>
  <si>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</si>
  <si>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</si>
  <si>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</si>
  <si>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</si>
  <si>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</si>
  <si>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</si>
  <si>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</si>
  <si>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</si>
  <si>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Sidhopp del 1, tryck av inåt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</si>
  <si>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insida och utsida av hästen.</t>
    </r>
    <r>
      <rPr>
        <sz val="8"/>
        <color indexed="8"/>
        <rFont val="Symbol"/>
        <family val="1"/>
        <charset val="2"/>
      </rPr>
      <t xml:space="preserve">
</t>
    </r>
  </si>
  <si>
    <t>Hjulning</t>
  </si>
  <si>
    <t>/ 4</t>
  </si>
  <si>
    <t>Individuell 1*</t>
  </si>
  <si>
    <t>Individuell 2*</t>
  </si>
  <si>
    <t>*Ändrad beskrivning, se FEI VAULTING GUIDELINE ver. 2023-01-17</t>
  </si>
  <si>
    <t xml:space="preserve"> https://inside.fei.org/node/3839/</t>
  </si>
  <si>
    <t>Sidhopp del 2*</t>
  </si>
  <si>
    <t>Tekniska övningar (3 valfria)</t>
  </si>
  <si>
    <t>Baklänges stående</t>
  </si>
  <si>
    <t>Individuellt tekniskt program 3*</t>
  </si>
  <si>
    <t>Individuell kür 3*</t>
  </si>
  <si>
    <t>Individuellt tekniskt program YV</t>
  </si>
  <si>
    <t>Sving framlänges</t>
  </si>
  <si>
    <t>Bakåtsving, öppna ben, inkl. avgång inåt</t>
  </si>
  <si>
    <r>
      <t xml:space="preserve">Val av element, sekvenser, övergångar
• </t>
    </r>
    <r>
      <rPr>
        <sz val="9"/>
        <color rgb="FF000000"/>
        <rFont val="Arial"/>
        <family val="2"/>
      </rPr>
      <t xml:space="preserve">Val av unika, originella övningar, sekvenser, övergångar och/eller hög komplexitet av övningar, sekvenser, övergångar eller kombination av dem inom sekvensen av tekniska övningar. 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</si>
  <si>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Integrering av de tekniska övningarna som visar samband och flyt.
• Val av övningar och sekvenser i harmoni med hästen.
• Balans gällande användning av riktning och plats.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</si>
  <si>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t>
    </r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</si>
  <si>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Val av unika, originella övningar, sekvenser, övergångar och/eller hög komplexitet av övningar, sekvenser, övergångar eller kombination av dem inom sekvensen av tekniska övningar. 
</t>
    </r>
  </si>
  <si>
    <t>Individuell kür 2*</t>
  </si>
  <si>
    <t>Individuell 3*</t>
  </si>
  <si>
    <t>Individuell kür 1*</t>
  </si>
  <si>
    <t>Individuellt tekniskt test Young Vaulter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</si>
</sst>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5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b/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30" fillId="0" borderId="0"/>
    <xf numFmtId="0" fontId="5" fillId="0" borderId="0"/>
  </cellStyleXfs>
  <cellXfs count="435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3" applyFont="1"/>
    <xf numFmtId="0" fontId="6" fillId="0" borderId="0" xfId="3" applyFont="1" applyAlignment="1">
      <alignment vertical="center"/>
    </xf>
    <xf numFmtId="0" fontId="1" fillId="0" borderId="1" xfId="3" applyFont="1" applyBorder="1"/>
    <xf numFmtId="166" fontId="2" fillId="0" borderId="0" xfId="1" applyNumberFormat="1" applyFont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48" xfId="0" applyFont="1" applyBorder="1"/>
    <xf numFmtId="0" fontId="16" fillId="0" borderId="19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6" fillId="0" borderId="16" xfId="3" applyFont="1" applyBorder="1" applyAlignment="1">
      <alignment horizontal="center" vertical="center" wrapText="1"/>
    </xf>
    <xf numFmtId="0" fontId="5" fillId="0" borderId="0" xfId="3"/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13" xfId="3" applyFont="1" applyBorder="1"/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7" fontId="1" fillId="0" borderId="0" xfId="1" applyNumberFormat="1" applyFont="1"/>
    <xf numFmtId="167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0" borderId="0" xfId="3" applyFont="1"/>
    <xf numFmtId="9" fontId="8" fillId="0" borderId="0" xfId="3" applyNumberFormat="1" applyFont="1" applyAlignment="1">
      <alignment horizontal="center" textRotation="90" wrapText="1"/>
    </xf>
    <xf numFmtId="0" fontId="1" fillId="0" borderId="0" xfId="3" applyFont="1" applyAlignment="1">
      <alignment horizontal="left"/>
    </xf>
    <xf numFmtId="166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166" fontId="6" fillId="0" borderId="20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0" fontId="1" fillId="0" borderId="0" xfId="3" applyFont="1" applyAlignment="1">
      <alignment horizontal="right"/>
    </xf>
    <xf numFmtId="165" fontId="2" fillId="0" borderId="0" xfId="3" applyNumberFormat="1" applyFont="1" applyAlignment="1">
      <alignment horizont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165" fontId="2" fillId="0" borderId="11" xfId="3" applyNumberFormat="1" applyFont="1" applyBorder="1" applyAlignment="1">
      <alignment horizontal="center"/>
    </xf>
    <xf numFmtId="0" fontId="1" fillId="0" borderId="5" xfId="3" applyFont="1" applyBorder="1"/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2" fontId="1" fillId="0" borderId="9" xfId="3" applyNumberFormat="1" applyFont="1" applyBorder="1" applyAlignment="1">
      <alignment horizontal="center" vertical="center"/>
    </xf>
    <xf numFmtId="0" fontId="1" fillId="0" borderId="29" xfId="3" applyFont="1" applyBorder="1" applyAlignment="1">
      <alignment vertical="center"/>
    </xf>
    <xf numFmtId="166" fontId="1" fillId="0" borderId="9" xfId="1" applyNumberFormat="1" applyFont="1" applyBorder="1" applyAlignment="1">
      <alignment horizontal="center" vertical="center"/>
    </xf>
    <xf numFmtId="0" fontId="1" fillId="0" borderId="8" xfId="3" applyFont="1" applyBorder="1"/>
    <xf numFmtId="0" fontId="1" fillId="0" borderId="2" xfId="3" applyFont="1" applyBorder="1"/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6" fontId="2" fillId="0" borderId="20" xfId="1" applyNumberFormat="1" applyFont="1" applyBorder="1" applyAlignment="1">
      <alignment horizontal="center" vertical="center"/>
    </xf>
    <xf numFmtId="9" fontId="2" fillId="0" borderId="0" xfId="3" applyNumberFormat="1" applyFont="1" applyAlignment="1">
      <alignment vertical="center"/>
    </xf>
    <xf numFmtId="0" fontId="2" fillId="0" borderId="0" xfId="3" applyFont="1"/>
    <xf numFmtId="43" fontId="1" fillId="0" borderId="0" xfId="1" applyFont="1"/>
    <xf numFmtId="168" fontId="1" fillId="0" borderId="0" xfId="1" applyNumberFormat="1" applyFont="1"/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3" fontId="1" fillId="0" borderId="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68" fontId="2" fillId="0" borderId="0" xfId="1" applyNumberFormat="1" applyFont="1" applyAlignment="1">
      <alignment vertical="center"/>
    </xf>
    <xf numFmtId="170" fontId="1" fillId="0" borderId="9" xfId="1" applyNumberFormat="1" applyFont="1" applyBorder="1" applyAlignment="1">
      <alignment horizontal="center" vertical="center"/>
    </xf>
    <xf numFmtId="166" fontId="15" fillId="0" borderId="9" xfId="1" applyNumberFormat="1" applyFont="1" applyBorder="1" applyAlignment="1">
      <alignment horizontal="center" vertical="center"/>
    </xf>
    <xf numFmtId="168" fontId="1" fillId="0" borderId="6" xfId="1" applyNumberFormat="1" applyFont="1" applyBorder="1"/>
    <xf numFmtId="168" fontId="1" fillId="0" borderId="9" xfId="1" applyNumberFormat="1" applyFont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171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 vertical="center"/>
    </xf>
    <xf numFmtId="0" fontId="15" fillId="0" borderId="0" xfId="3" applyFont="1"/>
    <xf numFmtId="167" fontId="1" fillId="0" borderId="1" xfId="1" applyNumberFormat="1" applyFont="1" applyBorder="1"/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5" applyFont="1"/>
    <xf numFmtId="165" fontId="2" fillId="2" borderId="0" xfId="5" applyNumberFormat="1" applyFont="1" applyFill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2" borderId="1" xfId="3" applyFont="1" applyFill="1" applyBorder="1" applyAlignment="1">
      <alignment horizontal="left"/>
    </xf>
    <xf numFmtId="165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2" fillId="0" borderId="0" xfId="5" applyFont="1"/>
    <xf numFmtId="165" fontId="1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5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166" fontId="1" fillId="0" borderId="0" xfId="5" applyNumberFormat="1" applyFont="1"/>
    <xf numFmtId="9" fontId="16" fillId="0" borderId="0" xfId="5" applyNumberFormat="1" applyFont="1" applyAlignment="1">
      <alignment horizontal="center" vertical="center" wrapText="1"/>
    </xf>
    <xf numFmtId="0" fontId="8" fillId="0" borderId="0" xfId="5" applyFont="1" applyAlignment="1">
      <alignment horizontal="left" vertical="center" wrapText="1"/>
    </xf>
    <xf numFmtId="169" fontId="1" fillId="0" borderId="0" xfId="5" applyNumberFormat="1" applyFont="1"/>
    <xf numFmtId="166" fontId="1" fillId="0" borderId="0" xfId="5" applyNumberFormat="1" applyFont="1" applyAlignment="1">
      <alignment horizontal="center" vertical="center"/>
    </xf>
    <xf numFmtId="0" fontId="16" fillId="0" borderId="52" xfId="5" applyFont="1" applyBorder="1" applyAlignment="1">
      <alignment horizontal="center" vertical="center" wrapText="1"/>
    </xf>
    <xf numFmtId="0" fontId="1" fillId="0" borderId="2" xfId="5" applyFont="1" applyBorder="1"/>
    <xf numFmtId="0" fontId="19" fillId="0" borderId="2" xfId="5" applyFont="1" applyBorder="1" applyAlignment="1">
      <alignment horizontal="left" vertical="center" wrapText="1"/>
    </xf>
    <xf numFmtId="0" fontId="16" fillId="0" borderId="49" xfId="5" applyFont="1" applyBorder="1" applyAlignment="1">
      <alignment horizontal="center" vertical="center" wrapText="1"/>
    </xf>
    <xf numFmtId="0" fontId="16" fillId="0" borderId="45" xfId="5" applyFont="1" applyBorder="1" applyAlignment="1">
      <alignment horizontal="center" vertical="center" wrapText="1"/>
    </xf>
    <xf numFmtId="164" fontId="1" fillId="0" borderId="0" xfId="5" applyNumberFormat="1" applyFont="1" applyAlignment="1">
      <alignment horizontal="center" vertical="center"/>
    </xf>
    <xf numFmtId="0" fontId="1" fillId="2" borderId="0" xfId="5" applyFont="1" applyFill="1"/>
    <xf numFmtId="0" fontId="6" fillId="2" borderId="0" xfId="5" applyFont="1" applyFill="1" applyAlignment="1">
      <alignment horizontal="center" vertical="center"/>
    </xf>
    <xf numFmtId="0" fontId="1" fillId="0" borderId="0" xfId="5" applyFont="1" applyAlignment="1">
      <alignment horizontal="left" vertical="center"/>
    </xf>
    <xf numFmtId="165" fontId="2" fillId="2" borderId="0" xfId="3" applyNumberFormat="1" applyFont="1" applyFill="1" applyAlignment="1">
      <alignment horizontal="center"/>
    </xf>
    <xf numFmtId="166" fontId="2" fillId="0" borderId="36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6" fontId="2" fillId="0" borderId="33" xfId="1" applyNumberFormat="1" applyFont="1" applyBorder="1" applyAlignment="1">
      <alignment horizontal="center" vertical="center" wrapText="1"/>
    </xf>
    <xf numFmtId="0" fontId="1" fillId="2" borderId="0" xfId="3" applyFont="1" applyFill="1"/>
    <xf numFmtId="0" fontId="2" fillId="2" borderId="0" xfId="5" applyFont="1" applyFill="1" applyAlignment="1">
      <alignment horizontal="left" vertical="center"/>
    </xf>
    <xf numFmtId="0" fontId="26" fillId="0" borderId="0" xfId="3" applyFont="1" applyAlignment="1">
      <alignment horizontal="center" vertical="center"/>
    </xf>
    <xf numFmtId="0" fontId="5" fillId="0" borderId="0" xfId="0" applyFont="1"/>
    <xf numFmtId="0" fontId="6" fillId="0" borderId="0" xfId="5" applyFont="1"/>
    <xf numFmtId="0" fontId="2" fillId="0" borderId="14" xfId="5" applyFont="1" applyBorder="1" applyAlignment="1">
      <alignment horizontal="center" vertical="center"/>
    </xf>
    <xf numFmtId="0" fontId="6" fillId="0" borderId="13" xfId="5" applyFont="1" applyBorder="1" applyAlignment="1">
      <alignment horizontal="left" vertical="center"/>
    </xf>
    <xf numFmtId="0" fontId="1" fillId="0" borderId="13" xfId="5" applyFont="1" applyBorder="1"/>
    <xf numFmtId="0" fontId="2" fillId="0" borderId="10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1" fillId="0" borderId="1" xfId="5" applyFont="1" applyBorder="1"/>
    <xf numFmtId="0" fontId="1" fillId="0" borderId="1" xfId="5" applyFont="1" applyBorder="1" applyAlignment="1">
      <alignment horizontal="center"/>
    </xf>
    <xf numFmtId="0" fontId="1" fillId="0" borderId="48" xfId="5" applyFont="1" applyBorder="1"/>
    <xf numFmtId="0" fontId="6" fillId="0" borderId="14" xfId="5" applyFont="1" applyBorder="1" applyAlignment="1">
      <alignment vertical="center"/>
    </xf>
    <xf numFmtId="0" fontId="7" fillId="0" borderId="17" xfId="5" applyFont="1" applyBorder="1" applyAlignment="1">
      <alignment vertical="center"/>
    </xf>
    <xf numFmtId="0" fontId="2" fillId="0" borderId="15" xfId="5" applyFont="1" applyBorder="1"/>
    <xf numFmtId="0" fontId="1" fillId="0" borderId="4" xfId="5" applyFont="1" applyBorder="1"/>
    <xf numFmtId="0" fontId="1" fillId="0" borderId="4" xfId="5" applyFont="1" applyBorder="1" applyAlignment="1">
      <alignment horizontal="right"/>
    </xf>
    <xf numFmtId="165" fontId="2" fillId="0" borderId="11" xfId="5" applyNumberFormat="1" applyFont="1" applyBorder="1" applyAlignment="1">
      <alignment horizontal="center"/>
    </xf>
    <xf numFmtId="0" fontId="1" fillId="0" borderId="5" xfId="5" applyFont="1" applyBorder="1"/>
    <xf numFmtId="165" fontId="2" fillId="0" borderId="6" xfId="5" applyNumberFormat="1" applyFont="1" applyBorder="1" applyAlignment="1">
      <alignment horizontal="center"/>
    </xf>
    <xf numFmtId="0" fontId="1" fillId="0" borderId="6" xfId="5" applyFont="1" applyBorder="1"/>
    <xf numFmtId="0" fontId="1" fillId="0" borderId="8" xfId="5" applyFont="1" applyBorder="1"/>
    <xf numFmtId="0" fontId="1" fillId="0" borderId="3" xfId="5" applyFont="1" applyBorder="1"/>
    <xf numFmtId="0" fontId="1" fillId="0" borderId="2" xfId="5" applyFont="1" applyBorder="1" applyAlignment="1">
      <alignment horizontal="right"/>
    </xf>
    <xf numFmtId="165" fontId="2" fillId="0" borderId="3" xfId="5" applyNumberFormat="1" applyFont="1" applyBorder="1" applyAlignment="1">
      <alignment horizontal="center"/>
    </xf>
    <xf numFmtId="0" fontId="1" fillId="0" borderId="0" xfId="5" applyFont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7" fillId="0" borderId="0" xfId="5" applyFont="1"/>
    <xf numFmtId="9" fontId="2" fillId="0" borderId="0" xfId="5" applyNumberFormat="1" applyFont="1" applyAlignment="1">
      <alignment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0" xfId="5" applyFont="1" applyAlignment="1">
      <alignment horizontal="left"/>
    </xf>
    <xf numFmtId="0" fontId="3" fillId="0" borderId="8" xfId="5" applyFont="1" applyBorder="1" applyAlignment="1">
      <alignment vertical="center"/>
    </xf>
    <xf numFmtId="0" fontId="3" fillId="0" borderId="2" xfId="5" applyFont="1" applyBorder="1"/>
    <xf numFmtId="0" fontId="1" fillId="0" borderId="2" xfId="5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1" fillId="0" borderId="13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166" fontId="6" fillId="0" borderId="20" xfId="5" applyNumberFormat="1" applyFont="1" applyBorder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1" xfId="5" applyFont="1" applyBorder="1" applyAlignment="1">
      <alignment horizontal="left"/>
    </xf>
    <xf numFmtId="0" fontId="1" fillId="0" borderId="8" xfId="5" applyFont="1" applyBorder="1" applyAlignment="1">
      <alignment horizontal="left"/>
    </xf>
    <xf numFmtId="164" fontId="1" fillId="0" borderId="2" xfId="5" applyNumberFormat="1" applyFont="1" applyBorder="1" applyAlignment="1">
      <alignment horizontal="left"/>
    </xf>
    <xf numFmtId="164" fontId="1" fillId="0" borderId="2" xfId="5" applyNumberFormat="1" applyFont="1" applyBorder="1" applyAlignment="1">
      <alignment horizontal="left" vertical="center"/>
    </xf>
    <xf numFmtId="164" fontId="1" fillId="0" borderId="2" xfId="5" applyNumberFormat="1" applyFont="1" applyBorder="1" applyAlignment="1">
      <alignment horizontal="center"/>
    </xf>
    <xf numFmtId="164" fontId="1" fillId="0" borderId="9" xfId="5" applyNumberFormat="1" applyFont="1" applyBorder="1" applyAlignment="1">
      <alignment horizontal="center" vertical="center"/>
    </xf>
    <xf numFmtId="164" fontId="1" fillId="0" borderId="3" xfId="5" applyNumberFormat="1" applyFont="1" applyBorder="1" applyAlignment="1">
      <alignment horizontal="left" vertical="center"/>
    </xf>
    <xf numFmtId="164" fontId="1" fillId="0" borderId="3" xfId="5" applyNumberFormat="1" applyFont="1" applyBorder="1" applyAlignment="1">
      <alignment horizontal="center" vertical="center"/>
    </xf>
    <xf numFmtId="164" fontId="1" fillId="0" borderId="0" xfId="5" applyNumberFormat="1" applyFont="1" applyAlignment="1">
      <alignment horizontal="center"/>
    </xf>
    <xf numFmtId="165" fontId="1" fillId="0" borderId="0" xfId="5" applyNumberFormat="1" applyFont="1" applyAlignment="1">
      <alignment horizontal="center"/>
    </xf>
    <xf numFmtId="0" fontId="20" fillId="0" borderId="0" xfId="5" applyFont="1"/>
    <xf numFmtId="0" fontId="20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165" fontId="6" fillId="0" borderId="17" xfId="5" applyNumberFormat="1" applyFont="1" applyBorder="1" applyAlignment="1">
      <alignment horizontal="center" vertical="center"/>
    </xf>
    <xf numFmtId="165" fontId="6" fillId="0" borderId="0" xfId="5" applyNumberFormat="1" applyFont="1" applyAlignment="1">
      <alignment vertical="center"/>
    </xf>
    <xf numFmtId="165" fontId="2" fillId="0" borderId="0" xfId="5" applyNumberFormat="1" applyFont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7" fillId="0" borderId="0" xfId="0" applyFont="1"/>
    <xf numFmtId="0" fontId="8" fillId="0" borderId="0" xfId="0" applyFont="1"/>
    <xf numFmtId="0" fontId="28" fillId="0" borderId="0" xfId="0" applyFont="1"/>
    <xf numFmtId="0" fontId="5" fillId="0" borderId="0" xfId="0" applyFont="1" applyAlignment="1">
      <alignment wrapText="1"/>
    </xf>
    <xf numFmtId="0" fontId="5" fillId="0" borderId="2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8" xfId="5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center"/>
    </xf>
    <xf numFmtId="0" fontId="11" fillId="2" borderId="3" xfId="5" applyFont="1" applyFill="1" applyBorder="1" applyAlignment="1">
      <alignment horizontal="center" vertical="center" wrapText="1"/>
    </xf>
    <xf numFmtId="166" fontId="15" fillId="2" borderId="9" xfId="5" applyNumberFormat="1" applyFont="1" applyFill="1" applyBorder="1" applyAlignment="1">
      <alignment horizontal="center" vertical="center"/>
    </xf>
    <xf numFmtId="0" fontId="23" fillId="2" borderId="9" xfId="5" applyFont="1" applyFill="1" applyBorder="1" applyAlignment="1">
      <alignment horizontal="center" vertical="center" wrapText="1"/>
    </xf>
    <xf numFmtId="166" fontId="15" fillId="2" borderId="32" xfId="5" applyNumberFormat="1" applyFont="1" applyFill="1" applyBorder="1" applyAlignment="1">
      <alignment horizontal="center" vertical="center"/>
    </xf>
    <xf numFmtId="0" fontId="19" fillId="2" borderId="48" xfId="5" applyFont="1" applyFill="1" applyBorder="1" applyAlignment="1">
      <alignment horizontal="left" vertical="center" wrapText="1"/>
    </xf>
    <xf numFmtId="0" fontId="16" fillId="2" borderId="48" xfId="5" applyFont="1" applyFill="1" applyBorder="1" applyAlignment="1">
      <alignment horizontal="center" vertical="center" wrapText="1"/>
    </xf>
    <xf numFmtId="172" fontId="2" fillId="2" borderId="28" xfId="1" applyNumberFormat="1" applyFont="1" applyFill="1" applyBorder="1" applyAlignment="1">
      <alignment horizontal="center" vertical="center"/>
    </xf>
    <xf numFmtId="0" fontId="1" fillId="2" borderId="1" xfId="3" applyFont="1" applyFill="1" applyBorder="1"/>
    <xf numFmtId="167" fontId="1" fillId="2" borderId="1" xfId="1" applyNumberFormat="1" applyFont="1" applyFill="1" applyBorder="1"/>
    <xf numFmtId="0" fontId="29" fillId="0" borderId="0" xfId="5" applyFont="1"/>
    <xf numFmtId="0" fontId="5" fillId="0" borderId="0" xfId="5"/>
    <xf numFmtId="0" fontId="0" fillId="0" borderId="9" xfId="0" applyBorder="1"/>
    <xf numFmtId="0" fontId="27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0" fontId="8" fillId="0" borderId="40" xfId="3" applyFont="1" applyBorder="1" applyAlignment="1">
      <alignment horizontal="center" vertical="center" textRotation="90" wrapText="1"/>
    </xf>
    <xf numFmtId="166" fontId="2" fillId="0" borderId="34" xfId="1" applyNumberFormat="1" applyFont="1" applyBorder="1" applyAlignment="1" applyProtection="1">
      <alignment horizontal="center" vertical="center" wrapText="1"/>
      <protection locked="0"/>
    </xf>
    <xf numFmtId="0" fontId="1" fillId="0" borderId="48" xfId="3" applyFont="1" applyBorder="1"/>
    <xf numFmtId="0" fontId="3" fillId="0" borderId="43" xfId="3" applyFont="1" applyBorder="1" applyAlignment="1">
      <alignment horizontal="center" wrapText="1"/>
    </xf>
    <xf numFmtId="0" fontId="1" fillId="0" borderId="40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6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5" applyFont="1" applyBorder="1" applyAlignment="1">
      <alignment horizontal="left"/>
    </xf>
    <xf numFmtId="164" fontId="1" fillId="3" borderId="9" xfId="5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0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6" fontId="1" fillId="3" borderId="9" xfId="1" applyNumberFormat="1" applyFont="1" applyFill="1" applyBorder="1" applyAlignment="1">
      <alignment horizontal="center" vertical="center"/>
    </xf>
    <xf numFmtId="172" fontId="2" fillId="3" borderId="28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2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4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6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6" fontId="1" fillId="3" borderId="46" xfId="1" applyNumberFormat="1" applyFont="1" applyFill="1" applyBorder="1" applyAlignment="1">
      <alignment horizontal="center" vertical="center"/>
    </xf>
    <xf numFmtId="173" fontId="1" fillId="0" borderId="9" xfId="1" applyNumberFormat="1" applyFont="1" applyBorder="1" applyAlignment="1">
      <alignment horizontal="center" vertical="center"/>
    </xf>
    <xf numFmtId="0" fontId="2" fillId="0" borderId="10" xfId="5" applyFont="1" applyBorder="1" applyAlignment="1" applyProtection="1">
      <alignment horizontal="center" vertical="center"/>
      <protection locked="0"/>
    </xf>
    <xf numFmtId="0" fontId="1" fillId="0" borderId="1" xfId="5" applyFont="1" applyBorder="1" applyAlignment="1" applyProtection="1">
      <alignment horizontal="center"/>
      <protection locked="0"/>
    </xf>
    <xf numFmtId="0" fontId="1" fillId="0" borderId="2" xfId="5" applyFont="1" applyBorder="1" applyProtection="1">
      <protection locked="0"/>
    </xf>
    <xf numFmtId="0" fontId="7" fillId="0" borderId="17" xfId="5" applyFont="1" applyBorder="1" applyAlignment="1" applyProtection="1">
      <alignment vertical="center"/>
      <protection locked="0"/>
    </xf>
    <xf numFmtId="0" fontId="1" fillId="0" borderId="0" xfId="5" applyFont="1" applyAlignment="1">
      <alignment horizontal="center"/>
    </xf>
    <xf numFmtId="0" fontId="33" fillId="0" borderId="17" xfId="3" applyFont="1" applyBorder="1" applyAlignment="1">
      <alignment horizontal="center" wrapText="1"/>
    </xf>
    <xf numFmtId="0" fontId="33" fillId="0" borderId="17" xfId="5" applyFont="1" applyBorder="1" applyAlignment="1">
      <alignment horizontal="center" wrapText="1"/>
    </xf>
    <xf numFmtId="0" fontId="16" fillId="0" borderId="17" xfId="3" applyFont="1" applyBorder="1" applyAlignment="1">
      <alignment horizontal="center" wrapText="1"/>
    </xf>
    <xf numFmtId="0" fontId="33" fillId="0" borderId="14" xfId="5" applyFont="1" applyBorder="1" applyAlignment="1">
      <alignment horizontal="center" wrapText="1"/>
    </xf>
    <xf numFmtId="172" fontId="5" fillId="3" borderId="17" xfId="3" applyNumberFormat="1" applyFill="1" applyBorder="1" applyAlignment="1" applyProtection="1">
      <alignment horizontal="center" vertical="center"/>
      <protection locked="0"/>
    </xf>
    <xf numFmtId="172" fontId="34" fillId="3" borderId="17" xfId="3" applyNumberFormat="1" applyFont="1" applyFill="1" applyBorder="1" applyAlignment="1" applyProtection="1">
      <alignment horizontal="center" vertical="center" wrapText="1"/>
      <protection locked="0"/>
    </xf>
    <xf numFmtId="172" fontId="34" fillId="3" borderId="14" xfId="3" applyNumberFormat="1" applyFont="1" applyFill="1" applyBorder="1" applyAlignment="1" applyProtection="1">
      <alignment horizontal="center" vertical="center" wrapText="1"/>
      <protection locked="0"/>
    </xf>
    <xf numFmtId="0" fontId="33" fillId="0" borderId="50" xfId="3" applyFont="1" applyBorder="1" applyAlignment="1">
      <alignment vertical="center" wrapText="1"/>
    </xf>
    <xf numFmtId="0" fontId="33" fillId="3" borderId="17" xfId="3" applyFont="1" applyFill="1" applyBorder="1" applyAlignment="1" applyProtection="1">
      <alignment horizontal="center" vertical="center" wrapText="1"/>
      <protection locked="0"/>
    </xf>
    <xf numFmtId="172" fontId="2" fillId="2" borderId="17" xfId="1" applyNumberFormat="1" applyFont="1" applyFill="1" applyBorder="1" applyAlignment="1">
      <alignment vertical="center"/>
    </xf>
    <xf numFmtId="172" fontId="2" fillId="3" borderId="29" xfId="1" applyNumberFormat="1" applyFont="1" applyFill="1" applyBorder="1" applyAlignment="1" applyProtection="1">
      <alignment vertical="center"/>
      <protection locked="0"/>
    </xf>
    <xf numFmtId="0" fontId="5" fillId="0" borderId="50" xfId="3" applyBorder="1" applyAlignment="1">
      <alignment vertical="center"/>
    </xf>
    <xf numFmtId="0" fontId="1" fillId="0" borderId="1" xfId="3" applyFont="1" applyBorder="1" applyAlignment="1" applyProtection="1">
      <alignment horizontal="left"/>
      <protection locked="0"/>
    </xf>
    <xf numFmtId="0" fontId="1" fillId="4" borderId="16" xfId="3" applyFont="1" applyFill="1" applyBorder="1" applyAlignment="1">
      <alignment horizontal="center" vertical="center"/>
    </xf>
    <xf numFmtId="0" fontId="1" fillId="4" borderId="24" xfId="3" applyFont="1" applyFill="1" applyBorder="1" applyAlignment="1">
      <alignment horizontal="center" vertical="center"/>
    </xf>
    <xf numFmtId="0" fontId="15" fillId="0" borderId="0" xfId="5" applyFont="1"/>
    <xf numFmtId="0" fontId="6" fillId="0" borderId="0" xfId="3" applyFont="1" applyAlignment="1">
      <alignment horizontal="left"/>
    </xf>
    <xf numFmtId="0" fontId="1" fillId="0" borderId="2" xfId="5" applyFont="1" applyBorder="1" applyAlignment="1" applyProtection="1">
      <alignment horizontal="left"/>
      <protection locked="0"/>
    </xf>
    <xf numFmtId="14" fontId="1" fillId="0" borderId="1" xfId="5" applyNumberFormat="1" applyFont="1" applyBorder="1" applyAlignment="1" applyProtection="1">
      <alignment horizontal="center"/>
      <protection locked="0"/>
    </xf>
    <xf numFmtId="0" fontId="32" fillId="0" borderId="54" xfId="3" applyFont="1" applyBorder="1" applyAlignment="1">
      <alignment horizontal="center" vertical="center"/>
    </xf>
    <xf numFmtId="0" fontId="32" fillId="0" borderId="49" xfId="3" applyFont="1" applyBorder="1" applyAlignment="1">
      <alignment horizontal="center" vertical="center"/>
    </xf>
    <xf numFmtId="0" fontId="32" fillId="0" borderId="40" xfId="3" applyFont="1" applyBorder="1" applyAlignment="1">
      <alignment horizontal="center" vertical="center" wrapText="1"/>
    </xf>
    <xf numFmtId="0" fontId="32" fillId="0" borderId="19" xfId="3" applyFont="1" applyBorder="1" applyAlignment="1">
      <alignment horizontal="center" vertical="center" wrapText="1"/>
    </xf>
    <xf numFmtId="0" fontId="32" fillId="0" borderId="28" xfId="3" applyFont="1" applyBorder="1" applyAlignment="1">
      <alignment horizontal="center" vertical="center" wrapText="1"/>
    </xf>
    <xf numFmtId="0" fontId="8" fillId="0" borderId="40" xfId="3" applyFont="1" applyBorder="1" applyAlignment="1">
      <alignment horizontal="center" vertical="center" textRotation="90" wrapText="1"/>
    </xf>
    <xf numFmtId="0" fontId="8" fillId="0" borderId="41" xfId="3" applyFont="1" applyBorder="1" applyAlignment="1">
      <alignment horizontal="center" vertical="center" textRotation="90" wrapText="1"/>
    </xf>
    <xf numFmtId="0" fontId="8" fillId="0" borderId="53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16" fillId="0" borderId="22" xfId="3" applyFont="1" applyBorder="1" applyAlignment="1">
      <alignment horizontal="left" vertical="top" wrapText="1" indent="1"/>
    </xf>
    <xf numFmtId="0" fontId="16" fillId="0" borderId="45" xfId="3" applyFont="1" applyBorder="1" applyAlignment="1">
      <alignment horizontal="left" vertical="top" wrapText="1" indent="1"/>
    </xf>
    <xf numFmtId="0" fontId="16" fillId="0" borderId="49" xfId="3" applyFont="1" applyBorder="1" applyAlignment="1">
      <alignment horizontal="left" vertical="top" wrapText="1" indent="1"/>
    </xf>
    <xf numFmtId="0" fontId="16" fillId="0" borderId="5" xfId="3" applyFont="1" applyBorder="1" applyAlignment="1">
      <alignment horizontal="left" vertical="top" wrapText="1" indent="1"/>
    </xf>
    <xf numFmtId="0" fontId="16" fillId="0" borderId="0" xfId="3" applyFont="1" applyAlignment="1">
      <alignment horizontal="left" vertical="top" wrapText="1" indent="1"/>
    </xf>
    <xf numFmtId="0" fontId="16" fillId="0" borderId="56" xfId="3" applyFont="1" applyBorder="1" applyAlignment="1">
      <alignment horizontal="left" vertical="top" wrapText="1" indent="1"/>
    </xf>
    <xf numFmtId="0" fontId="16" fillId="0" borderId="64" xfId="3" applyFont="1" applyBorder="1" applyAlignment="1">
      <alignment horizontal="left" vertical="top" wrapText="1" indent="1"/>
    </xf>
    <xf numFmtId="0" fontId="16" fillId="0" borderId="48" xfId="3" applyFont="1" applyBorder="1" applyAlignment="1">
      <alignment horizontal="left" vertical="top" wrapText="1" indent="1"/>
    </xf>
    <xf numFmtId="0" fontId="16" fillId="0" borderId="59" xfId="3" applyFont="1" applyBorder="1" applyAlignment="1">
      <alignment horizontal="left" vertical="top" wrapText="1" indent="1"/>
    </xf>
    <xf numFmtId="0" fontId="18" fillId="0" borderId="54" xfId="3" applyFont="1" applyBorder="1" applyAlignment="1">
      <alignment vertical="center" wrapText="1"/>
    </xf>
    <xf numFmtId="0" fontId="18" fillId="0" borderId="49" xfId="3" applyFont="1" applyBorder="1" applyAlignment="1">
      <alignment vertical="center" wrapText="1"/>
    </xf>
    <xf numFmtId="0" fontId="18" fillId="0" borderId="55" xfId="3" applyFont="1" applyBorder="1" applyAlignment="1">
      <alignment vertical="center" wrapText="1"/>
    </xf>
    <xf numFmtId="0" fontId="18" fillId="0" borderId="56" xfId="3" applyFont="1" applyBorder="1" applyAlignment="1">
      <alignment vertical="center" wrapText="1"/>
    </xf>
    <xf numFmtId="0" fontId="18" fillId="0" borderId="58" xfId="3" applyFont="1" applyBorder="1" applyAlignment="1">
      <alignment vertical="center" wrapText="1"/>
    </xf>
    <xf numFmtId="0" fontId="18" fillId="0" borderId="59" xfId="3" applyFont="1" applyBorder="1" applyAlignment="1">
      <alignment vertical="center" wrapText="1"/>
    </xf>
    <xf numFmtId="0" fontId="16" fillId="0" borderId="23" xfId="3" applyFont="1" applyBorder="1" applyAlignment="1">
      <alignment horizontal="center" vertical="center" wrapText="1"/>
    </xf>
    <xf numFmtId="0" fontId="16" fillId="0" borderId="6" xfId="3" applyFont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wrapText="1"/>
    </xf>
    <xf numFmtId="166" fontId="2" fillId="2" borderId="44" xfId="1" applyNumberFormat="1" applyFont="1" applyFill="1" applyBorder="1" applyAlignment="1">
      <alignment horizontal="center" vertical="center"/>
    </xf>
    <xf numFmtId="166" fontId="2" fillId="2" borderId="29" xfId="1" applyNumberFormat="1" applyFont="1" applyFill="1" applyBorder="1" applyAlignment="1">
      <alignment horizontal="center" vertical="center"/>
    </xf>
    <xf numFmtId="166" fontId="2" fillId="2" borderId="43" xfId="1" applyNumberFormat="1" applyFont="1" applyFill="1" applyBorder="1" applyAlignment="1">
      <alignment horizontal="center" vertical="center"/>
    </xf>
    <xf numFmtId="166" fontId="1" fillId="0" borderId="31" xfId="1" applyNumberFormat="1" applyFont="1" applyBorder="1" applyAlignment="1">
      <alignment horizontal="center" vertical="center" wrapText="1"/>
    </xf>
    <xf numFmtId="166" fontId="1" fillId="0" borderId="57" xfId="1" applyNumberFormat="1" applyFont="1" applyBorder="1" applyAlignment="1">
      <alignment horizontal="center" vertical="center" wrapText="1"/>
    </xf>
    <xf numFmtId="166" fontId="1" fillId="0" borderId="46" xfId="1" applyNumberFormat="1" applyFont="1" applyBorder="1" applyAlignment="1">
      <alignment horizontal="center" vertical="center" wrapText="1"/>
    </xf>
    <xf numFmtId="166" fontId="6" fillId="0" borderId="14" xfId="3" applyNumberFormat="1" applyFont="1" applyBorder="1" applyAlignment="1">
      <alignment horizontal="center" vertical="center"/>
    </xf>
    <xf numFmtId="166" fontId="6" fillId="0" borderId="10" xfId="3" applyNumberFormat="1" applyFont="1" applyBorder="1" applyAlignment="1">
      <alignment horizontal="center" vertical="center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61" xfId="3" applyFont="1" applyBorder="1" applyAlignment="1">
      <alignment horizontal="center" vertical="center" textRotation="90" wrapText="1"/>
    </xf>
    <xf numFmtId="0" fontId="8" fillId="0" borderId="47" xfId="3" applyFont="1" applyBorder="1" applyAlignment="1">
      <alignment horizontal="center" vertical="center" textRotation="90" wrapText="1"/>
    </xf>
    <xf numFmtId="0" fontId="33" fillId="0" borderId="45" xfId="3" applyFont="1" applyBorder="1" applyAlignment="1">
      <alignment horizontal="left" vertical="center" wrapText="1" indent="1"/>
    </xf>
    <xf numFmtId="0" fontId="33" fillId="0" borderId="0" xfId="3" applyFont="1" applyAlignment="1">
      <alignment horizontal="left" vertical="center" wrapText="1" indent="1"/>
    </xf>
    <xf numFmtId="0" fontId="33" fillId="0" borderId="1" xfId="3" applyFont="1" applyBorder="1" applyAlignment="1">
      <alignment horizontal="left" vertical="center" wrapText="1" indent="1"/>
    </xf>
    <xf numFmtId="0" fontId="33" fillId="0" borderId="54" xfId="3" applyFont="1" applyBorder="1" applyAlignment="1">
      <alignment horizontal="center" vertical="center" wrapText="1"/>
    </xf>
    <xf numFmtId="0" fontId="33" fillId="0" borderId="49" xfId="3" applyFont="1" applyBorder="1" applyAlignment="1">
      <alignment horizontal="center" vertical="center" wrapText="1"/>
    </xf>
    <xf numFmtId="0" fontId="33" fillId="0" borderId="55" xfId="3" applyFont="1" applyBorder="1" applyAlignment="1">
      <alignment horizontal="center" vertical="center" wrapText="1"/>
    </xf>
    <xf numFmtId="0" fontId="33" fillId="0" borderId="56" xfId="3" applyFont="1" applyBorder="1" applyAlignment="1">
      <alignment horizontal="center" vertical="center" wrapText="1"/>
    </xf>
    <xf numFmtId="0" fontId="33" fillId="0" borderId="58" xfId="3" applyFont="1" applyBorder="1" applyAlignment="1">
      <alignment horizontal="center" vertical="center" wrapText="1"/>
    </xf>
    <xf numFmtId="0" fontId="33" fillId="0" borderId="59" xfId="3" applyFont="1" applyBorder="1" applyAlignment="1">
      <alignment horizontal="center" vertical="center" wrapText="1"/>
    </xf>
    <xf numFmtId="0" fontId="16" fillId="0" borderId="60" xfId="3" applyFont="1" applyBorder="1" applyAlignment="1">
      <alignment horizontal="center" vertical="center" wrapText="1"/>
    </xf>
    <xf numFmtId="0" fontId="16" fillId="0" borderId="62" xfId="3" applyFont="1" applyBorder="1" applyAlignment="1">
      <alignment horizontal="center" vertical="center" wrapText="1"/>
    </xf>
    <xf numFmtId="0" fontId="16" fillId="0" borderId="58" xfId="3" applyFont="1" applyBorder="1" applyAlignment="1">
      <alignment horizontal="center" vertical="center" wrapText="1"/>
    </xf>
    <xf numFmtId="172" fontId="2" fillId="3" borderId="44" xfId="1" applyNumberFormat="1" applyFont="1" applyFill="1" applyBorder="1" applyAlignment="1" applyProtection="1">
      <alignment horizontal="center" vertical="center"/>
      <protection locked="0"/>
    </xf>
    <xf numFmtId="172" fontId="2" fillId="3" borderId="29" xfId="1" applyNumberFormat="1" applyFont="1" applyFill="1" applyBorder="1" applyAlignment="1" applyProtection="1">
      <alignment horizontal="center" vertical="center"/>
      <protection locked="0"/>
    </xf>
    <xf numFmtId="166" fontId="1" fillId="0" borderId="59" xfId="1" applyNumberFormat="1" applyFont="1" applyBorder="1" applyAlignment="1">
      <alignment horizontal="center" vertical="center" wrapText="1"/>
    </xf>
    <xf numFmtId="0" fontId="12" fillId="0" borderId="45" xfId="3" applyFont="1" applyBorder="1" applyAlignment="1">
      <alignment horizontal="left" vertical="center" wrapText="1" indent="1"/>
    </xf>
    <xf numFmtId="0" fontId="12" fillId="0" borderId="49" xfId="3" applyFont="1" applyBorder="1" applyAlignment="1">
      <alignment horizontal="left" vertical="center" wrapText="1" indent="1"/>
    </xf>
    <xf numFmtId="0" fontId="17" fillId="0" borderId="54" xfId="3" applyFont="1" applyBorder="1" applyAlignment="1">
      <alignment horizontal="center" vertical="center" wrapText="1"/>
    </xf>
    <xf numFmtId="0" fontId="17" fillId="0" borderId="49" xfId="3" applyFont="1" applyBorder="1" applyAlignment="1">
      <alignment horizontal="center" vertical="center" wrapText="1"/>
    </xf>
    <xf numFmtId="0" fontId="17" fillId="0" borderId="58" xfId="3" applyFont="1" applyBorder="1" applyAlignment="1">
      <alignment horizontal="center" vertical="center" wrapText="1"/>
    </xf>
    <xf numFmtId="0" fontId="17" fillId="0" borderId="59" xfId="3" applyFont="1" applyBorder="1" applyAlignment="1">
      <alignment horizontal="center" vertical="center" wrapText="1"/>
    </xf>
    <xf numFmtId="0" fontId="16" fillId="0" borderId="48" xfId="3" applyFont="1" applyBorder="1" applyAlignment="1">
      <alignment horizontal="center" vertical="center" wrapText="1"/>
    </xf>
    <xf numFmtId="164" fontId="1" fillId="0" borderId="8" xfId="5" applyNumberFormat="1" applyFont="1" applyBorder="1" applyAlignment="1">
      <alignment horizontal="center"/>
    </xf>
    <xf numFmtId="164" fontId="1" fillId="0" borderId="2" xfId="5" applyNumberFormat="1" applyFont="1" applyBorder="1" applyAlignment="1">
      <alignment horizontal="center"/>
    </xf>
    <xf numFmtId="164" fontId="1" fillId="0" borderId="3" xfId="5" applyNumberFormat="1" applyFont="1" applyBorder="1" applyAlignment="1">
      <alignment horizontal="center"/>
    </xf>
    <xf numFmtId="0" fontId="1" fillId="0" borderId="2" xfId="5" applyFont="1" applyBorder="1" applyAlignment="1">
      <alignment horizontal="left"/>
    </xf>
    <xf numFmtId="0" fontId="1" fillId="0" borderId="2" xfId="5" applyFont="1" applyBorder="1" applyAlignment="1">
      <alignment horizontal="center" vertical="center"/>
    </xf>
    <xf numFmtId="0" fontId="1" fillId="0" borderId="3" xfId="5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0" xfId="5" applyFont="1" applyAlignment="1">
      <alignment horizontal="left"/>
    </xf>
    <xf numFmtId="0" fontId="1" fillId="0" borderId="1" xfId="5" applyFont="1" applyBorder="1" applyAlignment="1">
      <alignment horizontal="left"/>
    </xf>
    <xf numFmtId="0" fontId="6" fillId="0" borderId="0" xfId="3" applyFont="1" applyAlignment="1">
      <alignment horizontal="left"/>
    </xf>
    <xf numFmtId="0" fontId="1" fillId="0" borderId="5" xfId="3" applyFont="1" applyBorder="1" applyAlignment="1">
      <alignment vertical="top"/>
    </xf>
    <xf numFmtId="0" fontId="1" fillId="0" borderId="0" xfId="3" applyFont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1" xfId="3" applyFont="1" applyBorder="1" applyAlignment="1">
      <alignment vertical="top"/>
    </xf>
    <xf numFmtId="0" fontId="1" fillId="0" borderId="12" xfId="3" applyFont="1" applyBorder="1" applyAlignment="1">
      <alignment vertical="top"/>
    </xf>
    <xf numFmtId="0" fontId="8" fillId="0" borderId="40" xfId="0" applyFont="1" applyBorder="1" applyAlignment="1">
      <alignment horizontal="center" vertical="center" textRotation="90" wrapText="1"/>
    </xf>
    <xf numFmtId="0" fontId="8" fillId="0" borderId="41" xfId="0" applyFont="1" applyBorder="1" applyAlignment="1">
      <alignment horizontal="center" vertical="center" textRotation="90" wrapText="1"/>
    </xf>
    <xf numFmtId="0" fontId="9" fillId="0" borderId="26" xfId="0" applyFont="1" applyBorder="1" applyAlignment="1">
      <alignment horizontal="left" vertical="justify" wrapText="1"/>
    </xf>
    <xf numFmtId="0" fontId="21" fillId="0" borderId="38" xfId="0" applyFont="1" applyBorder="1" applyAlignment="1">
      <alignment horizontal="left" vertical="justify" wrapText="1"/>
    </xf>
    <xf numFmtId="0" fontId="21" fillId="0" borderId="27" xfId="0" applyFont="1" applyBorder="1" applyAlignment="1">
      <alignment horizontal="left" vertical="justify" wrapText="1"/>
    </xf>
    <xf numFmtId="0" fontId="31" fillId="0" borderId="16" xfId="0" applyFont="1" applyBorder="1" applyAlignment="1">
      <alignment horizontal="left" vertical="justify" wrapText="1"/>
    </xf>
    <xf numFmtId="0" fontId="19" fillId="0" borderId="16" xfId="0" applyFont="1" applyBorder="1" applyAlignment="1">
      <alignment horizontal="left" vertical="justify" wrapText="1"/>
    </xf>
    <xf numFmtId="0" fontId="8" fillId="0" borderId="60" xfId="0" applyFont="1" applyBorder="1" applyAlignment="1">
      <alignment horizontal="center" vertical="center" textRotation="90" wrapText="1"/>
    </xf>
    <xf numFmtId="0" fontId="8" fillId="0" borderId="63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left" vertical="justify" wrapText="1"/>
    </xf>
    <xf numFmtId="0" fontId="19" fillId="0" borderId="19" xfId="0" applyFont="1" applyBorder="1" applyAlignment="1">
      <alignment horizontal="left" vertical="justify" wrapText="1"/>
    </xf>
    <xf numFmtId="0" fontId="11" fillId="0" borderId="9" xfId="0" applyFont="1" applyBorder="1" applyAlignment="1">
      <alignment horizontal="left" vertical="justify" wrapText="1"/>
    </xf>
    <xf numFmtId="0" fontId="19" fillId="0" borderId="9" xfId="0" applyFont="1" applyBorder="1" applyAlignment="1">
      <alignment horizontal="left" vertical="justify" wrapText="1"/>
    </xf>
    <xf numFmtId="0" fontId="8" fillId="0" borderId="42" xfId="0" applyFont="1" applyBorder="1" applyAlignment="1">
      <alignment horizontal="center" vertical="center" textRotation="90" wrapText="1"/>
    </xf>
    <xf numFmtId="0" fontId="1" fillId="0" borderId="8" xfId="5" applyFont="1" applyBorder="1" applyAlignment="1">
      <alignment horizontal="left" vertical="center" wrapText="1"/>
    </xf>
    <xf numFmtId="0" fontId="1" fillId="0" borderId="2" xfId="5" applyFont="1" applyBorder="1" applyAlignment="1">
      <alignment horizontal="left" vertical="center" wrapText="1"/>
    </xf>
    <xf numFmtId="0" fontId="1" fillId="0" borderId="3" xfId="5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5" fillId="0" borderId="37" xfId="5" applyFont="1" applyBorder="1" applyAlignment="1">
      <alignment horizontal="left" vertical="center" wrapText="1" indent="1"/>
    </xf>
    <xf numFmtId="0" fontId="25" fillId="0" borderId="38" xfId="5" applyFont="1" applyBorder="1" applyAlignment="1">
      <alignment horizontal="left" vertical="center" wrapText="1" indent="1"/>
    </xf>
    <xf numFmtId="1" fontId="23" fillId="2" borderId="8" xfId="1" applyNumberFormat="1" applyFont="1" applyFill="1" applyBorder="1" applyAlignment="1">
      <alignment horizontal="center" vertical="center" wrapText="1"/>
    </xf>
    <xf numFmtId="1" fontId="23" fillId="2" borderId="3" xfId="1" applyNumberFormat="1" applyFont="1" applyFill="1" applyBorder="1" applyAlignment="1">
      <alignment horizontal="center" vertical="center" wrapText="1"/>
    </xf>
    <xf numFmtId="0" fontId="11" fillId="2" borderId="51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0" xfId="3" applyFont="1" applyFill="1" applyBorder="1" applyAlignment="1">
      <alignment horizontal="left" vertical="center"/>
    </xf>
    <xf numFmtId="0" fontId="1" fillId="2" borderId="39" xfId="3" applyFont="1" applyFill="1" applyBorder="1" applyAlignment="1">
      <alignment horizontal="left" vertical="center"/>
    </xf>
    <xf numFmtId="0" fontId="24" fillId="0" borderId="53" xfId="5" applyFont="1" applyBorder="1" applyAlignment="1">
      <alignment horizontal="left" vertical="top" wrapText="1"/>
    </xf>
    <xf numFmtId="0" fontId="24" fillId="0" borderId="2" xfId="5" applyFont="1" applyBorder="1" applyAlignment="1">
      <alignment horizontal="left" vertical="top" wrapText="1"/>
    </xf>
    <xf numFmtId="0" fontId="11" fillId="0" borderId="19" xfId="5" applyFont="1" applyBorder="1" applyAlignment="1">
      <alignment horizontal="left" vertical="justify" wrapText="1"/>
    </xf>
    <xf numFmtId="0" fontId="19" fillId="0" borderId="19" xfId="5" applyFont="1" applyBorder="1" applyAlignment="1">
      <alignment horizontal="left" vertical="justify" wrapText="1"/>
    </xf>
    <xf numFmtId="0" fontId="11" fillId="0" borderId="9" xfId="5" applyFont="1" applyBorder="1" applyAlignment="1">
      <alignment horizontal="left" vertical="justify" wrapText="1"/>
    </xf>
    <xf numFmtId="0" fontId="19" fillId="0" borderId="9" xfId="5" applyFont="1" applyBorder="1" applyAlignment="1">
      <alignment horizontal="left" vertical="justify" wrapText="1"/>
    </xf>
    <xf numFmtId="0" fontId="6" fillId="0" borderId="0" xfId="5" applyFont="1" applyAlignment="1">
      <alignment horizontal="left" vertical="center"/>
    </xf>
    <xf numFmtId="0" fontId="13" fillId="0" borderId="19" xfId="0" applyFont="1" applyBorder="1" applyAlignment="1">
      <alignment horizontal="left" vertical="justify" wrapText="1"/>
    </xf>
    <xf numFmtId="0" fontId="9" fillId="0" borderId="38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6" fillId="0" borderId="0" xfId="3" applyFont="1" applyAlignment="1">
      <alignment horizontal="left" vertical="center"/>
    </xf>
    <xf numFmtId="0" fontId="1" fillId="0" borderId="26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1" fillId="3" borderId="24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0" fontId="9" fillId="0" borderId="19" xfId="5" applyFont="1" applyBorder="1" applyAlignment="1">
      <alignment horizontal="left" vertical="justify" wrapText="1"/>
    </xf>
    <xf numFmtId="0" fontId="9" fillId="0" borderId="38" xfId="5" applyFont="1" applyBorder="1" applyAlignment="1">
      <alignment horizontal="left" vertical="justify" wrapText="1"/>
    </xf>
    <xf numFmtId="0" fontId="9" fillId="0" borderId="27" xfId="5" applyFont="1" applyBorder="1" applyAlignment="1">
      <alignment horizontal="left" vertical="justify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topLeftCell="A14" workbookViewId="0">
      <selection activeCell="C16" sqref="C16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38" customFormat="1" ht="20.65" x14ac:dyDescent="0.6">
      <c r="A1" s="237" t="s">
        <v>89</v>
      </c>
    </row>
    <row r="2" spans="1:6" s="238" customFormat="1" x14ac:dyDescent="0.35">
      <c r="A2" s="238" t="s">
        <v>90</v>
      </c>
    </row>
    <row r="3" spans="1:6" s="238" customFormat="1" x14ac:dyDescent="0.35">
      <c r="A3" s="238" t="s">
        <v>109</v>
      </c>
    </row>
    <row r="4" spans="1:6" s="238" customFormat="1" x14ac:dyDescent="0.35">
      <c r="A4" s="238" t="s">
        <v>140</v>
      </c>
    </row>
    <row r="5" spans="1:6" s="275" customFormat="1" x14ac:dyDescent="0.35">
      <c r="A5" s="275" t="s">
        <v>136</v>
      </c>
    </row>
    <row r="6" spans="1:6" s="238" customFormat="1" x14ac:dyDescent="0.35"/>
    <row r="7" spans="1:6" s="238" customFormat="1" x14ac:dyDescent="0.35"/>
    <row r="8" spans="1:6" s="238" customFormat="1" x14ac:dyDescent="0.35"/>
    <row r="9" spans="1:6" s="238" customFormat="1" x14ac:dyDescent="0.35">
      <c r="A9" s="238" t="s">
        <v>112</v>
      </c>
    </row>
    <row r="10" spans="1:6" s="238" customFormat="1" x14ac:dyDescent="0.35"/>
    <row r="11" spans="1:6" s="212" customFormat="1" ht="17.25" x14ac:dyDescent="0.45">
      <c r="A11" s="212" t="s">
        <v>67</v>
      </c>
    </row>
    <row r="13" spans="1:6" x14ac:dyDescent="0.35">
      <c r="A13" s="153" t="s">
        <v>68</v>
      </c>
    </row>
    <row r="14" spans="1:6" x14ac:dyDescent="0.35">
      <c r="A14" s="153"/>
    </row>
    <row r="15" spans="1:6" s="213" customFormat="1" ht="13.15" x14ac:dyDescent="0.4">
      <c r="A15" s="213" t="s">
        <v>75</v>
      </c>
    </row>
    <row r="16" spans="1:6" ht="20.100000000000001" customHeight="1" x14ac:dyDescent="0.35">
      <c r="B16" s="214" t="s">
        <v>71</v>
      </c>
      <c r="C16" s="153"/>
      <c r="F16" s="214" t="s">
        <v>72</v>
      </c>
    </row>
    <row r="17" spans="1:9" ht="20.100000000000001" customHeight="1" x14ac:dyDescent="0.4">
      <c r="B17" s="213" t="s">
        <v>73</v>
      </c>
      <c r="C17" s="213" t="s">
        <v>74</v>
      </c>
      <c r="D17" s="213" t="s">
        <v>76</v>
      </c>
      <c r="E17" s="213"/>
      <c r="F17" s="213" t="s">
        <v>73</v>
      </c>
      <c r="G17" s="213" t="s">
        <v>74</v>
      </c>
      <c r="H17" s="213" t="s">
        <v>76</v>
      </c>
    </row>
    <row r="18" spans="1:9" ht="24.95" customHeight="1" x14ac:dyDescent="0.35">
      <c r="A18" s="153" t="s">
        <v>69</v>
      </c>
      <c r="B18" s="209" t="s">
        <v>77</v>
      </c>
      <c r="C18" s="209" t="s">
        <v>137</v>
      </c>
      <c r="D18" s="209" t="s">
        <v>137</v>
      </c>
      <c r="E18" s="216"/>
      <c r="F18" s="209" t="s">
        <v>77</v>
      </c>
      <c r="G18" s="209" t="s">
        <v>133</v>
      </c>
      <c r="H18" s="209" t="s">
        <v>78</v>
      </c>
    </row>
    <row r="19" spans="1:9" ht="24.95" customHeight="1" x14ac:dyDescent="0.35">
      <c r="A19" s="153"/>
      <c r="B19" s="210"/>
      <c r="C19" s="210"/>
      <c r="D19" s="210"/>
      <c r="E19" s="215"/>
      <c r="F19" s="210"/>
      <c r="G19" s="210"/>
      <c r="H19" s="210"/>
    </row>
    <row r="20" spans="1:9" ht="24.95" customHeight="1" x14ac:dyDescent="0.35">
      <c r="A20" s="153" t="s">
        <v>70</v>
      </c>
      <c r="B20" s="209" t="s">
        <v>77</v>
      </c>
      <c r="C20" s="209" t="s">
        <v>131</v>
      </c>
      <c r="D20" s="209" t="s">
        <v>131</v>
      </c>
      <c r="E20" s="216"/>
      <c r="F20" s="209" t="s">
        <v>77</v>
      </c>
      <c r="G20" s="209" t="s">
        <v>134</v>
      </c>
      <c r="H20" s="209" t="s">
        <v>78</v>
      </c>
    </row>
    <row r="21" spans="1:9" ht="24.95" customHeight="1" x14ac:dyDescent="0.35">
      <c r="A21" s="153"/>
      <c r="B21" s="210"/>
      <c r="C21" s="210"/>
      <c r="D21" s="210"/>
      <c r="E21" s="215"/>
      <c r="F21" s="210"/>
      <c r="G21" s="210"/>
      <c r="H21" s="210"/>
    </row>
    <row r="22" spans="1:9" ht="24.95" customHeight="1" x14ac:dyDescent="0.35">
      <c r="A22" s="153" t="s">
        <v>79</v>
      </c>
      <c r="B22" s="209" t="s">
        <v>77</v>
      </c>
      <c r="C22" s="209" t="s">
        <v>132</v>
      </c>
      <c r="D22" s="209" t="s">
        <v>132</v>
      </c>
      <c r="E22" s="216"/>
      <c r="F22" s="209" t="s">
        <v>77</v>
      </c>
      <c r="G22" s="209" t="s">
        <v>135</v>
      </c>
      <c r="H22" s="209" t="s">
        <v>78</v>
      </c>
    </row>
    <row r="23" spans="1:9" ht="24.95" customHeight="1" x14ac:dyDescent="0.35">
      <c r="A23" s="153"/>
      <c r="B23" s="210"/>
      <c r="C23" s="210"/>
      <c r="D23" s="210"/>
      <c r="E23" s="215"/>
      <c r="F23" s="210"/>
      <c r="G23" s="210"/>
      <c r="H23" s="210"/>
    </row>
    <row r="24" spans="1:9" ht="24.95" customHeight="1" x14ac:dyDescent="0.35">
      <c r="A24" s="153" t="s">
        <v>80</v>
      </c>
      <c r="B24" s="209" t="s">
        <v>77</v>
      </c>
      <c r="C24" s="209" t="s">
        <v>132</v>
      </c>
      <c r="D24" s="209" t="s">
        <v>132</v>
      </c>
      <c r="E24" s="216"/>
      <c r="F24" s="209" t="s">
        <v>77</v>
      </c>
      <c r="G24" s="209" t="s">
        <v>81</v>
      </c>
      <c r="H24" s="209" t="s">
        <v>82</v>
      </c>
    </row>
    <row r="25" spans="1:9" ht="25.5" x14ac:dyDescent="0.35">
      <c r="A25" s="215" t="s">
        <v>110</v>
      </c>
      <c r="B25" s="209" t="s">
        <v>77</v>
      </c>
      <c r="C25" s="209" t="s">
        <v>135</v>
      </c>
      <c r="D25" s="209" t="s">
        <v>78</v>
      </c>
      <c r="E25" s="215"/>
    </row>
    <row r="26" spans="1:9" x14ac:dyDescent="0.35">
      <c r="A26" s="215"/>
      <c r="B26" s="209"/>
      <c r="C26" s="209"/>
      <c r="D26" s="209"/>
      <c r="E26" s="215"/>
    </row>
    <row r="27" spans="1:9" ht="24.95" customHeight="1" x14ac:dyDescent="0.35">
      <c r="A27" s="153" t="s">
        <v>80</v>
      </c>
      <c r="B27" s="209" t="s">
        <v>77</v>
      </c>
      <c r="C27" s="209" t="s">
        <v>132</v>
      </c>
      <c r="D27" s="209" t="s">
        <v>132</v>
      </c>
      <c r="E27" s="216"/>
      <c r="F27" s="209" t="s">
        <v>77</v>
      </c>
      <c r="G27" s="209" t="s">
        <v>135</v>
      </c>
      <c r="H27" s="209" t="s">
        <v>78</v>
      </c>
    </row>
    <row r="28" spans="1:9" ht="25.5" x14ac:dyDescent="0.35">
      <c r="A28" s="215" t="s">
        <v>111</v>
      </c>
      <c r="B28" s="209" t="s">
        <v>77</v>
      </c>
      <c r="C28" s="209" t="s">
        <v>81</v>
      </c>
      <c r="D28" s="209" t="s">
        <v>82</v>
      </c>
      <c r="E28" s="215"/>
    </row>
    <row r="30" spans="1:9" s="213" customFormat="1" ht="13.15" x14ac:dyDescent="0.4">
      <c r="A30" s="213" t="s">
        <v>84</v>
      </c>
    </row>
    <row r="31" spans="1:9" ht="20.100000000000001" customHeight="1" x14ac:dyDescent="0.35">
      <c r="B31" s="214" t="s">
        <v>71</v>
      </c>
      <c r="C31" s="153"/>
      <c r="F31" s="214" t="s">
        <v>72</v>
      </c>
    </row>
    <row r="32" spans="1:9" ht="20.100000000000001" customHeight="1" x14ac:dyDescent="0.4">
      <c r="B32" s="213" t="s">
        <v>73</v>
      </c>
      <c r="C32" s="213" t="s">
        <v>74</v>
      </c>
      <c r="D32" s="213" t="s">
        <v>76</v>
      </c>
      <c r="E32" s="213" t="s">
        <v>85</v>
      </c>
      <c r="F32" s="213" t="s">
        <v>73</v>
      </c>
      <c r="G32" s="213" t="s">
        <v>74</v>
      </c>
      <c r="H32" s="213" t="s">
        <v>76</v>
      </c>
      <c r="I32" s="213" t="s">
        <v>85</v>
      </c>
    </row>
    <row r="33" spans="1:14" ht="24.95" customHeight="1" x14ac:dyDescent="0.35">
      <c r="A33" s="153" t="s">
        <v>69</v>
      </c>
      <c r="B33" s="209" t="s">
        <v>77</v>
      </c>
      <c r="C33" s="209" t="s">
        <v>137</v>
      </c>
      <c r="D33" s="209" t="s">
        <v>137</v>
      </c>
      <c r="E33" s="209" t="s">
        <v>137</v>
      </c>
      <c r="F33" s="209" t="s">
        <v>77</v>
      </c>
      <c r="G33" s="209" t="s">
        <v>133</v>
      </c>
      <c r="H33" s="209" t="s">
        <v>78</v>
      </c>
      <c r="I33" s="209" t="s">
        <v>133</v>
      </c>
    </row>
    <row r="34" spans="1:14" ht="24.95" customHeight="1" x14ac:dyDescent="0.35">
      <c r="A34" s="153"/>
      <c r="B34" s="210"/>
      <c r="C34" s="210"/>
      <c r="D34" s="210"/>
      <c r="E34" s="210"/>
      <c r="F34" s="210"/>
      <c r="G34" s="210"/>
      <c r="H34" s="210"/>
      <c r="I34" s="210"/>
    </row>
    <row r="35" spans="1:14" ht="24.95" customHeight="1" x14ac:dyDescent="0.35">
      <c r="A35" s="153" t="s">
        <v>70</v>
      </c>
      <c r="B35" s="209" t="s">
        <v>77</v>
      </c>
      <c r="C35" s="209" t="s">
        <v>131</v>
      </c>
      <c r="D35" s="209" t="s">
        <v>131</v>
      </c>
      <c r="E35" s="209" t="s">
        <v>131</v>
      </c>
      <c r="F35" s="209" t="s">
        <v>77</v>
      </c>
      <c r="G35" s="209" t="s">
        <v>134</v>
      </c>
      <c r="H35" s="209" t="s">
        <v>78</v>
      </c>
      <c r="I35" s="209" t="s">
        <v>134</v>
      </c>
    </row>
    <row r="36" spans="1:14" ht="24.95" customHeight="1" x14ac:dyDescent="0.35">
      <c r="A36" s="153"/>
      <c r="B36" s="210"/>
      <c r="C36" s="210"/>
      <c r="D36" s="210"/>
      <c r="E36" s="210"/>
      <c r="F36" s="210"/>
      <c r="G36" s="210"/>
      <c r="H36" s="210"/>
      <c r="I36" s="210"/>
    </row>
    <row r="37" spans="1:14" ht="24.95" customHeight="1" x14ac:dyDescent="0.35">
      <c r="A37" s="153" t="s">
        <v>79</v>
      </c>
      <c r="B37" s="209" t="s">
        <v>77</v>
      </c>
      <c r="C37" s="209" t="s">
        <v>132</v>
      </c>
      <c r="D37" s="209" t="s">
        <v>132</v>
      </c>
      <c r="E37" s="209" t="s">
        <v>132</v>
      </c>
      <c r="F37" s="209" t="s">
        <v>77</v>
      </c>
      <c r="G37" s="209" t="s">
        <v>135</v>
      </c>
      <c r="H37" s="209" t="s">
        <v>78</v>
      </c>
      <c r="I37" s="209" t="s">
        <v>135</v>
      </c>
    </row>
    <row r="38" spans="1:14" ht="24.95" customHeight="1" x14ac:dyDescent="0.35">
      <c r="A38" s="153"/>
      <c r="B38" s="210"/>
      <c r="C38" s="210"/>
      <c r="D38" s="210"/>
      <c r="E38" s="210"/>
      <c r="F38" s="210"/>
      <c r="G38" s="210"/>
      <c r="H38" s="210"/>
      <c r="I38" s="210"/>
    </row>
    <row r="39" spans="1:14" ht="24.95" customHeight="1" x14ac:dyDescent="0.35">
      <c r="A39" s="153" t="s">
        <v>80</v>
      </c>
      <c r="B39" s="209" t="s">
        <v>77</v>
      </c>
      <c r="C39" s="209" t="s">
        <v>132</v>
      </c>
      <c r="D39" s="209" t="s">
        <v>132</v>
      </c>
      <c r="E39" s="209" t="s">
        <v>132</v>
      </c>
      <c r="F39" s="211" t="s">
        <v>77</v>
      </c>
      <c r="G39" s="209" t="s">
        <v>81</v>
      </c>
      <c r="H39" s="209" t="s">
        <v>82</v>
      </c>
      <c r="I39" s="209" t="s">
        <v>81</v>
      </c>
    </row>
    <row r="40" spans="1:14" ht="25.5" x14ac:dyDescent="0.35">
      <c r="A40" s="215" t="s">
        <v>113</v>
      </c>
      <c r="B40" s="209" t="s">
        <v>77</v>
      </c>
      <c r="C40" s="209" t="s">
        <v>135</v>
      </c>
      <c r="D40" s="209" t="s">
        <v>78</v>
      </c>
      <c r="E40" s="209" t="s">
        <v>135</v>
      </c>
    </row>
    <row r="41" spans="1:14" x14ac:dyDescent="0.35">
      <c r="B41" s="215"/>
      <c r="C41" s="215"/>
      <c r="D41" s="215"/>
      <c r="E41" s="215"/>
    </row>
    <row r="42" spans="1:14" ht="24.95" customHeight="1" x14ac:dyDescent="0.35">
      <c r="A42" s="153" t="s">
        <v>80</v>
      </c>
      <c r="B42" s="209" t="s">
        <v>77</v>
      </c>
      <c r="C42" s="209" t="s">
        <v>132</v>
      </c>
      <c r="D42" s="209" t="s">
        <v>132</v>
      </c>
      <c r="E42" s="209" t="s">
        <v>132</v>
      </c>
      <c r="F42" s="209" t="s">
        <v>77</v>
      </c>
      <c r="G42" s="209" t="s">
        <v>135</v>
      </c>
      <c r="H42" s="209" t="s">
        <v>78</v>
      </c>
      <c r="I42" s="209" t="s">
        <v>135</v>
      </c>
    </row>
    <row r="43" spans="1:14" ht="25.5" x14ac:dyDescent="0.35">
      <c r="A43" s="215" t="s">
        <v>114</v>
      </c>
      <c r="B43" s="209" t="s">
        <v>77</v>
      </c>
      <c r="C43" s="209" t="s">
        <v>81</v>
      </c>
      <c r="D43" s="209" t="s">
        <v>82</v>
      </c>
      <c r="E43" s="209" t="s">
        <v>81</v>
      </c>
    </row>
    <row r="44" spans="1:14" x14ac:dyDescent="0.35">
      <c r="B44" s="215"/>
      <c r="C44" s="215"/>
      <c r="D44" s="215"/>
      <c r="E44" s="215"/>
    </row>
    <row r="45" spans="1:14" x14ac:dyDescent="0.35">
      <c r="B45" s="215"/>
      <c r="C45" s="215"/>
      <c r="D45" s="215"/>
      <c r="E45" s="215"/>
    </row>
    <row r="46" spans="1:14" ht="13.15" x14ac:dyDescent="0.4">
      <c r="A46" s="213" t="s">
        <v>83</v>
      </c>
    </row>
    <row r="48" spans="1:14" ht="20.100000000000001" customHeight="1" x14ac:dyDescent="0.35">
      <c r="B48" s="214" t="s">
        <v>71</v>
      </c>
      <c r="C48" s="153"/>
      <c r="F48" s="214" t="s">
        <v>72</v>
      </c>
      <c r="J48" s="214" t="s">
        <v>86</v>
      </c>
      <c r="K48" s="153"/>
      <c r="N48" s="214" t="s">
        <v>87</v>
      </c>
    </row>
    <row r="49" spans="1:17" ht="20.100000000000001" customHeight="1" x14ac:dyDescent="0.4">
      <c r="B49" s="213" t="s">
        <v>73</v>
      </c>
      <c r="C49" s="213" t="s">
        <v>74</v>
      </c>
      <c r="D49" s="213" t="s">
        <v>76</v>
      </c>
      <c r="E49" s="213"/>
      <c r="F49" s="213" t="s">
        <v>73</v>
      </c>
      <c r="G49" s="213" t="s">
        <v>74</v>
      </c>
      <c r="H49" s="213" t="s">
        <v>76</v>
      </c>
      <c r="J49" s="213" t="s">
        <v>73</v>
      </c>
      <c r="K49" s="213" t="s">
        <v>74</v>
      </c>
      <c r="L49" s="213" t="s">
        <v>76</v>
      </c>
      <c r="M49" s="213"/>
      <c r="N49" s="213" t="s">
        <v>73</v>
      </c>
      <c r="O49" s="213" t="s">
        <v>74</v>
      </c>
      <c r="P49" s="213" t="s">
        <v>76</v>
      </c>
    </row>
    <row r="50" spans="1:17" ht="24.95" customHeight="1" x14ac:dyDescent="0.35">
      <c r="A50" s="153" t="s">
        <v>69</v>
      </c>
      <c r="B50" s="209" t="s">
        <v>77</v>
      </c>
      <c r="C50" s="209" t="s">
        <v>137</v>
      </c>
      <c r="D50" s="209" t="s">
        <v>137</v>
      </c>
      <c r="E50" s="216"/>
      <c r="F50" s="209" t="s">
        <v>77</v>
      </c>
      <c r="G50" s="209" t="s">
        <v>133</v>
      </c>
      <c r="H50" s="209" t="s">
        <v>78</v>
      </c>
      <c r="J50" s="209" t="s">
        <v>77</v>
      </c>
      <c r="K50" s="209" t="s">
        <v>137</v>
      </c>
      <c r="L50" s="209" t="s">
        <v>137</v>
      </c>
      <c r="M50" s="216"/>
      <c r="N50" s="209" t="s">
        <v>77</v>
      </c>
      <c r="O50" s="209" t="s">
        <v>133</v>
      </c>
      <c r="P50" s="209" t="s">
        <v>78</v>
      </c>
    </row>
    <row r="51" spans="1:17" ht="24.95" customHeight="1" x14ac:dyDescent="0.35">
      <c r="A51" s="153"/>
      <c r="B51" s="210"/>
      <c r="C51" s="210"/>
      <c r="D51" s="210"/>
      <c r="E51" s="215"/>
      <c r="F51" s="210"/>
      <c r="G51" s="210"/>
      <c r="H51" s="210"/>
      <c r="J51" s="210"/>
      <c r="K51" s="210"/>
      <c r="L51" s="210"/>
      <c r="M51" s="215"/>
      <c r="N51" s="210"/>
      <c r="O51" s="210"/>
      <c r="P51" s="210"/>
    </row>
    <row r="52" spans="1:17" ht="24.95" customHeight="1" x14ac:dyDescent="0.35">
      <c r="A52" s="153" t="s">
        <v>70</v>
      </c>
      <c r="B52" s="209" t="s">
        <v>77</v>
      </c>
      <c r="C52" s="209" t="s">
        <v>131</v>
      </c>
      <c r="D52" s="209" t="s">
        <v>131</v>
      </c>
      <c r="E52" s="216"/>
      <c r="F52" s="209" t="s">
        <v>77</v>
      </c>
      <c r="G52" s="209" t="s">
        <v>134</v>
      </c>
      <c r="H52" s="209" t="s">
        <v>78</v>
      </c>
      <c r="J52" s="209" t="s">
        <v>77</v>
      </c>
      <c r="K52" s="209" t="s">
        <v>131</v>
      </c>
      <c r="L52" s="209" t="s">
        <v>131</v>
      </c>
      <c r="M52" s="216"/>
      <c r="N52" s="209" t="s">
        <v>77</v>
      </c>
      <c r="O52" s="209" t="s">
        <v>134</v>
      </c>
      <c r="P52" s="209" t="s">
        <v>78</v>
      </c>
    </row>
    <row r="53" spans="1:17" ht="24.95" customHeight="1" x14ac:dyDescent="0.35">
      <c r="A53" s="153"/>
      <c r="B53" s="210"/>
      <c r="C53" s="210"/>
      <c r="D53" s="210"/>
      <c r="E53" s="215"/>
      <c r="F53" s="210"/>
      <c r="G53" s="210"/>
      <c r="H53" s="210"/>
      <c r="J53" s="210"/>
      <c r="K53" s="210"/>
      <c r="L53" s="210"/>
      <c r="M53" s="215"/>
      <c r="N53" s="210"/>
      <c r="O53" s="210"/>
      <c r="P53" s="210"/>
    </row>
    <row r="54" spans="1:17" ht="24.95" customHeight="1" x14ac:dyDescent="0.35">
      <c r="A54" s="153" t="s">
        <v>79</v>
      </c>
      <c r="B54" s="209" t="s">
        <v>77</v>
      </c>
      <c r="C54" s="209" t="s">
        <v>132</v>
      </c>
      <c r="D54" s="209" t="s">
        <v>132</v>
      </c>
      <c r="E54" s="216"/>
      <c r="F54" s="209" t="s">
        <v>77</v>
      </c>
      <c r="G54" s="209" t="s">
        <v>135</v>
      </c>
      <c r="H54" s="209" t="s">
        <v>78</v>
      </c>
      <c r="J54" s="209" t="s">
        <v>77</v>
      </c>
      <c r="K54" s="209" t="s">
        <v>132</v>
      </c>
      <c r="L54" s="209" t="s">
        <v>132</v>
      </c>
      <c r="M54" s="216"/>
      <c r="N54" s="209" t="s">
        <v>77</v>
      </c>
      <c r="O54" s="209" t="s">
        <v>135</v>
      </c>
      <c r="P54" s="209" t="s">
        <v>78</v>
      </c>
    </row>
    <row r="55" spans="1:17" ht="24.95" customHeight="1" x14ac:dyDescent="0.35">
      <c r="A55" s="153"/>
      <c r="B55" s="210"/>
      <c r="C55" s="210"/>
      <c r="D55" s="210"/>
      <c r="E55" s="215"/>
      <c r="F55" s="210"/>
      <c r="G55" s="210"/>
      <c r="H55" s="210"/>
      <c r="J55" s="210"/>
      <c r="K55" s="210"/>
      <c r="L55" s="210"/>
      <c r="M55" s="215"/>
      <c r="N55" s="210"/>
      <c r="O55" s="210"/>
      <c r="P55" s="210"/>
    </row>
    <row r="56" spans="1:17" ht="24.95" customHeight="1" x14ac:dyDescent="0.35">
      <c r="A56" s="153" t="s">
        <v>80</v>
      </c>
      <c r="B56" s="209" t="s">
        <v>77</v>
      </c>
      <c r="C56" s="209" t="s">
        <v>132</v>
      </c>
      <c r="D56" s="209" t="s">
        <v>132</v>
      </c>
      <c r="E56" s="216"/>
      <c r="F56" s="209" t="s">
        <v>77</v>
      </c>
      <c r="G56" s="209" t="s">
        <v>135</v>
      </c>
      <c r="H56" s="209" t="s">
        <v>78</v>
      </c>
      <c r="J56" s="209" t="s">
        <v>77</v>
      </c>
      <c r="K56" s="209" t="s">
        <v>81</v>
      </c>
      <c r="L56" s="209" t="s">
        <v>82</v>
      </c>
      <c r="M56" s="216"/>
      <c r="N56" s="209" t="s">
        <v>77</v>
      </c>
      <c r="O56" s="209" t="s">
        <v>135</v>
      </c>
      <c r="P56" s="209" t="s">
        <v>78</v>
      </c>
    </row>
    <row r="57" spans="1:17" x14ac:dyDescent="0.35">
      <c r="E57" s="215"/>
      <c r="J57" s="217"/>
      <c r="K57" s="217"/>
      <c r="L57" s="217"/>
      <c r="M57" s="215"/>
    </row>
    <row r="59" spans="1:17" ht="13.15" x14ac:dyDescent="0.4">
      <c r="A59" s="213" t="s">
        <v>88</v>
      </c>
    </row>
    <row r="61" spans="1:17" ht="20.100000000000001" customHeight="1" x14ac:dyDescent="0.35">
      <c r="B61" s="214" t="s">
        <v>71</v>
      </c>
      <c r="C61" s="153"/>
      <c r="F61" s="214" t="s">
        <v>72</v>
      </c>
      <c r="J61" s="214" t="s">
        <v>86</v>
      </c>
      <c r="K61" s="153"/>
      <c r="N61" s="214" t="s">
        <v>87</v>
      </c>
    </row>
    <row r="62" spans="1:17" ht="20.100000000000001" customHeight="1" x14ac:dyDescent="0.4">
      <c r="B62" s="213" t="s">
        <v>73</v>
      </c>
      <c r="C62" s="213" t="s">
        <v>74</v>
      </c>
      <c r="D62" s="213" t="s">
        <v>76</v>
      </c>
      <c r="E62" s="213" t="s">
        <v>85</v>
      </c>
      <c r="F62" s="213" t="s">
        <v>73</v>
      </c>
      <c r="G62" s="213" t="s">
        <v>74</v>
      </c>
      <c r="H62" s="213" t="s">
        <v>76</v>
      </c>
      <c r="I62" s="213" t="s">
        <v>85</v>
      </c>
      <c r="J62" s="213" t="s">
        <v>73</v>
      </c>
      <c r="K62" s="213" t="s">
        <v>74</v>
      </c>
      <c r="L62" s="213" t="s">
        <v>76</v>
      </c>
      <c r="M62" s="213" t="s">
        <v>85</v>
      </c>
      <c r="N62" s="213" t="s">
        <v>73</v>
      </c>
      <c r="O62" s="213" t="s">
        <v>74</v>
      </c>
      <c r="P62" s="213" t="s">
        <v>76</v>
      </c>
      <c r="Q62" s="213" t="s">
        <v>85</v>
      </c>
    </row>
    <row r="63" spans="1:17" ht="24.95" customHeight="1" x14ac:dyDescent="0.35">
      <c r="A63" s="153" t="s">
        <v>69</v>
      </c>
      <c r="B63" s="209" t="s">
        <v>77</v>
      </c>
      <c r="C63" s="209" t="s">
        <v>137</v>
      </c>
      <c r="D63" s="209" t="s">
        <v>137</v>
      </c>
      <c r="E63" s="209" t="s">
        <v>137</v>
      </c>
      <c r="F63" s="209" t="s">
        <v>77</v>
      </c>
      <c r="G63" s="209" t="s">
        <v>133</v>
      </c>
      <c r="H63" s="209" t="s">
        <v>78</v>
      </c>
      <c r="I63" s="209" t="s">
        <v>133</v>
      </c>
      <c r="J63" s="209" t="s">
        <v>77</v>
      </c>
      <c r="K63" s="209" t="s">
        <v>137</v>
      </c>
      <c r="L63" s="209" t="s">
        <v>137</v>
      </c>
      <c r="M63" s="209" t="s">
        <v>137</v>
      </c>
      <c r="N63" s="209" t="s">
        <v>77</v>
      </c>
      <c r="O63" s="209" t="s">
        <v>133</v>
      </c>
      <c r="P63" s="209" t="s">
        <v>78</v>
      </c>
      <c r="Q63" s="209" t="s">
        <v>133</v>
      </c>
    </row>
    <row r="64" spans="1:17" ht="24.95" customHeight="1" x14ac:dyDescent="0.35">
      <c r="A64" s="153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</row>
    <row r="65" spans="1:17" ht="24.95" customHeight="1" x14ac:dyDescent="0.35">
      <c r="A65" s="153" t="s">
        <v>70</v>
      </c>
      <c r="B65" s="209" t="s">
        <v>77</v>
      </c>
      <c r="C65" s="209" t="s">
        <v>131</v>
      </c>
      <c r="D65" s="209" t="s">
        <v>131</v>
      </c>
      <c r="E65" s="209" t="s">
        <v>131</v>
      </c>
      <c r="F65" s="209" t="s">
        <v>77</v>
      </c>
      <c r="G65" s="209" t="s">
        <v>134</v>
      </c>
      <c r="H65" s="209" t="s">
        <v>78</v>
      </c>
      <c r="I65" s="209" t="s">
        <v>134</v>
      </c>
      <c r="J65" s="209" t="s">
        <v>77</v>
      </c>
      <c r="K65" s="209" t="s">
        <v>131</v>
      </c>
      <c r="L65" s="209" t="s">
        <v>131</v>
      </c>
      <c r="M65" s="209" t="s">
        <v>131</v>
      </c>
      <c r="N65" s="209" t="s">
        <v>77</v>
      </c>
      <c r="O65" s="209" t="s">
        <v>134</v>
      </c>
      <c r="P65" s="209" t="s">
        <v>78</v>
      </c>
      <c r="Q65" s="209" t="s">
        <v>134</v>
      </c>
    </row>
    <row r="66" spans="1:17" ht="24.95" customHeight="1" x14ac:dyDescent="0.35">
      <c r="A66" s="153"/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</row>
    <row r="67" spans="1:17" ht="24.95" customHeight="1" x14ac:dyDescent="0.35">
      <c r="A67" s="153" t="s">
        <v>79</v>
      </c>
      <c r="B67" s="209" t="s">
        <v>77</v>
      </c>
      <c r="C67" s="209" t="s">
        <v>132</v>
      </c>
      <c r="D67" s="209" t="s">
        <v>132</v>
      </c>
      <c r="E67" s="209" t="s">
        <v>132</v>
      </c>
      <c r="F67" s="209" t="s">
        <v>77</v>
      </c>
      <c r="G67" s="209" t="s">
        <v>135</v>
      </c>
      <c r="H67" s="209" t="s">
        <v>78</v>
      </c>
      <c r="I67" s="209" t="s">
        <v>135</v>
      </c>
      <c r="J67" s="209" t="s">
        <v>77</v>
      </c>
      <c r="K67" s="209" t="s">
        <v>132</v>
      </c>
      <c r="L67" s="209" t="s">
        <v>132</v>
      </c>
      <c r="M67" s="209" t="s">
        <v>132</v>
      </c>
      <c r="N67" s="209" t="s">
        <v>77</v>
      </c>
      <c r="O67" s="209" t="s">
        <v>135</v>
      </c>
      <c r="P67" s="209" t="s">
        <v>78</v>
      </c>
      <c r="Q67" s="209" t="s">
        <v>135</v>
      </c>
    </row>
    <row r="68" spans="1:17" ht="24.95" customHeight="1" x14ac:dyDescent="0.35">
      <c r="A68" s="153"/>
      <c r="B68" s="210"/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</row>
    <row r="69" spans="1:17" ht="24.95" customHeight="1" x14ac:dyDescent="0.35">
      <c r="A69" s="153" t="s">
        <v>80</v>
      </c>
      <c r="B69" s="209" t="s">
        <v>77</v>
      </c>
      <c r="C69" s="209" t="s">
        <v>132</v>
      </c>
      <c r="D69" s="209" t="s">
        <v>132</v>
      </c>
      <c r="E69" s="209" t="s">
        <v>132</v>
      </c>
      <c r="F69" s="209" t="s">
        <v>77</v>
      </c>
      <c r="G69" s="209" t="s">
        <v>135</v>
      </c>
      <c r="H69" s="209" t="s">
        <v>78</v>
      </c>
      <c r="I69" s="209" t="s">
        <v>135</v>
      </c>
      <c r="J69" s="209" t="s">
        <v>77</v>
      </c>
      <c r="K69" s="209" t="s">
        <v>81</v>
      </c>
      <c r="L69" s="209" t="s">
        <v>82</v>
      </c>
      <c r="M69" s="209" t="s">
        <v>81</v>
      </c>
      <c r="N69" s="209" t="s">
        <v>77</v>
      </c>
      <c r="O69" s="209" t="s">
        <v>135</v>
      </c>
      <c r="P69" s="209" t="s">
        <v>78</v>
      </c>
      <c r="Q69" s="209" t="s">
        <v>135</v>
      </c>
    </row>
    <row r="73" spans="1:17" s="238" customFormat="1" ht="17.25" x14ac:dyDescent="0.45">
      <c r="A73" s="240" t="s">
        <v>104</v>
      </c>
    </row>
    <row r="74" spans="1:17" s="213" customFormat="1" ht="13.15" x14ac:dyDescent="0.4">
      <c r="A74" s="243" t="s">
        <v>35</v>
      </c>
      <c r="B74" s="243" t="s">
        <v>73</v>
      </c>
      <c r="C74" s="243" t="s">
        <v>74</v>
      </c>
      <c r="D74" s="243" t="s">
        <v>76</v>
      </c>
      <c r="E74" s="243" t="s">
        <v>85</v>
      </c>
      <c r="F74" s="243" t="s">
        <v>91</v>
      </c>
    </row>
    <row r="75" spans="1:17" x14ac:dyDescent="0.35">
      <c r="A75" s="239" t="s">
        <v>92</v>
      </c>
      <c r="B75" s="239" t="s">
        <v>93</v>
      </c>
      <c r="C75" s="245" t="s">
        <v>105</v>
      </c>
      <c r="D75" s="245" t="s">
        <v>105</v>
      </c>
      <c r="E75" s="239" t="s">
        <v>94</v>
      </c>
      <c r="F75" s="239" t="s">
        <v>95</v>
      </c>
    </row>
    <row r="76" spans="1:17" x14ac:dyDescent="0.35">
      <c r="A76" s="239" t="s">
        <v>96</v>
      </c>
      <c r="B76" s="239" t="s">
        <v>93</v>
      </c>
      <c r="C76" s="239" t="s">
        <v>97</v>
      </c>
      <c r="D76" s="245" t="s">
        <v>139</v>
      </c>
      <c r="E76" s="239" t="s">
        <v>99</v>
      </c>
      <c r="F76" s="239" t="s">
        <v>95</v>
      </c>
    </row>
    <row r="77" spans="1:17" x14ac:dyDescent="0.35">
      <c r="A77" s="239" t="s">
        <v>100</v>
      </c>
      <c r="B77" s="239" t="s">
        <v>93</v>
      </c>
      <c r="C77" s="239" t="s">
        <v>97</v>
      </c>
      <c r="D77" s="245" t="s">
        <v>139</v>
      </c>
      <c r="E77" s="239" t="s">
        <v>99</v>
      </c>
      <c r="F77" s="239" t="s">
        <v>95</v>
      </c>
    </row>
    <row r="78" spans="1:17" ht="26.25" customHeight="1" x14ac:dyDescent="0.35">
      <c r="A78" s="239"/>
      <c r="B78" s="239"/>
      <c r="C78" s="239"/>
      <c r="D78" s="239"/>
      <c r="E78" s="239"/>
      <c r="F78" s="241" t="s">
        <v>101</v>
      </c>
    </row>
    <row r="79" spans="1:17" ht="26.25" customHeight="1" x14ac:dyDescent="0.35">
      <c r="F79" s="242"/>
    </row>
    <row r="80" spans="1:17" ht="26.25" customHeight="1" x14ac:dyDescent="0.35">
      <c r="F80" s="242"/>
    </row>
    <row r="82" spans="1:6" s="213" customFormat="1" ht="26.25" x14ac:dyDescent="0.4">
      <c r="A82" s="244" t="s">
        <v>103</v>
      </c>
      <c r="B82" s="243" t="s">
        <v>73</v>
      </c>
      <c r="C82" s="243" t="s">
        <v>74</v>
      </c>
      <c r="D82" s="243" t="s">
        <v>76</v>
      </c>
      <c r="E82" s="243" t="s">
        <v>85</v>
      </c>
      <c r="F82" s="243" t="s">
        <v>91</v>
      </c>
    </row>
    <row r="83" spans="1:6" x14ac:dyDescent="0.35">
      <c r="A83" s="239" t="s">
        <v>92</v>
      </c>
      <c r="B83" s="239" t="s">
        <v>93</v>
      </c>
      <c r="C83" s="245" t="s">
        <v>105</v>
      </c>
      <c r="D83" s="245" t="s">
        <v>105</v>
      </c>
      <c r="E83" s="239" t="s">
        <v>94</v>
      </c>
      <c r="F83" s="239" t="s">
        <v>95</v>
      </c>
    </row>
    <row r="84" spans="1:6" x14ac:dyDescent="0.35">
      <c r="A84" s="239" t="s">
        <v>96</v>
      </c>
      <c r="B84" s="239" t="s">
        <v>93</v>
      </c>
      <c r="C84" s="239" t="s">
        <v>97</v>
      </c>
      <c r="D84" s="239" t="s">
        <v>98</v>
      </c>
      <c r="E84" s="239" t="s">
        <v>99</v>
      </c>
      <c r="F84" s="239" t="s">
        <v>95</v>
      </c>
    </row>
    <row r="85" spans="1:6" ht="26.25" customHeight="1" x14ac:dyDescent="0.35">
      <c r="A85" s="239"/>
      <c r="B85" s="239"/>
      <c r="C85" s="239"/>
      <c r="D85" s="239"/>
      <c r="E85" s="239"/>
      <c r="F85" s="209" t="s">
        <v>102</v>
      </c>
    </row>
    <row r="88" spans="1:6" s="240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30"/>
  <sheetViews>
    <sheetView showZeros="0" view="pageLayout" zoomScaleNormal="100" workbookViewId="0">
      <selection activeCell="K14" sqref="K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299" t="s">
        <v>188</v>
      </c>
      <c r="B2" s="299"/>
      <c r="C2" s="299"/>
      <c r="D2" s="299"/>
      <c r="E2" s="299"/>
      <c r="F2" s="299"/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51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71"/>
      <c r="D5" s="371"/>
      <c r="E5" s="371"/>
      <c r="F5" s="371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71"/>
      <c r="D6" s="371"/>
      <c r="E6" s="371"/>
      <c r="F6" s="371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2"/>
      <c r="D8" s="372"/>
      <c r="E8" s="372"/>
      <c r="F8" s="372"/>
    </row>
    <row r="9" spans="1:12" ht="17.100000000000001" customHeight="1" x14ac:dyDescent="0.3">
      <c r="A9" s="11" t="s">
        <v>6</v>
      </c>
      <c r="B9" s="11"/>
      <c r="C9" s="371"/>
      <c r="D9" s="371"/>
      <c r="E9" s="371"/>
      <c r="F9" s="371"/>
    </row>
    <row r="10" spans="1:12" ht="17.100000000000001" customHeight="1" x14ac:dyDescent="0.3">
      <c r="A10" s="11" t="s">
        <v>7</v>
      </c>
      <c r="B10" s="11"/>
      <c r="C10" s="371"/>
      <c r="D10" s="371"/>
      <c r="E10" s="371"/>
      <c r="F10" s="371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52</v>
      </c>
    </row>
    <row r="14" spans="1:12" ht="59.25" customHeight="1" x14ac:dyDescent="0.3">
      <c r="A14" s="382" t="s">
        <v>151</v>
      </c>
      <c r="B14" s="384" t="s">
        <v>108</v>
      </c>
      <c r="C14" s="385"/>
      <c r="D14" s="385"/>
      <c r="E14" s="385"/>
      <c r="F14" s="385"/>
      <c r="G14" s="385"/>
      <c r="H14" s="385"/>
      <c r="I14" s="386"/>
      <c r="J14" s="18" t="s">
        <v>115</v>
      </c>
      <c r="K14" s="264">
        <v>0</v>
      </c>
      <c r="L14" s="149">
        <f>K14*0.2</f>
        <v>0</v>
      </c>
    </row>
    <row r="15" spans="1:12" ht="60.75" customHeight="1" thickBot="1" x14ac:dyDescent="0.35">
      <c r="A15" s="395"/>
      <c r="B15" s="387" t="s">
        <v>169</v>
      </c>
      <c r="C15" s="388"/>
      <c r="D15" s="388"/>
      <c r="E15" s="388"/>
      <c r="F15" s="388"/>
      <c r="G15" s="388"/>
      <c r="H15" s="388"/>
      <c r="I15" s="388"/>
      <c r="J15" s="20" t="s">
        <v>116</v>
      </c>
      <c r="K15" s="265">
        <v>0</v>
      </c>
      <c r="L15" s="247">
        <f>K15*0.15</f>
        <v>0</v>
      </c>
    </row>
    <row r="16" spans="1:12" ht="85.5" customHeight="1" x14ac:dyDescent="0.3">
      <c r="A16" s="382" t="s">
        <v>152</v>
      </c>
      <c r="B16" s="391" t="s">
        <v>142</v>
      </c>
      <c r="C16" s="392"/>
      <c r="D16" s="392"/>
      <c r="E16" s="392"/>
      <c r="F16" s="392"/>
      <c r="G16" s="392"/>
      <c r="H16" s="392"/>
      <c r="I16" s="392"/>
      <c r="J16" s="18" t="s">
        <v>141</v>
      </c>
      <c r="K16" s="266">
        <v>0</v>
      </c>
      <c r="L16" s="147">
        <f>K16*0.35</f>
        <v>0</v>
      </c>
    </row>
    <row r="17" spans="1:13" ht="72" customHeight="1" x14ac:dyDescent="0.3">
      <c r="A17" s="383"/>
      <c r="B17" s="393" t="s">
        <v>143</v>
      </c>
      <c r="C17" s="394"/>
      <c r="D17" s="394"/>
      <c r="E17" s="394"/>
      <c r="F17" s="394"/>
      <c r="G17" s="394"/>
      <c r="H17" s="394"/>
      <c r="I17" s="394"/>
      <c r="J17" s="19" t="s">
        <v>148</v>
      </c>
      <c r="K17" s="267">
        <v>0</v>
      </c>
      <c r="L17" s="145">
        <f>K17*0.3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50</v>
      </c>
      <c r="C20" s="55"/>
      <c r="D20" s="56"/>
      <c r="E20" s="56"/>
      <c r="F20" s="56"/>
      <c r="G20" s="56"/>
      <c r="H20" s="56"/>
      <c r="I20" s="56"/>
      <c r="J20" s="56"/>
      <c r="K20" s="56"/>
      <c r="L20" s="274"/>
      <c r="M20" s="21"/>
    </row>
    <row r="21" spans="1:13" ht="7.5" customHeight="1" thickBot="1" x14ac:dyDescent="0.35"/>
    <row r="22" spans="1:13" ht="18.75" customHeight="1" thickBot="1" x14ac:dyDescent="0.35">
      <c r="I22" s="22" t="s">
        <v>53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30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1">
    <mergeCell ref="A16:A17"/>
    <mergeCell ref="B16:I16"/>
    <mergeCell ref="B17:I17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0"/>
  <sheetViews>
    <sheetView showZeros="0" view="pageLayout" zoomScaleNormal="100" workbookViewId="0">
      <selection activeCell="K14" sqref="K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180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51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71"/>
      <c r="D5" s="371"/>
      <c r="E5" s="371"/>
      <c r="F5" s="371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71"/>
      <c r="D6" s="371"/>
      <c r="E6" s="371"/>
      <c r="F6" s="371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2"/>
      <c r="D8" s="372"/>
      <c r="E8" s="372"/>
      <c r="F8" s="372"/>
    </row>
    <row r="9" spans="1:12" ht="17.100000000000001" customHeight="1" x14ac:dyDescent="0.3">
      <c r="A9" s="11" t="s">
        <v>6</v>
      </c>
      <c r="B9" s="11"/>
      <c r="C9" s="371"/>
      <c r="D9" s="371"/>
      <c r="E9" s="371"/>
      <c r="F9" s="371"/>
    </row>
    <row r="10" spans="1:12" ht="17.100000000000001" customHeight="1" x14ac:dyDescent="0.3">
      <c r="A10" s="11" t="s">
        <v>7</v>
      </c>
      <c r="B10" s="11"/>
      <c r="C10" s="371"/>
      <c r="D10" s="371"/>
      <c r="E10" s="371"/>
      <c r="F10" s="371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52</v>
      </c>
    </row>
    <row r="14" spans="1:12" ht="59.25" customHeight="1" x14ac:dyDescent="0.3">
      <c r="A14" s="382" t="s">
        <v>151</v>
      </c>
      <c r="B14" s="384" t="s">
        <v>108</v>
      </c>
      <c r="C14" s="385"/>
      <c r="D14" s="385"/>
      <c r="E14" s="385"/>
      <c r="F14" s="385"/>
      <c r="G14" s="385"/>
      <c r="H14" s="385"/>
      <c r="I14" s="386"/>
      <c r="J14" s="18" t="s">
        <v>115</v>
      </c>
      <c r="K14" s="264">
        <v>0</v>
      </c>
      <c r="L14" s="149">
        <f>K14*0.2</f>
        <v>0</v>
      </c>
    </row>
    <row r="15" spans="1:12" ht="60.75" customHeight="1" thickBot="1" x14ac:dyDescent="0.35">
      <c r="A15" s="395"/>
      <c r="B15" s="387" t="s">
        <v>169</v>
      </c>
      <c r="C15" s="388"/>
      <c r="D15" s="388"/>
      <c r="E15" s="388"/>
      <c r="F15" s="388"/>
      <c r="G15" s="388"/>
      <c r="H15" s="388"/>
      <c r="I15" s="388"/>
      <c r="J15" s="20" t="s">
        <v>116</v>
      </c>
      <c r="K15" s="265">
        <v>0</v>
      </c>
      <c r="L15" s="247">
        <f>K15*0.15</f>
        <v>0</v>
      </c>
    </row>
    <row r="16" spans="1:12" ht="85.5" customHeight="1" x14ac:dyDescent="0.3">
      <c r="A16" s="382" t="s">
        <v>152</v>
      </c>
      <c r="B16" s="391" t="s">
        <v>142</v>
      </c>
      <c r="C16" s="392"/>
      <c r="D16" s="392"/>
      <c r="E16" s="392"/>
      <c r="F16" s="392"/>
      <c r="G16" s="392"/>
      <c r="H16" s="392"/>
      <c r="I16" s="392"/>
      <c r="J16" s="18" t="s">
        <v>141</v>
      </c>
      <c r="K16" s="266">
        <v>0</v>
      </c>
      <c r="L16" s="147">
        <f>K16*0.35</f>
        <v>0</v>
      </c>
    </row>
    <row r="17" spans="1:13" ht="72" customHeight="1" x14ac:dyDescent="0.3">
      <c r="A17" s="383"/>
      <c r="B17" s="393" t="s">
        <v>143</v>
      </c>
      <c r="C17" s="394"/>
      <c r="D17" s="394"/>
      <c r="E17" s="394"/>
      <c r="F17" s="394"/>
      <c r="G17" s="394"/>
      <c r="H17" s="394"/>
      <c r="I17" s="394"/>
      <c r="J17" s="19" t="s">
        <v>148</v>
      </c>
      <c r="K17" s="267">
        <v>0</v>
      </c>
      <c r="L17" s="145">
        <f>K17*0.3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50</v>
      </c>
      <c r="C20" s="55"/>
      <c r="D20" s="56"/>
      <c r="E20" s="56"/>
      <c r="F20" s="56"/>
      <c r="G20" s="56"/>
      <c r="H20" s="56"/>
      <c r="I20" s="56"/>
      <c r="J20" s="56"/>
      <c r="K20" s="56"/>
      <c r="L20" s="274"/>
      <c r="M20" s="21"/>
    </row>
    <row r="21" spans="1:13" ht="7.5" customHeight="1" thickBot="1" x14ac:dyDescent="0.35"/>
    <row r="22" spans="1:13" ht="18.75" customHeight="1" thickBot="1" x14ac:dyDescent="0.35">
      <c r="I22" s="22" t="s">
        <v>53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30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1">
    <mergeCell ref="C9:F9"/>
    <mergeCell ref="C5:F5"/>
    <mergeCell ref="C8:F8"/>
    <mergeCell ref="C6:F6"/>
    <mergeCell ref="C10:F10"/>
    <mergeCell ref="A14:A15"/>
    <mergeCell ref="B14:I14"/>
    <mergeCell ref="B15:I15"/>
    <mergeCell ref="A16:A17"/>
    <mergeCell ref="B16:I16"/>
    <mergeCell ref="B17:I17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R35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59</v>
      </c>
      <c r="H2" s="13"/>
      <c r="I2" s="14" t="s">
        <v>61</v>
      </c>
      <c r="J2" s="15"/>
      <c r="K2" s="16"/>
      <c r="L2" s="16"/>
    </row>
    <row r="3" spans="1:12" s="1" customFormat="1" ht="24" customHeight="1" thickBot="1" x14ac:dyDescent="0.35">
      <c r="A3" s="4" t="s">
        <v>58</v>
      </c>
      <c r="H3" s="13"/>
      <c r="I3" s="14" t="s">
        <v>60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71"/>
      <c r="D5" s="371"/>
      <c r="E5" s="371"/>
      <c r="F5" s="371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71"/>
      <c r="D6" s="371"/>
      <c r="E6" s="371"/>
      <c r="F6" s="371"/>
      <c r="K6" s="30"/>
    </row>
    <row r="7" spans="1:12" s="1" customFormat="1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72"/>
      <c r="D8" s="372"/>
      <c r="E8" s="372"/>
      <c r="F8" s="372"/>
    </row>
    <row r="9" spans="1:12" s="1" customFormat="1" ht="17.100000000000001" customHeight="1" x14ac:dyDescent="0.3">
      <c r="A9" s="11" t="s">
        <v>6</v>
      </c>
      <c r="B9" s="11"/>
      <c r="C9" s="371"/>
      <c r="D9" s="371"/>
      <c r="E9" s="371"/>
      <c r="F9" s="371"/>
    </row>
    <row r="10" spans="1:12" s="1" customFormat="1" ht="17.100000000000001" customHeight="1" x14ac:dyDescent="0.3">
      <c r="A10" s="11" t="s">
        <v>7</v>
      </c>
      <c r="B10" s="11"/>
      <c r="C10" s="371"/>
      <c r="D10" s="371"/>
      <c r="E10" s="371"/>
      <c r="F10" s="371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58</v>
      </c>
      <c r="B14" s="111"/>
      <c r="C14" s="111"/>
      <c r="D14" s="111"/>
      <c r="E14" s="111"/>
      <c r="F14" s="112"/>
      <c r="G14" s="106" t="s">
        <v>16</v>
      </c>
      <c r="H14" s="33"/>
      <c r="I14" s="11"/>
      <c r="J14" s="11"/>
      <c r="K14" s="34"/>
      <c r="L14" s="35" t="s">
        <v>21</v>
      </c>
    </row>
    <row r="15" spans="1:12" s="1" customFormat="1" ht="30" customHeight="1" x14ac:dyDescent="0.3">
      <c r="A15" s="396" t="s">
        <v>178</v>
      </c>
      <c r="B15" s="397"/>
      <c r="C15" s="397"/>
      <c r="D15" s="397"/>
      <c r="E15" s="397"/>
      <c r="F15" s="398"/>
      <c r="G15" s="33"/>
      <c r="H15" s="33"/>
      <c r="I15" s="11"/>
      <c r="J15" s="11"/>
      <c r="K15" s="36"/>
      <c r="L15" s="259"/>
    </row>
    <row r="16" spans="1:12" s="1" customFormat="1" ht="30" customHeight="1" x14ac:dyDescent="0.3">
      <c r="A16" s="399" t="s">
        <v>170</v>
      </c>
      <c r="B16" s="400"/>
      <c r="C16" s="400"/>
      <c r="D16" s="400"/>
      <c r="E16" s="400"/>
      <c r="F16" s="401"/>
      <c r="G16" s="33"/>
      <c r="H16" s="33"/>
      <c r="I16" s="11"/>
      <c r="J16" s="11"/>
      <c r="K16" s="26"/>
      <c r="L16" s="259"/>
    </row>
    <row r="17" spans="1:18" s="1" customFormat="1" ht="30" customHeight="1" x14ac:dyDescent="0.3">
      <c r="A17" s="224" t="s">
        <v>138</v>
      </c>
      <c r="B17" s="88"/>
      <c r="C17" s="88"/>
      <c r="D17" s="88"/>
      <c r="E17" s="88"/>
      <c r="F17" s="225"/>
      <c r="G17" s="33"/>
      <c r="H17" s="33"/>
      <c r="I17" s="11"/>
      <c r="J17" s="11"/>
      <c r="K17" s="26"/>
      <c r="L17" s="259"/>
    </row>
    <row r="18" spans="1:18" s="1" customFormat="1" ht="30" customHeight="1" x14ac:dyDescent="0.3">
      <c r="A18" s="224" t="s">
        <v>130</v>
      </c>
      <c r="B18" s="88"/>
      <c r="C18" s="88"/>
      <c r="D18" s="88"/>
      <c r="E18" s="88"/>
      <c r="F18" s="225"/>
      <c r="G18" s="33"/>
      <c r="H18" s="33"/>
      <c r="I18" s="11"/>
      <c r="J18" s="11"/>
      <c r="K18" s="26"/>
      <c r="L18" s="259"/>
    </row>
    <row r="19" spans="1:18" s="1" customFormat="1" ht="30" customHeight="1" x14ac:dyDescent="0.3">
      <c r="A19" s="224" t="s">
        <v>63</v>
      </c>
      <c r="B19" s="88"/>
      <c r="C19" s="88"/>
      <c r="D19" s="88"/>
      <c r="E19" s="88"/>
      <c r="F19" s="225"/>
      <c r="G19" s="33"/>
      <c r="H19" s="33"/>
      <c r="I19" s="11"/>
      <c r="J19" s="11"/>
      <c r="K19" s="26"/>
      <c r="L19" s="259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405" t="s">
        <v>66</v>
      </c>
      <c r="B21" s="406"/>
      <c r="C21" s="406"/>
      <c r="D21" s="406"/>
      <c r="E21" s="406"/>
      <c r="F21" s="406"/>
      <c r="G21" s="406"/>
      <c r="H21" s="406"/>
      <c r="I21" s="406"/>
      <c r="J21" s="139"/>
      <c r="K21" s="138"/>
      <c r="L21" s="8"/>
      <c r="R21" s="133"/>
    </row>
    <row r="22" spans="1:18" ht="66" customHeight="1" x14ac:dyDescent="0.3">
      <c r="A22" s="413" t="s">
        <v>38</v>
      </c>
      <c r="B22" s="414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409" t="s">
        <v>55</v>
      </c>
      <c r="B23" s="410"/>
      <c r="C23" s="268"/>
      <c r="D23" s="407" t="s">
        <v>48</v>
      </c>
      <c r="E23" s="408"/>
      <c r="F23" s="269"/>
      <c r="G23" s="228" t="s">
        <v>65</v>
      </c>
      <c r="H23" s="229">
        <f>IFERROR(IF(ROUND(C23/F23,3)&gt;10,10,ROUND(C23/F23,3)),10)</f>
        <v>10</v>
      </c>
      <c r="I23" s="230" t="s">
        <v>56</v>
      </c>
      <c r="J23" s="228" t="s">
        <v>65</v>
      </c>
      <c r="K23" s="231">
        <f>10-H23</f>
        <v>0</v>
      </c>
      <c r="N23" s="134"/>
      <c r="R23" s="133"/>
    </row>
    <row r="24" spans="1:18" ht="20.100000000000001" customHeight="1" thickBot="1" x14ac:dyDescent="0.35">
      <c r="A24" s="411" t="s">
        <v>14</v>
      </c>
      <c r="B24" s="412"/>
      <c r="C24" s="412"/>
      <c r="D24" s="232"/>
      <c r="E24" s="232"/>
      <c r="F24" s="232"/>
      <c r="G24" s="232"/>
      <c r="H24" s="232"/>
      <c r="I24" s="232"/>
      <c r="J24" s="233"/>
      <c r="K24" s="276"/>
      <c r="R24" s="133"/>
    </row>
    <row r="25" spans="1:18" ht="16.350000000000001" customHeight="1" thickBot="1" x14ac:dyDescent="0.35">
      <c r="A25" s="402" t="s">
        <v>57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4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15</v>
      </c>
      <c r="L27" s="128">
        <f>SUM(L15:L25)</f>
        <v>0</v>
      </c>
    </row>
    <row r="28" spans="1:18" ht="18.75" customHeight="1" x14ac:dyDescent="0.3">
      <c r="L28" s="127" t="s">
        <v>64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54</v>
      </c>
      <c r="J30" s="122"/>
      <c r="K30" s="121"/>
      <c r="L30" s="120">
        <f>ROUND(SUM(L27)/6,3)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18</v>
      </c>
      <c r="B34" s="119"/>
      <c r="C34" s="58"/>
      <c r="D34" s="58"/>
      <c r="E34" s="58"/>
      <c r="F34" s="7"/>
      <c r="H34" s="7" t="s">
        <v>30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7E60-6B7A-4B70-AAD4-B6C281C42562}">
  <sheetPr>
    <pageSetUpPr fitToPage="1"/>
  </sheetPr>
  <dimension ref="A1:R35"/>
  <sheetViews>
    <sheetView showZeros="0" view="pageLayout" topLeftCell="A4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191</v>
      </c>
      <c r="H2" s="13"/>
      <c r="I2" s="14" t="s">
        <v>61</v>
      </c>
      <c r="J2" s="15"/>
      <c r="K2" s="16"/>
      <c r="L2" s="16"/>
    </row>
    <row r="3" spans="1:12" s="1" customFormat="1" ht="24" customHeight="1" thickBot="1" x14ac:dyDescent="0.35">
      <c r="A3" s="4" t="s">
        <v>58</v>
      </c>
      <c r="H3" s="13"/>
      <c r="I3" s="14" t="s">
        <v>60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71"/>
      <c r="D5" s="371"/>
      <c r="E5" s="371"/>
      <c r="F5" s="371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71"/>
      <c r="D6" s="371"/>
      <c r="E6" s="371"/>
      <c r="F6" s="371"/>
      <c r="K6" s="30"/>
    </row>
    <row r="7" spans="1:12" s="1" customFormat="1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72"/>
      <c r="D8" s="372"/>
      <c r="E8" s="372"/>
      <c r="F8" s="372"/>
    </row>
    <row r="9" spans="1:12" s="1" customFormat="1" ht="17.100000000000001" customHeight="1" x14ac:dyDescent="0.3">
      <c r="A9" s="11" t="s">
        <v>6</v>
      </c>
      <c r="B9" s="11"/>
      <c r="C9" s="371"/>
      <c r="D9" s="371"/>
      <c r="E9" s="371"/>
      <c r="F9" s="371"/>
    </row>
    <row r="10" spans="1:12" s="1" customFormat="1" ht="17.100000000000001" customHeight="1" x14ac:dyDescent="0.3">
      <c r="A10" s="11" t="s">
        <v>7</v>
      </c>
      <c r="B10" s="11"/>
      <c r="C10" s="371"/>
      <c r="D10" s="371"/>
      <c r="E10" s="371"/>
      <c r="F10" s="371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177</v>
      </c>
      <c r="B14" s="111"/>
      <c r="C14" s="111"/>
      <c r="D14" s="111"/>
      <c r="E14" s="111"/>
      <c r="F14" s="112"/>
      <c r="G14" s="106" t="s">
        <v>16</v>
      </c>
      <c r="H14" s="33"/>
      <c r="I14" s="11"/>
      <c r="J14" s="11"/>
      <c r="K14" s="34"/>
      <c r="L14" s="35" t="s">
        <v>21</v>
      </c>
    </row>
    <row r="15" spans="1:12" s="1" customFormat="1" ht="30" customHeight="1" x14ac:dyDescent="0.3">
      <c r="A15" s="396" t="s">
        <v>178</v>
      </c>
      <c r="B15" s="397"/>
      <c r="C15" s="397"/>
      <c r="D15" s="397"/>
      <c r="E15" s="397"/>
      <c r="F15" s="398"/>
      <c r="G15" s="33"/>
      <c r="H15" s="33"/>
      <c r="I15" s="11"/>
      <c r="J15" s="11"/>
      <c r="K15" s="36"/>
      <c r="L15" s="259"/>
    </row>
    <row r="16" spans="1:12" s="1" customFormat="1" ht="30" customHeight="1" x14ac:dyDescent="0.3">
      <c r="A16" s="399" t="s">
        <v>170</v>
      </c>
      <c r="B16" s="400"/>
      <c r="C16" s="400"/>
      <c r="D16" s="400"/>
      <c r="E16" s="400"/>
      <c r="F16" s="401"/>
      <c r="G16" s="33"/>
      <c r="H16" s="33"/>
      <c r="I16" s="11"/>
      <c r="J16" s="11"/>
      <c r="K16" s="26"/>
      <c r="L16" s="259"/>
    </row>
    <row r="17" spans="1:18" s="1" customFormat="1" ht="30" customHeight="1" x14ac:dyDescent="0.3">
      <c r="A17" s="224" t="s">
        <v>138</v>
      </c>
      <c r="B17" s="88"/>
      <c r="C17" s="88"/>
      <c r="D17" s="88"/>
      <c r="E17" s="88"/>
      <c r="F17" s="225"/>
      <c r="G17" s="33"/>
      <c r="H17" s="33"/>
      <c r="I17" s="11"/>
      <c r="J17" s="11"/>
      <c r="K17" s="26"/>
      <c r="L17" s="259"/>
    </row>
    <row r="18" spans="1:18" s="1" customFormat="1" ht="30" customHeight="1" x14ac:dyDescent="0.3">
      <c r="A18" s="224" t="s">
        <v>130</v>
      </c>
      <c r="B18" s="88"/>
      <c r="C18" s="88"/>
      <c r="D18" s="88"/>
      <c r="E18" s="88"/>
      <c r="F18" s="225"/>
      <c r="G18" s="33"/>
      <c r="H18" s="33"/>
      <c r="I18" s="11"/>
      <c r="J18" s="11"/>
      <c r="K18" s="26"/>
      <c r="L18" s="259"/>
    </row>
    <row r="19" spans="1:18" s="1" customFormat="1" ht="30" customHeight="1" x14ac:dyDescent="0.3">
      <c r="A19" s="224" t="s">
        <v>63</v>
      </c>
      <c r="B19" s="88"/>
      <c r="C19" s="88"/>
      <c r="D19" s="88"/>
      <c r="E19" s="88"/>
      <c r="F19" s="225"/>
      <c r="G19" s="33"/>
      <c r="H19" s="33"/>
      <c r="I19" s="11"/>
      <c r="J19" s="11"/>
      <c r="K19" s="26"/>
      <c r="L19" s="259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405" t="s">
        <v>66</v>
      </c>
      <c r="B21" s="406"/>
      <c r="C21" s="406"/>
      <c r="D21" s="406"/>
      <c r="E21" s="406"/>
      <c r="F21" s="406"/>
      <c r="G21" s="406"/>
      <c r="H21" s="406"/>
      <c r="I21" s="406"/>
      <c r="J21" s="139"/>
      <c r="K21" s="138"/>
      <c r="L21" s="8"/>
      <c r="R21" s="133"/>
    </row>
    <row r="22" spans="1:18" ht="66" customHeight="1" x14ac:dyDescent="0.3">
      <c r="A22" s="413" t="s">
        <v>38</v>
      </c>
      <c r="B22" s="414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409" t="s">
        <v>55</v>
      </c>
      <c r="B23" s="410"/>
      <c r="C23" s="268"/>
      <c r="D23" s="407" t="s">
        <v>48</v>
      </c>
      <c r="E23" s="408"/>
      <c r="F23" s="269"/>
      <c r="G23" s="228" t="s">
        <v>65</v>
      </c>
      <c r="H23" s="229">
        <f>IFERROR(IF(ROUND(C23/F23,3)&gt;10,10,ROUND(C23/F23,3)),10)</f>
        <v>10</v>
      </c>
      <c r="I23" s="230" t="s">
        <v>56</v>
      </c>
      <c r="J23" s="228" t="s">
        <v>65</v>
      </c>
      <c r="K23" s="231">
        <f>10-H23</f>
        <v>0</v>
      </c>
      <c r="N23" s="134"/>
      <c r="R23" s="133"/>
    </row>
    <row r="24" spans="1:18" ht="20.100000000000001" customHeight="1" thickBot="1" x14ac:dyDescent="0.35">
      <c r="A24" s="411" t="s">
        <v>14</v>
      </c>
      <c r="B24" s="412"/>
      <c r="C24" s="412"/>
      <c r="D24" s="232"/>
      <c r="E24" s="232"/>
      <c r="F24" s="232"/>
      <c r="G24" s="232"/>
      <c r="H24" s="232"/>
      <c r="I24" s="232"/>
      <c r="J24" s="233"/>
      <c r="K24" s="276"/>
      <c r="R24" s="133"/>
    </row>
    <row r="25" spans="1:18" ht="16.350000000000001" customHeight="1" thickBot="1" x14ac:dyDescent="0.35">
      <c r="A25" s="402" t="s">
        <v>57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4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15</v>
      </c>
      <c r="L27" s="128">
        <f>SUM(L15:L25)</f>
        <v>0</v>
      </c>
    </row>
    <row r="28" spans="1:18" ht="18.75" customHeight="1" x14ac:dyDescent="0.3">
      <c r="L28" s="127" t="s">
        <v>171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54</v>
      </c>
      <c r="J30" s="122"/>
      <c r="K30" s="121"/>
      <c r="L30" s="120">
        <f>ROUND(SUM(L27)/4,3)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18</v>
      </c>
      <c r="B34" s="119"/>
      <c r="C34" s="58"/>
      <c r="D34" s="58"/>
      <c r="E34" s="58"/>
      <c r="F34" s="7"/>
      <c r="H34" s="7" t="s">
        <v>30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25:K25"/>
    <mergeCell ref="A16:F16"/>
    <mergeCell ref="A21:I21"/>
    <mergeCell ref="A22:B22"/>
    <mergeCell ref="A23:B23"/>
    <mergeCell ref="D23:E23"/>
    <mergeCell ref="A24:C24"/>
    <mergeCell ref="A15:F15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L32"/>
  <sheetViews>
    <sheetView showZeros="0" view="pageLayout" zoomScaleNormal="100" workbookViewId="0">
      <selection activeCell="B14" sqref="B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23" t="s">
        <v>179</v>
      </c>
      <c r="B2" s="423"/>
      <c r="C2" s="423"/>
      <c r="D2" s="423"/>
      <c r="E2" s="423"/>
      <c r="F2" s="423"/>
      <c r="G2" s="423"/>
      <c r="H2" s="423"/>
      <c r="I2" s="423"/>
      <c r="J2" s="143"/>
      <c r="K2" s="143"/>
      <c r="L2" s="143"/>
    </row>
    <row r="3" spans="1:12" s="113" customFormat="1" ht="21.75" customHeight="1" thickBot="1" x14ac:dyDescent="0.4">
      <c r="A3" s="3" t="s">
        <v>51</v>
      </c>
      <c r="B3" s="1"/>
      <c r="C3" s="1"/>
      <c r="D3" s="1"/>
      <c r="E3" s="1"/>
      <c r="F3" s="1"/>
      <c r="H3" s="13"/>
      <c r="I3" s="14" t="s">
        <v>61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54"/>
      <c r="D4" s="12"/>
      <c r="E4" s="12"/>
      <c r="F4" s="12"/>
      <c r="G4" s="142"/>
      <c r="H4" s="13"/>
      <c r="I4" s="14" t="s">
        <v>60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371"/>
      <c r="D5" s="371"/>
      <c r="E5" s="371"/>
      <c r="F5" s="371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371"/>
      <c r="D6" s="371"/>
      <c r="E6" s="371"/>
      <c r="F6" s="371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72"/>
      <c r="D8" s="372"/>
      <c r="E8" s="372"/>
      <c r="F8" s="372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71"/>
      <c r="D9" s="371"/>
      <c r="E9" s="371"/>
      <c r="F9" s="371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371"/>
      <c r="D10" s="371"/>
      <c r="E10" s="371"/>
      <c r="F10" s="371"/>
      <c r="G10" s="151"/>
      <c r="H10" s="141"/>
      <c r="I10" s="141"/>
      <c r="J10" s="419"/>
      <c r="K10" s="419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126</v>
      </c>
      <c r="H12" s="150"/>
      <c r="I12" s="150"/>
      <c r="J12" s="150"/>
      <c r="K12" s="150"/>
      <c r="L12" s="150"/>
    </row>
    <row r="13" spans="1:12" ht="28.5" customHeight="1" thickBot="1" x14ac:dyDescent="0.35">
      <c r="B13" s="250" t="s">
        <v>117</v>
      </c>
      <c r="C13" s="251" t="s">
        <v>118</v>
      </c>
      <c r="D13" s="424" t="s">
        <v>119</v>
      </c>
      <c r="E13" s="425"/>
      <c r="F13" s="251" t="s">
        <v>120</v>
      </c>
      <c r="G13" s="251" t="s">
        <v>121</v>
      </c>
      <c r="H13" s="252" t="s">
        <v>122</v>
      </c>
      <c r="I13" s="253" t="s">
        <v>91</v>
      </c>
      <c r="J13" s="428" t="s">
        <v>125</v>
      </c>
      <c r="K13" s="429"/>
      <c r="L13" s="150"/>
    </row>
    <row r="14" spans="1:12" ht="39" customHeight="1" thickBot="1" x14ac:dyDescent="0.35">
      <c r="B14" s="270"/>
      <c r="C14" s="271"/>
      <c r="D14" s="426"/>
      <c r="E14" s="427"/>
      <c r="F14" s="271"/>
      <c r="G14" s="271"/>
      <c r="H14" s="272"/>
      <c r="I14" s="273">
        <f>SUM(B14:H14)</f>
        <v>0</v>
      </c>
      <c r="J14" s="430">
        <f>I14/6</f>
        <v>0</v>
      </c>
      <c r="K14" s="431"/>
      <c r="L14" s="150"/>
    </row>
    <row r="15" spans="1:12" ht="17.100000000000001" customHeight="1" thickBot="1" x14ac:dyDescent="0.35">
      <c r="K15" s="248"/>
      <c r="L15" s="150"/>
    </row>
    <row r="16" spans="1:12" ht="13.15" customHeight="1" thickBot="1" x14ac:dyDescent="0.35">
      <c r="K16" s="249" t="s">
        <v>52</v>
      </c>
    </row>
    <row r="17" spans="1:12" ht="61.9" customHeight="1" thickBot="1" x14ac:dyDescent="0.35">
      <c r="A17" s="246" t="s">
        <v>124</v>
      </c>
      <c r="B17" s="420" t="s">
        <v>184</v>
      </c>
      <c r="C17" s="421"/>
      <c r="D17" s="421"/>
      <c r="E17" s="421"/>
      <c r="F17" s="421"/>
      <c r="G17" s="421"/>
      <c r="H17" s="421"/>
      <c r="I17" s="422"/>
      <c r="J17" s="148" t="s">
        <v>123</v>
      </c>
      <c r="K17" s="234">
        <f>J14</f>
        <v>0</v>
      </c>
      <c r="L17" s="149">
        <f>K17*0.4</f>
        <v>0</v>
      </c>
    </row>
    <row r="18" spans="1:12" ht="78.75" customHeight="1" x14ac:dyDescent="0.3">
      <c r="A18" s="307" t="s">
        <v>154</v>
      </c>
      <c r="B18" s="415" t="s">
        <v>185</v>
      </c>
      <c r="C18" s="416"/>
      <c r="D18" s="416"/>
      <c r="E18" s="416"/>
      <c r="F18" s="416"/>
      <c r="G18" s="416"/>
      <c r="H18" s="416"/>
      <c r="I18" s="416"/>
      <c r="J18" s="148" t="s">
        <v>127</v>
      </c>
      <c r="K18" s="266"/>
      <c r="L18" s="147">
        <f>K18*0.3</f>
        <v>0</v>
      </c>
    </row>
    <row r="19" spans="1:12" ht="72" customHeight="1" x14ac:dyDescent="0.3">
      <c r="A19" s="308"/>
      <c r="B19" s="417" t="s">
        <v>186</v>
      </c>
      <c r="C19" s="418"/>
      <c r="D19" s="418"/>
      <c r="E19" s="418"/>
      <c r="F19" s="418"/>
      <c r="G19" s="418"/>
      <c r="H19" s="418"/>
      <c r="I19" s="418"/>
      <c r="J19" s="146" t="s">
        <v>128</v>
      </c>
      <c r="K19" s="267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50</v>
      </c>
      <c r="C22" s="55"/>
      <c r="D22" s="56"/>
      <c r="E22" s="56"/>
      <c r="F22" s="56"/>
      <c r="G22" s="56"/>
      <c r="H22" s="56"/>
      <c r="I22" s="56"/>
      <c r="J22" s="56"/>
      <c r="K22" s="56"/>
      <c r="L22" s="274"/>
    </row>
    <row r="23" spans="1:12" ht="7.5" customHeight="1" thickBot="1" x14ac:dyDescent="0.35"/>
    <row r="24" spans="1:12" ht="24" customHeight="1" thickBot="1" x14ac:dyDescent="0.35">
      <c r="I24" s="22" t="s">
        <v>53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18</v>
      </c>
      <c r="B28" s="119"/>
      <c r="C28" s="119"/>
      <c r="D28" s="119"/>
      <c r="E28" s="119"/>
      <c r="F28" s="235"/>
      <c r="G28" s="150"/>
      <c r="H28" s="235" t="s">
        <v>30</v>
      </c>
      <c r="I28" s="235"/>
      <c r="J28" s="235"/>
      <c r="K28" s="236"/>
      <c r="L28" s="235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J10:K10"/>
    <mergeCell ref="B17:I17"/>
    <mergeCell ref="A2:I2"/>
    <mergeCell ref="C5:F5"/>
    <mergeCell ref="C6:F6"/>
    <mergeCell ref="D13:E13"/>
    <mergeCell ref="D14:E14"/>
    <mergeCell ref="J13:K13"/>
    <mergeCell ref="J14:K14"/>
    <mergeCell ref="A18:A19"/>
    <mergeCell ref="B18:I18"/>
    <mergeCell ref="B19:I19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7501-AB2E-4C76-A1EE-0E42EAF3BB4F}">
  <sheetPr>
    <pageSetUpPr fitToPage="1"/>
  </sheetPr>
  <dimension ref="A1:L32"/>
  <sheetViews>
    <sheetView showZeros="0" view="pageLayout" zoomScaleNormal="100" workbookViewId="0">
      <selection activeCell="B14" sqref="B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23" t="s">
        <v>181</v>
      </c>
      <c r="B2" s="423"/>
      <c r="C2" s="423"/>
      <c r="D2" s="423"/>
      <c r="E2" s="423"/>
      <c r="F2" s="423"/>
      <c r="G2" s="423"/>
      <c r="H2" s="423"/>
      <c r="I2" s="423"/>
      <c r="J2" s="143"/>
      <c r="K2" s="143"/>
      <c r="L2" s="143"/>
    </row>
    <row r="3" spans="1:12" s="113" customFormat="1" ht="21.75" customHeight="1" thickBot="1" x14ac:dyDescent="0.4">
      <c r="A3" s="3" t="s">
        <v>51</v>
      </c>
      <c r="B3" s="1"/>
      <c r="C3" s="1"/>
      <c r="D3" s="1"/>
      <c r="E3" s="1"/>
      <c r="F3" s="1"/>
      <c r="H3" s="13"/>
      <c r="I3" s="14" t="s">
        <v>61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54"/>
      <c r="D4" s="12"/>
      <c r="E4" s="12"/>
      <c r="F4" s="12"/>
      <c r="G4" s="142"/>
      <c r="H4" s="13"/>
      <c r="I4" s="14" t="s">
        <v>60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371"/>
      <c r="D5" s="371"/>
      <c r="E5" s="371"/>
      <c r="F5" s="371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371"/>
      <c r="D6" s="371"/>
      <c r="E6" s="371"/>
      <c r="F6" s="371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72"/>
      <c r="D8" s="372"/>
      <c r="E8" s="372"/>
      <c r="F8" s="372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71"/>
      <c r="D9" s="371"/>
      <c r="E9" s="371"/>
      <c r="F9" s="371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371"/>
      <c r="D10" s="371"/>
      <c r="E10" s="371"/>
      <c r="F10" s="371"/>
      <c r="G10" s="151"/>
      <c r="H10" s="141"/>
      <c r="I10" s="141"/>
      <c r="J10" s="419"/>
      <c r="K10" s="419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126</v>
      </c>
      <c r="H12" s="150"/>
      <c r="I12" s="150"/>
      <c r="J12" s="150"/>
      <c r="K12" s="150"/>
      <c r="L12" s="150"/>
    </row>
    <row r="13" spans="1:12" ht="28.5" customHeight="1" thickBot="1" x14ac:dyDescent="0.35">
      <c r="B13" s="250" t="s">
        <v>117</v>
      </c>
      <c r="C13" s="251" t="s">
        <v>118</v>
      </c>
      <c r="D13" s="424" t="s">
        <v>119</v>
      </c>
      <c r="E13" s="425"/>
      <c r="F13" s="251" t="s">
        <v>120</v>
      </c>
      <c r="G13" s="251"/>
      <c r="H13" s="252"/>
      <c r="I13" s="253" t="s">
        <v>91</v>
      </c>
      <c r="J13" s="428" t="s">
        <v>125</v>
      </c>
      <c r="K13" s="429"/>
      <c r="L13" s="150"/>
    </row>
    <row r="14" spans="1:12" ht="39" customHeight="1" thickBot="1" x14ac:dyDescent="0.35">
      <c r="B14" s="270"/>
      <c r="C14" s="271"/>
      <c r="D14" s="426"/>
      <c r="E14" s="427"/>
      <c r="F14" s="271"/>
      <c r="G14" s="296"/>
      <c r="H14" s="297"/>
      <c r="I14" s="273">
        <f>SUM(B14:F14)</f>
        <v>0</v>
      </c>
      <c r="J14" s="430">
        <f>I14/4</f>
        <v>0</v>
      </c>
      <c r="K14" s="431"/>
      <c r="L14" s="150"/>
    </row>
    <row r="15" spans="1:12" ht="17.100000000000001" customHeight="1" thickBot="1" x14ac:dyDescent="0.35">
      <c r="K15" s="248"/>
      <c r="L15" s="150"/>
    </row>
    <row r="16" spans="1:12" ht="13.15" customHeight="1" thickBot="1" x14ac:dyDescent="0.35">
      <c r="K16" s="249" t="s">
        <v>52</v>
      </c>
    </row>
    <row r="17" spans="1:12" ht="61.9" customHeight="1" thickBot="1" x14ac:dyDescent="0.35">
      <c r="A17" s="246" t="s">
        <v>124</v>
      </c>
      <c r="B17" s="432" t="s">
        <v>187</v>
      </c>
      <c r="C17" s="433"/>
      <c r="D17" s="433"/>
      <c r="E17" s="433"/>
      <c r="F17" s="433"/>
      <c r="G17" s="433"/>
      <c r="H17" s="433"/>
      <c r="I17" s="434"/>
      <c r="J17" s="148" t="s">
        <v>123</v>
      </c>
      <c r="K17" s="234">
        <f>J14</f>
        <v>0</v>
      </c>
      <c r="L17" s="149">
        <f>K17*0.4</f>
        <v>0</v>
      </c>
    </row>
    <row r="18" spans="1:12" ht="78.75" customHeight="1" x14ac:dyDescent="0.3">
      <c r="A18" s="307" t="s">
        <v>154</v>
      </c>
      <c r="B18" s="415" t="s">
        <v>185</v>
      </c>
      <c r="C18" s="416"/>
      <c r="D18" s="416"/>
      <c r="E18" s="416"/>
      <c r="F18" s="416"/>
      <c r="G18" s="416"/>
      <c r="H18" s="416"/>
      <c r="I18" s="416"/>
      <c r="J18" s="148" t="s">
        <v>127</v>
      </c>
      <c r="K18" s="266"/>
      <c r="L18" s="147">
        <f>K18*0.3</f>
        <v>0</v>
      </c>
    </row>
    <row r="19" spans="1:12" ht="72" customHeight="1" x14ac:dyDescent="0.3">
      <c r="A19" s="308"/>
      <c r="B19" s="417" t="s">
        <v>186</v>
      </c>
      <c r="C19" s="418"/>
      <c r="D19" s="418"/>
      <c r="E19" s="418"/>
      <c r="F19" s="418"/>
      <c r="G19" s="418"/>
      <c r="H19" s="418"/>
      <c r="I19" s="418"/>
      <c r="J19" s="146" t="s">
        <v>128</v>
      </c>
      <c r="K19" s="267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50</v>
      </c>
      <c r="C22" s="55"/>
      <c r="D22" s="56"/>
      <c r="E22" s="56"/>
      <c r="F22" s="56"/>
      <c r="G22" s="56"/>
      <c r="H22" s="56"/>
      <c r="I22" s="56"/>
      <c r="J22" s="56"/>
      <c r="K22" s="56"/>
      <c r="L22" s="274"/>
    </row>
    <row r="23" spans="1:12" ht="7.5" customHeight="1" thickBot="1" x14ac:dyDescent="0.35"/>
    <row r="24" spans="1:12" ht="24" customHeight="1" thickBot="1" x14ac:dyDescent="0.35">
      <c r="I24" s="22" t="s">
        <v>53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18</v>
      </c>
      <c r="B28" s="119"/>
      <c r="C28" s="119"/>
      <c r="D28" s="119"/>
      <c r="E28" s="119"/>
      <c r="F28" s="235"/>
      <c r="G28" s="150"/>
      <c r="H28" s="235" t="s">
        <v>30</v>
      </c>
      <c r="I28" s="235"/>
      <c r="J28" s="235"/>
      <c r="K28" s="236"/>
      <c r="L28" s="235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A18:A19"/>
    <mergeCell ref="B18:I18"/>
    <mergeCell ref="B19:I19"/>
    <mergeCell ref="J10:K10"/>
    <mergeCell ref="D13:E13"/>
    <mergeCell ref="J13:K13"/>
    <mergeCell ref="D14:E14"/>
    <mergeCell ref="J14:K14"/>
    <mergeCell ref="B17:I17"/>
    <mergeCell ref="C10:F10"/>
    <mergeCell ref="A2:I2"/>
    <mergeCell ref="C5:F5"/>
    <mergeCell ref="C6:F6"/>
    <mergeCell ref="C8:F8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8A05-38DF-4622-89C1-8833AD826719}">
  <sheetPr>
    <pageSetUpPr fitToPage="1"/>
  </sheetPr>
  <dimension ref="A1:L29"/>
  <sheetViews>
    <sheetView showZeros="0" tabSelected="1" showRuler="0" topLeftCell="A2" zoomScaleNormal="100" zoomScalePageLayoutView="70" workbookViewId="0">
      <selection activeCell="B17" sqref="B17"/>
    </sheetView>
  </sheetViews>
  <sheetFormatPr defaultColWidth="9.19921875" defaultRowHeight="12.4" x14ac:dyDescent="0.3"/>
  <cols>
    <col min="1" max="1" width="5.73046875" style="5" customWidth="1"/>
    <col min="2" max="2" width="10.73046875" style="5" customWidth="1"/>
    <col min="3" max="3" width="9.9296875" style="5" bestFit="1" customWidth="1"/>
    <col min="4" max="4" width="10.19921875" style="5" customWidth="1"/>
    <col min="5" max="5" width="10" style="5" customWidth="1"/>
    <col min="6" max="6" width="10.265625" style="5" customWidth="1"/>
    <col min="7" max="7" width="10.53125" style="5" customWidth="1"/>
    <col min="8" max="8" width="7" style="5" customWidth="1"/>
    <col min="9" max="9" width="7.46484375" style="5" customWidth="1"/>
    <col min="10" max="10" width="5.73046875" style="5" customWidth="1"/>
    <col min="11" max="11" width="7.6640625" style="30" customWidth="1"/>
    <col min="12" max="12" width="8.73046875" style="5" customWidth="1"/>
    <col min="13" max="13" width="7.265625" style="5" customWidth="1"/>
    <col min="14" max="16384" width="9.19921875" style="5"/>
  </cols>
  <sheetData>
    <row r="1" spans="1:12" ht="22.5" customHeight="1" thickBot="1" x14ac:dyDescent="0.4">
      <c r="A1" s="154" t="s">
        <v>2</v>
      </c>
      <c r="F1" s="102"/>
      <c r="H1" s="155"/>
      <c r="I1" s="156" t="s">
        <v>61</v>
      </c>
      <c r="J1" s="157"/>
      <c r="K1" s="158"/>
      <c r="L1" s="278"/>
    </row>
    <row r="2" spans="1:12" ht="24" customHeight="1" thickBot="1" x14ac:dyDescent="0.35">
      <c r="A2" s="6" t="s">
        <v>3</v>
      </c>
      <c r="H2" s="155"/>
      <c r="I2" s="156" t="s">
        <v>60</v>
      </c>
      <c r="J2" s="157"/>
      <c r="K2" s="158"/>
      <c r="L2" s="278"/>
    </row>
    <row r="3" spans="1:12" ht="24" customHeight="1" thickBot="1" x14ac:dyDescent="0.35">
      <c r="A3" s="160" t="s">
        <v>4</v>
      </c>
      <c r="B3" s="160"/>
      <c r="C3" s="301"/>
      <c r="D3" s="301"/>
      <c r="E3" s="279"/>
      <c r="F3" s="279"/>
      <c r="H3" s="155"/>
      <c r="I3" s="156" t="s">
        <v>10</v>
      </c>
      <c r="J3" s="157"/>
      <c r="K3" s="158"/>
      <c r="L3" s="278"/>
    </row>
    <row r="4" spans="1:12" ht="24" customHeight="1" thickBot="1" x14ac:dyDescent="0.35">
      <c r="A4" s="136" t="s">
        <v>5</v>
      </c>
      <c r="B4" s="136"/>
      <c r="C4" s="300"/>
      <c r="D4" s="300"/>
      <c r="E4" s="300"/>
      <c r="F4" s="300"/>
      <c r="H4" s="155"/>
      <c r="I4" s="156" t="s">
        <v>11</v>
      </c>
      <c r="J4" s="162"/>
      <c r="K4" s="158"/>
      <c r="L4" s="278"/>
    </row>
    <row r="5" spans="1:12" s="113" customFormat="1" ht="15.75" customHeight="1" thickBot="1" x14ac:dyDescent="0.35">
      <c r="A5" s="136" t="s">
        <v>8</v>
      </c>
      <c r="B5" s="136"/>
      <c r="C5" s="300"/>
      <c r="D5" s="300"/>
      <c r="E5" s="300"/>
      <c r="F5" s="300"/>
      <c r="K5" s="30"/>
    </row>
    <row r="6" spans="1:12" s="113" customFormat="1" ht="17.2" customHeight="1" thickBot="1" x14ac:dyDescent="0.35">
      <c r="A6" s="136" t="s">
        <v>20</v>
      </c>
      <c r="B6" s="136"/>
      <c r="C6" s="280"/>
      <c r="D6" s="280"/>
      <c r="E6" s="280"/>
      <c r="F6" s="280"/>
      <c r="J6" s="163" t="s">
        <v>9</v>
      </c>
      <c r="K6" s="31"/>
      <c r="L6" s="281"/>
    </row>
    <row r="7" spans="1:12" s="113" customFormat="1" ht="17.2" customHeight="1" x14ac:dyDescent="0.3">
      <c r="A7" s="160" t="s">
        <v>0</v>
      </c>
      <c r="B7" s="160"/>
      <c r="C7" s="300"/>
      <c r="D7" s="300"/>
      <c r="E7" s="300"/>
      <c r="F7" s="300"/>
      <c r="K7" s="30"/>
    </row>
    <row r="8" spans="1:12" s="113" customFormat="1" ht="17.2" customHeight="1" x14ac:dyDescent="0.3">
      <c r="A8" s="136" t="s">
        <v>6</v>
      </c>
      <c r="B8" s="136"/>
      <c r="C8" s="300"/>
      <c r="D8" s="300"/>
      <c r="E8" s="300"/>
      <c r="F8" s="300"/>
      <c r="K8" s="30"/>
    </row>
    <row r="9" spans="1:12" s="113" customFormat="1" ht="17.2" customHeight="1" x14ac:dyDescent="0.3">
      <c r="A9" s="136" t="s">
        <v>7</v>
      </c>
      <c r="B9" s="136"/>
      <c r="C9" s="300"/>
      <c r="D9" s="300"/>
      <c r="E9" s="300"/>
      <c r="F9" s="300"/>
      <c r="K9" s="30"/>
    </row>
    <row r="10" spans="1:12" s="113" customFormat="1" ht="17.2" customHeight="1" thickBot="1" x14ac:dyDescent="0.35">
      <c r="C10" s="282"/>
      <c r="D10" s="282"/>
      <c r="E10" s="282"/>
      <c r="F10" s="282"/>
      <c r="K10" s="30"/>
    </row>
    <row r="11" spans="1:12" s="113" customFormat="1" ht="17.2" customHeight="1" thickBot="1" x14ac:dyDescent="0.35">
      <c r="C11" s="282"/>
      <c r="D11" s="282"/>
      <c r="E11" s="282"/>
      <c r="F11" s="282"/>
      <c r="H11" s="302" t="s">
        <v>16</v>
      </c>
      <c r="I11" s="303"/>
      <c r="J11" s="304" t="s">
        <v>17</v>
      </c>
      <c r="K11" s="305"/>
      <c r="L11" s="306"/>
    </row>
    <row r="12" spans="1:12" ht="34.5" customHeight="1" x14ac:dyDescent="0.3">
      <c r="A12" s="307" t="s">
        <v>155</v>
      </c>
      <c r="B12" s="311" t="s">
        <v>156</v>
      </c>
      <c r="C12" s="312"/>
      <c r="D12" s="312"/>
      <c r="E12" s="312"/>
      <c r="F12" s="312"/>
      <c r="G12" s="313"/>
      <c r="H12" s="320"/>
      <c r="I12" s="321"/>
      <c r="J12" s="326" t="s">
        <v>157</v>
      </c>
      <c r="K12" s="329">
        <f>SUM(B17:G17)/6</f>
        <v>0</v>
      </c>
      <c r="L12" s="332">
        <f>ROUND(K12*0.6,3)</f>
        <v>0</v>
      </c>
    </row>
    <row r="13" spans="1:12" ht="31.5" customHeight="1" x14ac:dyDescent="0.3">
      <c r="A13" s="308"/>
      <c r="B13" s="314"/>
      <c r="C13" s="315"/>
      <c r="D13" s="315"/>
      <c r="E13" s="315"/>
      <c r="F13" s="315"/>
      <c r="G13" s="316"/>
      <c r="H13" s="322"/>
      <c r="I13" s="323"/>
      <c r="J13" s="327"/>
      <c r="K13" s="330"/>
      <c r="L13" s="333"/>
    </row>
    <row r="14" spans="1:12" ht="38.25" customHeight="1" x14ac:dyDescent="0.3">
      <c r="A14" s="308"/>
      <c r="B14" s="314"/>
      <c r="C14" s="315"/>
      <c r="D14" s="315"/>
      <c r="E14" s="315"/>
      <c r="F14" s="315"/>
      <c r="G14" s="316"/>
      <c r="H14" s="322"/>
      <c r="I14" s="323"/>
      <c r="J14" s="327"/>
      <c r="K14" s="330"/>
      <c r="L14" s="333"/>
    </row>
    <row r="15" spans="1:12" ht="70.5" customHeight="1" thickBot="1" x14ac:dyDescent="0.35">
      <c r="A15" s="308"/>
      <c r="B15" s="317"/>
      <c r="C15" s="318"/>
      <c r="D15" s="318"/>
      <c r="E15" s="318"/>
      <c r="F15" s="318"/>
      <c r="G15" s="319"/>
      <c r="H15" s="322"/>
      <c r="I15" s="323"/>
      <c r="J15" s="327"/>
      <c r="K15" s="330"/>
      <c r="L15" s="333"/>
    </row>
    <row r="16" spans="1:12" ht="29" customHeight="1" thickBot="1" x14ac:dyDescent="0.4">
      <c r="A16" s="309"/>
      <c r="B16" s="283" t="s">
        <v>158</v>
      </c>
      <c r="C16" s="284" t="s">
        <v>159</v>
      </c>
      <c r="D16" s="285" t="s">
        <v>160</v>
      </c>
      <c r="E16" s="284" t="s">
        <v>161</v>
      </c>
      <c r="F16" s="284" t="s">
        <v>162</v>
      </c>
      <c r="G16" s="286" t="s">
        <v>163</v>
      </c>
      <c r="H16" s="322"/>
      <c r="I16" s="323"/>
      <c r="J16" s="327"/>
      <c r="K16" s="330"/>
      <c r="L16" s="333"/>
    </row>
    <row r="17" spans="1:12" ht="30" customHeight="1" thickBot="1" x14ac:dyDescent="0.35">
      <c r="A17" s="310"/>
      <c r="B17" s="287"/>
      <c r="C17" s="288">
        <v>0</v>
      </c>
      <c r="D17" s="288"/>
      <c r="E17" s="288"/>
      <c r="F17" s="288"/>
      <c r="G17" s="289"/>
      <c r="H17" s="324"/>
      <c r="I17" s="325"/>
      <c r="J17" s="328"/>
      <c r="K17" s="331"/>
      <c r="L17" s="334"/>
    </row>
    <row r="18" spans="1:12" ht="47.25" customHeight="1" x14ac:dyDescent="0.3">
      <c r="A18" s="337" t="s">
        <v>12</v>
      </c>
      <c r="B18" s="340" t="s">
        <v>164</v>
      </c>
      <c r="C18" s="340"/>
      <c r="D18" s="340"/>
      <c r="E18" s="340"/>
      <c r="F18" s="340"/>
      <c r="G18" s="340"/>
      <c r="H18" s="343"/>
      <c r="I18" s="344"/>
      <c r="J18" s="349" t="s">
        <v>1</v>
      </c>
      <c r="K18" s="352">
        <v>0</v>
      </c>
      <c r="L18" s="332">
        <f>IF(K18-K21 &gt;=0, (ROUND((K18-K21)*0.25,3)),0.00000000001)</f>
        <v>0</v>
      </c>
    </row>
    <row r="19" spans="1:12" ht="18.75" customHeight="1" x14ac:dyDescent="0.3">
      <c r="A19" s="338"/>
      <c r="B19" s="341"/>
      <c r="C19" s="341"/>
      <c r="D19" s="341"/>
      <c r="E19" s="341"/>
      <c r="F19" s="341"/>
      <c r="G19" s="341"/>
      <c r="H19" s="345"/>
      <c r="I19" s="346"/>
      <c r="J19" s="350"/>
      <c r="K19" s="353"/>
      <c r="L19" s="333"/>
    </row>
    <row r="20" spans="1:12" ht="13.5" customHeight="1" thickBot="1" x14ac:dyDescent="0.35">
      <c r="A20" s="338"/>
      <c r="B20" s="342"/>
      <c r="C20" s="342"/>
      <c r="D20" s="342"/>
      <c r="E20" s="342"/>
      <c r="F20" s="342"/>
      <c r="G20" s="341"/>
      <c r="H20" s="345"/>
      <c r="I20" s="346"/>
      <c r="J20" s="350"/>
      <c r="K20" s="353"/>
      <c r="L20" s="333"/>
    </row>
    <row r="21" spans="1:12" ht="28.25" customHeight="1" thickBot="1" x14ac:dyDescent="0.35">
      <c r="A21" s="339"/>
      <c r="B21" s="290" t="s">
        <v>165</v>
      </c>
      <c r="C21" s="291">
        <v>0</v>
      </c>
      <c r="D21" s="291"/>
      <c r="E21" s="291"/>
      <c r="F21" s="291"/>
      <c r="G21" s="291"/>
      <c r="H21" s="347"/>
      <c r="I21" s="348"/>
      <c r="J21" s="351"/>
      <c r="K21" s="292">
        <f>SUM(C21:G21)</f>
        <v>0</v>
      </c>
      <c r="L21" s="354"/>
    </row>
    <row r="22" spans="1:12" ht="87.5" customHeight="1" thickBot="1" x14ac:dyDescent="0.35">
      <c r="A22" s="337" t="s">
        <v>13</v>
      </c>
      <c r="B22" s="340" t="s">
        <v>166</v>
      </c>
      <c r="C22" s="355"/>
      <c r="D22" s="355"/>
      <c r="E22" s="355"/>
      <c r="F22" s="355"/>
      <c r="G22" s="356"/>
      <c r="H22" s="357"/>
      <c r="I22" s="358"/>
      <c r="J22" s="327" t="s">
        <v>167</v>
      </c>
      <c r="K22" s="293">
        <v>0</v>
      </c>
      <c r="L22" s="333">
        <f>IF((K22-K23)&gt;=0,(ROUND((K22-K23)*0.15,3)),0.000000001)</f>
        <v>0</v>
      </c>
    </row>
    <row r="23" spans="1:12" ht="28.25" customHeight="1" thickBot="1" x14ac:dyDescent="0.35">
      <c r="A23" s="339"/>
      <c r="B23" s="294" t="s">
        <v>165</v>
      </c>
      <c r="C23" s="291">
        <v>0</v>
      </c>
      <c r="D23" s="291">
        <v>0</v>
      </c>
      <c r="E23" s="291">
        <v>0</v>
      </c>
      <c r="F23" s="291"/>
      <c r="G23" s="291"/>
      <c r="H23" s="359"/>
      <c r="I23" s="360"/>
      <c r="J23" s="361"/>
      <c r="K23" s="292">
        <f>SUM(C23:G23)</f>
        <v>0</v>
      </c>
      <c r="L23" s="354"/>
    </row>
    <row r="24" spans="1:12" ht="13.15" thickBot="1" x14ac:dyDescent="0.4">
      <c r="A24" s="21"/>
      <c r="B24" s="21"/>
      <c r="C24" s="21"/>
      <c r="D24" s="21"/>
      <c r="E24" s="21"/>
      <c r="F24" s="21"/>
      <c r="G24" s="21"/>
      <c r="H24" s="21"/>
    </row>
    <row r="25" spans="1:12" ht="30" customHeight="1" thickBot="1" x14ac:dyDescent="0.35">
      <c r="I25" s="22" t="s">
        <v>3</v>
      </c>
      <c r="J25" s="23"/>
      <c r="K25" s="335">
        <f>SUM(L12:L22)</f>
        <v>0</v>
      </c>
      <c r="L25" s="336"/>
    </row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>
      <c r="A29" s="7" t="s">
        <v>18</v>
      </c>
      <c r="B29" s="58"/>
      <c r="C29" s="295"/>
      <c r="D29" s="295"/>
      <c r="E29" s="295"/>
      <c r="H29" s="7" t="s">
        <v>19</v>
      </c>
      <c r="I29" s="7"/>
      <c r="J29" s="7"/>
      <c r="K29" s="103"/>
      <c r="L29" s="7"/>
    </row>
  </sheetData>
  <mergeCells count="26">
    <mergeCell ref="K25:L25"/>
    <mergeCell ref="A18:A21"/>
    <mergeCell ref="B18:G20"/>
    <mergeCell ref="H18:I21"/>
    <mergeCell ref="J18:J21"/>
    <mergeCell ref="K18:K20"/>
    <mergeCell ref="L18:L21"/>
    <mergeCell ref="A22:A23"/>
    <mergeCell ref="B22:G22"/>
    <mergeCell ref="H22:I23"/>
    <mergeCell ref="J22:J23"/>
    <mergeCell ref="L22:L23"/>
    <mergeCell ref="H11:I11"/>
    <mergeCell ref="J11:L11"/>
    <mergeCell ref="A12:A17"/>
    <mergeCell ref="B12:G15"/>
    <mergeCell ref="H12:I17"/>
    <mergeCell ref="J12:J17"/>
    <mergeCell ref="K12:K17"/>
    <mergeCell ref="L12:L17"/>
    <mergeCell ref="C9:F9"/>
    <mergeCell ref="C3:D3"/>
    <mergeCell ref="C4:F4"/>
    <mergeCell ref="C5:F5"/>
    <mergeCell ref="C7:F7"/>
    <mergeCell ref="C8:F8"/>
  </mergeCells>
  <pageMargins left="0.78740157480314965" right="0.15748031496062992" top="0.98425196850393704" bottom="0.39370078740157483" header="0.43307086614173229" footer="0.19685039370078741"/>
  <pageSetup paperSize="9" scale="90" orientation="portrait" r:id="rId1"/>
  <headerFooter alignWithMargins="0">
    <oddHeader>&amp;L&amp;G&amp;C&amp;"Verdana,Normal"&amp;12PROTOKOLL FÖR INDIVIDUELL 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>
    <pageSetUpPr fitToPage="1"/>
  </sheetPr>
  <dimension ref="A1:M33"/>
  <sheetViews>
    <sheetView showZeros="0" view="pageLayout" zoomScaleNormal="100" workbookViewId="0">
      <selection activeCell="A2" sqref="A2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0.86328125" style="113" customWidth="1"/>
    <col min="8" max="8" width="7" style="113" customWidth="1"/>
    <col min="9" max="9" width="3" style="113" customWidth="1"/>
    <col min="10" max="10" width="6.3984375" style="113" customWidth="1"/>
    <col min="11" max="11" width="7.265625" style="113" customWidth="1"/>
    <col min="12" max="12" width="10.59765625" style="113" customWidth="1"/>
    <col min="13" max="13" width="7.265625" style="113" customWidth="1"/>
    <col min="14" max="16384" width="9.1328125" style="113"/>
  </cols>
  <sheetData>
    <row r="1" spans="1:12" ht="6" customHeight="1" thickBot="1" x14ac:dyDescent="0.35"/>
    <row r="2" spans="1:12" ht="24" customHeight="1" thickBot="1" x14ac:dyDescent="0.4">
      <c r="A2" s="154" t="s">
        <v>172</v>
      </c>
      <c r="H2" s="155"/>
      <c r="I2" s="156" t="s">
        <v>61</v>
      </c>
      <c r="J2" s="157"/>
      <c r="K2" s="158"/>
      <c r="L2" s="158"/>
    </row>
    <row r="3" spans="1:12" ht="24" customHeight="1" thickBot="1" x14ac:dyDescent="0.35">
      <c r="A3" s="159" t="s">
        <v>129</v>
      </c>
      <c r="H3" s="155"/>
      <c r="I3" s="156" t="s">
        <v>60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55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65"/>
      <c r="D5" s="365"/>
      <c r="E5" s="365"/>
      <c r="F5" s="365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65"/>
      <c r="D6" s="365"/>
      <c r="E6" s="365"/>
      <c r="F6" s="365"/>
      <c r="K6" s="30"/>
    </row>
    <row r="7" spans="1:12" ht="17.100000000000001" customHeight="1" thickBot="1" x14ac:dyDescent="0.35">
      <c r="A7" s="136" t="s">
        <v>20</v>
      </c>
      <c r="B7" s="136"/>
      <c r="C7" s="136"/>
      <c r="D7" s="136"/>
      <c r="E7" s="136"/>
      <c r="F7" s="136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65"/>
      <c r="D8" s="365"/>
      <c r="E8" s="365"/>
      <c r="F8" s="365"/>
    </row>
    <row r="9" spans="1:12" ht="17.100000000000001" customHeight="1" x14ac:dyDescent="0.3">
      <c r="A9" s="136" t="s">
        <v>6</v>
      </c>
      <c r="B9" s="136"/>
      <c r="C9" s="365"/>
      <c r="D9" s="365"/>
      <c r="E9" s="365"/>
      <c r="F9" s="365"/>
    </row>
    <row r="10" spans="1:12" ht="17.100000000000001" customHeight="1" x14ac:dyDescent="0.3">
      <c r="A10" s="136" t="s">
        <v>7</v>
      </c>
      <c r="B10" s="136"/>
      <c r="C10" s="365"/>
      <c r="D10" s="365"/>
      <c r="E10" s="365"/>
      <c r="F10" s="365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194"/>
      <c r="B14" s="136"/>
      <c r="C14" s="195"/>
      <c r="D14" s="173"/>
      <c r="E14" s="226" t="s">
        <v>16</v>
      </c>
      <c r="F14" s="197"/>
      <c r="G14" s="197"/>
      <c r="H14" s="197"/>
      <c r="I14" s="136"/>
      <c r="J14" s="136"/>
      <c r="K14" s="173"/>
      <c r="L14" s="198" t="s">
        <v>21</v>
      </c>
    </row>
    <row r="15" spans="1:12" ht="20.100000000000001" customHeight="1" x14ac:dyDescent="0.3">
      <c r="A15" s="220" t="s">
        <v>22</v>
      </c>
      <c r="B15" s="187"/>
      <c r="C15" s="196"/>
      <c r="D15" s="199"/>
      <c r="E15" s="227"/>
      <c r="F15" s="363"/>
      <c r="G15" s="363"/>
      <c r="H15" s="363"/>
      <c r="I15" s="363"/>
      <c r="J15" s="363"/>
      <c r="K15" s="364"/>
      <c r="L15" s="258"/>
    </row>
    <row r="16" spans="1:12" ht="20.100000000000001" customHeight="1" x14ac:dyDescent="0.3">
      <c r="A16" s="220" t="s">
        <v>23</v>
      </c>
      <c r="B16" s="187"/>
      <c r="C16" s="196"/>
      <c r="D16" s="199"/>
      <c r="E16" s="227"/>
      <c r="F16" s="363"/>
      <c r="G16" s="363"/>
      <c r="H16" s="363"/>
      <c r="I16" s="363"/>
      <c r="J16" s="363"/>
      <c r="K16" s="364"/>
      <c r="L16" s="258"/>
    </row>
    <row r="17" spans="1:13" ht="20.100000000000001" customHeight="1" x14ac:dyDescent="0.3">
      <c r="A17" s="218" t="s">
        <v>24</v>
      </c>
      <c r="B17" s="219"/>
      <c r="C17" s="196"/>
      <c r="D17" s="199"/>
      <c r="E17" s="227"/>
      <c r="F17" s="363"/>
      <c r="G17" s="363"/>
      <c r="H17" s="363"/>
      <c r="I17" s="363"/>
      <c r="J17" s="363"/>
      <c r="K17" s="364"/>
      <c r="L17" s="258"/>
    </row>
    <row r="18" spans="1:13" ht="20.100000000000001" customHeight="1" x14ac:dyDescent="0.3">
      <c r="A18" s="220" t="s">
        <v>25</v>
      </c>
      <c r="B18" s="187"/>
      <c r="C18" s="196"/>
      <c r="D18" s="199"/>
      <c r="E18" s="227"/>
      <c r="F18" s="363"/>
      <c r="G18" s="363"/>
      <c r="H18" s="363"/>
      <c r="I18" s="363"/>
      <c r="J18" s="363"/>
      <c r="K18" s="364"/>
      <c r="L18" s="258"/>
    </row>
    <row r="19" spans="1:13" ht="20.100000000000001" customHeight="1" x14ac:dyDescent="0.3">
      <c r="A19" s="220" t="s">
        <v>182</v>
      </c>
      <c r="B19" s="187"/>
      <c r="C19" s="187"/>
      <c r="D19" s="187"/>
      <c r="E19" s="366"/>
      <c r="F19" s="366"/>
      <c r="G19" s="366"/>
      <c r="H19" s="366"/>
      <c r="I19" s="366"/>
      <c r="J19" s="366"/>
      <c r="K19" s="367"/>
      <c r="L19" s="258"/>
    </row>
    <row r="20" spans="1:13" ht="20.100000000000001" customHeight="1" x14ac:dyDescent="0.3">
      <c r="A20" s="181" t="s">
        <v>26</v>
      </c>
      <c r="B20" s="182"/>
      <c r="C20" s="182"/>
      <c r="D20" s="200"/>
      <c r="E20" s="362"/>
      <c r="F20" s="363"/>
      <c r="G20" s="363"/>
      <c r="H20" s="363"/>
      <c r="I20" s="363"/>
      <c r="J20" s="363"/>
      <c r="K20" s="364"/>
      <c r="L20" s="258"/>
    </row>
    <row r="21" spans="1:13" ht="20.100000000000001" customHeight="1" x14ac:dyDescent="0.3">
      <c r="A21" s="181" t="s">
        <v>183</v>
      </c>
      <c r="B21" s="182"/>
      <c r="C21" s="182"/>
      <c r="D21" s="182"/>
      <c r="E21" s="183"/>
      <c r="F21" s="197"/>
      <c r="G21" s="363"/>
      <c r="H21" s="363"/>
      <c r="I21" s="363"/>
      <c r="J21" s="363"/>
      <c r="K21" s="364"/>
      <c r="L21" s="258"/>
    </row>
    <row r="22" spans="1:13" ht="20.100000000000001" customHeight="1" x14ac:dyDescent="0.3">
      <c r="K22" s="140"/>
      <c r="L22" s="140"/>
    </row>
    <row r="23" spans="1:13" ht="15.75" customHeight="1" x14ac:dyDescent="0.3">
      <c r="I23" s="115"/>
      <c r="J23" s="201"/>
      <c r="K23" s="115" t="s">
        <v>27</v>
      </c>
      <c r="L23" s="198">
        <f>SUM(L15:L21)</f>
        <v>0</v>
      </c>
    </row>
    <row r="24" spans="1:13" ht="18.75" customHeight="1" x14ac:dyDescent="0.3">
      <c r="K24" s="115" t="s">
        <v>28</v>
      </c>
      <c r="L24" s="201"/>
    </row>
    <row r="25" spans="1:13" ht="18.75" customHeight="1" thickBot="1" x14ac:dyDescent="0.35">
      <c r="F25" s="126"/>
      <c r="I25" s="115"/>
      <c r="J25" s="202"/>
    </row>
    <row r="26" spans="1:13" s="179" customFormat="1" ht="21.75" customHeight="1" thickBot="1" x14ac:dyDescent="0.4">
      <c r="H26" s="203"/>
      <c r="I26" s="123" t="s">
        <v>29</v>
      </c>
      <c r="J26" s="204"/>
      <c r="K26" s="205"/>
      <c r="L26" s="206">
        <f>ROUND(L23/7,3)</f>
        <v>0</v>
      </c>
      <c r="M26" s="207"/>
    </row>
    <row r="27" spans="1:13" ht="18" customHeight="1" x14ac:dyDescent="0.3">
      <c r="F27" s="118"/>
      <c r="H27" s="117"/>
      <c r="I27" s="117"/>
      <c r="J27" s="116"/>
      <c r="K27" s="115"/>
      <c r="L27" s="208"/>
    </row>
    <row r="28" spans="1:13" ht="18" customHeight="1" x14ac:dyDescent="0.3">
      <c r="F28" s="118"/>
      <c r="H28" s="117"/>
      <c r="I28" s="117"/>
      <c r="J28" s="116"/>
      <c r="K28" s="115"/>
      <c r="L28" s="208"/>
    </row>
    <row r="29" spans="1:13" ht="18" customHeight="1" x14ac:dyDescent="0.3">
      <c r="F29" s="118"/>
      <c r="H29" s="117"/>
      <c r="I29" s="117"/>
      <c r="J29" s="116"/>
      <c r="K29" s="115"/>
      <c r="L29" s="208"/>
    </row>
    <row r="30" spans="1:13" ht="18" customHeight="1" x14ac:dyDescent="0.3">
      <c r="F30" s="118"/>
      <c r="H30" s="117"/>
      <c r="I30" s="117"/>
      <c r="J30" s="116"/>
      <c r="K30" s="115"/>
      <c r="L30" s="208"/>
    </row>
    <row r="31" spans="1:13" ht="18" customHeight="1" x14ac:dyDescent="0.3">
      <c r="F31" s="118"/>
      <c r="H31" s="117"/>
      <c r="I31" s="117"/>
      <c r="J31" s="116"/>
      <c r="K31" s="115"/>
      <c r="L31" s="208"/>
    </row>
    <row r="32" spans="1:13" ht="18" customHeight="1" x14ac:dyDescent="0.3">
      <c r="A32" s="160" t="s">
        <v>18</v>
      </c>
      <c r="B32" s="193"/>
      <c r="C32" s="193"/>
      <c r="D32" s="193"/>
      <c r="E32" s="193"/>
      <c r="F32" s="118"/>
      <c r="H32" s="160" t="s">
        <v>30</v>
      </c>
      <c r="I32" s="160"/>
      <c r="J32" s="160"/>
      <c r="K32" s="160"/>
      <c r="L32" s="160"/>
    </row>
    <row r="33" spans="6:12" ht="18" customHeight="1" x14ac:dyDescent="0.3">
      <c r="F33" s="118"/>
      <c r="H33" s="117"/>
      <c r="I33" s="117"/>
      <c r="J33" s="116"/>
      <c r="K33" s="115"/>
      <c r="L33" s="208"/>
    </row>
  </sheetData>
  <mergeCells count="12">
    <mergeCell ref="E20:K20"/>
    <mergeCell ref="G21:K21"/>
    <mergeCell ref="C5:F5"/>
    <mergeCell ref="C6:F6"/>
    <mergeCell ref="C8:F8"/>
    <mergeCell ref="C9:F9"/>
    <mergeCell ref="C10:F10"/>
    <mergeCell ref="F15:K15"/>
    <mergeCell ref="F16:K16"/>
    <mergeCell ref="F17:K17"/>
    <mergeCell ref="F18:K18"/>
    <mergeCell ref="E19:K1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L33"/>
  <sheetViews>
    <sheetView showZeros="0" view="pageLayout" zoomScaleNormal="100" zoomScaleSheetLayoutView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173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4" t="s">
        <v>129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71"/>
      <c r="D5" s="371"/>
      <c r="E5" s="371"/>
      <c r="F5" s="371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71"/>
      <c r="D6" s="371"/>
      <c r="E6" s="371"/>
      <c r="F6" s="371"/>
      <c r="K6" s="30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2"/>
      <c r="D8" s="372"/>
      <c r="E8" s="372"/>
      <c r="F8" s="372"/>
    </row>
    <row r="9" spans="1:12" ht="17.100000000000001" customHeight="1" x14ac:dyDescent="0.3">
      <c r="A9" s="11" t="s">
        <v>6</v>
      </c>
      <c r="B9" s="11"/>
      <c r="C9" s="371"/>
      <c r="D9" s="371"/>
      <c r="E9" s="371"/>
      <c r="F9" s="371"/>
    </row>
    <row r="10" spans="1:12" ht="17.100000000000001" customHeight="1" x14ac:dyDescent="0.3">
      <c r="A10" s="11" t="s">
        <v>7</v>
      </c>
      <c r="B10" s="11"/>
      <c r="C10" s="371"/>
      <c r="D10" s="371"/>
      <c r="E10" s="371"/>
      <c r="F10" s="371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99"/>
      <c r="B14" s="11"/>
      <c r="C14" s="100"/>
      <c r="D14" s="11"/>
      <c r="E14" s="101"/>
      <c r="F14" s="11" t="s">
        <v>16</v>
      </c>
      <c r="G14" s="33"/>
      <c r="H14" s="33"/>
      <c r="I14" s="33"/>
      <c r="J14" s="11"/>
      <c r="K14" s="34"/>
      <c r="L14" s="35" t="s">
        <v>21</v>
      </c>
    </row>
    <row r="15" spans="1:12" ht="20.100000000000001" customHeight="1" x14ac:dyDescent="0.3">
      <c r="A15" s="224" t="s">
        <v>22</v>
      </c>
      <c r="B15" s="88"/>
      <c r="C15" s="106"/>
      <c r="D15" s="106"/>
      <c r="E15" s="34"/>
      <c r="F15" s="33"/>
      <c r="G15" s="33"/>
      <c r="H15" s="33"/>
      <c r="I15" s="33"/>
      <c r="J15" s="11"/>
      <c r="K15" s="36"/>
      <c r="L15" s="259"/>
    </row>
    <row r="16" spans="1:12" ht="20.100000000000001" customHeight="1" x14ac:dyDescent="0.3">
      <c r="A16" s="224" t="s">
        <v>23</v>
      </c>
      <c r="B16" s="88"/>
      <c r="C16" s="106"/>
      <c r="D16" s="106"/>
      <c r="E16" s="34"/>
      <c r="F16" s="33"/>
      <c r="G16" s="33"/>
      <c r="H16" s="33"/>
      <c r="I16" s="33"/>
      <c r="J16" s="11"/>
      <c r="K16" s="26"/>
      <c r="L16" s="259"/>
    </row>
    <row r="17" spans="1:12" ht="20.100000000000001" customHeight="1" x14ac:dyDescent="0.3">
      <c r="A17" s="221" t="s">
        <v>24</v>
      </c>
      <c r="B17" s="222"/>
      <c r="C17" s="106"/>
      <c r="D17" s="106"/>
      <c r="E17" s="34"/>
      <c r="F17" s="33"/>
      <c r="G17" s="33"/>
      <c r="H17" s="33"/>
      <c r="I17" s="33"/>
      <c r="J17" s="11"/>
      <c r="K17" s="26"/>
      <c r="L17" s="259"/>
    </row>
    <row r="18" spans="1:12" ht="20.100000000000001" customHeight="1" x14ac:dyDescent="0.3">
      <c r="A18" s="224" t="s">
        <v>31</v>
      </c>
      <c r="B18" s="88"/>
      <c r="C18" s="106"/>
      <c r="D18" s="106"/>
      <c r="E18" s="34"/>
      <c r="F18" s="33"/>
      <c r="G18" s="33"/>
      <c r="H18" s="33"/>
      <c r="I18" s="33"/>
      <c r="J18" s="11"/>
      <c r="K18" s="26"/>
      <c r="L18" s="259"/>
    </row>
    <row r="19" spans="1:12" ht="20.100000000000001" customHeight="1" x14ac:dyDescent="0.3">
      <c r="A19" s="224" t="s">
        <v>32</v>
      </c>
      <c r="B19" s="88"/>
      <c r="C19" s="106"/>
      <c r="D19" s="106"/>
      <c r="E19" s="34"/>
      <c r="F19" s="33"/>
      <c r="G19" s="33"/>
      <c r="H19" s="33"/>
      <c r="I19" s="33"/>
      <c r="J19" s="11"/>
      <c r="K19" s="26"/>
      <c r="L19" s="259"/>
    </row>
    <row r="20" spans="1:12" ht="20.100000000000001" customHeight="1" x14ac:dyDescent="0.3">
      <c r="A20" s="224" t="s">
        <v>33</v>
      </c>
      <c r="B20" s="88"/>
      <c r="C20" s="106"/>
      <c r="D20" s="106"/>
      <c r="E20" s="34"/>
      <c r="F20" s="33"/>
      <c r="G20" s="33"/>
      <c r="H20" s="33"/>
      <c r="I20" s="33"/>
      <c r="J20" s="11"/>
      <c r="K20" s="26"/>
      <c r="L20" s="259"/>
    </row>
    <row r="21" spans="1:12" ht="20.100000000000001" customHeight="1" x14ac:dyDescent="0.3">
      <c r="A21" s="224" t="s">
        <v>25</v>
      </c>
      <c r="B21" s="88"/>
      <c r="C21" s="106"/>
      <c r="D21" s="106"/>
      <c r="E21" s="34"/>
      <c r="F21" s="33"/>
      <c r="G21" s="33"/>
      <c r="H21" s="33"/>
      <c r="I21" s="33"/>
      <c r="J21" s="11"/>
      <c r="K21" s="26"/>
      <c r="L21" s="259"/>
    </row>
    <row r="22" spans="1:12" ht="20.100000000000001" customHeight="1" x14ac:dyDescent="0.3">
      <c r="A22" s="368" t="s">
        <v>168</v>
      </c>
      <c r="B22" s="369"/>
      <c r="C22" s="369"/>
      <c r="D22" s="369"/>
      <c r="E22" s="370"/>
      <c r="F22" s="33"/>
      <c r="G22" s="33"/>
      <c r="H22" s="33"/>
      <c r="I22" s="33"/>
      <c r="J22" s="11"/>
      <c r="K22" s="26"/>
      <c r="L22" s="259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27</v>
      </c>
      <c r="L24" s="35">
        <f>SUM(L15:L22)</f>
        <v>0</v>
      </c>
    </row>
    <row r="25" spans="1:12" ht="18.75" customHeight="1" x14ac:dyDescent="0.3">
      <c r="K25" s="38" t="s">
        <v>34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29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30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189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4" t="s">
        <v>129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71"/>
      <c r="D5" s="371"/>
      <c r="E5" s="371"/>
      <c r="F5" s="371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71"/>
      <c r="D6" s="371"/>
      <c r="E6" s="371"/>
      <c r="F6" s="371"/>
      <c r="K6" s="30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2"/>
      <c r="D8" s="372"/>
      <c r="E8" s="372"/>
      <c r="F8" s="372"/>
    </row>
    <row r="9" spans="1:12" ht="17.100000000000001" customHeight="1" x14ac:dyDescent="0.3">
      <c r="A9" s="11" t="s">
        <v>6</v>
      </c>
      <c r="B9" s="11"/>
      <c r="C9" s="371"/>
      <c r="D9" s="371"/>
      <c r="E9" s="371"/>
      <c r="F9" s="371"/>
    </row>
    <row r="10" spans="1:12" ht="17.100000000000001" customHeight="1" x14ac:dyDescent="0.3">
      <c r="A10" s="11" t="s">
        <v>7</v>
      </c>
      <c r="B10" s="11"/>
      <c r="C10" s="371"/>
      <c r="D10" s="371"/>
      <c r="E10" s="371"/>
      <c r="F10" s="371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99"/>
      <c r="B14" s="11"/>
      <c r="C14" s="100"/>
      <c r="D14" s="34"/>
      <c r="E14" s="106" t="s">
        <v>16</v>
      </c>
      <c r="F14" s="33"/>
      <c r="G14" s="33"/>
      <c r="H14" s="11"/>
      <c r="I14" s="33"/>
      <c r="J14" s="11"/>
      <c r="K14" s="34"/>
      <c r="L14" s="35" t="s">
        <v>21</v>
      </c>
    </row>
    <row r="15" spans="1:12" ht="19.5" customHeight="1" x14ac:dyDescent="0.3">
      <c r="A15" s="224" t="s">
        <v>22</v>
      </c>
      <c r="B15" s="88"/>
      <c r="C15" s="106"/>
      <c r="D15" s="101"/>
      <c r="E15" s="33"/>
      <c r="F15" s="33"/>
      <c r="G15" s="33"/>
      <c r="H15" s="11"/>
      <c r="I15" s="33"/>
      <c r="J15" s="11"/>
      <c r="K15" s="36"/>
      <c r="L15" s="259"/>
    </row>
    <row r="16" spans="1:12" ht="19.5" customHeight="1" x14ac:dyDescent="0.3">
      <c r="A16" s="221" t="s">
        <v>24</v>
      </c>
      <c r="B16" s="222"/>
      <c r="C16" s="106"/>
      <c r="D16" s="101"/>
      <c r="E16" s="33"/>
      <c r="F16" s="33"/>
      <c r="G16" s="33"/>
      <c r="H16" s="11"/>
      <c r="I16" s="33"/>
      <c r="J16" s="11"/>
      <c r="K16" s="26"/>
      <c r="L16" s="259"/>
    </row>
    <row r="17" spans="1:12" ht="19.5" customHeight="1" x14ac:dyDescent="0.3">
      <c r="A17" s="224" t="s">
        <v>31</v>
      </c>
      <c r="B17" s="88"/>
      <c r="C17" s="106"/>
      <c r="D17" s="101"/>
      <c r="E17" s="33"/>
      <c r="F17" s="33"/>
      <c r="G17" s="33"/>
      <c r="H17" s="11"/>
      <c r="I17" s="33"/>
      <c r="J17" s="11"/>
      <c r="K17" s="26"/>
      <c r="L17" s="259"/>
    </row>
    <row r="18" spans="1:12" ht="19.5" customHeight="1" x14ac:dyDescent="0.3">
      <c r="A18" s="224" t="s">
        <v>32</v>
      </c>
      <c r="B18" s="88"/>
      <c r="C18" s="106"/>
      <c r="D18" s="101"/>
      <c r="E18" s="33"/>
      <c r="F18" s="33"/>
      <c r="G18" s="33"/>
      <c r="H18" s="11"/>
      <c r="I18" s="33"/>
      <c r="J18" s="11"/>
      <c r="K18" s="26"/>
      <c r="L18" s="259"/>
    </row>
    <row r="19" spans="1:12" ht="19.5" customHeight="1" x14ac:dyDescent="0.3">
      <c r="A19" s="224" t="s">
        <v>33</v>
      </c>
      <c r="B19" s="88"/>
      <c r="C19" s="106"/>
      <c r="D19" s="101"/>
      <c r="E19" s="33"/>
      <c r="F19" s="33"/>
      <c r="G19" s="33"/>
      <c r="H19" s="11"/>
      <c r="I19" s="33"/>
      <c r="J19" s="11"/>
      <c r="K19" s="26"/>
      <c r="L19" s="259"/>
    </row>
    <row r="20" spans="1:12" ht="19.5" customHeight="1" x14ac:dyDescent="0.3">
      <c r="A20" s="224" t="s">
        <v>25</v>
      </c>
      <c r="B20" s="88"/>
      <c r="C20" s="106"/>
      <c r="D20" s="101"/>
      <c r="E20" s="33"/>
      <c r="F20" s="33"/>
      <c r="G20" s="33"/>
      <c r="H20" s="11"/>
      <c r="I20" s="33"/>
      <c r="J20" s="11"/>
      <c r="K20" s="26"/>
      <c r="L20" s="259"/>
    </row>
    <row r="21" spans="1:12" ht="19.5" customHeight="1" x14ac:dyDescent="0.3">
      <c r="A21" s="224" t="s">
        <v>36</v>
      </c>
      <c r="B21" s="88"/>
      <c r="C21" s="106"/>
      <c r="D21" s="101"/>
      <c r="E21" s="33"/>
      <c r="F21" s="33"/>
      <c r="G21" s="33"/>
      <c r="H21" s="11"/>
      <c r="I21" s="33"/>
      <c r="J21" s="11"/>
      <c r="K21" s="26"/>
      <c r="L21" s="259"/>
    </row>
    <row r="22" spans="1:12" ht="19.5" customHeight="1" x14ac:dyDescent="0.3">
      <c r="A22" s="224" t="s">
        <v>176</v>
      </c>
      <c r="B22" s="222"/>
      <c r="C22" s="222"/>
      <c r="D22" s="223"/>
      <c r="E22" s="33"/>
      <c r="F22" s="33"/>
      <c r="G22" s="33"/>
      <c r="H22" s="11"/>
      <c r="I22" s="33"/>
      <c r="J22" s="11"/>
      <c r="K22" s="26"/>
      <c r="L22" s="259"/>
    </row>
    <row r="23" spans="1:12" ht="20.100000000000001" customHeight="1" x14ac:dyDescent="0.3">
      <c r="A23" s="298" t="s">
        <v>174</v>
      </c>
      <c r="K23" s="37"/>
      <c r="L23" s="37"/>
    </row>
    <row r="24" spans="1:12" ht="15.75" customHeight="1" x14ac:dyDescent="0.3">
      <c r="A24" s="298" t="s">
        <v>175</v>
      </c>
      <c r="I24" s="38"/>
      <c r="J24" s="39"/>
      <c r="K24" s="38" t="s">
        <v>27</v>
      </c>
      <c r="L24" s="35">
        <f>SUM(L15:L22)</f>
        <v>0</v>
      </c>
    </row>
    <row r="25" spans="1:12" ht="18.75" customHeight="1" x14ac:dyDescent="0.3">
      <c r="K25" s="38" t="s">
        <v>34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29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30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>
    <pageSetUpPr fitToPage="1"/>
  </sheetPr>
  <dimension ref="A1:L37"/>
  <sheetViews>
    <sheetView showZeros="0" view="pageLayout" topLeftCell="A6" zoomScaleNormal="100" workbookViewId="0">
      <selection activeCell="E26" sqref="E26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9.265625" style="113" customWidth="1"/>
    <col min="8" max="8" width="7" style="113" customWidth="1"/>
    <col min="9" max="9" width="7.265625" style="113" customWidth="1"/>
    <col min="10" max="10" width="4.73046875" style="113" customWidth="1"/>
    <col min="11" max="11" width="10.265625" style="113" customWidth="1"/>
    <col min="12" max="12" width="10.73046875" style="113" customWidth="1"/>
    <col min="13" max="16384" width="9.1328125" style="113"/>
  </cols>
  <sheetData>
    <row r="1" spans="1:12" ht="6" customHeight="1" thickBot="1" x14ac:dyDescent="0.35"/>
    <row r="2" spans="1:12" ht="22.5" customHeight="1" thickBot="1" x14ac:dyDescent="0.4">
      <c r="A2" s="373" t="s">
        <v>190</v>
      </c>
      <c r="B2" s="373"/>
      <c r="C2" s="373"/>
      <c r="D2" s="373"/>
      <c r="E2" s="373"/>
      <c r="F2" s="373"/>
      <c r="H2" s="155"/>
      <c r="I2" s="156" t="s">
        <v>61</v>
      </c>
      <c r="J2" s="157"/>
      <c r="K2" s="158"/>
      <c r="L2" s="158"/>
    </row>
    <row r="3" spans="1:12" ht="24" customHeight="1" thickBot="1" x14ac:dyDescent="0.35">
      <c r="A3" s="159" t="s">
        <v>37</v>
      </c>
      <c r="H3" s="155"/>
      <c r="I3" s="156" t="s">
        <v>60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55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65"/>
      <c r="D5" s="365"/>
      <c r="E5" s="365"/>
      <c r="F5" s="365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65"/>
      <c r="D6" s="365"/>
      <c r="E6" s="365"/>
      <c r="F6" s="365"/>
      <c r="K6" s="30"/>
    </row>
    <row r="7" spans="1:12" ht="17.100000000000001" customHeight="1" thickBot="1" x14ac:dyDescent="0.35">
      <c r="A7" s="136" t="s">
        <v>20</v>
      </c>
      <c r="B7" s="136"/>
      <c r="C7" s="257"/>
      <c r="D7" s="257"/>
      <c r="E7" s="257"/>
      <c r="F7" s="257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74"/>
      <c r="D8" s="374"/>
      <c r="E8" s="374"/>
      <c r="F8" s="374"/>
    </row>
    <row r="9" spans="1:12" ht="17.100000000000001" customHeight="1" x14ac:dyDescent="0.3">
      <c r="A9" s="136" t="s">
        <v>6</v>
      </c>
      <c r="B9" s="136"/>
      <c r="C9" s="365"/>
      <c r="D9" s="365"/>
      <c r="E9" s="365"/>
      <c r="F9" s="365"/>
    </row>
    <row r="10" spans="1:12" ht="17.100000000000001" customHeight="1" x14ac:dyDescent="0.3">
      <c r="A10" s="136" t="s">
        <v>7</v>
      </c>
      <c r="B10" s="136"/>
      <c r="C10" s="365"/>
      <c r="D10" s="365"/>
      <c r="E10" s="365"/>
      <c r="F10" s="365"/>
    </row>
    <row r="11" spans="1:12" ht="33.75" customHeight="1" x14ac:dyDescent="0.3"/>
    <row r="12" spans="1:12" ht="17.100000000000001" customHeight="1" x14ac:dyDescent="0.3">
      <c r="A12" s="165" t="s">
        <v>38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7"/>
      <c r="L12" s="168"/>
    </row>
    <row r="13" spans="1:12" ht="18" customHeight="1" x14ac:dyDescent="0.3">
      <c r="A13" s="169"/>
      <c r="K13" s="115"/>
      <c r="L13" s="170"/>
    </row>
    <row r="14" spans="1:12" ht="39" customHeight="1" x14ac:dyDescent="0.3">
      <c r="A14" s="169"/>
      <c r="L14" s="171"/>
    </row>
    <row r="15" spans="1:12" ht="18" customHeight="1" x14ac:dyDescent="0.3">
      <c r="A15" s="172" t="s">
        <v>14</v>
      </c>
      <c r="B15" s="173"/>
      <c r="C15" s="172"/>
      <c r="D15" s="136"/>
      <c r="E15" s="136"/>
      <c r="F15" s="136"/>
      <c r="G15" s="136"/>
      <c r="H15" s="136"/>
      <c r="I15" s="136"/>
      <c r="J15" s="136"/>
      <c r="K15" s="174"/>
      <c r="L15" s="175"/>
    </row>
    <row r="16" spans="1:12" ht="19.5" customHeight="1" thickBot="1" x14ac:dyDescent="0.4">
      <c r="A16" s="154" t="s">
        <v>39</v>
      </c>
    </row>
    <row r="17" spans="1:12" ht="15" customHeight="1" thickBot="1" x14ac:dyDescent="0.35">
      <c r="H17" s="176"/>
      <c r="I17" s="143"/>
      <c r="K17" s="177" t="s">
        <v>40</v>
      </c>
    </row>
    <row r="18" spans="1:12" ht="15" customHeight="1" x14ac:dyDescent="0.3">
      <c r="K18" s="30"/>
    </row>
    <row r="19" spans="1:12" ht="15" customHeight="1" x14ac:dyDescent="0.3">
      <c r="K19" s="30"/>
    </row>
    <row r="20" spans="1:12" ht="15" customHeight="1" x14ac:dyDescent="0.3">
      <c r="K20" s="30"/>
    </row>
    <row r="21" spans="1:12" ht="15" customHeight="1" x14ac:dyDescent="0.3">
      <c r="K21" s="30"/>
    </row>
    <row r="23" spans="1:12" ht="21" customHeight="1" x14ac:dyDescent="0.35">
      <c r="G23" s="178"/>
      <c r="J23" s="179"/>
      <c r="K23" s="92"/>
      <c r="L23" s="180"/>
    </row>
    <row r="24" spans="1:12" ht="23.25" customHeight="1" x14ac:dyDescent="0.3">
      <c r="A24" s="159" t="s">
        <v>41</v>
      </c>
    </row>
    <row r="25" spans="1:12" s="5" customFormat="1" ht="13.5" customHeight="1" x14ac:dyDescent="0.3">
      <c r="B25" s="84" t="s">
        <v>50</v>
      </c>
      <c r="H25" s="30"/>
      <c r="I25" s="52"/>
      <c r="J25" s="85"/>
      <c r="K25" s="86"/>
    </row>
    <row r="26" spans="1:12" ht="15" customHeight="1" x14ac:dyDescent="0.3">
      <c r="B26" s="181" t="s">
        <v>42</v>
      </c>
      <c r="C26" s="182"/>
      <c r="D26" s="183"/>
      <c r="E26" s="260">
        <v>0</v>
      </c>
      <c r="F26" s="181" t="s">
        <v>43</v>
      </c>
      <c r="G26" s="183"/>
      <c r="H26" s="261">
        <v>0</v>
      </c>
      <c r="I26" s="94" t="str">
        <f>IFERROR(ROUND(E26/H26,3),"")</f>
        <v/>
      </c>
      <c r="J26" s="95"/>
      <c r="K26" s="277" t="str">
        <f>IFERROR((10-I26),"")</f>
        <v/>
      </c>
    </row>
    <row r="27" spans="1:12" ht="8.25" customHeight="1" x14ac:dyDescent="0.3">
      <c r="H27" s="30"/>
      <c r="I27" s="184"/>
      <c r="J27" s="85"/>
      <c r="K27" s="86"/>
    </row>
    <row r="28" spans="1:12" ht="12" customHeight="1" x14ac:dyDescent="0.3">
      <c r="I28" s="184"/>
      <c r="J28" s="85"/>
    </row>
    <row r="29" spans="1:12" ht="15" customHeight="1" x14ac:dyDescent="0.3">
      <c r="D29" s="185" t="s">
        <v>14</v>
      </c>
      <c r="E29" s="136"/>
      <c r="F29" s="186"/>
      <c r="G29" s="182"/>
      <c r="H29" s="182"/>
      <c r="I29" s="187"/>
      <c r="J29" s="97"/>
      <c r="K29" s="263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188" t="s">
        <v>44</v>
      </c>
      <c r="H31" s="157"/>
      <c r="I31" s="157"/>
      <c r="J31" s="189"/>
      <c r="K31" s="98" t="str">
        <f>IFERROR(K26-K29,"")</f>
        <v/>
      </c>
      <c r="L31" s="180">
        <v>1</v>
      </c>
    </row>
    <row r="32" spans="1:12" ht="11.25" customHeight="1" thickBot="1" x14ac:dyDescent="0.35"/>
    <row r="33" spans="1:12" ht="20.25" customHeight="1" thickBot="1" x14ac:dyDescent="0.35">
      <c r="I33" s="163" t="s">
        <v>45</v>
      </c>
      <c r="J33" s="190"/>
      <c r="K33" s="190"/>
      <c r="L33" s="191" t="str">
        <f>IFERROR(K31,"")</f>
        <v/>
      </c>
    </row>
    <row r="35" spans="1:12" ht="55.5" customHeight="1" x14ac:dyDescent="0.3">
      <c r="E35" s="192"/>
      <c r="F35" s="192"/>
      <c r="G35" s="192"/>
    </row>
    <row r="37" spans="1:12" x14ac:dyDescent="0.3">
      <c r="A37" s="160" t="s">
        <v>18</v>
      </c>
      <c r="B37" s="193"/>
      <c r="C37" s="193"/>
      <c r="D37" s="193"/>
      <c r="E37" s="193"/>
      <c r="H37" s="160" t="s">
        <v>30</v>
      </c>
      <c r="I37" s="160"/>
      <c r="J37" s="160"/>
      <c r="K37" s="160"/>
      <c r="L37" s="160"/>
    </row>
  </sheetData>
  <mergeCells count="6">
    <mergeCell ref="C10:F10"/>
    <mergeCell ref="A2:F2"/>
    <mergeCell ref="C5:F5"/>
    <mergeCell ref="C6:F6"/>
    <mergeCell ref="C8:F8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37"/>
  <sheetViews>
    <sheetView showZeros="0" view="pageLayout" topLeftCell="A2" zoomScaleNormal="100" workbookViewId="0">
      <selection activeCell="E18" sqref="E18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375" t="s">
        <v>188</v>
      </c>
      <c r="B2" s="375"/>
      <c r="C2" s="375"/>
      <c r="D2" s="375"/>
      <c r="E2" s="375"/>
      <c r="F2" s="375"/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37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71"/>
      <c r="D5" s="371"/>
      <c r="E5" s="371"/>
      <c r="F5" s="371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71"/>
      <c r="D6" s="371"/>
      <c r="E6" s="371"/>
      <c r="F6" s="371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2"/>
      <c r="D8" s="372"/>
      <c r="E8" s="372"/>
      <c r="F8" s="372"/>
    </row>
    <row r="9" spans="1:12" ht="17.100000000000001" customHeight="1" x14ac:dyDescent="0.3">
      <c r="A9" s="11" t="s">
        <v>6</v>
      </c>
      <c r="B9" s="11"/>
      <c r="C9" s="371"/>
      <c r="D9" s="371"/>
      <c r="E9" s="371"/>
      <c r="F9" s="371"/>
    </row>
    <row r="10" spans="1:12" ht="17.100000000000001" customHeight="1" x14ac:dyDescent="0.3">
      <c r="A10" s="11" t="s">
        <v>7</v>
      </c>
      <c r="B10" s="11"/>
      <c r="C10" s="371"/>
      <c r="D10" s="371"/>
      <c r="E10" s="371"/>
      <c r="F10" s="371"/>
    </row>
    <row r="11" spans="1:12" ht="51.75" customHeight="1" x14ac:dyDescent="0.3"/>
    <row r="12" spans="1:12" ht="17.100000000000001" customHeight="1" x14ac:dyDescent="0.3">
      <c r="A12" s="64" t="s">
        <v>38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76"/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8"/>
    </row>
    <row r="14" spans="1:12" ht="39" customHeight="1" x14ac:dyDescent="0.3">
      <c r="A14" s="379"/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1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7"/>
      <c r="L15" s="108"/>
    </row>
    <row r="16" spans="1:12" ht="19.5" customHeight="1" x14ac:dyDescent="0.35">
      <c r="A16" s="50" t="s">
        <v>39</v>
      </c>
    </row>
    <row r="17" spans="1:12" ht="15" customHeight="1" x14ac:dyDescent="0.3">
      <c r="G17" s="69"/>
      <c r="H17" s="70" t="s">
        <v>46</v>
      </c>
      <c r="I17" s="71"/>
      <c r="K17" s="72" t="s">
        <v>21</v>
      </c>
    </row>
    <row r="18" spans="1:12" ht="15" customHeight="1" x14ac:dyDescent="0.3">
      <c r="B18" s="73" t="s">
        <v>47</v>
      </c>
      <c r="C18" s="54"/>
      <c r="D18" s="55"/>
      <c r="E18" s="262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106</v>
      </c>
      <c r="C19" s="54"/>
      <c r="D19" s="55"/>
      <c r="E19" s="262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153</v>
      </c>
      <c r="C20" s="54"/>
      <c r="D20" s="55"/>
      <c r="E20" s="262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107</v>
      </c>
      <c r="C21" s="54"/>
      <c r="D21" s="55"/>
      <c r="E21" s="262">
        <f>LEN(A$13)-LEN(SUBSTITUTE(A$13,"E",""))+LEN(A$13)-LEN(SUBSTITUTE(A$13,"L",""))</f>
        <v>0</v>
      </c>
      <c r="F21" s="109" t="s">
        <v>62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48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49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41</v>
      </c>
    </row>
    <row r="25" spans="1:12" ht="13.5" customHeight="1" x14ac:dyDescent="0.3">
      <c r="B25" s="84" t="s">
        <v>50</v>
      </c>
      <c r="H25" s="30"/>
      <c r="I25" s="52"/>
      <c r="J25" s="85"/>
      <c r="K25" s="86"/>
    </row>
    <row r="26" spans="1:12" s="1" customFormat="1" ht="15" customHeight="1" x14ac:dyDescent="0.3">
      <c r="B26" s="104" t="s">
        <v>42</v>
      </c>
      <c r="C26" s="25"/>
      <c r="D26" s="105"/>
      <c r="E26" s="260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43</v>
      </c>
      <c r="G26" s="105"/>
      <c r="H26" s="93">
        <f>E22</f>
        <v>0</v>
      </c>
      <c r="I26" s="94" t="str">
        <f>IFERROR(ROUND(E26/H26,3),"-")</f>
        <v>-</v>
      </c>
      <c r="J26" s="95"/>
      <c r="K26" s="96">
        <f>IFERROR((10-I26),0)</f>
        <v>0</v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263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44</v>
      </c>
      <c r="H31" s="24"/>
      <c r="I31" s="24"/>
      <c r="J31" s="91"/>
      <c r="K31" s="82">
        <f>K26-K29</f>
        <v>0</v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45</v>
      </c>
      <c r="J33" s="23"/>
      <c r="K33" s="23"/>
      <c r="L33" s="57">
        <f>ROUND(K23*0.3 + K31*0.7,3)</f>
        <v>0</v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30</v>
      </c>
      <c r="I37" s="7"/>
      <c r="J37" s="7"/>
      <c r="K37" s="7"/>
      <c r="L37" s="7"/>
    </row>
  </sheetData>
  <mergeCells count="7">
    <mergeCell ref="A2:F2"/>
    <mergeCell ref="A13:L14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>
    <pageSetUpPr fitToPage="1"/>
  </sheetPr>
  <dimension ref="A1:L37"/>
  <sheetViews>
    <sheetView showZeros="0" view="pageLayout" topLeftCell="A4" zoomScaleNormal="100" workbookViewId="0">
      <selection activeCell="E18" sqref="E18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180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37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71"/>
      <c r="D5" s="371"/>
      <c r="E5" s="371"/>
      <c r="F5" s="371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71"/>
      <c r="D6" s="371"/>
      <c r="E6" s="371"/>
      <c r="F6" s="371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2"/>
      <c r="D8" s="372"/>
      <c r="E8" s="372"/>
      <c r="F8" s="372"/>
    </row>
    <row r="9" spans="1:12" ht="17.100000000000001" customHeight="1" x14ac:dyDescent="0.3">
      <c r="A9" s="11" t="s">
        <v>6</v>
      </c>
      <c r="B9" s="11"/>
      <c r="C9" s="371"/>
      <c r="D9" s="371"/>
      <c r="E9" s="371"/>
      <c r="F9" s="371"/>
    </row>
    <row r="10" spans="1:12" ht="17.100000000000001" customHeight="1" x14ac:dyDescent="0.3">
      <c r="A10" s="11" t="s">
        <v>7</v>
      </c>
      <c r="B10" s="11"/>
      <c r="C10" s="371"/>
      <c r="D10" s="371"/>
      <c r="E10" s="371"/>
      <c r="F10" s="371"/>
    </row>
    <row r="11" spans="1:12" ht="51.75" customHeight="1" x14ac:dyDescent="0.3"/>
    <row r="12" spans="1:12" ht="17.100000000000001" customHeight="1" x14ac:dyDescent="0.3">
      <c r="A12" s="64" t="s">
        <v>38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76"/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8"/>
    </row>
    <row r="14" spans="1:12" ht="39" customHeight="1" x14ac:dyDescent="0.3">
      <c r="A14" s="379"/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1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7"/>
      <c r="L15" s="108"/>
    </row>
    <row r="16" spans="1:12" ht="19.5" customHeight="1" x14ac:dyDescent="0.35">
      <c r="A16" s="50" t="s">
        <v>39</v>
      </c>
    </row>
    <row r="17" spans="1:12" ht="15" customHeight="1" x14ac:dyDescent="0.3">
      <c r="G17" s="69"/>
      <c r="H17" s="70" t="s">
        <v>46</v>
      </c>
      <c r="I17" s="71"/>
      <c r="K17" s="72" t="s">
        <v>21</v>
      </c>
    </row>
    <row r="18" spans="1:12" ht="15" customHeight="1" x14ac:dyDescent="0.3">
      <c r="B18" s="73" t="s">
        <v>47</v>
      </c>
      <c r="C18" s="54"/>
      <c r="D18" s="55"/>
      <c r="E18" s="262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106</v>
      </c>
      <c r="C19" s="54"/>
      <c r="D19" s="55"/>
      <c r="E19" s="262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153</v>
      </c>
      <c r="C20" s="54"/>
      <c r="D20" s="55"/>
      <c r="E20" s="262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107</v>
      </c>
      <c r="C21" s="54"/>
      <c r="D21" s="55"/>
      <c r="E21" s="262">
        <f>LEN(A$13)-LEN(SUBSTITUTE(A$13,"E",""))+LEN(A$13)-LEN(SUBSTITUTE(A$13,"L",""))</f>
        <v>0</v>
      </c>
      <c r="F21" s="109" t="s">
        <v>62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48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49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41</v>
      </c>
    </row>
    <row r="25" spans="1:12" ht="13.5" customHeight="1" x14ac:dyDescent="0.3">
      <c r="B25" s="84" t="s">
        <v>50</v>
      </c>
      <c r="H25" s="30"/>
      <c r="I25" s="52"/>
      <c r="J25" s="85"/>
      <c r="K25" s="86"/>
    </row>
    <row r="26" spans="1:12" s="1" customFormat="1" ht="15" customHeight="1" x14ac:dyDescent="0.3">
      <c r="B26" s="104" t="s">
        <v>42</v>
      </c>
      <c r="C26" s="25"/>
      <c r="D26" s="105"/>
      <c r="E26" s="260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43</v>
      </c>
      <c r="G26" s="105"/>
      <c r="H26" s="93">
        <f>E22</f>
        <v>0</v>
      </c>
      <c r="I26" s="94" t="str">
        <f>IFERROR(ROUND(E26/H26,3),"")</f>
        <v/>
      </c>
      <c r="J26" s="95"/>
      <c r="K26" s="96" t="str">
        <f>IFERROR((10-I26),"")</f>
        <v/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263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44</v>
      </c>
      <c r="H31" s="24"/>
      <c r="I31" s="24"/>
      <c r="J31" s="91"/>
      <c r="K31" s="82" t="str">
        <f>IFERROR(K26-K29,"")</f>
        <v/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45</v>
      </c>
      <c r="J33" s="23"/>
      <c r="K33" s="23"/>
      <c r="L33" s="57" t="str">
        <f>IFERROR(ROUND(K23*0.3 + K31*0.7,3),"")</f>
        <v/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30</v>
      </c>
      <c r="I37" s="7"/>
      <c r="J37" s="7"/>
      <c r="K37" s="7"/>
      <c r="L37" s="7"/>
    </row>
  </sheetData>
  <mergeCells count="6">
    <mergeCell ref="A13:L14"/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30"/>
  <sheetViews>
    <sheetView showZeros="0" view="pageLayout" zoomScaleNormal="100" workbookViewId="0">
      <selection activeCell="K14" sqref="K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375" t="s">
        <v>190</v>
      </c>
      <c r="B2" s="375"/>
      <c r="C2" s="375"/>
      <c r="D2" s="375"/>
      <c r="E2" s="375"/>
      <c r="F2" s="375"/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51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71"/>
      <c r="D5" s="371"/>
      <c r="E5" s="371"/>
      <c r="F5" s="371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71"/>
      <c r="D6" s="371"/>
      <c r="E6" s="371"/>
      <c r="F6" s="371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2"/>
      <c r="D8" s="372"/>
      <c r="E8" s="372"/>
      <c r="F8" s="372"/>
    </row>
    <row r="9" spans="1:12" ht="17.100000000000001" customHeight="1" x14ac:dyDescent="0.3">
      <c r="A9" s="11" t="s">
        <v>6</v>
      </c>
      <c r="B9" s="11"/>
      <c r="C9" s="371"/>
      <c r="D9" s="371"/>
      <c r="E9" s="371"/>
      <c r="F9" s="371"/>
    </row>
    <row r="10" spans="1:12" ht="17.100000000000001" customHeight="1" x14ac:dyDescent="0.3">
      <c r="A10" s="11" t="s">
        <v>7</v>
      </c>
      <c r="B10" s="11"/>
      <c r="C10" s="371"/>
      <c r="D10" s="371"/>
      <c r="E10" s="371"/>
      <c r="F10" s="371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52</v>
      </c>
    </row>
    <row r="14" spans="1:12" ht="59.25" customHeight="1" x14ac:dyDescent="0.3">
      <c r="A14" s="382" t="s">
        <v>149</v>
      </c>
      <c r="B14" s="384" t="s">
        <v>108</v>
      </c>
      <c r="C14" s="385"/>
      <c r="D14" s="385"/>
      <c r="E14" s="385"/>
      <c r="F14" s="385"/>
      <c r="G14" s="385"/>
      <c r="H14" s="385"/>
      <c r="I14" s="386"/>
      <c r="J14" s="18" t="s">
        <v>144</v>
      </c>
      <c r="K14" s="264"/>
      <c r="L14" s="149">
        <f>K14*0.3</f>
        <v>0</v>
      </c>
    </row>
    <row r="15" spans="1:12" ht="69" customHeight="1" thickBot="1" x14ac:dyDescent="0.35">
      <c r="A15" s="383"/>
      <c r="B15" s="387" t="s">
        <v>169</v>
      </c>
      <c r="C15" s="388"/>
      <c r="D15" s="388"/>
      <c r="E15" s="388"/>
      <c r="F15" s="388"/>
      <c r="G15" s="388"/>
      <c r="H15" s="388"/>
      <c r="I15" s="388"/>
      <c r="J15" s="20" t="s">
        <v>145</v>
      </c>
      <c r="K15" s="265"/>
      <c r="L15" s="247">
        <f>K15*0.25</f>
        <v>0</v>
      </c>
    </row>
    <row r="16" spans="1:12" ht="64.5" customHeight="1" x14ac:dyDescent="0.3">
      <c r="A16" s="389" t="s">
        <v>150</v>
      </c>
      <c r="B16" s="391" t="s">
        <v>147</v>
      </c>
      <c r="C16" s="392"/>
      <c r="D16" s="392"/>
      <c r="E16" s="392"/>
      <c r="F16" s="392"/>
      <c r="G16" s="392"/>
      <c r="H16" s="392"/>
      <c r="I16" s="392"/>
      <c r="J16" s="18" t="s">
        <v>141</v>
      </c>
      <c r="K16" s="266"/>
      <c r="L16" s="147">
        <f>K16*0.35</f>
        <v>0</v>
      </c>
    </row>
    <row r="17" spans="1:13" ht="80.25" customHeight="1" x14ac:dyDescent="0.3">
      <c r="A17" s="390"/>
      <c r="B17" s="393" t="s">
        <v>143</v>
      </c>
      <c r="C17" s="394"/>
      <c r="D17" s="394"/>
      <c r="E17" s="394"/>
      <c r="F17" s="394"/>
      <c r="G17" s="394"/>
      <c r="H17" s="394"/>
      <c r="I17" s="394"/>
      <c r="J17" s="19" t="s">
        <v>146</v>
      </c>
      <c r="K17" s="267"/>
      <c r="L17" s="145">
        <f>K17*0.1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50</v>
      </c>
      <c r="C20" s="55"/>
      <c r="D20" s="56"/>
      <c r="E20" s="56"/>
      <c r="F20" s="56"/>
      <c r="G20" s="56"/>
      <c r="H20" s="56"/>
      <c r="I20" s="56"/>
      <c r="J20" s="56"/>
      <c r="K20" s="56"/>
      <c r="L20" s="274"/>
      <c r="M20" s="21"/>
    </row>
    <row r="21" spans="1:13" ht="7.5" customHeight="1" thickBot="1" x14ac:dyDescent="0.35"/>
    <row r="22" spans="1:13" ht="18.75" customHeight="1" thickBot="1" x14ac:dyDescent="0.35">
      <c r="I22" s="22" t="s">
        <v>53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30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2">
    <mergeCell ref="A2:F2"/>
    <mergeCell ref="A14:A15"/>
    <mergeCell ref="B14:I14"/>
    <mergeCell ref="B15:I15"/>
    <mergeCell ref="A16:A17"/>
    <mergeCell ref="B16:I16"/>
    <mergeCell ref="B17:I17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15</vt:i4>
      </vt:variant>
      <vt:variant>
        <vt:lpstr>Namngivna områden</vt:lpstr>
      </vt:variant>
      <vt:variant>
        <vt:i4>121</vt:i4>
      </vt:variant>
    </vt:vector>
  </HeadingPairs>
  <TitlesOfParts>
    <vt:vector size="136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 YV'!armnr</vt:lpstr>
      <vt:lpstr>'Individuell tekniska övningar'!armnr</vt:lpstr>
      <vt:lpstr>'Individuellt tekniskt artis YV'!armnr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 YV'!bord</vt:lpstr>
      <vt:lpstr>'Individuell tekniska övningar'!bord</vt:lpstr>
      <vt:lpstr>'Individuellt tekniskt artis YV'!bord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 YV'!datum</vt:lpstr>
      <vt:lpstr>'Individuell tekniska övningar'!datum</vt:lpstr>
      <vt:lpstr>'Individuellt tekniskt artis YV'!datum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 YV'!domare</vt:lpstr>
      <vt:lpstr>'Individuell tekniska övningar'!domare</vt:lpstr>
      <vt:lpstr>'Individuellt tekniskt artis YV'!domare</vt:lpstr>
      <vt:lpstr>'Individuellt tekniskt artistisk'!domare</vt:lpstr>
      <vt:lpstr>'Häst, individuell'!header</vt:lpstr>
      <vt:lpstr>'Ind kür artistisk junior'!header</vt:lpstr>
      <vt:lpstr>'Ind kür artistisk minior'!header</vt:lpstr>
      <vt:lpstr>'Ind kür tekn junior'!header</vt:lpstr>
      <vt:lpstr>'Ind kür tekn minior'!header</vt:lpstr>
      <vt:lpstr>'Individuell junior grund B'!header</vt:lpstr>
      <vt:lpstr>'Individuell minior grund D'!header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 YV'!id</vt:lpstr>
      <vt:lpstr>'Individuell tekniska övningar'!id</vt:lpstr>
      <vt:lpstr>'Individuellt tekniskt artis YV'!id</vt:lpstr>
      <vt:lpstr>'Individuellt tekniskt artistisk'!id</vt:lpstr>
      <vt:lpstr>'Individuell junior grund B'!Individuell_1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 YV'!klass</vt:lpstr>
      <vt:lpstr>'Individuell tekniska övningar'!klass</vt:lpstr>
      <vt:lpstr>'Individuellt tekniskt artis YV'!klass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 YV'!moment</vt:lpstr>
      <vt:lpstr>'Individuell tekniska övningar'!moment</vt:lpstr>
      <vt:lpstr>'Individuellt tekniskt artis YV'!moment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 YV'!result</vt:lpstr>
      <vt:lpstr>'Individuell tekniska övningar'!result</vt:lpstr>
      <vt:lpstr>'Individuellt tekniskt artis YV'!result</vt:lpstr>
      <vt:lpstr>'Individuellt tekniskt artistisk'!result</vt:lpstr>
      <vt:lpstr>'Häst, individuell'!Utskriftsområde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2023-04-10T15:04:26Z</cp:lastPrinted>
  <dcterms:created xsi:type="dcterms:W3CDTF">2005-01-07T14:31:35Z</dcterms:created>
  <dcterms:modified xsi:type="dcterms:W3CDTF">2023-06-19T20:19:23Z</dcterms:modified>
</cp:coreProperties>
</file>