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Test_Voligemallar\output\tävling mars 2019\C\Svår klass juniorlag klass 2 -Grund\"/>
    </mc:Choice>
  </mc:AlternateContent>
  <xr:revisionPtr revIDLastSave="0" documentId="13_ncr:1_{76B43032-DDDE-4092-A103-D383DDF9AF53}" xr6:coauthVersionLast="41" xr6:coauthVersionMax="41" xr10:uidLastSave="{00000000-0000-0000-0000-000000000000}"/>
  <bookViews>
    <workbookView xWindow="-98" yWindow="-98" windowWidth="21795" windowHeight="13096" firstSheet="3" activeTab="3" xr2:uid="{00000000-000D-0000-FFFF-FFFF00000000}"/>
  </bookViews>
  <sheets>
    <sheet name="Information" sheetId="27" state="hidden" r:id="rId1"/>
    <sheet name="Häst, lag" sheetId="24" state="hidden" r:id="rId2"/>
    <sheet name="Lag grund A" sheetId="22" state="hidden" r:id="rId3"/>
    <sheet name="Lag grund B" sheetId="18" r:id="rId4"/>
    <sheet name="Lag grund D" sheetId="17" state="hidden" r:id="rId5"/>
    <sheet name="Lag kür tekn mellan" sheetId="29" state="hidden" r:id="rId6"/>
    <sheet name="Lag kür tekn junior" sheetId="6" state="hidden" r:id="rId7"/>
    <sheet name="Lag kür tekn sr" sheetId="20" state="hidden" r:id="rId8"/>
    <sheet name="Lag kür art" sheetId="21" state="hidden" r:id="rId9"/>
  </sheets>
  <definedNames>
    <definedName name="bord" localSheetId="1">'Häst, lag'!$K$3</definedName>
    <definedName name="bord" localSheetId="2">'Lag grund A'!$L$3</definedName>
    <definedName name="bord" localSheetId="3">'Lag grund B'!$M$3</definedName>
    <definedName name="bord" localSheetId="4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lag'!$C$31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art'!$C$27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3">'Lag grund B'!$I$7</definedName>
    <definedName name="firstvaulter" localSheetId="4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id" localSheetId="1">'Häst, lag'!$U$1</definedName>
    <definedName name="id" localSheetId="2">'Lag grund A'!$U$1</definedName>
    <definedName name="id" localSheetId="3">'Lag grund B'!$V$1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A'!$L$4</definedName>
    <definedName name="klass" localSheetId="3">'Lag grund B'!$M$4</definedName>
    <definedName name="klass" localSheetId="4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A'!$L$5</definedName>
    <definedName name="moment" localSheetId="3">'Lag grund B'!$M$5</definedName>
    <definedName name="moment" localSheetId="4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lag'!$J$27</definedName>
    <definedName name="result" localSheetId="2">'Lag grund A'!$L$29</definedName>
    <definedName name="result" localSheetId="3">'Lag grund B'!$M$29</definedName>
    <definedName name="result" localSheetId="4">'Lag grund D'!$L$29</definedName>
    <definedName name="result" localSheetId="8">'Lag kür art'!$L$24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" i="18" l="1"/>
  <c r="M16" i="18"/>
  <c r="M17" i="18"/>
  <c r="M18" i="18"/>
  <c r="M19" i="18"/>
  <c r="M20" i="18"/>
  <c r="M21" i="18"/>
  <c r="M22" i="18"/>
  <c r="M15" i="18"/>
  <c r="L19" i="22"/>
  <c r="L19" i="17"/>
  <c r="K21" i="29"/>
  <c r="E23" i="29"/>
  <c r="K21" i="6"/>
  <c r="E23" i="6"/>
  <c r="K21" i="20"/>
  <c r="E23" i="20"/>
  <c r="H28" i="20"/>
  <c r="I28" i="20"/>
  <c r="K28" i="20" s="1"/>
  <c r="K33" i="20" s="1"/>
  <c r="L15" i="21"/>
  <c r="L16" i="21"/>
  <c r="L20" i="21" s="1"/>
  <c r="L17" i="21"/>
  <c r="L18" i="21"/>
  <c r="L19" i="21"/>
  <c r="K22" i="20"/>
  <c r="K20" i="20"/>
  <c r="K24" i="20" s="1"/>
  <c r="L35" i="20" s="1"/>
  <c r="I27" i="6"/>
  <c r="K27" i="6" s="1"/>
  <c r="K32" i="6" s="1"/>
  <c r="H27" i="6"/>
  <c r="K22" i="6"/>
  <c r="K24" i="6" s="1"/>
  <c r="L34" i="6" s="1"/>
  <c r="K20" i="6"/>
  <c r="H27" i="29"/>
  <c r="I27" i="29" s="1"/>
  <c r="K27" i="29" s="1"/>
  <c r="K32" i="29" s="1"/>
  <c r="K22" i="29"/>
  <c r="K20" i="29"/>
  <c r="K24" i="29" s="1"/>
  <c r="L22" i="17"/>
  <c r="L21" i="17"/>
  <c r="L20" i="17"/>
  <c r="L24" i="17" s="1"/>
  <c r="L25" i="17" s="1"/>
  <c r="L29" i="17" s="1"/>
  <c r="L18" i="17"/>
  <c r="L17" i="17"/>
  <c r="L16" i="17"/>
  <c r="L22" i="22"/>
  <c r="L21" i="22"/>
  <c r="L20" i="22"/>
  <c r="L18" i="22"/>
  <c r="L17" i="22"/>
  <c r="L16" i="22"/>
  <c r="L15" i="22"/>
  <c r="L24" i="22" s="1"/>
  <c r="L25" i="22" s="1"/>
  <c r="L29" i="22" s="1"/>
  <c r="K25" i="24"/>
  <c r="K24" i="24"/>
  <c r="K21" i="24"/>
  <c r="K18" i="24"/>
  <c r="K15" i="24"/>
  <c r="M24" i="18" l="1"/>
  <c r="M29" i="18" s="1"/>
  <c r="L34" i="29"/>
  <c r="L24" i="21"/>
</calcChain>
</file>

<file path=xl/sharedStrings.xml><?xml version="1.0" encoding="utf-8"?>
<sst xmlns="http://schemas.openxmlformats.org/spreadsheetml/2006/main" count="542" uniqueCount="176">
  <si>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</si>
  <si>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</si>
  <si>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</si>
  <si>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 xml:space="preserve">Gulmarkerade celler i protokollen markerar vilka celler som ska fyllas i. 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</si>
  <si>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</si>
  <si>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</si>
  <si>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</si>
  <si>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</si>
  <si>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</si>
  <si>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</si>
  <si>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</si>
  <si>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Mellan</t>
  </si>
  <si>
    <t>Häst, lag</t>
  </si>
  <si>
    <t>Lag grund D</t>
  </si>
  <si>
    <t>Lag kür tekn mellan</t>
  </si>
  <si>
    <t>Lag kür art</t>
  </si>
  <si>
    <t>Svår, juniorlag</t>
  </si>
  <si>
    <t>Lag grund B</t>
  </si>
  <si>
    <t>Lag kür tekn junior</t>
  </si>
  <si>
    <t>Svår, seniorlag</t>
  </si>
  <si>
    <t>Lag grund A</t>
  </si>
  <si>
    <t>Lag kür tekn sr</t>
  </si>
  <si>
    <t>Endagarstävling 4 domare</t>
  </si>
  <si>
    <t>Domare D</t>
  </si>
  <si>
    <t>Tvådagarstävling 3 domare</t>
  </si>
  <si>
    <t>Omgång 3</t>
  </si>
  <si>
    <t>Tvådagarstävling 4 domare</t>
  </si>
  <si>
    <t>Om 3 domare används, beräknas poängen enligt följande tabell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</si>
  <si>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</si>
  <si>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</si>
  <si>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</si>
  <si>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</si>
  <si>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</si>
  <si>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</si>
  <si>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</si>
  <si>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</si>
  <si>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</si>
  <si>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</si>
  <si>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</si>
  <si>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id_3093_2_1_A</t>
  </si>
  <si>
    <t>Svår klass lag</t>
  </si>
  <si>
    <t>Start nr</t>
  </si>
  <si>
    <t>Hästpoäng</t>
  </si>
  <si>
    <t>Bord</t>
  </si>
  <si>
    <t>A</t>
  </si>
  <si>
    <t>Datum:</t>
  </si>
  <si>
    <t>Klass nr</t>
  </si>
  <si>
    <t>2</t>
  </si>
  <si>
    <t>Tävlingsplats:</t>
  </si>
  <si>
    <t>Uppsala</t>
  </si>
  <si>
    <t>Moment</t>
  </si>
  <si>
    <t>Grund</t>
  </si>
  <si>
    <t>Lag:</t>
  </si>
  <si>
    <t>Uppsala Team Crux</t>
  </si>
  <si>
    <t>Voltigör:</t>
  </si>
  <si>
    <t>Klubb:</t>
  </si>
  <si>
    <t>Föreningen Uppsala Voltige</t>
  </si>
  <si>
    <t>1)</t>
  </si>
  <si>
    <t>Filippa Agerhill</t>
  </si>
  <si>
    <t>Nation:</t>
  </si>
  <si>
    <t>SE</t>
  </si>
  <si>
    <t>2)</t>
  </si>
  <si>
    <t>Lina Müller</t>
  </si>
  <si>
    <t>Häst:</t>
  </si>
  <si>
    <t>-</t>
  </si>
  <si>
    <t>3)</t>
  </si>
  <si>
    <t>Irma Sörvik</t>
  </si>
  <si>
    <t>Linförare:</t>
  </si>
  <si>
    <t>4)</t>
  </si>
  <si>
    <t>Nora Müller</t>
  </si>
  <si>
    <t>5)</t>
  </si>
  <si>
    <t>Tuva Westerlund</t>
  </si>
  <si>
    <t>6)</t>
  </si>
  <si>
    <t>Kajsa Müller</t>
  </si>
  <si>
    <t>Kommentarer</t>
  </si>
  <si>
    <t>Poäng 0 till 10</t>
  </si>
  <si>
    <t>Galoppkvalitet</t>
  </si>
  <si>
    <t>Gångart</t>
  </si>
  <si>
    <t>Rytm</t>
  </si>
  <si>
    <t>Regelbundenhet,
Tretaktig galopp med tydligt svävmoment</t>
  </si>
  <si>
    <t>A1
30%</t>
  </si>
  <si>
    <t>Lösgjordhet</t>
  </si>
  <si>
    <t xml:space="preserve">Elastcitet,
god rörelsefrihet
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</si>
  <si>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</si>
  <si>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</si>
  <si>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</si>
  <si>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</si>
  <si>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Framåtbjudning, driver bakifrån,
energisk med aktiva språng</t>
  </si>
  <si>
    <t>A2
25%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</si>
  <si>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</si>
  <si>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</si>
  <si>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</si>
  <si>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</si>
  <si>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</si>
  <si>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</si>
  <si>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</si>
  <si>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A3
25%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</si>
  <si>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</si>
  <si>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</si>
  <si>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</si>
  <si>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</si>
  <si>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</si>
  <si>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</si>
  <si>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A4
15%</t>
  </si>
  <si>
    <t>Allmänt</t>
  </si>
  <si>
    <t>Inspring, hälsning och travvolt</t>
  </si>
  <si>
    <t>Linförare och häst</t>
  </si>
  <si>
    <t xml:space="preserve">Inspring: korrekt ledande av häst,
Hälsning: Hästen visar ett bra beteende,
Presentation och utrustning
korrekt travvolt
</t>
  </si>
  <si>
    <t>A5
5%</t>
  </si>
  <si>
    <t>Domare:</t>
  </si>
  <si>
    <t>Signatur:</t>
  </si>
  <si>
    <t>Svår klass seniorlag</t>
  </si>
  <si>
    <t>Summa</t>
  </si>
  <si>
    <t>Upphopp</t>
  </si>
  <si>
    <t>Fana</t>
  </si>
  <si>
    <t>Kvarn</t>
  </si>
  <si>
    <t>Sax del 1</t>
  </si>
  <si>
    <t>Sax del 2</t>
  </si>
  <si>
    <t>Stående</t>
  </si>
  <si>
    <t>Sidhopp del 1</t>
  </si>
  <si>
    <t>Avhopp, utåt</t>
  </si>
  <si>
    <t>Summa grund:</t>
  </si>
  <si>
    <t xml:space="preserve">/ 6 voltigörer  </t>
  </si>
  <si>
    <t xml:space="preserve">/ 8 övningar  </t>
  </si>
  <si>
    <t>Poäng grund</t>
  </si>
  <si>
    <t>id_3093_2_1_C</t>
  </si>
  <si>
    <t>Svår klass juniorlag</t>
  </si>
  <si>
    <t>C</t>
  </si>
  <si>
    <t>Grundsits</t>
  </si>
  <si>
    <t>Avhopp, inåt</t>
  </si>
  <si>
    <t>Fanny Mossberg</t>
  </si>
  <si>
    <t>Mellanklass lag</t>
  </si>
  <si>
    <t>Grund 1</t>
  </si>
  <si>
    <t>Sving framlänges</t>
  </si>
  <si>
    <t>Halv kvarn</t>
  </si>
  <si>
    <t>Sving baklänges, inkl avgång</t>
  </si>
  <si>
    <t xml:space="preserve">/ 6 voltigörer   </t>
  </si>
  <si>
    <t xml:space="preserve">/ 7  övningar  </t>
  </si>
  <si>
    <t>Poäng, grund</t>
  </si>
  <si>
    <t>Lag kür mellanklass</t>
  </si>
  <si>
    <t>Teknisk bedömning</t>
  </si>
  <si>
    <t>Anteckningar</t>
  </si>
  <si>
    <t>Avdrag för fall</t>
  </si>
  <si>
    <t>Svårighetsgrad</t>
  </si>
  <si>
    <t>Max. 20 övningar räknas</t>
  </si>
  <si>
    <t>Poäng</t>
  </si>
  <si>
    <t>S-övningar</t>
  </si>
  <si>
    <t>M-övningar</t>
  </si>
  <si>
    <t>L-övningar</t>
  </si>
  <si>
    <t>Antal övningar</t>
  </si>
  <si>
    <t>Poäng svårighetsgrad</t>
  </si>
  <si>
    <t>Utförande</t>
  </si>
  <si>
    <t>Total avdrag</t>
  </si>
  <si>
    <t xml:space="preserve"> /antal övn</t>
  </si>
  <si>
    <t>Poäng utförande</t>
  </si>
  <si>
    <t>Teknisk poäng</t>
  </si>
  <si>
    <t>Lag kür svårklass junior</t>
  </si>
  <si>
    <t xml:space="preserve">Svår klass seniorlag kür </t>
  </si>
  <si>
    <t>Max. 25 övningar räknas</t>
  </si>
  <si>
    <t>Lag kür</t>
  </si>
  <si>
    <t>Artistisk bedömning</t>
  </si>
  <si>
    <t>Poäng
0 till 10</t>
  </si>
  <si>
    <t>STRUKTUR
50%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</si>
  <si>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</si>
  <si>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t>C1
25%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</si>
  <si>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</si>
  <si>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t>C2
25%</t>
  </si>
  <si>
    <t>KOREOGRAFI
50%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</si>
  <si>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</si>
  <si>
    <t>C3
20%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</si>
  <si>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</si>
  <si>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C4
20%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</si>
  <si>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</si>
  <si>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C5
10%</t>
  </si>
  <si>
    <t>Avdrag</t>
  </si>
  <si>
    <t>Artistisk poäng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</si>
</sst>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0.0"/>
  </numFmts>
  <fonts count="23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19">
    <xf numFmtId="0" fontId="0" fillId="0" borderId="0" xfId="0"/>
    <xf numFmtId="0" fontId="18" fillId="0" borderId="12" xfId="0" applyFont="1" applyBorder="1" applyAlignment="1">
      <alignment horizontal="left" vertical="justify" wrapText="1"/>
    </xf>
    <xf numFmtId="0" fontId="11" fillId="0" borderId="12" xfId="0" applyFont="1" applyBorder="1" applyAlignment="1">
      <alignment horizontal="left" vertical="justify" wrapText="1"/>
    </xf>
    <xf numFmtId="0" fontId="18" fillId="0" borderId="19" xfId="0" applyFont="1" applyBorder="1" applyAlignment="1">
      <alignment horizontal="left" vertical="justify" wrapText="1"/>
    </xf>
    <xf numFmtId="0" fontId="11" fillId="0" borderId="19" xfId="0" applyFont="1" applyBorder="1" applyAlignment="1">
      <alignment horizontal="left" vertical="justify" wrapText="1"/>
    </xf>
    <xf numFmtId="0" fontId="18" fillId="0" borderId="20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7" fillId="0" borderId="26" xfId="0" applyFont="1" applyBorder="1" applyAlignment="1">
      <alignment horizontal="left" vertical="justify" wrapText="1"/>
    </xf>
    <xf numFmtId="0" fontId="17" fillId="0" borderId="44" xfId="0" applyFont="1" applyBorder="1" applyAlignment="1">
      <alignment horizontal="left" vertical="justify" wrapText="1"/>
    </xf>
    <xf numFmtId="0" fontId="10" fillId="0" borderId="25" xfId="0" applyFont="1" applyBorder="1" applyAlignment="1">
      <alignment horizontal="left" vertical="justify" wrapText="1"/>
    </xf>
    <xf numFmtId="0" fontId="2" fillId="0" borderId="13" xfId="0" applyFont="1" applyBorder="1" applyAlignment="1">
      <alignment vertical="center"/>
    </xf>
    <xf numFmtId="0" fontId="2" fillId="0" borderId="11" xfId="0" applyFont="1" applyBorder="1" applyAlignment="1">
      <alignment vertical="center" shrinkToFit="1"/>
    </xf>
    <xf numFmtId="0" fontId="0" fillId="0" borderId="2" xfId="0" applyBorder="1" applyAlignment="1">
      <alignment horizontal="left" vertical="center"/>
    </xf>
    <xf numFmtId="0" fontId="2" fillId="0" borderId="13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2" fillId="0" borderId="43" xfId="3" applyFont="1" applyBorder="1" applyAlignment="1">
      <alignment horizontal="left" vertical="center" wrapText="1"/>
    </xf>
    <xf numFmtId="167" fontId="2" fillId="0" borderId="27" xfId="1" applyNumberFormat="1" applyFont="1" applyBorder="1" applyAlignment="1">
      <alignment horizontal="center" vertical="center" wrapText="1"/>
    </xf>
    <xf numFmtId="170" fontId="3" fillId="3" borderId="20" xfId="0" applyNumberFormat="1" applyFont="1" applyFill="1" applyBorder="1" applyAlignment="1">
      <alignment horizontal="center" vertical="center"/>
    </xf>
    <xf numFmtId="170" fontId="3" fillId="3" borderId="12" xfId="0" applyNumberFormat="1" applyFont="1" applyFill="1" applyBorder="1" applyAlignment="1">
      <alignment horizontal="center" vertical="center"/>
    </xf>
    <xf numFmtId="170" fontId="3" fillId="3" borderId="19" xfId="0" applyNumberFormat="1" applyFont="1" applyFill="1" applyBorder="1" applyAlignment="1">
      <alignment horizontal="center" vertical="center"/>
    </xf>
    <xf numFmtId="167" fontId="2" fillId="0" borderId="32" xfId="1" applyNumberFormat="1" applyFont="1" applyBorder="1" applyAlignment="1">
      <alignment horizontal="center" vertical="center" wrapText="1"/>
    </xf>
    <xf numFmtId="167" fontId="2" fillId="0" borderId="28" xfId="1" applyNumberFormat="1" applyFont="1" applyBorder="1" applyAlignment="1">
      <alignment horizontal="center" vertical="center" wrapText="1"/>
    </xf>
    <xf numFmtId="167" fontId="7" fillId="0" borderId="14" xfId="3" applyNumberFormat="1" applyFont="1" applyBorder="1" applyAlignment="1">
      <alignment horizontal="center" vertical="center"/>
    </xf>
    <xf numFmtId="167" fontId="7" fillId="0" borderId="16" xfId="3" applyNumberFormat="1" applyFont="1" applyBorder="1" applyAlignment="1">
      <alignment horizontal="center" vertical="center"/>
    </xf>
    <xf numFmtId="0" fontId="2" fillId="0" borderId="10" xfId="0" applyFont="1" applyBorder="1"/>
    <xf numFmtId="0" fontId="2" fillId="0" borderId="1" xfId="0" applyFont="1" applyBorder="1"/>
    <xf numFmtId="0" fontId="4" fillId="0" borderId="6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0" fontId="4" fillId="0" borderId="4" xfId="3" applyFont="1" applyBorder="1" applyAlignment="1">
      <alignment horizontal="center" wrapText="1"/>
    </xf>
    <xf numFmtId="0" fontId="4" fillId="0" borderId="6" xfId="3" applyFont="1" applyBorder="1" applyAlignment="1">
      <alignment horizontal="center"/>
    </xf>
    <xf numFmtId="0" fontId="4" fillId="0" borderId="4" xfId="3" applyFont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4" fillId="0" borderId="20" xfId="3" applyFont="1" applyBorder="1" applyAlignment="1">
      <alignment horizontal="center" vertical="center" wrapText="1"/>
    </xf>
    <xf numFmtId="0" fontId="12" fillId="0" borderId="51" xfId="3" applyFont="1" applyBorder="1" applyAlignment="1">
      <alignment horizontal="left" vertical="center"/>
    </xf>
    <xf numFmtId="0" fontId="12" fillId="0" borderId="29" xfId="3" applyFont="1" applyBorder="1" applyAlignment="1">
      <alignment horizontal="left" vertical="center"/>
    </xf>
    <xf numFmtId="0" fontId="12" fillId="0" borderId="42" xfId="3" applyFont="1" applyBorder="1" applyAlignment="1">
      <alignment horizontal="left" vertical="center"/>
    </xf>
    <xf numFmtId="0" fontId="16" fillId="0" borderId="44" xfId="3" applyFont="1" applyBorder="1" applyAlignment="1">
      <alignment horizontal="left" vertical="justify" wrapText="1"/>
    </xf>
    <xf numFmtId="0" fontId="16" fillId="0" borderId="25" xfId="3" applyFont="1" applyBorder="1" applyAlignment="1">
      <alignment horizontal="left" vertical="justify" wrapText="1"/>
    </xf>
    <xf numFmtId="0" fontId="15" fillId="0" borderId="44" xfId="3" applyFont="1" applyBorder="1" applyAlignment="1">
      <alignment horizontal="left" vertical="justify" wrapText="1"/>
    </xf>
    <xf numFmtId="0" fontId="15" fillId="0" borderId="25" xfId="3" applyFont="1" applyBorder="1" applyAlignment="1">
      <alignment horizontal="left" vertical="justify" wrapText="1"/>
    </xf>
    <xf numFmtId="0" fontId="12" fillId="0" borderId="19" xfId="0" applyFont="1" applyBorder="1" applyAlignment="1">
      <alignment horizontal="left" vertical="center" wrapText="1"/>
    </xf>
    <xf numFmtId="0" fontId="15" fillId="0" borderId="47" xfId="3" applyFont="1" applyBorder="1" applyAlignment="1">
      <alignment horizontal="left" vertical="justify" wrapText="1"/>
    </xf>
    <xf numFmtId="0" fontId="15" fillId="0" borderId="23" xfId="3" applyFont="1" applyBorder="1" applyAlignment="1">
      <alignment horizontal="left" vertical="justify" wrapText="1"/>
    </xf>
    <xf numFmtId="0" fontId="12" fillId="0" borderId="20" xfId="0" applyFont="1" applyBorder="1" applyAlignment="1">
      <alignment horizontal="left" vertical="center" wrapText="1"/>
    </xf>
    <xf numFmtId="0" fontId="15" fillId="0" borderId="2" xfId="3" applyFont="1" applyBorder="1" applyAlignment="1">
      <alignment horizontal="left" vertical="justify" wrapText="1"/>
    </xf>
    <xf numFmtId="0" fontId="15" fillId="0" borderId="11" xfId="3" applyFont="1" applyBorder="1" applyAlignment="1">
      <alignment horizontal="left" vertical="justify" wrapText="1"/>
    </xf>
    <xf numFmtId="0" fontId="12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2" fillId="0" borderId="39" xfId="3" applyFont="1" applyBorder="1" applyAlignment="1">
      <alignment horizontal="left" vertical="center" wrapText="1"/>
    </xf>
    <xf numFmtId="0" fontId="12" fillId="0" borderId="29" xfId="3" applyFont="1" applyBorder="1" applyAlignment="1">
      <alignment horizontal="left" vertical="center" wrapText="1"/>
    </xf>
    <xf numFmtId="0" fontId="12" fillId="0" borderId="52" xfId="3" applyFont="1" applyBorder="1" applyAlignment="1">
      <alignment horizontal="left" vertical="center" wrapText="1"/>
    </xf>
    <xf numFmtId="0" fontId="9" fillId="0" borderId="50" xfId="3" applyFont="1" applyBorder="1" applyAlignment="1">
      <alignment horizontal="center" vertical="center" textRotation="90" wrapText="1"/>
    </xf>
    <xf numFmtId="0" fontId="9" fillId="0" borderId="49" xfId="3" applyFont="1" applyBorder="1" applyAlignment="1">
      <alignment horizontal="center" vertical="center" textRotation="90" wrapText="1"/>
    </xf>
    <xf numFmtId="0" fontId="9" fillId="0" borderId="48" xfId="3" applyFont="1" applyBorder="1" applyAlignment="1">
      <alignment horizontal="center" vertical="center" textRotation="90" wrapText="1"/>
    </xf>
    <xf numFmtId="0" fontId="15" fillId="0" borderId="15" xfId="3" applyFont="1" applyBorder="1" applyAlignment="1">
      <alignment horizontal="left" vertical="justify" wrapText="1"/>
    </xf>
    <xf numFmtId="0" fontId="15" fillId="0" borderId="45" xfId="3" applyFont="1" applyBorder="1" applyAlignment="1">
      <alignment horizontal="left" vertical="justify" wrapText="1"/>
    </xf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166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6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6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16" fillId="0" borderId="21" xfId="3" applyFont="1" applyBorder="1" applyAlignment="1">
      <alignment vertical="center" wrapText="1"/>
    </xf>
    <xf numFmtId="0" fontId="16" fillId="0" borderId="22" xfId="3" applyFont="1" applyBorder="1" applyAlignment="1">
      <alignment vertical="center" wrapText="1"/>
    </xf>
    <xf numFmtId="0" fontId="15" fillId="0" borderId="7" xfId="3" applyFont="1" applyBorder="1" applyAlignment="1">
      <alignment vertical="center" wrapText="1"/>
    </xf>
    <xf numFmtId="0" fontId="15" fillId="0" borderId="8" xfId="3" applyFont="1" applyBorder="1" applyAlignment="1">
      <alignment vertical="center" wrapText="1"/>
    </xf>
    <xf numFmtId="0" fontId="15" fillId="0" borderId="9" xfId="3" applyFont="1" applyBorder="1" applyAlignment="1">
      <alignment vertical="center" wrapText="1"/>
    </xf>
    <xf numFmtId="0" fontId="15" fillId="0" borderId="10" xfId="3" applyFont="1" applyBorder="1" applyAlignment="1">
      <alignment vertical="center" wrapText="1"/>
    </xf>
    <xf numFmtId="0" fontId="15" fillId="0" borderId="4" xfId="3" applyFont="1" applyBorder="1" applyAlignment="1">
      <alignment vertical="center" wrapText="1"/>
    </xf>
    <xf numFmtId="0" fontId="15" fillId="0" borderId="6" xfId="3" applyFont="1" applyBorder="1" applyAlignment="1">
      <alignment vertical="center" wrapText="1"/>
    </xf>
    <xf numFmtId="0" fontId="15" fillId="0" borderId="40" xfId="3" applyFont="1" applyBorder="1" applyAlignment="1">
      <alignment vertical="center" wrapText="1"/>
    </xf>
    <xf numFmtId="0" fontId="15" fillId="0" borderId="41" xfId="3" applyFont="1" applyBorder="1" applyAlignment="1">
      <alignment vertical="center" wrapText="1"/>
    </xf>
    <xf numFmtId="0" fontId="15" fillId="0" borderId="21" xfId="3" applyFont="1" applyBorder="1" applyAlignment="1">
      <alignment vertical="center" wrapText="1"/>
    </xf>
    <xf numFmtId="0" fontId="15" fillId="0" borderId="22" xfId="3" applyFont="1" applyBorder="1" applyAlignment="1">
      <alignment vertical="center" wrapText="1"/>
    </xf>
    <xf numFmtId="0" fontId="12" fillId="0" borderId="20" xfId="3" applyFont="1" applyBorder="1" applyAlignment="1">
      <alignment horizontal="left" vertical="center"/>
    </xf>
    <xf numFmtId="0" fontId="15" fillId="0" borderId="23" xfId="3" applyFont="1" applyBorder="1" applyAlignment="1">
      <alignment vertical="center" wrapText="1"/>
    </xf>
    <xf numFmtId="0" fontId="15" fillId="0" borderId="24" xfId="3" applyFont="1" applyBorder="1" applyAlignment="1">
      <alignment vertical="center" wrapText="1"/>
    </xf>
    <xf numFmtId="0" fontId="14" fillId="0" borderId="20" xfId="3" applyFont="1" applyBorder="1" applyAlignment="1">
      <alignment horizontal="center" vertical="center" wrapText="1"/>
    </xf>
    <xf numFmtId="0" fontId="9" fillId="0" borderId="53" xfId="3" applyFont="1" applyBorder="1" applyAlignment="1">
      <alignment horizontal="center" vertical="center" textRotation="90" wrapText="1"/>
    </xf>
    <xf numFmtId="0" fontId="15" fillId="0" borderId="45" xfId="3" applyFont="1" applyBorder="1" applyAlignment="1">
      <alignment vertical="center" wrapText="1"/>
    </xf>
    <xf numFmtId="0" fontId="15" fillId="0" borderId="46" xfId="3" applyFont="1" applyBorder="1" applyAlignment="1">
      <alignment vertical="center" wrapText="1"/>
    </xf>
    <xf numFmtId="0" fontId="14" fillId="0" borderId="43" xfId="3" applyFont="1" applyBorder="1" applyAlignment="1">
      <alignment horizontal="center" vertical="center" wrapText="1"/>
    </xf>
    <xf numFmtId="167" fontId="2" fillId="0" borderId="17" xfId="1" applyNumberFormat="1" applyFont="1" applyBorder="1" applyAlignment="1">
      <alignment horizontal="center" vertical="center" wrapText="1"/>
    </xf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5" fontId="4" fillId="0" borderId="13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6" fontId="3" fillId="0" borderId="6" xfId="0" applyNumberFormat="1" applyFont="1" applyBorder="1" applyAlignment="1">
      <alignment horizontal="center"/>
    </xf>
    <xf numFmtId="166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67" fontId="2" fillId="0" borderId="12" xfId="0" applyNumberFormat="1" applyFont="1" applyBorder="1" applyAlignment="1">
      <alignment horizontal="right" vertical="center"/>
    </xf>
    <xf numFmtId="167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167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164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7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167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7" fontId="3" fillId="0" borderId="34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167" fontId="3" fillId="0" borderId="35" xfId="1" applyNumberFormat="1" applyFont="1" applyBorder="1" applyAlignment="1">
      <alignment horizontal="center" vertical="center" wrapText="1"/>
    </xf>
    <xf numFmtId="167" fontId="3" fillId="0" borderId="36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7" fontId="3" fillId="0" borderId="37" xfId="1" applyNumberFormat="1" applyFont="1" applyBorder="1" applyAlignment="1">
      <alignment horizontal="center" vertical="center" wrapText="1"/>
    </xf>
    <xf numFmtId="167" fontId="3" fillId="0" borderId="38" xfId="1" applyNumberFormat="1" applyFont="1" applyBorder="1" applyAlignment="1">
      <alignment horizontal="center" vertical="center" wrapText="1"/>
    </xf>
    <xf numFmtId="167" fontId="2" fillId="0" borderId="3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70" fontId="2" fillId="0" borderId="12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8" fillId="0" borderId="15" xfId="0" applyFont="1" applyBorder="1"/>
    <xf numFmtId="169" fontId="3" fillId="0" borderId="17" xfId="1" applyNumberFormat="1" applyFont="1" applyBorder="1" applyAlignment="1">
      <alignment vertical="center"/>
    </xf>
    <xf numFmtId="167" fontId="7" fillId="0" borderId="17" xfId="0" applyNumberFormat="1" applyFont="1" applyBorder="1" applyAlignment="1">
      <alignment vertical="center"/>
    </xf>
    <xf numFmtId="167" fontId="2" fillId="0" borderId="0" xfId="0" applyNumberFormat="1" applyFont="1"/>
    <xf numFmtId="0" fontId="2" fillId="0" borderId="54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6" fontId="3" fillId="0" borderId="13" xfId="0" applyNumberFormat="1" applyFont="1" applyBorder="1" applyAlignment="1">
      <alignment horizontal="center"/>
    </xf>
    <xf numFmtId="0" fontId="12" fillId="0" borderId="43" xfId="3" applyFont="1" applyBorder="1" applyAlignment="1">
      <alignment horizontal="left" vertical="center" wrapText="1"/>
    </xf>
    <xf numFmtId="0" fontId="19" fillId="0" borderId="0" xfId="0" applyFont="1"/>
    <xf numFmtId="0" fontId="9" fillId="0" borderId="0" xfId="0" applyFont="1"/>
    <xf numFmtId="0" fontId="20" fillId="0" borderId="0" xfId="0" applyFont="1"/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167" fontId="2" fillId="0" borderId="27" xfId="1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65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21" fillId="0" borderId="0" xfId="0" applyFont="1"/>
    <xf numFmtId="0" fontId="0" fillId="0" borderId="29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170" fontId="3" fillId="3" borderId="20" xfId="0" applyNumberFormat="1" applyFont="1" applyFill="1" applyBorder="1" applyAlignment="1">
      <alignment horizontal="center" vertical="center"/>
    </xf>
    <xf numFmtId="170" fontId="3" fillId="3" borderId="43" xfId="0" applyNumberFormat="1" applyFont="1" applyFill="1" applyBorder="1" applyAlignment="1">
      <alignment horizontal="center" vertical="center"/>
    </xf>
    <xf numFmtId="167" fontId="2" fillId="3" borderId="12" xfId="0" applyNumberFormat="1" applyFont="1" applyFill="1" applyBorder="1" applyAlignment="1">
      <alignment horizontal="center"/>
    </xf>
    <xf numFmtId="168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168" fontId="2" fillId="0" borderId="0" xfId="0" applyNumberFormat="1" applyFont="1"/>
    <xf numFmtId="167" fontId="3" fillId="0" borderId="0" xfId="0" applyNumberFormat="1" applyFont="1" applyAlignment="1">
      <alignment horizontal="center" vertical="center"/>
    </xf>
    <xf numFmtId="170" fontId="3" fillId="3" borderId="28" xfId="0" applyNumberFormat="1" applyFont="1" applyFill="1" applyBorder="1" applyAlignment="1">
      <alignment horizontal="center" vertical="center"/>
    </xf>
    <xf numFmtId="170" fontId="3" fillId="3" borderId="30" xfId="0" applyNumberFormat="1" applyFont="1" applyFill="1" applyBorder="1" applyAlignment="1">
      <alignment horizontal="center" vertical="center"/>
    </xf>
    <xf numFmtId="170" fontId="3" fillId="3" borderId="31" xfId="0" applyNumberFormat="1" applyFont="1" applyFill="1" applyBorder="1" applyAlignment="1">
      <alignment horizontal="center" vertical="center"/>
    </xf>
    <xf numFmtId="170" fontId="3" fillId="3" borderId="32" xfId="0" applyNumberFormat="1" applyFont="1" applyFill="1" applyBorder="1" applyAlignment="1">
      <alignment horizontal="center" vertical="center"/>
    </xf>
    <xf numFmtId="170" fontId="3" fillId="3" borderId="33" xfId="0" applyNumberFormat="1" applyFont="1" applyFill="1" applyBorder="1" applyAlignment="1">
      <alignment horizontal="center" vertical="center"/>
    </xf>
    <xf numFmtId="167" fontId="2" fillId="3" borderId="12" xfId="0" applyNumberFormat="1" applyFont="1" applyFill="1" applyBorder="1" applyAlignment="1">
      <alignment horizontal="center" vertical="center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A34DDE5D-5A83-4E36-8B3F-B90D48048A06}"/>
    <cellStyle name="Standard 2" xfId="3" xr:uid="{00000000-0005-0000-0000-000005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workbookViewId="0">
      <selection activeCell="A11" sqref="A11 A11"/>
    </sheetView>
  </sheetViews>
  <sheetFormatPr defaultRowHeight="12.75" x14ac:dyDescent="0.35"/>
  <cols>
    <col min="1" max="18" width="15.73046875" customWidth="1"/>
  </cols>
  <sheetData>
    <row r="1" spans="1:8" ht="20.65" customHeight="1" x14ac:dyDescent="0.6">
      <c r="A1" s="200" t="s">
        <v>0</v>
      </c>
    </row>
    <row r="2" spans="1:8" x14ac:dyDescent="0.35">
      <c r="A2" t="s">
        <v>1</v>
      </c>
    </row>
    <row r="3" spans="1:8" x14ac:dyDescent="0.35">
      <c r="A3" t="s">
        <v>2</v>
      </c>
    </row>
    <row r="5" spans="1:8" x14ac:dyDescent="0.35">
      <c r="A5" t="s">
        <v>3</v>
      </c>
    </row>
    <row r="8" spans="1:8" s="188" customFormat="1" ht="17.25" customHeight="1" x14ac:dyDescent="0.45">
      <c r="A8" s="188" t="s">
        <v>4</v>
      </c>
    </row>
    <row r="12" spans="1:8" s="189" customFormat="1" ht="13.15" customHeight="1" x14ac:dyDescent="0.4">
      <c r="A12" s="189" t="s">
        <v>5</v>
      </c>
    </row>
    <row r="13" spans="1:8" ht="19.5" customHeight="1" x14ac:dyDescent="0.35">
      <c r="B13" s="190" t="s">
        <v>6</v>
      </c>
      <c r="F13" s="190" t="s">
        <v>7</v>
      </c>
    </row>
    <row r="14" spans="1:8" ht="20.100000000000001" customHeight="1" x14ac:dyDescent="0.4">
      <c r="B14" s="189" t="s">
        <v>8</v>
      </c>
      <c r="C14" s="189" t="s">
        <v>9</v>
      </c>
      <c r="D14" s="189" t="s">
        <v>10</v>
      </c>
      <c r="E14" s="189"/>
      <c r="F14" s="189" t="s">
        <v>8</v>
      </c>
      <c r="G14" s="189" t="s">
        <v>9</v>
      </c>
      <c r="H14" s="189" t="s">
        <v>10</v>
      </c>
    </row>
    <row r="15" spans="1:8" ht="24.95" customHeight="1" x14ac:dyDescent="0.35">
      <c r="A15" t="s">
        <v>11</v>
      </c>
      <c r="B15" s="191" t="s">
        <v>12</v>
      </c>
      <c r="C15" s="191" t="s">
        <v>13</v>
      </c>
      <c r="D15" s="191" t="s">
        <v>13</v>
      </c>
      <c r="E15" s="201"/>
      <c r="F15" s="191" t="s">
        <v>12</v>
      </c>
      <c r="G15" s="191" t="s">
        <v>14</v>
      </c>
      <c r="H15" s="191" t="s">
        <v>15</v>
      </c>
    </row>
    <row r="16" spans="1:8" ht="24.95" customHeight="1" x14ac:dyDescent="0.35">
      <c r="B16" s="202"/>
      <c r="C16" s="202"/>
      <c r="D16" s="202"/>
      <c r="E16" s="192"/>
      <c r="F16" s="202"/>
      <c r="G16" s="202"/>
      <c r="H16" s="202"/>
    </row>
    <row r="17" spans="1:9" ht="24.95" customHeight="1" x14ac:dyDescent="0.35">
      <c r="A17" t="s">
        <v>16</v>
      </c>
      <c r="B17" s="191" t="s">
        <v>12</v>
      </c>
      <c r="C17" s="191" t="s">
        <v>17</v>
      </c>
      <c r="D17" s="191" t="s">
        <v>17</v>
      </c>
      <c r="E17" s="201"/>
      <c r="F17" s="191" t="s">
        <v>12</v>
      </c>
      <c r="G17" s="191" t="s">
        <v>18</v>
      </c>
      <c r="H17" s="191" t="s">
        <v>15</v>
      </c>
    </row>
    <row r="18" spans="1:9" ht="24.95" customHeight="1" x14ac:dyDescent="0.35">
      <c r="B18" s="202"/>
      <c r="C18" s="202"/>
      <c r="D18" s="202"/>
      <c r="E18" s="192"/>
      <c r="F18" s="202"/>
      <c r="G18" s="202"/>
      <c r="H18" s="202"/>
    </row>
    <row r="19" spans="1:9" ht="24.95" customHeight="1" x14ac:dyDescent="0.35">
      <c r="A19" t="s">
        <v>19</v>
      </c>
      <c r="B19" s="191" t="s">
        <v>12</v>
      </c>
      <c r="C19" s="191" t="s">
        <v>20</v>
      </c>
      <c r="D19" s="191" t="s">
        <v>20</v>
      </c>
      <c r="E19" s="201"/>
      <c r="F19" s="191" t="s">
        <v>12</v>
      </c>
      <c r="G19" s="191" t="s">
        <v>21</v>
      </c>
      <c r="H19" s="191" t="s">
        <v>15</v>
      </c>
    </row>
    <row r="20" spans="1:9" ht="24.95" customHeight="1" x14ac:dyDescent="0.35">
      <c r="B20" s="203"/>
      <c r="C20" s="203"/>
      <c r="D20" s="203"/>
      <c r="E20" s="192"/>
      <c r="F20" s="203"/>
      <c r="G20" s="203"/>
      <c r="H20" s="203"/>
    </row>
    <row r="22" spans="1:9" s="189" customFormat="1" ht="13.15" customHeight="1" x14ac:dyDescent="0.4">
      <c r="A22" s="189" t="s">
        <v>22</v>
      </c>
    </row>
    <row r="23" spans="1:9" ht="20.100000000000001" customHeight="1" x14ac:dyDescent="0.35">
      <c r="B23" s="190" t="s">
        <v>6</v>
      </c>
      <c r="F23" s="190" t="s">
        <v>7</v>
      </c>
    </row>
    <row r="24" spans="1:9" ht="20.100000000000001" customHeight="1" x14ac:dyDescent="0.4">
      <c r="B24" s="189" t="s">
        <v>8</v>
      </c>
      <c r="C24" s="189" t="s">
        <v>9</v>
      </c>
      <c r="D24" s="189" t="s">
        <v>10</v>
      </c>
      <c r="E24" s="189" t="s">
        <v>23</v>
      </c>
      <c r="F24" s="189" t="s">
        <v>8</v>
      </c>
      <c r="G24" s="189" t="s">
        <v>9</v>
      </c>
      <c r="H24" s="189" t="s">
        <v>10</v>
      </c>
      <c r="I24" s="189" t="s">
        <v>23</v>
      </c>
    </row>
    <row r="25" spans="1:9" ht="24.95" customHeight="1" x14ac:dyDescent="0.35">
      <c r="A25" t="s">
        <v>11</v>
      </c>
      <c r="B25" s="191" t="s">
        <v>12</v>
      </c>
      <c r="C25" s="191" t="s">
        <v>13</v>
      </c>
      <c r="D25" s="191" t="s">
        <v>13</v>
      </c>
      <c r="E25" s="191" t="s">
        <v>13</v>
      </c>
      <c r="F25" s="191" t="s">
        <v>12</v>
      </c>
      <c r="G25" s="191" t="s">
        <v>14</v>
      </c>
      <c r="H25" s="191" t="s">
        <v>15</v>
      </c>
      <c r="I25" s="191" t="s">
        <v>14</v>
      </c>
    </row>
    <row r="26" spans="1:9" ht="24.95" customHeight="1" x14ac:dyDescent="0.35">
      <c r="B26" s="202"/>
      <c r="C26" s="202"/>
      <c r="D26" s="202"/>
      <c r="E26" s="202"/>
      <c r="F26" s="202"/>
      <c r="G26" s="202"/>
      <c r="H26" s="202"/>
      <c r="I26" s="202"/>
    </row>
    <row r="27" spans="1:9" ht="24.95" customHeight="1" x14ac:dyDescent="0.35">
      <c r="A27" t="s">
        <v>16</v>
      </c>
      <c r="B27" s="191" t="s">
        <v>12</v>
      </c>
      <c r="C27" s="191" t="s">
        <v>17</v>
      </c>
      <c r="D27" s="191" t="s">
        <v>17</v>
      </c>
      <c r="E27" s="191" t="s">
        <v>17</v>
      </c>
      <c r="F27" s="191" t="s">
        <v>12</v>
      </c>
      <c r="G27" s="191" t="s">
        <v>18</v>
      </c>
      <c r="H27" s="191" t="s">
        <v>15</v>
      </c>
      <c r="I27" s="191" t="s">
        <v>18</v>
      </c>
    </row>
    <row r="28" spans="1:9" ht="24.95" customHeight="1" x14ac:dyDescent="0.35">
      <c r="B28" s="202"/>
      <c r="C28" s="202"/>
      <c r="D28" s="202"/>
      <c r="E28" s="202"/>
      <c r="F28" s="202"/>
      <c r="G28" s="202"/>
      <c r="H28" s="202"/>
      <c r="I28" s="202"/>
    </row>
    <row r="29" spans="1:9" ht="24.95" customHeight="1" x14ac:dyDescent="0.35">
      <c r="A29" t="s">
        <v>19</v>
      </c>
      <c r="B29" s="191" t="s">
        <v>12</v>
      </c>
      <c r="C29" s="191" t="s">
        <v>20</v>
      </c>
      <c r="D29" s="191" t="s">
        <v>20</v>
      </c>
      <c r="E29" s="191" t="s">
        <v>20</v>
      </c>
      <c r="F29" s="191" t="s">
        <v>12</v>
      </c>
      <c r="G29" s="191" t="s">
        <v>21</v>
      </c>
      <c r="H29" s="191" t="s">
        <v>15</v>
      </c>
      <c r="I29" s="191" t="s">
        <v>21</v>
      </c>
    </row>
    <row r="30" spans="1:9" x14ac:dyDescent="0.35">
      <c r="B30" s="192"/>
      <c r="C30" s="192"/>
      <c r="D30" s="192"/>
      <c r="E30" s="192"/>
    </row>
    <row r="31" spans="1:9" x14ac:dyDescent="0.35">
      <c r="B31" s="192"/>
      <c r="C31" s="192"/>
      <c r="D31" s="192"/>
      <c r="E31" s="192"/>
    </row>
    <row r="32" spans="1:9" x14ac:dyDescent="0.35">
      <c r="B32" s="192"/>
      <c r="C32" s="192"/>
      <c r="D32" s="192"/>
      <c r="E32" s="192"/>
    </row>
    <row r="33" spans="1:17" ht="13.15" customHeight="1" x14ac:dyDescent="0.4">
      <c r="A33" s="189" t="s">
        <v>24</v>
      </c>
    </row>
    <row r="35" spans="1:17" ht="19.5" customHeight="1" x14ac:dyDescent="0.35">
      <c r="B35" s="190" t="s">
        <v>6</v>
      </c>
      <c r="F35" s="190" t="s">
        <v>7</v>
      </c>
      <c r="J35" s="190" t="s">
        <v>25</v>
      </c>
    </row>
    <row r="36" spans="1:17" ht="20.100000000000001" customHeight="1" x14ac:dyDescent="0.4">
      <c r="B36" s="189" t="s">
        <v>8</v>
      </c>
      <c r="C36" s="189" t="s">
        <v>9</v>
      </c>
      <c r="D36" s="189" t="s">
        <v>10</v>
      </c>
      <c r="E36" s="189"/>
      <c r="F36" s="189" t="s">
        <v>8</v>
      </c>
      <c r="G36" s="189" t="s">
        <v>9</v>
      </c>
      <c r="H36" s="189" t="s">
        <v>10</v>
      </c>
      <c r="J36" s="189" t="s">
        <v>8</v>
      </c>
      <c r="K36" s="189" t="s">
        <v>9</v>
      </c>
      <c r="L36" s="189" t="s">
        <v>10</v>
      </c>
    </row>
    <row r="37" spans="1:17" ht="24.95" customHeight="1" x14ac:dyDescent="0.35">
      <c r="A37" t="s">
        <v>11</v>
      </c>
      <c r="B37" s="191" t="s">
        <v>12</v>
      </c>
      <c r="C37" s="191" t="s">
        <v>13</v>
      </c>
      <c r="D37" s="191" t="s">
        <v>13</v>
      </c>
      <c r="E37" s="201"/>
      <c r="F37" s="191" t="s">
        <v>12</v>
      </c>
      <c r="G37" s="191" t="s">
        <v>14</v>
      </c>
      <c r="H37" s="191" t="s">
        <v>15</v>
      </c>
      <c r="J37" s="191" t="s">
        <v>12</v>
      </c>
      <c r="K37" s="191" t="s">
        <v>14</v>
      </c>
      <c r="L37" s="191" t="s">
        <v>15</v>
      </c>
    </row>
    <row r="38" spans="1:17" ht="24.95" customHeight="1" x14ac:dyDescent="0.35">
      <c r="B38" s="202"/>
      <c r="C38" s="202"/>
      <c r="D38" s="202"/>
      <c r="E38" s="192"/>
      <c r="F38" s="202"/>
      <c r="G38" s="202"/>
      <c r="H38" s="202"/>
      <c r="J38" s="202"/>
      <c r="K38" s="202"/>
      <c r="L38" s="202"/>
    </row>
    <row r="39" spans="1:17" ht="24.95" customHeight="1" x14ac:dyDescent="0.35">
      <c r="A39" t="s">
        <v>16</v>
      </c>
      <c r="B39" s="191" t="s">
        <v>12</v>
      </c>
      <c r="C39" s="191" t="s">
        <v>17</v>
      </c>
      <c r="D39" s="191" t="s">
        <v>17</v>
      </c>
      <c r="E39" s="201"/>
      <c r="F39" s="191" t="s">
        <v>12</v>
      </c>
      <c r="G39" s="191" t="s">
        <v>18</v>
      </c>
      <c r="H39" s="191" t="s">
        <v>15</v>
      </c>
      <c r="J39" s="191" t="s">
        <v>12</v>
      </c>
      <c r="K39" s="191" t="s">
        <v>18</v>
      </c>
      <c r="L39" s="191" t="s">
        <v>15</v>
      </c>
    </row>
    <row r="40" spans="1:17" ht="24.95" customHeight="1" x14ac:dyDescent="0.35">
      <c r="B40" s="202"/>
      <c r="C40" s="202"/>
      <c r="D40" s="202"/>
      <c r="E40" s="192"/>
      <c r="F40" s="202"/>
      <c r="G40" s="202"/>
      <c r="H40" s="202"/>
      <c r="J40" s="202"/>
      <c r="K40" s="202"/>
      <c r="L40" s="202"/>
    </row>
    <row r="41" spans="1:17" ht="24.95" customHeight="1" x14ac:dyDescent="0.35">
      <c r="A41" t="s">
        <v>19</v>
      </c>
      <c r="B41" s="191" t="s">
        <v>12</v>
      </c>
      <c r="C41" s="191" t="s">
        <v>20</v>
      </c>
      <c r="D41" s="191" t="s">
        <v>20</v>
      </c>
      <c r="E41" s="201"/>
      <c r="F41" s="191" t="s">
        <v>12</v>
      </c>
      <c r="G41" s="191" t="s">
        <v>21</v>
      </c>
      <c r="H41" s="191" t="s">
        <v>15</v>
      </c>
      <c r="J41" s="191" t="s">
        <v>12</v>
      </c>
      <c r="K41" s="191" t="s">
        <v>21</v>
      </c>
      <c r="L41" s="191" t="s">
        <v>15</v>
      </c>
    </row>
    <row r="42" spans="1:17" ht="24.95" customHeight="1" x14ac:dyDescent="0.35">
      <c r="B42" s="192"/>
      <c r="C42" s="192"/>
      <c r="D42" s="192"/>
      <c r="E42" s="192"/>
      <c r="F42" s="192"/>
      <c r="G42" s="192"/>
      <c r="H42" s="192"/>
      <c r="J42" s="192"/>
      <c r="K42" s="192"/>
      <c r="L42" s="192"/>
    </row>
    <row r="43" spans="1:17" ht="24.95" customHeight="1" x14ac:dyDescent="0.35">
      <c r="B43" s="192"/>
      <c r="C43" s="192"/>
      <c r="D43" s="192"/>
      <c r="E43" s="192"/>
      <c r="F43" s="192"/>
      <c r="G43" s="192"/>
      <c r="H43" s="192"/>
      <c r="J43" s="192"/>
      <c r="K43" s="192"/>
      <c r="L43" s="192"/>
    </row>
    <row r="45" spans="1:17" ht="13.15" customHeight="1" x14ac:dyDescent="0.4">
      <c r="A45" s="189" t="s">
        <v>26</v>
      </c>
    </row>
    <row r="47" spans="1:17" ht="20.100000000000001" customHeight="1" x14ac:dyDescent="0.35">
      <c r="B47" s="190" t="s">
        <v>6</v>
      </c>
      <c r="F47" s="190" t="s">
        <v>7</v>
      </c>
      <c r="J47" s="190" t="s">
        <v>25</v>
      </c>
      <c r="N47" s="190"/>
    </row>
    <row r="48" spans="1:17" ht="20.100000000000001" customHeight="1" x14ac:dyDescent="0.4">
      <c r="B48" s="189" t="s">
        <v>8</v>
      </c>
      <c r="C48" s="189" t="s">
        <v>9</v>
      </c>
      <c r="D48" s="189" t="s">
        <v>10</v>
      </c>
      <c r="E48" s="189" t="s">
        <v>23</v>
      </c>
      <c r="F48" s="189" t="s">
        <v>8</v>
      </c>
      <c r="G48" s="189" t="s">
        <v>9</v>
      </c>
      <c r="H48" s="189" t="s">
        <v>10</v>
      </c>
      <c r="I48" s="189" t="s">
        <v>23</v>
      </c>
      <c r="J48" s="189" t="s">
        <v>8</v>
      </c>
      <c r="K48" s="189" t="s">
        <v>9</v>
      </c>
      <c r="L48" s="189" t="s">
        <v>10</v>
      </c>
      <c r="M48" s="189" t="s">
        <v>23</v>
      </c>
      <c r="N48" s="189"/>
      <c r="O48" s="189"/>
      <c r="P48" s="189"/>
      <c r="Q48" s="189"/>
    </row>
    <row r="49" spans="1:13" ht="24.95" customHeight="1" x14ac:dyDescent="0.35">
      <c r="A49" t="s">
        <v>11</v>
      </c>
      <c r="B49" s="191" t="s">
        <v>12</v>
      </c>
      <c r="C49" s="191" t="s">
        <v>13</v>
      </c>
      <c r="D49" s="191" t="s">
        <v>13</v>
      </c>
      <c r="E49" s="191" t="s">
        <v>13</v>
      </c>
      <c r="F49" s="191" t="s">
        <v>12</v>
      </c>
      <c r="G49" s="191" t="s">
        <v>14</v>
      </c>
      <c r="H49" s="191" t="s">
        <v>15</v>
      </c>
      <c r="I49" s="191" t="s">
        <v>14</v>
      </c>
      <c r="J49" s="191" t="s">
        <v>12</v>
      </c>
      <c r="K49" s="191" t="s">
        <v>14</v>
      </c>
      <c r="L49" s="191" t="s">
        <v>15</v>
      </c>
      <c r="M49" s="191" t="s">
        <v>14</v>
      </c>
    </row>
    <row r="50" spans="1:13" ht="24.95" customHeight="1" x14ac:dyDescent="0.35"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</row>
    <row r="51" spans="1:13" ht="24.95" customHeight="1" x14ac:dyDescent="0.35">
      <c r="A51" t="s">
        <v>16</v>
      </c>
      <c r="B51" s="191" t="s">
        <v>12</v>
      </c>
      <c r="C51" s="191" t="s">
        <v>17</v>
      </c>
      <c r="D51" s="191" t="s">
        <v>17</v>
      </c>
      <c r="E51" s="191" t="s">
        <v>17</v>
      </c>
      <c r="F51" s="191" t="s">
        <v>12</v>
      </c>
      <c r="G51" s="191" t="s">
        <v>18</v>
      </c>
      <c r="H51" s="191" t="s">
        <v>15</v>
      </c>
      <c r="I51" s="191" t="s">
        <v>18</v>
      </c>
      <c r="J51" s="191" t="s">
        <v>12</v>
      </c>
      <c r="K51" s="191" t="s">
        <v>18</v>
      </c>
      <c r="L51" s="191" t="s">
        <v>15</v>
      </c>
      <c r="M51" s="191" t="s">
        <v>18</v>
      </c>
    </row>
    <row r="52" spans="1:13" ht="24.95" customHeight="1" x14ac:dyDescent="0.35"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</row>
    <row r="53" spans="1:13" ht="24.95" customHeight="1" x14ac:dyDescent="0.35">
      <c r="A53" t="s">
        <v>19</v>
      </c>
      <c r="B53" s="191" t="s">
        <v>12</v>
      </c>
      <c r="C53" s="191" t="s">
        <v>20</v>
      </c>
      <c r="D53" s="191" t="s">
        <v>20</v>
      </c>
      <c r="E53" s="191" t="s">
        <v>20</v>
      </c>
      <c r="F53" s="191" t="s">
        <v>12</v>
      </c>
      <c r="G53" s="191" t="s">
        <v>21</v>
      </c>
      <c r="H53" s="191" t="s">
        <v>15</v>
      </c>
      <c r="I53" s="191" t="s">
        <v>21</v>
      </c>
      <c r="J53" s="191" t="s">
        <v>12</v>
      </c>
      <c r="K53" s="191" t="s">
        <v>21</v>
      </c>
      <c r="L53" s="191" t="s">
        <v>15</v>
      </c>
      <c r="M53" s="191" t="s">
        <v>21</v>
      </c>
    </row>
    <row r="56" spans="1:13" ht="17.25" customHeight="1" x14ac:dyDescent="0.45">
      <c r="A56" s="188" t="s">
        <v>27</v>
      </c>
    </row>
    <row r="57" spans="1:13" s="194" customFormat="1" ht="13.15" customHeight="1" x14ac:dyDescent="0.4">
      <c r="A57" s="193"/>
      <c r="B57" s="193" t="s">
        <v>8</v>
      </c>
      <c r="C57" s="193" t="s">
        <v>9</v>
      </c>
      <c r="D57" s="193" t="s">
        <v>10</v>
      </c>
      <c r="E57" s="193" t="s">
        <v>23</v>
      </c>
      <c r="F57" s="193" t="s">
        <v>28</v>
      </c>
    </row>
    <row r="58" spans="1:13" s="192" customFormat="1" x14ac:dyDescent="0.35">
      <c r="A58" s="191" t="s">
        <v>29</v>
      </c>
      <c r="B58" s="191" t="s">
        <v>30</v>
      </c>
      <c r="C58" s="191" t="s">
        <v>31</v>
      </c>
      <c r="D58" s="191" t="s">
        <v>31</v>
      </c>
      <c r="E58" s="191" t="s">
        <v>32</v>
      </c>
      <c r="F58" s="191" t="s">
        <v>33</v>
      </c>
    </row>
    <row r="59" spans="1:13" s="192" customFormat="1" x14ac:dyDescent="0.35">
      <c r="A59" s="191" t="s">
        <v>34</v>
      </c>
      <c r="B59" s="191" t="s">
        <v>30</v>
      </c>
      <c r="C59" s="191" t="s">
        <v>35</v>
      </c>
      <c r="D59" s="191" t="s">
        <v>36</v>
      </c>
      <c r="E59" s="191" t="s">
        <v>37</v>
      </c>
      <c r="F59" s="191" t="s">
        <v>33</v>
      </c>
    </row>
    <row r="60" spans="1:13" s="192" customFormat="1" ht="25.5" customHeight="1" x14ac:dyDescent="0.35">
      <c r="A60" s="191"/>
      <c r="B60" s="191"/>
      <c r="C60" s="191"/>
      <c r="D60" s="191"/>
      <c r="E60" s="191"/>
      <c r="F60" s="191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"/>
  <sheetViews>
    <sheetView showZeros="0" topLeftCell="A21" zoomScaleNormal="130" workbookViewId="0">
      <selection activeCell="H7" sqref="H7 H7:K7"/>
    </sheetView>
  </sheetViews>
  <sheetFormatPr defaultColWidth="9.1328125" defaultRowHeight="12.4" x14ac:dyDescent="0.3"/>
  <cols>
    <col min="1" max="1" width="5.73046875" style="67" customWidth="1"/>
    <col min="2" max="2" width="10.265625" style="67" customWidth="1"/>
    <col min="3" max="3" width="12.59765625" style="67" bestFit="1" customWidth="1"/>
    <col min="4" max="4" width="6.73046875" style="67" customWidth="1"/>
    <col min="5" max="5" width="7.265625" style="67" customWidth="1"/>
    <col min="6" max="6" width="14.59765625" style="67" customWidth="1"/>
    <col min="7" max="7" width="7" style="67" customWidth="1"/>
    <col min="8" max="8" width="9.59765625" style="67" customWidth="1"/>
    <col min="9" max="9" width="5.73046875" style="67" customWidth="1"/>
    <col min="10" max="10" width="5.59765625" style="67" customWidth="1"/>
    <col min="11" max="11" width="7.1328125" style="67" customWidth="1"/>
    <col min="12" max="12" width="7.265625" style="67" customWidth="1"/>
    <col min="13" max="20" width="9.1328125" style="67" customWidth="1"/>
    <col min="21" max="21" width="9.1328125" style="67" hidden="1" customWidth="1"/>
    <col min="22" max="22" width="9.1328125" style="67" customWidth="1"/>
    <col min="23" max="16384" width="9.1328125" style="67"/>
  </cols>
  <sheetData>
    <row r="1" spans="1:21" customFormat="1" ht="6" customHeight="1" thickBot="1" x14ac:dyDescent="0.4">
      <c r="U1" s="67" t="s">
        <v>39</v>
      </c>
    </row>
    <row r="2" spans="1:21" customFormat="1" ht="22.5" customHeight="1" thickBot="1" x14ac:dyDescent="0.4">
      <c r="A2" s="73" t="s">
        <v>40</v>
      </c>
      <c r="G2" s="75"/>
      <c r="H2" s="79" t="s">
        <v>41</v>
      </c>
      <c r="I2" s="76"/>
      <c r="J2" s="77"/>
      <c r="K2" s="77">
        <v>1</v>
      </c>
    </row>
    <row r="3" spans="1:21" customFormat="1" ht="24" customHeight="1" thickBot="1" x14ac:dyDescent="0.4">
      <c r="A3" s="70" t="s">
        <v>42</v>
      </c>
      <c r="G3" s="75"/>
      <c r="H3" s="79" t="s">
        <v>43</v>
      </c>
      <c r="I3" s="76"/>
      <c r="J3" s="77"/>
      <c r="K3" s="77" t="s">
        <v>44</v>
      </c>
    </row>
    <row r="4" spans="1:21" customFormat="1" ht="24" customHeight="1" thickBot="1" x14ac:dyDescent="0.4">
      <c r="A4" s="68" t="s">
        <v>45</v>
      </c>
      <c r="B4" s="68"/>
      <c r="C4" s="196">
        <v>43407</v>
      </c>
      <c r="D4" s="74"/>
      <c r="E4" s="74"/>
      <c r="G4" s="75"/>
      <c r="H4" s="79" t="s">
        <v>46</v>
      </c>
      <c r="I4" s="76"/>
      <c r="J4" s="77"/>
      <c r="K4" s="77" t="s">
        <v>47</v>
      </c>
    </row>
    <row r="5" spans="1:21" customFormat="1" ht="24" customHeight="1" thickBot="1" x14ac:dyDescent="0.4">
      <c r="A5" s="78" t="s">
        <v>48</v>
      </c>
      <c r="B5" s="78"/>
      <c r="C5" s="40" t="s">
        <v>49</v>
      </c>
      <c r="D5" s="40"/>
      <c r="E5" s="40"/>
      <c r="G5" s="75"/>
      <c r="H5" s="79" t="s">
        <v>50</v>
      </c>
      <c r="I5" s="182"/>
      <c r="J5" s="77"/>
      <c r="K5" s="77" t="s">
        <v>51</v>
      </c>
    </row>
    <row r="6" spans="1:21" customFormat="1" ht="12.75" customHeight="1" x14ac:dyDescent="0.35">
      <c r="A6" s="78" t="s">
        <v>52</v>
      </c>
      <c r="B6" s="78"/>
      <c r="C6" s="40" t="s">
        <v>53</v>
      </c>
      <c r="D6" s="40"/>
      <c r="E6" s="40"/>
      <c r="G6" s="67" t="s">
        <v>54</v>
      </c>
    </row>
    <row r="7" spans="1:21" customFormat="1" ht="17.100000000000001" customHeight="1" x14ac:dyDescent="0.35">
      <c r="A7" s="78" t="s">
        <v>55</v>
      </c>
      <c r="B7" s="78"/>
      <c r="C7" s="149" t="s">
        <v>56</v>
      </c>
      <c r="D7" s="149"/>
      <c r="E7" s="149"/>
      <c r="G7" s="68" t="s">
        <v>57</v>
      </c>
      <c r="H7" s="41" t="s">
        <v>58</v>
      </c>
      <c r="I7" s="32"/>
      <c r="J7" s="32"/>
      <c r="K7" s="31"/>
    </row>
    <row r="8" spans="1:21" customFormat="1" ht="17.100000000000001" customHeight="1" x14ac:dyDescent="0.35">
      <c r="A8" s="68" t="s">
        <v>59</v>
      </c>
      <c r="B8" s="68"/>
      <c r="C8" s="41" t="s">
        <v>60</v>
      </c>
      <c r="D8" s="41"/>
      <c r="E8" s="41"/>
      <c r="G8" s="78" t="s">
        <v>61</v>
      </c>
      <c r="H8" s="40" t="s">
        <v>62</v>
      </c>
      <c r="I8" s="39"/>
      <c r="J8" s="39"/>
      <c r="K8" s="38"/>
    </row>
    <row r="9" spans="1:21" customFormat="1" ht="17.100000000000001" customHeight="1" x14ac:dyDescent="0.35">
      <c r="A9" s="78" t="s">
        <v>63</v>
      </c>
      <c r="B9" s="78"/>
      <c r="C9" s="40" t="s">
        <v>64</v>
      </c>
      <c r="D9" s="40"/>
      <c r="E9" s="40"/>
      <c r="G9" s="78" t="s">
        <v>65</v>
      </c>
      <c r="H9" s="40" t="s">
        <v>66</v>
      </c>
      <c r="I9" s="39"/>
      <c r="J9" s="39"/>
      <c r="K9" s="38"/>
    </row>
    <row r="10" spans="1:21" customFormat="1" ht="17.100000000000001" customHeight="1" x14ac:dyDescent="0.35">
      <c r="A10" s="78" t="s">
        <v>67</v>
      </c>
      <c r="B10" s="78"/>
      <c r="C10" s="40" t="s">
        <v>64</v>
      </c>
      <c r="D10" s="40"/>
      <c r="E10" s="40"/>
      <c r="G10" s="78" t="s">
        <v>68</v>
      </c>
      <c r="H10" s="40" t="s">
        <v>69</v>
      </c>
      <c r="I10" s="39"/>
      <c r="J10" s="39"/>
      <c r="K10" s="38"/>
    </row>
    <row r="11" spans="1:21" customFormat="1" ht="17.100000000000001" customHeight="1" x14ac:dyDescent="0.35">
      <c r="G11" s="78" t="s">
        <v>70</v>
      </c>
      <c r="H11" s="40" t="s">
        <v>71</v>
      </c>
      <c r="I11" s="39"/>
      <c r="J11" s="39"/>
      <c r="K11" s="38"/>
    </row>
    <row r="12" spans="1:21" customFormat="1" ht="17.100000000000001" customHeight="1" x14ac:dyDescent="0.35">
      <c r="C12" s="80"/>
      <c r="G12" s="78" t="s">
        <v>72</v>
      </c>
      <c r="H12" s="40" t="s">
        <v>73</v>
      </c>
      <c r="I12" s="39"/>
      <c r="J12" s="39"/>
      <c r="K12" s="38"/>
    </row>
    <row r="13" spans="1:21" customFormat="1" ht="6" customHeight="1" x14ac:dyDescent="0.35">
      <c r="C13" s="80"/>
      <c r="G13" s="69"/>
      <c r="H13" s="108"/>
      <c r="I13" s="69"/>
      <c r="J13" s="69"/>
      <c r="K13" s="69"/>
    </row>
    <row r="14" spans="1:21" customFormat="1" ht="15" customHeight="1" thickBot="1" x14ac:dyDescent="0.4">
      <c r="G14" s="37" t="s">
        <v>74</v>
      </c>
      <c r="H14" s="36"/>
      <c r="I14" s="35" t="s">
        <v>75</v>
      </c>
      <c r="J14" s="34"/>
      <c r="K14" s="33"/>
    </row>
    <row r="15" spans="1:21" customFormat="1" ht="34.5" customHeight="1" x14ac:dyDescent="0.35">
      <c r="A15" s="64" t="s">
        <v>76</v>
      </c>
      <c r="B15" s="50" t="s">
        <v>77</v>
      </c>
      <c r="C15" s="50" t="s">
        <v>78</v>
      </c>
      <c r="D15" s="50"/>
      <c r="E15" s="47" t="s">
        <v>79</v>
      </c>
      <c r="F15" s="46"/>
      <c r="G15" s="109"/>
      <c r="H15" s="110"/>
      <c r="I15" s="58" t="s">
        <v>80</v>
      </c>
      <c r="J15" s="26"/>
      <c r="K15" s="28">
        <f>ROUND(J15*0.3,3)</f>
        <v>0</v>
      </c>
    </row>
    <row r="16" spans="1:21" customFormat="1" ht="31.5" customHeight="1" x14ac:dyDescent="0.35">
      <c r="A16" s="63"/>
      <c r="B16" s="56"/>
      <c r="C16" s="56" t="s">
        <v>81</v>
      </c>
      <c r="D16" s="56"/>
      <c r="E16" s="55" t="s">
        <v>82</v>
      </c>
      <c r="F16" s="54"/>
      <c r="G16" s="111"/>
      <c r="H16" s="112"/>
      <c r="I16" s="57"/>
      <c r="J16" s="25"/>
      <c r="K16" s="27"/>
    </row>
    <row r="17" spans="1:11" customFormat="1" ht="38.25" customHeight="1" x14ac:dyDescent="0.35">
      <c r="A17" s="63"/>
      <c r="B17" s="56"/>
      <c r="C17" s="56" t="s">
        <v>83</v>
      </c>
      <c r="D17" s="56"/>
      <c r="E17" s="55" t="s">
        <v>84</v>
      </c>
      <c r="F17" s="54"/>
      <c r="G17" s="113"/>
      <c r="H17" s="114"/>
      <c r="I17" s="57"/>
      <c r="J17" s="25"/>
      <c r="K17" s="27"/>
    </row>
    <row r="18" spans="1:11" customFormat="1" ht="30" customHeight="1" x14ac:dyDescent="0.35">
      <c r="A18" s="63"/>
      <c r="B18" s="45" t="s">
        <v>85</v>
      </c>
      <c r="C18" s="56" t="s">
        <v>86</v>
      </c>
      <c r="D18" s="56"/>
      <c r="E18" s="55" t="s">
        <v>87</v>
      </c>
      <c r="F18" s="54"/>
      <c r="G18" s="115"/>
      <c r="H18" s="116"/>
      <c r="I18" s="57" t="s">
        <v>88</v>
      </c>
      <c r="J18" s="25"/>
      <c r="K18" s="27">
        <f>ROUND(J18*0.25,3)</f>
        <v>0</v>
      </c>
    </row>
    <row r="19" spans="1:11" customFormat="1" ht="29.25" customHeight="1" x14ac:dyDescent="0.35">
      <c r="A19" s="63"/>
      <c r="B19" s="44"/>
      <c r="C19" s="56" t="s">
        <v>89</v>
      </c>
      <c r="D19" s="56"/>
      <c r="E19" s="55" t="s">
        <v>90</v>
      </c>
      <c r="F19" s="54"/>
      <c r="G19" s="111"/>
      <c r="H19" s="112"/>
      <c r="I19" s="57"/>
      <c r="J19" s="25"/>
      <c r="K19" s="27"/>
    </row>
    <row r="20" spans="1:11" customFormat="1" ht="30" customHeight="1" thickBot="1" x14ac:dyDescent="0.4">
      <c r="A20" s="62"/>
      <c r="B20" s="43"/>
      <c r="C20" s="53" t="s">
        <v>91</v>
      </c>
      <c r="D20" s="53"/>
      <c r="E20" s="52" t="s">
        <v>92</v>
      </c>
      <c r="F20" s="51"/>
      <c r="G20" s="117"/>
      <c r="H20" s="118"/>
      <c r="I20" s="42"/>
      <c r="J20" s="24"/>
      <c r="K20" s="23"/>
    </row>
    <row r="21" spans="1:11" customFormat="1" ht="47.25" customHeight="1" x14ac:dyDescent="0.35">
      <c r="A21" s="64" t="s">
        <v>93</v>
      </c>
      <c r="B21" s="61" t="s">
        <v>94</v>
      </c>
      <c r="C21" s="50" t="s">
        <v>94</v>
      </c>
      <c r="D21" s="50"/>
      <c r="E21" s="49" t="s">
        <v>95</v>
      </c>
      <c r="F21" s="48"/>
      <c r="G21" s="119"/>
      <c r="H21" s="120"/>
      <c r="I21" s="58" t="s">
        <v>96</v>
      </c>
      <c r="J21" s="26"/>
      <c r="K21" s="28">
        <f>ROUND(J21*0.25,3)</f>
        <v>0</v>
      </c>
    </row>
    <row r="22" spans="1:11" customFormat="1" ht="18.75" customHeight="1" x14ac:dyDescent="0.35">
      <c r="A22" s="63"/>
      <c r="B22" s="60"/>
      <c r="C22" s="56" t="s">
        <v>97</v>
      </c>
      <c r="D22" s="56"/>
      <c r="E22" s="55" t="s">
        <v>98</v>
      </c>
      <c r="F22" s="54"/>
      <c r="G22" s="111"/>
      <c r="H22" s="112"/>
      <c r="I22" s="57"/>
      <c r="J22" s="25"/>
      <c r="K22" s="27"/>
    </row>
    <row r="23" spans="1:11" customFormat="1" ht="21" customHeight="1" x14ac:dyDescent="0.35">
      <c r="A23" s="63"/>
      <c r="B23" s="59"/>
      <c r="C23" s="56" t="s">
        <v>99</v>
      </c>
      <c r="D23" s="56"/>
      <c r="E23" s="55" t="s">
        <v>100</v>
      </c>
      <c r="F23" s="54"/>
      <c r="G23" s="113"/>
      <c r="H23" s="114"/>
      <c r="I23" s="57"/>
      <c r="J23" s="25"/>
      <c r="K23" s="27"/>
    </row>
    <row r="24" spans="1:11" customFormat="1" ht="57" customHeight="1" thickBot="1" x14ac:dyDescent="0.4">
      <c r="A24" s="62"/>
      <c r="B24" s="121" t="s">
        <v>101</v>
      </c>
      <c r="C24" s="53"/>
      <c r="D24" s="53"/>
      <c r="E24" s="52" t="s">
        <v>102</v>
      </c>
      <c r="F24" s="51"/>
      <c r="G24" s="122"/>
      <c r="H24" s="123"/>
      <c r="I24" s="124" t="s">
        <v>103</v>
      </c>
      <c r="J24" s="204"/>
      <c r="K24" s="195">
        <f>ROUND(J24*0.15,3)</f>
        <v>0</v>
      </c>
    </row>
    <row r="25" spans="1:11" customFormat="1" ht="54" customHeight="1" thickBot="1" x14ac:dyDescent="0.4">
      <c r="A25" s="125" t="s">
        <v>104</v>
      </c>
      <c r="B25" s="187" t="s">
        <v>105</v>
      </c>
      <c r="C25" s="22" t="s">
        <v>106</v>
      </c>
      <c r="D25" s="22"/>
      <c r="E25" s="66" t="s">
        <v>107</v>
      </c>
      <c r="F25" s="65"/>
      <c r="G25" s="126"/>
      <c r="H25" s="127"/>
      <c r="I25" s="128" t="s">
        <v>108</v>
      </c>
      <c r="J25" s="205"/>
      <c r="K25" s="129">
        <f>ROUND(J25*0.05,3)</f>
        <v>0</v>
      </c>
    </row>
    <row r="26" spans="1:11" customFormat="1" ht="9.75" customHeight="1" thickBot="1" x14ac:dyDescent="0.4"/>
    <row r="27" spans="1:11" customFormat="1" ht="16.350000000000001" customHeight="1" thickBot="1" x14ac:dyDescent="0.4">
      <c r="H27" s="130" t="s">
        <v>42</v>
      </c>
      <c r="I27" s="131"/>
      <c r="J27" s="30">
        <v>6.5</v>
      </c>
      <c r="K27" s="29"/>
    </row>
    <row r="31" spans="1:11" customFormat="1" ht="12.75" customHeight="1" x14ac:dyDescent="0.35">
      <c r="A31" s="68" t="s">
        <v>109</v>
      </c>
      <c r="B31" s="106"/>
      <c r="C31" s="106" t="s">
        <v>64</v>
      </c>
      <c r="D31" s="106"/>
      <c r="G31" s="68" t="s">
        <v>110</v>
      </c>
      <c r="H31" s="68"/>
      <c r="I31" s="68"/>
      <c r="J31" s="68"/>
      <c r="K31" s="68"/>
    </row>
  </sheetData>
  <mergeCells count="50"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5"/>
  <sheetViews>
    <sheetView showZeros="0" topLeftCell="A13" workbookViewId="0">
      <selection activeCell="O17" sqref="O17 O17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11" width="7.265625" style="67" customWidth="1"/>
    <col min="12" max="12" width="10.5976562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4" customHeight="1" thickBot="1" x14ac:dyDescent="0.4">
      <c r="A2" s="73" t="s">
        <v>111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51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2" customFormat="1" ht="17.100000000000001" customHeight="1" x14ac:dyDescent="0.35">
      <c r="H12" s="78" t="s">
        <v>72</v>
      </c>
      <c r="I12" s="40"/>
      <c r="J12" s="39"/>
      <c r="K12" s="39"/>
      <c r="L12" s="38"/>
    </row>
    <row r="13" spans="1:12" customFormat="1" ht="21.75" customHeight="1" x14ac:dyDescent="0.35">
      <c r="A13" s="81"/>
      <c r="B13" s="82"/>
    </row>
    <row r="14" spans="1:12" customFormat="1" ht="15.75" customHeight="1" x14ac:dyDescent="0.35">
      <c r="F14" s="83">
        <v>1</v>
      </c>
      <c r="G14" s="83">
        <v>2</v>
      </c>
      <c r="H14" s="83">
        <v>3</v>
      </c>
      <c r="I14" s="83">
        <v>4</v>
      </c>
      <c r="J14" s="83">
        <v>5</v>
      </c>
      <c r="K14" s="83">
        <v>6</v>
      </c>
      <c r="L14" s="83" t="s">
        <v>112</v>
      </c>
    </row>
    <row r="15" spans="1:12" customFormat="1" ht="20.100000000000001" customHeight="1" x14ac:dyDescent="0.35">
      <c r="A15" s="17"/>
      <c r="B15" s="16" t="s">
        <v>113</v>
      </c>
      <c r="C15" s="20"/>
      <c r="D15" s="20"/>
      <c r="E15" s="84"/>
      <c r="F15" s="197"/>
      <c r="G15" s="197"/>
      <c r="H15" s="197"/>
      <c r="I15" s="197"/>
      <c r="J15" s="197"/>
      <c r="K15" s="197"/>
      <c r="L15" s="85">
        <f t="shared" ref="L15:L22" si="0">SUM(F15:K15)</f>
        <v>0</v>
      </c>
    </row>
    <row r="16" spans="1:12" customFormat="1" ht="20.100000000000001" customHeight="1" x14ac:dyDescent="0.35">
      <c r="A16" s="17"/>
      <c r="B16" s="21" t="s">
        <v>114</v>
      </c>
      <c r="C16" s="20"/>
      <c r="D16" s="20"/>
      <c r="E16" s="84"/>
      <c r="F16" s="197"/>
      <c r="G16" s="197"/>
      <c r="H16" s="197"/>
      <c r="I16" s="197"/>
      <c r="J16" s="197"/>
      <c r="K16" s="197"/>
      <c r="L16" s="85">
        <f t="shared" si="0"/>
        <v>0</v>
      </c>
    </row>
    <row r="17" spans="2:12" customFormat="1" ht="20.100000000000001" customHeight="1" x14ac:dyDescent="0.35">
      <c r="B17" s="21" t="s">
        <v>115</v>
      </c>
      <c r="C17" s="20"/>
      <c r="D17" s="20"/>
      <c r="E17" s="84"/>
      <c r="F17" s="197"/>
      <c r="G17" s="197"/>
      <c r="H17" s="197"/>
      <c r="I17" s="197"/>
      <c r="J17" s="197"/>
      <c r="K17" s="197"/>
      <c r="L17" s="85">
        <f t="shared" si="0"/>
        <v>0</v>
      </c>
    </row>
    <row r="18" spans="2:12" customFormat="1" ht="20.100000000000001" customHeight="1" x14ac:dyDescent="0.35">
      <c r="B18" s="19" t="s">
        <v>116</v>
      </c>
      <c r="C18" s="18"/>
      <c r="D18" s="18"/>
      <c r="E18" s="84"/>
      <c r="F18" s="197"/>
      <c r="G18" s="197"/>
      <c r="H18" s="197"/>
      <c r="I18" s="197"/>
      <c r="J18" s="197"/>
      <c r="K18" s="197"/>
      <c r="L18" s="85">
        <f t="shared" si="0"/>
        <v>0</v>
      </c>
    </row>
    <row r="19" spans="2:12" customFormat="1" ht="20.100000000000001" customHeight="1" x14ac:dyDescent="0.35">
      <c r="B19" s="21" t="s">
        <v>117</v>
      </c>
      <c r="C19" s="20"/>
      <c r="D19" s="20"/>
      <c r="E19" s="86"/>
      <c r="F19" s="197"/>
      <c r="G19" s="197"/>
      <c r="H19" s="197"/>
      <c r="I19" s="197"/>
      <c r="J19" s="197"/>
      <c r="K19" s="197"/>
      <c r="L19" s="85">
        <f t="shared" si="0"/>
        <v>0</v>
      </c>
    </row>
    <row r="20" spans="2:12" customFormat="1" ht="20.100000000000001" customHeight="1" x14ac:dyDescent="0.35">
      <c r="B20" s="132" t="s">
        <v>118</v>
      </c>
      <c r="C20" s="133"/>
      <c r="D20" s="133"/>
      <c r="E20" s="84"/>
      <c r="F20" s="197"/>
      <c r="G20" s="197"/>
      <c r="H20" s="197"/>
      <c r="I20" s="197"/>
      <c r="J20" s="197"/>
      <c r="K20" s="197"/>
      <c r="L20" s="85">
        <f t="shared" si="0"/>
        <v>0</v>
      </c>
    </row>
    <row r="21" spans="2:12" customFormat="1" ht="20.100000000000001" customHeight="1" x14ac:dyDescent="0.35">
      <c r="B21" s="132" t="s">
        <v>119</v>
      </c>
      <c r="C21" s="133"/>
      <c r="D21" s="133"/>
      <c r="E21" s="84"/>
      <c r="F21" s="197"/>
      <c r="G21" s="197"/>
      <c r="H21" s="197"/>
      <c r="I21" s="197"/>
      <c r="J21" s="197"/>
      <c r="K21" s="197"/>
      <c r="L21" s="85">
        <f t="shared" si="0"/>
        <v>0</v>
      </c>
    </row>
    <row r="22" spans="2:12" customFormat="1" ht="20.100000000000001" customHeight="1" x14ac:dyDescent="0.35">
      <c r="B22" s="15" t="s">
        <v>120</v>
      </c>
      <c r="C22" s="14"/>
      <c r="D22" s="14"/>
      <c r="E22" s="13"/>
      <c r="F22" s="197"/>
      <c r="G22" s="197"/>
      <c r="H22" s="197"/>
      <c r="I22" s="197"/>
      <c r="J22" s="197"/>
      <c r="K22" s="197"/>
      <c r="L22" s="85">
        <f t="shared" si="0"/>
        <v>0</v>
      </c>
    </row>
    <row r="23" spans="2:12" customFormat="1" ht="14.25" customHeight="1" x14ac:dyDescent="0.35"/>
    <row r="24" spans="2:12" customFormat="1" ht="15.75" customHeight="1" thickBot="1" x14ac:dyDescent="0.4">
      <c r="B24" s="88" t="s">
        <v>74</v>
      </c>
      <c r="C24" s="69"/>
      <c r="D24" s="69"/>
      <c r="E24" s="69"/>
      <c r="F24" s="69"/>
      <c r="G24" s="69"/>
      <c r="H24" s="89"/>
      <c r="K24" s="90" t="s">
        <v>121</v>
      </c>
      <c r="L24" s="85">
        <f>SUM(L15:L22)</f>
        <v>0</v>
      </c>
    </row>
    <row r="25" spans="2:12" customFormat="1" ht="18" customHeight="1" thickBot="1" x14ac:dyDescent="0.4">
      <c r="B25" s="91"/>
      <c r="H25" s="92"/>
      <c r="J25" s="90"/>
      <c r="K25" s="90" t="s">
        <v>122</v>
      </c>
      <c r="L25" s="93">
        <f>ROUND(+L24/6,3)</f>
        <v>0</v>
      </c>
    </row>
    <row r="26" spans="2:12" x14ac:dyDescent="0.3">
      <c r="B26" s="91"/>
      <c r="H26" s="92"/>
      <c r="I26" s="94"/>
      <c r="J26" s="95"/>
      <c r="L26" s="96"/>
    </row>
    <row r="27" spans="2:12" x14ac:dyDescent="0.3">
      <c r="B27" s="97"/>
      <c r="C27" s="68"/>
      <c r="D27" s="68"/>
      <c r="E27" s="68"/>
      <c r="F27" s="68"/>
      <c r="G27" s="68"/>
      <c r="H27" s="98"/>
      <c r="K27" s="90" t="s">
        <v>123</v>
      </c>
      <c r="L27" s="95"/>
    </row>
    <row r="28" spans="2:12" customFormat="1" ht="10.5" customHeight="1" thickBot="1" x14ac:dyDescent="0.4"/>
    <row r="29" spans="2:12" customFormat="1" ht="23.25" customHeight="1" thickBot="1" x14ac:dyDescent="0.4">
      <c r="F29" s="104"/>
      <c r="H29" s="99"/>
      <c r="I29" s="130" t="s">
        <v>124</v>
      </c>
      <c r="J29" s="135"/>
      <c r="K29" s="136"/>
      <c r="L29" s="103">
        <f>ROUND(+L25/8,3)</f>
        <v>0</v>
      </c>
    </row>
    <row r="30" spans="2:12" customFormat="1" ht="18" customHeight="1" x14ac:dyDescent="0.35">
      <c r="F30" s="104"/>
      <c r="H30" s="99"/>
      <c r="I30" s="99"/>
      <c r="J30" s="105"/>
      <c r="K30" s="90"/>
      <c r="L30" s="72"/>
    </row>
    <row r="31" spans="2:12" customFormat="1" ht="18" customHeight="1" x14ac:dyDescent="0.35">
      <c r="F31" s="104"/>
      <c r="H31" s="99"/>
      <c r="I31" s="99"/>
      <c r="J31" s="105"/>
      <c r="K31" s="90"/>
      <c r="L31" s="72"/>
    </row>
    <row r="32" spans="2:12" customFormat="1" ht="18" customHeight="1" x14ac:dyDescent="0.35"/>
    <row r="33" spans="1:12" customFormat="1" ht="18" customHeight="1" x14ac:dyDescent="0.35">
      <c r="A33" s="68" t="s">
        <v>109</v>
      </c>
      <c r="B33" s="106"/>
      <c r="C33" s="106"/>
      <c r="D33" s="106"/>
      <c r="E33" s="106"/>
      <c r="F33" s="104"/>
      <c r="H33" s="68" t="s">
        <v>110</v>
      </c>
      <c r="I33" s="68"/>
      <c r="J33" s="68"/>
      <c r="K33" s="68"/>
      <c r="L33" s="68"/>
    </row>
    <row r="34" spans="1:12" customFormat="1" ht="18" customHeight="1" x14ac:dyDescent="0.35">
      <c r="F34" s="104"/>
      <c r="H34" s="99"/>
      <c r="I34" s="99"/>
      <c r="J34" s="105"/>
      <c r="K34" s="90"/>
      <c r="L34" s="72"/>
    </row>
    <row r="35" spans="1:12" customFormat="1" ht="9" customHeight="1" x14ac:dyDescent="0.35">
      <c r="A35" s="107"/>
    </row>
  </sheetData>
  <mergeCells count="18">
    <mergeCell ref="A15:A16"/>
    <mergeCell ref="B15:D15"/>
    <mergeCell ref="B16:D16"/>
    <mergeCell ref="B17:D17"/>
    <mergeCell ref="B22:E22"/>
    <mergeCell ref="I12:L12"/>
    <mergeCell ref="B19:D19"/>
    <mergeCell ref="C8:F8"/>
    <mergeCell ref="I8:L8"/>
    <mergeCell ref="C5:F5"/>
    <mergeCell ref="I7:L7"/>
    <mergeCell ref="B18:D1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4"/>
  <sheetViews>
    <sheetView showZeros="0" tabSelected="1" topLeftCell="A10" workbookViewId="0">
      <selection activeCell="M26" sqref="M26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12" width="7.265625" style="67" customWidth="1"/>
    <col min="13" max="13" width="10.59765625" style="67" customWidth="1"/>
    <col min="14" max="14" width="7.265625" style="67" customWidth="1"/>
    <col min="15" max="21" width="9.1328125" style="67" customWidth="1"/>
    <col min="22" max="22" width="9.1328125" style="67" hidden="1" customWidth="1"/>
    <col min="23" max="23" width="9.1328125" style="67" customWidth="1"/>
    <col min="24" max="16384" width="9.1328125" style="67"/>
  </cols>
  <sheetData>
    <row r="1" spans="1:22" customFormat="1" ht="6" customHeight="1" thickBot="1" x14ac:dyDescent="0.4">
      <c r="V1" s="67" t="s">
        <v>125</v>
      </c>
    </row>
    <row r="2" spans="1:22" customFormat="1" ht="24" customHeight="1" thickBot="1" x14ac:dyDescent="0.4">
      <c r="A2" s="73" t="s">
        <v>126</v>
      </c>
      <c r="H2" s="75"/>
      <c r="I2" s="79" t="s">
        <v>41</v>
      </c>
      <c r="J2" s="76"/>
      <c r="K2" s="77"/>
      <c r="L2" s="77"/>
      <c r="M2" s="77">
        <v>1</v>
      </c>
    </row>
    <row r="3" spans="1:22" customFormat="1" ht="24" customHeight="1" thickBot="1" x14ac:dyDescent="0.4">
      <c r="A3" s="70" t="s">
        <v>51</v>
      </c>
      <c r="H3" s="75"/>
      <c r="I3" s="79" t="s">
        <v>43</v>
      </c>
      <c r="J3" s="76"/>
      <c r="K3" s="77"/>
      <c r="L3" s="77"/>
      <c r="M3" s="77" t="s">
        <v>127</v>
      </c>
    </row>
    <row r="4" spans="1:22" customFormat="1" ht="24" customHeight="1" thickBot="1" x14ac:dyDescent="0.4">
      <c r="A4" s="68" t="s">
        <v>45</v>
      </c>
      <c r="B4" s="68"/>
      <c r="C4" s="196">
        <v>43407</v>
      </c>
      <c r="D4" s="74"/>
      <c r="E4" s="74"/>
      <c r="F4" s="74"/>
      <c r="H4" s="75"/>
      <c r="I4" s="79" t="s">
        <v>46</v>
      </c>
      <c r="J4" s="76"/>
      <c r="K4" s="77"/>
      <c r="L4" s="77"/>
      <c r="M4" s="199" t="s">
        <v>47</v>
      </c>
    </row>
    <row r="5" spans="1:22" customFormat="1" ht="24" customHeight="1" thickBot="1" x14ac:dyDescent="0.4">
      <c r="A5" s="78" t="s">
        <v>48</v>
      </c>
      <c r="B5" s="78"/>
      <c r="C5" s="40" t="s">
        <v>49</v>
      </c>
      <c r="D5" s="40"/>
      <c r="E5" s="40"/>
      <c r="F5" s="40"/>
      <c r="H5" s="75"/>
      <c r="I5" s="79" t="s">
        <v>50</v>
      </c>
      <c r="J5" s="182"/>
      <c r="K5" s="77"/>
      <c r="L5" s="77"/>
      <c r="M5" s="77" t="s">
        <v>51</v>
      </c>
    </row>
    <row r="6" spans="1:22" customFormat="1" ht="19.5" customHeight="1" x14ac:dyDescent="0.35">
      <c r="A6" s="78" t="s">
        <v>52</v>
      </c>
      <c r="B6" s="78"/>
      <c r="C6" s="40" t="s">
        <v>53</v>
      </c>
      <c r="D6" s="40"/>
      <c r="E6" s="40"/>
      <c r="F6" s="40"/>
      <c r="H6" s="67" t="s">
        <v>54</v>
      </c>
    </row>
    <row r="7" spans="1:22" customFormat="1" ht="17.100000000000001" customHeight="1" x14ac:dyDescent="0.35">
      <c r="A7" s="78" t="s">
        <v>55</v>
      </c>
      <c r="B7" s="78"/>
      <c r="C7" s="149" t="s">
        <v>56</v>
      </c>
      <c r="D7" s="149"/>
      <c r="E7" s="149"/>
      <c r="F7" s="149"/>
      <c r="H7" s="68" t="s">
        <v>57</v>
      </c>
      <c r="I7" s="41" t="s">
        <v>58</v>
      </c>
      <c r="J7" s="32"/>
      <c r="K7" s="32"/>
      <c r="L7" s="32"/>
      <c r="M7" s="31"/>
    </row>
    <row r="8" spans="1:22" customFormat="1" ht="17.100000000000001" customHeight="1" x14ac:dyDescent="0.35">
      <c r="A8" s="68" t="s">
        <v>59</v>
      </c>
      <c r="B8" s="68"/>
      <c r="C8" s="41" t="s">
        <v>60</v>
      </c>
      <c r="D8" s="41"/>
      <c r="E8" s="41"/>
      <c r="F8" s="41"/>
      <c r="H8" s="78" t="s">
        <v>61</v>
      </c>
      <c r="I8" s="40" t="s">
        <v>62</v>
      </c>
      <c r="J8" s="39"/>
      <c r="K8" s="39"/>
      <c r="L8" s="39"/>
      <c r="M8" s="38"/>
    </row>
    <row r="9" spans="1:22" customFormat="1" ht="17.100000000000001" customHeight="1" x14ac:dyDescent="0.35">
      <c r="A9" s="78" t="s">
        <v>63</v>
      </c>
      <c r="B9" s="78"/>
      <c r="C9" s="40" t="s">
        <v>64</v>
      </c>
      <c r="D9" s="40"/>
      <c r="E9" s="40"/>
      <c r="F9" s="40"/>
      <c r="H9" s="78" t="s">
        <v>65</v>
      </c>
      <c r="I9" s="40" t="s">
        <v>66</v>
      </c>
      <c r="J9" s="39"/>
      <c r="K9" s="39"/>
      <c r="L9" s="39"/>
      <c r="M9" s="38"/>
    </row>
    <row r="10" spans="1:22" customFormat="1" ht="17.100000000000001" customHeight="1" x14ac:dyDescent="0.35">
      <c r="A10" s="78" t="s">
        <v>67</v>
      </c>
      <c r="B10" s="78"/>
      <c r="C10" s="40" t="s">
        <v>64</v>
      </c>
      <c r="D10" s="40"/>
      <c r="E10" s="40"/>
      <c r="F10" s="40"/>
      <c r="H10" s="78" t="s">
        <v>68</v>
      </c>
      <c r="I10" s="40" t="s">
        <v>69</v>
      </c>
      <c r="J10" s="39"/>
      <c r="K10" s="39"/>
      <c r="L10" s="39"/>
      <c r="M10" s="38"/>
    </row>
    <row r="11" spans="1:22" customFormat="1" ht="17.100000000000001" customHeight="1" x14ac:dyDescent="0.35">
      <c r="H11" s="78" t="s">
        <v>70</v>
      </c>
      <c r="I11" s="40" t="s">
        <v>71</v>
      </c>
      <c r="J11" s="39"/>
      <c r="K11" s="39"/>
      <c r="L11" s="39"/>
      <c r="M11" s="38"/>
    </row>
    <row r="12" spans="1:22" customFormat="1" ht="17.100000000000001" customHeight="1" x14ac:dyDescent="0.35">
      <c r="C12" s="80"/>
      <c r="H12" s="78" t="s">
        <v>72</v>
      </c>
      <c r="I12" s="40" t="s">
        <v>73</v>
      </c>
      <c r="J12" s="39"/>
      <c r="K12" s="39"/>
      <c r="L12" s="39"/>
      <c r="M12" s="38"/>
    </row>
    <row r="13" spans="1:22" customFormat="1" ht="21.75" customHeight="1" x14ac:dyDescent="0.35">
      <c r="A13" s="81"/>
      <c r="B13" s="82"/>
    </row>
    <row r="14" spans="1:22" customFormat="1" ht="15.75" customHeight="1" x14ac:dyDescent="0.35">
      <c r="F14" s="83">
        <v>1</v>
      </c>
      <c r="G14" s="83">
        <v>2</v>
      </c>
      <c r="H14" s="83">
        <v>3</v>
      </c>
      <c r="I14" s="83">
        <v>4</v>
      </c>
      <c r="J14" s="83">
        <v>5</v>
      </c>
      <c r="K14" s="83">
        <v>6</v>
      </c>
      <c r="L14" s="83"/>
      <c r="M14" s="83" t="s">
        <v>112</v>
      </c>
    </row>
    <row r="15" spans="1:22" customFormat="1" ht="20.100000000000001" customHeight="1" x14ac:dyDescent="0.35">
      <c r="A15" s="17"/>
      <c r="B15" s="16" t="s">
        <v>113</v>
      </c>
      <c r="C15" s="20"/>
      <c r="D15" s="20"/>
      <c r="E15" s="84"/>
      <c r="F15" s="197"/>
      <c r="G15" s="197"/>
      <c r="H15" s="197"/>
      <c r="I15" s="197"/>
      <c r="J15" s="197"/>
      <c r="K15" s="197"/>
      <c r="L15" s="197"/>
      <c r="M15" s="85">
        <f>SUM(F15:L15)</f>
        <v>0</v>
      </c>
    </row>
    <row r="16" spans="1:22" customFormat="1" ht="20.100000000000001" customHeight="1" x14ac:dyDescent="0.35">
      <c r="A16" s="17"/>
      <c r="B16" s="21" t="s">
        <v>128</v>
      </c>
      <c r="C16" s="20"/>
      <c r="D16" s="20"/>
      <c r="E16" s="84"/>
      <c r="F16" s="197"/>
      <c r="G16" s="197"/>
      <c r="H16" s="197"/>
      <c r="I16" s="197"/>
      <c r="J16" s="197"/>
      <c r="K16" s="197"/>
      <c r="L16" s="197"/>
      <c r="M16" s="85">
        <f t="shared" ref="M16:M22" si="0">SUM(F16:L16)</f>
        <v>0</v>
      </c>
    </row>
    <row r="17" spans="1:13" customFormat="1" ht="20.100000000000001" customHeight="1" x14ac:dyDescent="0.35">
      <c r="B17" s="21" t="s">
        <v>114</v>
      </c>
      <c r="C17" s="20"/>
      <c r="D17" s="20"/>
      <c r="E17" s="84"/>
      <c r="F17" s="197"/>
      <c r="G17" s="197"/>
      <c r="H17" s="197"/>
      <c r="I17" s="197"/>
      <c r="J17" s="197"/>
      <c r="K17" s="197"/>
      <c r="L17" s="197"/>
      <c r="M17" s="85">
        <f t="shared" si="0"/>
        <v>0</v>
      </c>
    </row>
    <row r="18" spans="1:13" customFormat="1" ht="20.100000000000001" customHeight="1" x14ac:dyDescent="0.35">
      <c r="B18" s="11" t="s">
        <v>115</v>
      </c>
      <c r="C18" s="20"/>
      <c r="D18" s="20"/>
      <c r="E18" s="84"/>
      <c r="F18" s="197"/>
      <c r="G18" s="197"/>
      <c r="H18" s="197"/>
      <c r="I18" s="197"/>
      <c r="J18" s="197"/>
      <c r="K18" s="197"/>
      <c r="L18" s="197"/>
      <c r="M18" s="85">
        <f t="shared" si="0"/>
        <v>0</v>
      </c>
    </row>
    <row r="19" spans="1:13" customFormat="1" ht="20.100000000000001" customHeight="1" x14ac:dyDescent="0.35">
      <c r="B19" s="19" t="s">
        <v>116</v>
      </c>
      <c r="C19" s="18"/>
      <c r="D19" s="18"/>
      <c r="E19" s="86"/>
      <c r="F19" s="197"/>
      <c r="G19" s="197"/>
      <c r="H19" s="197"/>
      <c r="I19" s="197"/>
      <c r="J19" s="197"/>
      <c r="K19" s="197"/>
      <c r="L19" s="197"/>
      <c r="M19" s="85">
        <f t="shared" si="0"/>
        <v>0</v>
      </c>
    </row>
    <row r="20" spans="1:13" customFormat="1" ht="20.100000000000001" customHeight="1" x14ac:dyDescent="0.35">
      <c r="B20" s="21" t="s">
        <v>117</v>
      </c>
      <c r="C20" s="20"/>
      <c r="D20" s="20"/>
      <c r="E20" s="84"/>
      <c r="F20" s="197"/>
      <c r="G20" s="197"/>
      <c r="H20" s="197"/>
      <c r="I20" s="197"/>
      <c r="J20" s="197"/>
      <c r="K20" s="197"/>
      <c r="L20" s="197"/>
      <c r="M20" s="85">
        <f t="shared" si="0"/>
        <v>0</v>
      </c>
    </row>
    <row r="21" spans="1:13" customFormat="1" ht="20.100000000000001" customHeight="1" x14ac:dyDescent="0.35">
      <c r="B21" s="132" t="s">
        <v>118</v>
      </c>
      <c r="C21" s="133"/>
      <c r="D21" s="133"/>
      <c r="E21" s="84"/>
      <c r="F21" s="197"/>
      <c r="G21" s="197"/>
      <c r="H21" s="197"/>
      <c r="I21" s="197"/>
      <c r="J21" s="197"/>
      <c r="K21" s="197"/>
      <c r="L21" s="197"/>
      <c r="M21" s="85">
        <f t="shared" si="0"/>
        <v>0</v>
      </c>
    </row>
    <row r="22" spans="1:13" customFormat="1" ht="20.100000000000001" customHeight="1" x14ac:dyDescent="0.35">
      <c r="B22" s="15" t="s">
        <v>129</v>
      </c>
      <c r="C22" s="12"/>
      <c r="D22" s="12"/>
      <c r="E22" s="134"/>
      <c r="F22" s="197"/>
      <c r="G22" s="197"/>
      <c r="H22" s="197"/>
      <c r="I22" s="197"/>
      <c r="J22" s="197"/>
      <c r="K22" s="197"/>
      <c r="L22" s="197"/>
      <c r="M22" s="85">
        <f t="shared" si="0"/>
        <v>0</v>
      </c>
    </row>
    <row r="23" spans="1:13" customFormat="1" ht="14.25" customHeight="1" x14ac:dyDescent="0.35"/>
    <row r="24" spans="1:13" customFormat="1" ht="15.75" customHeight="1" thickBot="1" x14ac:dyDescent="0.4">
      <c r="B24" s="88" t="s">
        <v>74</v>
      </c>
      <c r="C24" s="69"/>
      <c r="D24" s="69"/>
      <c r="E24" s="69"/>
      <c r="F24" s="69"/>
      <c r="G24" s="69"/>
      <c r="H24" s="89"/>
      <c r="K24" s="90" t="s">
        <v>121</v>
      </c>
      <c r="L24" s="90"/>
      <c r="M24" s="85">
        <f>SUM(M15:M22)</f>
        <v>0</v>
      </c>
    </row>
    <row r="25" spans="1:13" customFormat="1" ht="18" customHeight="1" thickBot="1" x14ac:dyDescent="0.4">
      <c r="B25" s="91"/>
      <c r="H25" s="92"/>
      <c r="J25" s="90"/>
      <c r="K25" s="90" t="s">
        <v>122</v>
      </c>
      <c r="L25" s="90"/>
      <c r="M25" s="93">
        <f>ROUND(M24/7,3)</f>
        <v>0</v>
      </c>
    </row>
    <row r="26" spans="1:13" x14ac:dyDescent="0.3">
      <c r="B26" s="91"/>
      <c r="H26" s="92"/>
      <c r="I26" s="94"/>
      <c r="J26" s="95"/>
      <c r="M26" s="96"/>
    </row>
    <row r="27" spans="1:13" x14ac:dyDescent="0.3">
      <c r="B27" s="97"/>
      <c r="C27" s="68"/>
      <c r="D27" s="68"/>
      <c r="E27" s="68"/>
      <c r="F27" s="68"/>
      <c r="G27" s="68"/>
      <c r="H27" s="98"/>
      <c r="K27" s="90" t="s">
        <v>123</v>
      </c>
      <c r="L27" s="90"/>
      <c r="M27" s="95"/>
    </row>
    <row r="28" spans="1:13" customFormat="1" ht="9.75" customHeight="1" thickBot="1" x14ac:dyDescent="0.4"/>
    <row r="29" spans="1:13" customFormat="1" ht="22.5" customHeight="1" thickBot="1" x14ac:dyDescent="0.4">
      <c r="F29" s="104"/>
      <c r="H29" s="99"/>
      <c r="I29" s="130" t="s">
        <v>124</v>
      </c>
      <c r="J29" s="135"/>
      <c r="K29" s="136"/>
      <c r="L29" s="136"/>
      <c r="M29" s="103">
        <f>ROUND(+M25/8,3)</f>
        <v>0</v>
      </c>
    </row>
    <row r="30" spans="1:13" customFormat="1" ht="18" customHeight="1" x14ac:dyDescent="0.35">
      <c r="F30" s="104"/>
      <c r="H30" s="99"/>
      <c r="I30" s="99"/>
      <c r="J30" s="105"/>
      <c r="K30" s="90"/>
      <c r="L30" s="90"/>
      <c r="M30" s="72"/>
    </row>
    <row r="31" spans="1:13" customFormat="1" ht="18" customHeight="1" x14ac:dyDescent="0.35">
      <c r="F31" s="104"/>
      <c r="H31" s="99"/>
      <c r="I31" s="99"/>
      <c r="J31" s="105"/>
      <c r="K31" s="90"/>
      <c r="L31" s="90"/>
      <c r="M31" s="72"/>
    </row>
    <row r="32" spans="1:13" customFormat="1" ht="18" customHeight="1" x14ac:dyDescent="0.35">
      <c r="A32" s="68" t="s">
        <v>109</v>
      </c>
      <c r="B32" s="106"/>
      <c r="C32" s="106" t="s">
        <v>130</v>
      </c>
      <c r="D32" s="106"/>
      <c r="E32" s="106"/>
      <c r="F32" s="104"/>
      <c r="H32" s="68" t="s">
        <v>110</v>
      </c>
      <c r="I32" s="68"/>
      <c r="J32" s="68"/>
      <c r="K32" s="68"/>
      <c r="L32" s="68"/>
      <c r="M32" s="68"/>
    </row>
    <row r="33" spans="6:13" customFormat="1" ht="18" customHeight="1" x14ac:dyDescent="0.35">
      <c r="F33" s="104"/>
      <c r="H33" s="99"/>
      <c r="I33" s="99"/>
      <c r="J33" s="105"/>
      <c r="K33" s="90"/>
      <c r="L33" s="90"/>
      <c r="M33" s="72"/>
    </row>
    <row r="34" spans="6:13" customFormat="1" ht="18" customHeight="1" x14ac:dyDescent="0.35">
      <c r="F34" s="104"/>
      <c r="H34" s="99"/>
      <c r="I34" s="99"/>
      <c r="J34" s="105"/>
      <c r="K34" s="90"/>
      <c r="L34" s="90"/>
      <c r="M34" s="72"/>
    </row>
  </sheetData>
  <mergeCells count="19">
    <mergeCell ref="B19:D19"/>
    <mergeCell ref="B20:D20"/>
    <mergeCell ref="B22:D22"/>
    <mergeCell ref="I8:M8"/>
    <mergeCell ref="I12:M12"/>
    <mergeCell ref="B17:D17"/>
    <mergeCell ref="B18:D18"/>
    <mergeCell ref="C5:F5"/>
    <mergeCell ref="I7:M7"/>
    <mergeCell ref="C6:F6"/>
    <mergeCell ref="A15:A16"/>
    <mergeCell ref="B15:D15"/>
    <mergeCell ref="B16:D16"/>
    <mergeCell ref="C8:F8"/>
    <mergeCell ref="I9:M9"/>
    <mergeCell ref="C10:F10"/>
    <mergeCell ref="I10:M10"/>
    <mergeCell ref="I11:M11"/>
    <mergeCell ref="C9:F9"/>
  </mergeCells>
  <pageMargins left="0.78740157480314965" right="0.15748031496062992" top="0.98425196850393704" bottom="0.39370078740157483" header="0.43307086614173229" footer="7.874015748031496E-2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6"/>
  <sheetViews>
    <sheetView showZeros="0" topLeftCell="A18" workbookViewId="0">
      <selection activeCell="B22" sqref="B22 B22:E22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11" width="7.265625" style="67" customWidth="1"/>
    <col min="12" max="12" width="10.5976562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4" customHeight="1" thickBot="1" x14ac:dyDescent="0.4">
      <c r="A2" s="73" t="s">
        <v>131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132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2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9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9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9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9"/>
    </row>
    <row r="12" spans="1:12" customFormat="1" ht="17.100000000000001" customHeight="1" x14ac:dyDescent="0.35">
      <c r="C12" s="80"/>
      <c r="H12" s="78" t="s">
        <v>72</v>
      </c>
      <c r="I12" s="40"/>
      <c r="J12" s="39"/>
      <c r="K12" s="39"/>
      <c r="L12" s="39"/>
    </row>
    <row r="13" spans="1:12" customFormat="1" ht="17.100000000000001" customHeight="1" x14ac:dyDescent="0.35">
      <c r="H13" s="69"/>
      <c r="I13" s="69"/>
      <c r="J13" s="69"/>
      <c r="K13" s="69"/>
      <c r="L13" s="69"/>
    </row>
    <row r="14" spans="1:12" customFormat="1" ht="21.75" customHeight="1" x14ac:dyDescent="0.35">
      <c r="A14" s="81"/>
      <c r="B14" s="82"/>
    </row>
    <row r="15" spans="1:12" customFormat="1" ht="15.75" customHeight="1" x14ac:dyDescent="0.35">
      <c r="F15" s="83">
        <v>1</v>
      </c>
      <c r="G15" s="83">
        <v>2</v>
      </c>
      <c r="H15" s="83">
        <v>3</v>
      </c>
      <c r="I15" s="83">
        <v>4</v>
      </c>
      <c r="J15" s="83">
        <v>5</v>
      </c>
      <c r="K15" s="83">
        <v>6</v>
      </c>
      <c r="L15" s="83" t="s">
        <v>112</v>
      </c>
    </row>
    <row r="16" spans="1:12" customFormat="1" ht="20.100000000000001" customHeight="1" x14ac:dyDescent="0.35">
      <c r="A16" s="17"/>
      <c r="B16" s="16" t="s">
        <v>113</v>
      </c>
      <c r="C16" s="20"/>
      <c r="D16" s="20"/>
      <c r="E16" s="84"/>
      <c r="F16" s="197"/>
      <c r="G16" s="197"/>
      <c r="H16" s="197"/>
      <c r="I16" s="197"/>
      <c r="J16" s="197"/>
      <c r="K16" s="197"/>
      <c r="L16" s="85">
        <f t="shared" ref="L16:L22" si="0">SUM(F16:K16)</f>
        <v>0</v>
      </c>
    </row>
    <row r="17" spans="1:12" customFormat="1" ht="20.100000000000001" customHeight="1" x14ac:dyDescent="0.35">
      <c r="A17" s="17"/>
      <c r="B17" s="21" t="s">
        <v>128</v>
      </c>
      <c r="C17" s="20"/>
      <c r="D17" s="20"/>
      <c r="E17" s="84"/>
      <c r="F17" s="197"/>
      <c r="G17" s="197"/>
      <c r="H17" s="197"/>
      <c r="I17" s="197"/>
      <c r="J17" s="197"/>
      <c r="K17" s="197"/>
      <c r="L17" s="85">
        <f t="shared" si="0"/>
        <v>0</v>
      </c>
    </row>
    <row r="18" spans="1:12" customFormat="1" ht="20.100000000000001" customHeight="1" x14ac:dyDescent="0.35">
      <c r="B18" s="21" t="s">
        <v>114</v>
      </c>
      <c r="C18" s="20"/>
      <c r="D18" s="20"/>
      <c r="E18" s="84"/>
      <c r="F18" s="197"/>
      <c r="G18" s="197"/>
      <c r="H18" s="197"/>
      <c r="I18" s="197"/>
      <c r="J18" s="197"/>
      <c r="K18" s="197"/>
      <c r="L18" s="85">
        <f t="shared" si="0"/>
        <v>0</v>
      </c>
    </row>
    <row r="19" spans="1:12" customFormat="1" ht="20.100000000000001" customHeight="1" x14ac:dyDescent="0.35">
      <c r="B19" s="11" t="s">
        <v>118</v>
      </c>
      <c r="C19" s="20"/>
      <c r="D19" s="20"/>
      <c r="E19" s="84"/>
      <c r="F19" s="197"/>
      <c r="G19" s="197"/>
      <c r="H19" s="197"/>
      <c r="I19" s="197"/>
      <c r="J19" s="197"/>
      <c r="K19" s="197"/>
      <c r="L19" s="85">
        <f t="shared" si="0"/>
        <v>0</v>
      </c>
    </row>
    <row r="20" spans="1:12" customFormat="1" ht="20.100000000000001" customHeight="1" x14ac:dyDescent="0.35">
      <c r="B20" s="21" t="s">
        <v>133</v>
      </c>
      <c r="C20" s="20"/>
      <c r="D20" s="20"/>
      <c r="E20" s="10"/>
      <c r="F20" s="197"/>
      <c r="G20" s="197"/>
      <c r="H20" s="197"/>
      <c r="I20" s="197"/>
      <c r="J20" s="197"/>
      <c r="K20" s="197"/>
      <c r="L20" s="85">
        <f t="shared" si="0"/>
        <v>0</v>
      </c>
    </row>
    <row r="21" spans="1:12" customFormat="1" ht="20.100000000000001" customHeight="1" x14ac:dyDescent="0.35">
      <c r="B21" s="21" t="s">
        <v>134</v>
      </c>
      <c r="C21" s="20"/>
      <c r="D21" s="20"/>
      <c r="E21" s="84"/>
      <c r="F21" s="197"/>
      <c r="G21" s="197"/>
      <c r="H21" s="197"/>
      <c r="I21" s="197"/>
      <c r="J21" s="197"/>
      <c r="K21" s="197"/>
      <c r="L21" s="85">
        <f t="shared" si="0"/>
        <v>0</v>
      </c>
    </row>
    <row r="22" spans="1:12" customFormat="1" ht="20.100000000000001" customHeight="1" x14ac:dyDescent="0.35">
      <c r="B22" s="15" t="s">
        <v>135</v>
      </c>
      <c r="C22" s="14"/>
      <c r="D22" s="14"/>
      <c r="E22" s="13"/>
      <c r="F22" s="197"/>
      <c r="G22" s="197"/>
      <c r="H22" s="197"/>
      <c r="I22" s="197"/>
      <c r="J22" s="197"/>
      <c r="K22" s="197"/>
      <c r="L22" s="85">
        <f t="shared" si="0"/>
        <v>0</v>
      </c>
    </row>
    <row r="23" spans="1:12" customFormat="1" ht="14.25" customHeight="1" x14ac:dyDescent="0.35">
      <c r="L23" s="87"/>
    </row>
    <row r="24" spans="1:12" customFormat="1" ht="15.75" customHeight="1" thickBot="1" x14ac:dyDescent="0.4">
      <c r="B24" s="88" t="s">
        <v>74</v>
      </c>
      <c r="C24" s="69"/>
      <c r="D24" s="69"/>
      <c r="E24" s="69"/>
      <c r="F24" s="69"/>
      <c r="G24" s="69"/>
      <c r="H24" s="89"/>
      <c r="K24" s="90" t="s">
        <v>121</v>
      </c>
      <c r="L24" s="85">
        <f>SUM(L16:L22)</f>
        <v>0</v>
      </c>
    </row>
    <row r="25" spans="1:12" customFormat="1" ht="18" customHeight="1" thickBot="1" x14ac:dyDescent="0.4">
      <c r="B25" s="91"/>
      <c r="H25" s="92"/>
      <c r="J25" s="90"/>
      <c r="K25" s="90" t="s">
        <v>136</v>
      </c>
      <c r="L25" s="93">
        <f>ROUND(+L24/6,3)</f>
        <v>0</v>
      </c>
    </row>
    <row r="26" spans="1:12" x14ac:dyDescent="0.3">
      <c r="B26" s="91"/>
      <c r="H26" s="92"/>
      <c r="I26" s="94"/>
      <c r="J26" s="95"/>
      <c r="L26" s="96"/>
    </row>
    <row r="27" spans="1:12" x14ac:dyDescent="0.3">
      <c r="B27" s="97"/>
      <c r="C27" s="68"/>
      <c r="D27" s="68"/>
      <c r="E27" s="68"/>
      <c r="F27" s="68"/>
      <c r="G27" s="68"/>
      <c r="H27" s="98"/>
      <c r="K27" s="90" t="s">
        <v>137</v>
      </c>
      <c r="L27" s="95"/>
    </row>
    <row r="28" spans="1:12" customFormat="1" ht="9.75" customHeight="1" thickBot="1" x14ac:dyDescent="0.4"/>
    <row r="29" spans="1:12" customFormat="1" ht="21.75" customHeight="1" thickBot="1" x14ac:dyDescent="0.4">
      <c r="H29" s="99"/>
      <c r="I29" s="100" t="s">
        <v>138</v>
      </c>
      <c r="J29" s="101"/>
      <c r="K29" s="102"/>
      <c r="L29" s="103">
        <f>ROUND(+L25/7,3)</f>
        <v>0</v>
      </c>
    </row>
    <row r="30" spans="1:12" customFormat="1" ht="18" customHeight="1" x14ac:dyDescent="0.35">
      <c r="F30" s="104"/>
      <c r="H30" s="99"/>
      <c r="I30" s="99"/>
      <c r="J30" s="105"/>
      <c r="K30" s="90"/>
      <c r="L30" s="72"/>
    </row>
    <row r="31" spans="1:12" customFormat="1" ht="18" customHeight="1" x14ac:dyDescent="0.35">
      <c r="F31" s="104"/>
      <c r="H31" s="99"/>
      <c r="I31" s="99"/>
      <c r="J31" s="105"/>
      <c r="K31" s="90"/>
      <c r="L31" s="72"/>
    </row>
    <row r="32" spans="1:12" customFormat="1" ht="18" customHeight="1" x14ac:dyDescent="0.35"/>
    <row r="33" spans="1:13" customFormat="1" ht="18" customHeight="1" x14ac:dyDescent="0.35">
      <c r="A33" s="68" t="s">
        <v>109</v>
      </c>
      <c r="B33" s="106"/>
      <c r="C33" s="106"/>
      <c r="D33" s="106"/>
      <c r="E33" s="106"/>
      <c r="F33" s="104"/>
      <c r="H33" s="68" t="s">
        <v>110</v>
      </c>
      <c r="I33" s="68"/>
      <c r="J33" s="68"/>
      <c r="K33" s="68"/>
      <c r="L33" s="68"/>
    </row>
    <row r="34" spans="1:13" customFormat="1" ht="18" customHeight="1" x14ac:dyDescent="0.35">
      <c r="F34" s="104"/>
      <c r="H34" s="99"/>
      <c r="I34" s="99"/>
      <c r="J34" s="105"/>
      <c r="K34" s="90"/>
      <c r="L34" s="72"/>
    </row>
    <row r="35" spans="1:13" customFormat="1" ht="9" customHeight="1" x14ac:dyDescent="0.35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</row>
    <row r="36" spans="1:13" customFormat="1" ht="9" customHeight="1" x14ac:dyDescent="0.35"/>
    <row r="38" spans="1:13" customFormat="1" ht="12.75" customHeight="1" x14ac:dyDescent="0.35"/>
    <row r="39" spans="1:13" customFormat="1" ht="12.75" customHeight="1" x14ac:dyDescent="0.35"/>
    <row r="42" spans="1:13" customFormat="1" ht="9" customHeight="1" x14ac:dyDescent="0.35"/>
    <row r="47" spans="1:13" customFormat="1" ht="12" customHeight="1" x14ac:dyDescent="0.35"/>
    <row r="48" spans="1:13" customFormat="1" ht="13.5" customHeight="1" x14ac:dyDescent="0.35"/>
    <row r="49" customFormat="1" ht="10.5" customHeight="1" x14ac:dyDescent="0.35"/>
    <row r="50" customFormat="1" ht="6.75" customHeight="1" x14ac:dyDescent="0.35"/>
    <row r="51" customFormat="1" ht="18" customHeight="1" x14ac:dyDescent="0.35"/>
    <row r="52" customFormat="1" ht="9" customHeight="1" x14ac:dyDescent="0.35"/>
    <row r="54" customFormat="1" ht="12.75" customHeight="1" x14ac:dyDescent="0.35"/>
    <row r="55" customFormat="1" ht="12.75" customHeight="1" x14ac:dyDescent="0.35"/>
    <row r="58" customFormat="1" ht="9" customHeight="1" x14ac:dyDescent="0.35"/>
    <row r="63" customFormat="1" ht="10.5" customHeight="1" x14ac:dyDescent="0.35"/>
    <row r="64" customFormat="1" ht="15.75" customHeight="1" x14ac:dyDescent="0.35"/>
    <row r="66" customFormat="1" ht="18" customHeight="1" x14ac:dyDescent="0.35"/>
  </sheetData>
  <mergeCells count="19">
    <mergeCell ref="B21:D21"/>
    <mergeCell ref="B22:E22"/>
    <mergeCell ref="I7:L7"/>
    <mergeCell ref="I12:L12"/>
    <mergeCell ref="B18:D18"/>
    <mergeCell ref="B19:D19"/>
    <mergeCell ref="B20:E20"/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rowBreaks count="1" manualBreakCount="1">
    <brk id="35" max="16383" man="1"/>
    <brk id="35" max="1048576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1CAD-575A-4EAE-A5CC-D41DF158ED33}">
  <dimension ref="A1:L42"/>
  <sheetViews>
    <sheetView showZeros="0" topLeftCell="A13" workbookViewId="0">
      <selection activeCell="K30" sqref="K30 K30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9" width="7.265625" style="67" customWidth="1"/>
    <col min="10" max="10" width="4.73046875" style="67" customWidth="1"/>
    <col min="11" max="11" width="10.265625" style="67" customWidth="1"/>
    <col min="12" max="12" width="10.7304687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2.5" customHeight="1" thickBot="1" x14ac:dyDescent="0.4">
      <c r="A2" s="73" t="s">
        <v>139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140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2" customFormat="1" ht="17.100000000000001" customHeight="1" x14ac:dyDescent="0.35">
      <c r="H12" s="78" t="s">
        <v>72</v>
      </c>
      <c r="I12" s="40"/>
      <c r="J12" s="39"/>
      <c r="K12" s="39"/>
      <c r="L12" s="38"/>
    </row>
    <row r="13" spans="1:12" customFormat="1" ht="9" customHeight="1" x14ac:dyDescent="0.35">
      <c r="H13" s="69"/>
      <c r="I13" s="69"/>
      <c r="J13" s="69"/>
      <c r="K13" s="69"/>
      <c r="L13" s="69"/>
    </row>
    <row r="14" spans="1:12" customFormat="1" ht="17.100000000000001" customHeight="1" x14ac:dyDescent="0.35">
      <c r="A14" s="137" t="s">
        <v>141</v>
      </c>
      <c r="B14" s="69"/>
      <c r="C14" s="69"/>
      <c r="D14" s="69"/>
      <c r="E14" s="69"/>
      <c r="F14" s="69"/>
      <c r="G14" s="69"/>
      <c r="H14" s="69"/>
      <c r="I14" s="69"/>
      <c r="J14" s="69"/>
      <c r="K14" s="138"/>
      <c r="L14" s="139"/>
    </row>
    <row r="15" spans="1:12" customFormat="1" ht="18" customHeight="1" x14ac:dyDescent="0.35">
      <c r="A15" s="91"/>
      <c r="K15" s="90"/>
      <c r="L15" s="140"/>
    </row>
    <row r="16" spans="1:12" customFormat="1" ht="39" customHeight="1" x14ac:dyDescent="0.35">
      <c r="A16" s="91"/>
      <c r="L16" s="92"/>
    </row>
    <row r="17" spans="1:12" customFormat="1" ht="18" customHeight="1" x14ac:dyDescent="0.35">
      <c r="A17" s="183" t="s">
        <v>142</v>
      </c>
      <c r="B17" s="184"/>
      <c r="C17" s="148"/>
      <c r="D17" s="78"/>
      <c r="E17" s="78"/>
      <c r="F17" s="78"/>
      <c r="G17" s="78"/>
      <c r="H17" s="78"/>
      <c r="I17" s="78"/>
      <c r="J17" s="78"/>
      <c r="K17" s="185"/>
      <c r="L17" s="186"/>
    </row>
    <row r="18" spans="1:12" customFormat="1" ht="19.5" customHeight="1" x14ac:dyDescent="0.35">
      <c r="A18" s="73" t="s">
        <v>143</v>
      </c>
    </row>
    <row r="19" spans="1:12" customFormat="1" ht="15" customHeight="1" x14ac:dyDescent="0.35">
      <c r="G19" s="92"/>
      <c r="H19" s="176" t="s">
        <v>144</v>
      </c>
      <c r="I19" s="141"/>
      <c r="K19" s="83" t="s">
        <v>145</v>
      </c>
    </row>
    <row r="20" spans="1:12" customFormat="1" ht="15" customHeight="1" x14ac:dyDescent="0.35">
      <c r="B20" s="166" t="s">
        <v>146</v>
      </c>
      <c r="C20" s="132"/>
      <c r="D20" s="142"/>
      <c r="E20" s="198"/>
      <c r="F20" s="167">
        <v>0.5</v>
      </c>
      <c r="G20" s="177"/>
      <c r="H20" s="198"/>
      <c r="I20" s="169"/>
      <c r="J20" s="170"/>
      <c r="K20" s="167">
        <f>F20*H20</f>
        <v>0</v>
      </c>
    </row>
    <row r="21" spans="1:12" customFormat="1" ht="15" customHeight="1" x14ac:dyDescent="0.35">
      <c r="B21" s="166" t="s">
        <v>147</v>
      </c>
      <c r="C21" s="132"/>
      <c r="D21" s="142"/>
      <c r="E21" s="198"/>
      <c r="F21" s="167">
        <v>0.3</v>
      </c>
      <c r="G21" s="177"/>
      <c r="H21" s="198"/>
      <c r="I21" s="169"/>
      <c r="J21" s="170"/>
      <c r="K21" s="167">
        <f>F21*H21</f>
        <v>0</v>
      </c>
    </row>
    <row r="22" spans="1:12" customFormat="1" ht="15" customHeight="1" x14ac:dyDescent="0.35">
      <c r="B22" s="166" t="s">
        <v>148</v>
      </c>
      <c r="C22" s="132"/>
      <c r="D22" s="142"/>
      <c r="E22" s="198"/>
      <c r="F22" s="167">
        <v>0.1</v>
      </c>
      <c r="G22" s="177"/>
      <c r="H22" s="198"/>
      <c r="I22" s="169"/>
      <c r="J22" s="170"/>
      <c r="K22" s="167">
        <f>F22*H22</f>
        <v>0</v>
      </c>
    </row>
    <row r="23" spans="1:12" customFormat="1" ht="12.75" customHeight="1" thickBot="1" x14ac:dyDescent="0.4">
      <c r="B23" s="132" t="s">
        <v>149</v>
      </c>
      <c r="C23" s="133"/>
      <c r="D23" s="133"/>
      <c r="E23" s="143">
        <f>SUM(E20:E22)</f>
        <v>0</v>
      </c>
      <c r="F23" s="170"/>
      <c r="G23" s="87"/>
      <c r="H23" s="87"/>
      <c r="I23" s="87"/>
      <c r="J23" s="87"/>
      <c r="K23" s="87"/>
    </row>
    <row r="24" spans="1:12" customFormat="1" ht="21" customHeight="1" thickBot="1" x14ac:dyDescent="0.4">
      <c r="G24" s="151" t="s">
        <v>150</v>
      </c>
      <c r="H24" s="76"/>
      <c r="I24" s="76"/>
      <c r="J24" s="178"/>
      <c r="K24" s="179">
        <f>IF(SUM(K20:K23)&gt;10,10,SUM(K20:K23))</f>
        <v>0</v>
      </c>
      <c r="L24" s="154">
        <v>0.3</v>
      </c>
    </row>
    <row r="25" spans="1:12" customFormat="1" ht="23.25" customHeight="1" x14ac:dyDescent="0.35">
      <c r="A25" s="70" t="s">
        <v>151</v>
      </c>
    </row>
    <row r="26" spans="1:12" customFormat="1" ht="8.25" customHeight="1" x14ac:dyDescent="0.35">
      <c r="B26" s="87"/>
      <c r="C26" s="87"/>
      <c r="D26" s="87"/>
      <c r="E26" s="87"/>
      <c r="F26" s="87"/>
      <c r="G26" s="87"/>
      <c r="H26" s="207"/>
      <c r="I26" s="141"/>
      <c r="J26" s="208"/>
      <c r="K26" s="209"/>
    </row>
    <row r="27" spans="1:12" customFormat="1" ht="15" customHeight="1" x14ac:dyDescent="0.35">
      <c r="B27" s="132" t="s">
        <v>152</v>
      </c>
      <c r="C27" s="133"/>
      <c r="D27" s="142"/>
      <c r="E27" s="198"/>
      <c r="F27" s="132" t="s">
        <v>153</v>
      </c>
      <c r="G27" s="142"/>
      <c r="H27" s="143">
        <f>E23</f>
        <v>0</v>
      </c>
      <c r="I27" s="144">
        <f>IFERROR(E27/H27,10)</f>
        <v>10</v>
      </c>
      <c r="J27" s="208"/>
      <c r="K27" s="145">
        <f>10-I27</f>
        <v>0</v>
      </c>
    </row>
    <row r="28" spans="1:12" customFormat="1" ht="8.25" customHeight="1" x14ac:dyDescent="0.35">
      <c r="B28" s="87"/>
      <c r="C28" s="87"/>
      <c r="D28" s="87"/>
      <c r="E28" s="87"/>
      <c r="F28" s="87"/>
      <c r="G28" s="87"/>
      <c r="H28" s="207"/>
      <c r="I28" s="141"/>
      <c r="J28" s="208"/>
      <c r="K28" s="209"/>
    </row>
    <row r="29" spans="1:12" x14ac:dyDescent="0.3">
      <c r="I29" s="146"/>
      <c r="J29" s="210"/>
      <c r="K29" s="147"/>
    </row>
    <row r="30" spans="1:12" customFormat="1" ht="15" customHeight="1" x14ac:dyDescent="0.35">
      <c r="E30" s="148" t="s">
        <v>142</v>
      </c>
      <c r="F30" s="78"/>
      <c r="G30" s="78"/>
      <c r="H30" s="78"/>
      <c r="I30" s="149"/>
      <c r="J30" s="150"/>
      <c r="K30" s="206"/>
    </row>
    <row r="31" spans="1:12" customFormat="1" ht="7.5" customHeight="1" thickBot="1" x14ac:dyDescent="0.4">
      <c r="K31" s="147"/>
      <c r="L31" s="211"/>
    </row>
    <row r="32" spans="1:12" customFormat="1" ht="20.25" customHeight="1" thickBot="1" x14ac:dyDescent="0.4">
      <c r="G32" s="151" t="s">
        <v>154</v>
      </c>
      <c r="H32" s="76"/>
      <c r="I32" s="76"/>
      <c r="J32" s="152"/>
      <c r="K32" s="153">
        <f>K27-K30</f>
        <v>0</v>
      </c>
      <c r="L32" s="154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130" t="s">
        <v>155</v>
      </c>
      <c r="J34" s="131"/>
      <c r="K34" s="131"/>
      <c r="L34" s="180">
        <f>ROUND(K24*0.3 + K32*0.7,3)</f>
        <v>0</v>
      </c>
    </row>
    <row r="35" spans="1:12" x14ac:dyDescent="0.3">
      <c r="L35" s="181"/>
    </row>
    <row r="36" spans="1:12" x14ac:dyDescent="0.3">
      <c r="L36" s="181"/>
    </row>
    <row r="37" spans="1:12" x14ac:dyDescent="0.3">
      <c r="L37" s="181"/>
    </row>
    <row r="42" spans="1:12" x14ac:dyDescent="0.3">
      <c r="A42" s="68" t="s">
        <v>109</v>
      </c>
      <c r="B42" s="106"/>
      <c r="C42" s="106"/>
      <c r="D42" s="106"/>
      <c r="E42" s="106"/>
      <c r="H42" s="68" t="s">
        <v>110</v>
      </c>
      <c r="I42" s="68"/>
      <c r="J42" s="68"/>
      <c r="K42" s="68"/>
      <c r="L42" s="68"/>
    </row>
  </sheetData>
  <mergeCells count="11">
    <mergeCell ref="C10:F10"/>
    <mergeCell ref="I10:L10"/>
    <mergeCell ref="I11:L11"/>
    <mergeCell ref="I12:L12"/>
    <mergeCell ref="C5:F5"/>
    <mergeCell ref="C6:F6"/>
    <mergeCell ref="I7:L7"/>
    <mergeCell ref="C8:F8"/>
    <mergeCell ref="I8:L8"/>
    <mergeCell ref="C9:F9"/>
    <mergeCell ref="I9:L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topLeftCell="A18" workbookViewId="0">
      <selection activeCell="K30" sqref="K30 K30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9" width="7.265625" style="67" customWidth="1"/>
    <col min="10" max="10" width="4.73046875" style="67" customWidth="1"/>
    <col min="11" max="11" width="10.265625" style="67" customWidth="1"/>
    <col min="12" max="12" width="10.7304687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2.5" customHeight="1" thickBot="1" x14ac:dyDescent="0.4">
      <c r="A2" s="73" t="s">
        <v>156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140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2" customFormat="1" ht="17.100000000000001" customHeight="1" x14ac:dyDescent="0.35">
      <c r="H12" s="78" t="s">
        <v>72</v>
      </c>
      <c r="I12" s="40"/>
      <c r="J12" s="39"/>
      <c r="K12" s="39"/>
      <c r="L12" s="38"/>
    </row>
    <row r="13" spans="1:12" customFormat="1" ht="9" customHeight="1" x14ac:dyDescent="0.35">
      <c r="H13" s="69"/>
      <c r="I13" s="69"/>
      <c r="J13" s="69"/>
      <c r="K13" s="69"/>
      <c r="L13" s="69"/>
    </row>
    <row r="14" spans="1:12" customFormat="1" ht="17.100000000000001" customHeight="1" x14ac:dyDescent="0.35">
      <c r="A14" s="137" t="s">
        <v>141</v>
      </c>
      <c r="B14" s="69"/>
      <c r="C14" s="69"/>
      <c r="D14" s="69"/>
      <c r="E14" s="69"/>
      <c r="F14" s="69"/>
      <c r="G14" s="69"/>
      <c r="H14" s="69"/>
      <c r="I14" s="69"/>
      <c r="J14" s="69"/>
      <c r="K14" s="138"/>
      <c r="L14" s="139"/>
    </row>
    <row r="15" spans="1:12" customFormat="1" ht="18" customHeight="1" x14ac:dyDescent="0.35">
      <c r="A15" s="91"/>
      <c r="K15" s="90"/>
      <c r="L15" s="140"/>
    </row>
    <row r="16" spans="1:12" customFormat="1" ht="39" customHeight="1" x14ac:dyDescent="0.35">
      <c r="A16" s="91"/>
      <c r="L16" s="92"/>
    </row>
    <row r="17" spans="1:12" customFormat="1" ht="18" customHeight="1" x14ac:dyDescent="0.35">
      <c r="A17" s="183" t="s">
        <v>142</v>
      </c>
      <c r="B17" s="184"/>
      <c r="C17" s="148"/>
      <c r="D17" s="78"/>
      <c r="E17" s="78"/>
      <c r="F17" s="78"/>
      <c r="G17" s="78"/>
      <c r="H17" s="78"/>
      <c r="I17" s="78"/>
      <c r="J17" s="78"/>
      <c r="K17" s="185"/>
      <c r="L17" s="186"/>
    </row>
    <row r="18" spans="1:12" customFormat="1" ht="19.5" customHeight="1" x14ac:dyDescent="0.35">
      <c r="A18" s="73" t="s">
        <v>143</v>
      </c>
    </row>
    <row r="19" spans="1:12" customFormat="1" ht="15" customHeight="1" x14ac:dyDescent="0.35">
      <c r="G19" s="92"/>
      <c r="H19" s="176" t="s">
        <v>144</v>
      </c>
      <c r="I19" s="141"/>
      <c r="K19" s="83" t="s">
        <v>145</v>
      </c>
    </row>
    <row r="20" spans="1:12" customFormat="1" ht="15" customHeight="1" x14ac:dyDescent="0.35">
      <c r="B20" s="166" t="s">
        <v>146</v>
      </c>
      <c r="C20" s="132"/>
      <c r="D20" s="142"/>
      <c r="E20" s="198"/>
      <c r="F20" s="167">
        <v>0.5</v>
      </c>
      <c r="G20" s="177"/>
      <c r="H20" s="198"/>
      <c r="I20" s="169"/>
      <c r="J20" s="170"/>
      <c r="K20" s="167">
        <f>F20*H20</f>
        <v>0</v>
      </c>
    </row>
    <row r="21" spans="1:12" customFormat="1" ht="15" customHeight="1" x14ac:dyDescent="0.35">
      <c r="B21" s="166" t="s">
        <v>147</v>
      </c>
      <c r="C21" s="132"/>
      <c r="D21" s="142"/>
      <c r="E21" s="198"/>
      <c r="F21" s="167">
        <v>0.3</v>
      </c>
      <c r="G21" s="177"/>
      <c r="H21" s="198"/>
      <c r="I21" s="169"/>
      <c r="J21" s="170"/>
      <c r="K21" s="167">
        <f>F21*H21</f>
        <v>0</v>
      </c>
    </row>
    <row r="22" spans="1:12" customFormat="1" ht="15" customHeight="1" x14ac:dyDescent="0.35">
      <c r="B22" s="166" t="s">
        <v>148</v>
      </c>
      <c r="C22" s="132"/>
      <c r="D22" s="142"/>
      <c r="E22" s="198"/>
      <c r="F22" s="167">
        <v>0.1</v>
      </c>
      <c r="G22" s="177"/>
      <c r="H22" s="198"/>
      <c r="I22" s="169"/>
      <c r="J22" s="170"/>
      <c r="K22" s="167">
        <f>F22*H22</f>
        <v>0</v>
      </c>
    </row>
    <row r="23" spans="1:12" customFormat="1" ht="12.75" customHeight="1" thickBot="1" x14ac:dyDescent="0.4">
      <c r="B23" s="132" t="s">
        <v>149</v>
      </c>
      <c r="C23" s="133"/>
      <c r="D23" s="133"/>
      <c r="E23" s="143">
        <f>SUM(E20:E22)</f>
        <v>0</v>
      </c>
      <c r="F23" s="170"/>
      <c r="G23" s="87"/>
      <c r="H23" s="87"/>
      <c r="I23" s="87"/>
      <c r="J23" s="87"/>
      <c r="K23" s="87"/>
    </row>
    <row r="24" spans="1:12" customFormat="1" ht="21" customHeight="1" thickBot="1" x14ac:dyDescent="0.4">
      <c r="G24" s="151" t="s">
        <v>150</v>
      </c>
      <c r="H24" s="76"/>
      <c r="I24" s="76"/>
      <c r="J24" s="178"/>
      <c r="K24" s="179">
        <f>IF(SUM(K20:K23)&gt;10,10,SUM(K20:K23))</f>
        <v>0</v>
      </c>
      <c r="L24" s="154">
        <v>0.3</v>
      </c>
    </row>
    <row r="25" spans="1:12" customFormat="1" ht="23.25" customHeight="1" x14ac:dyDescent="0.35">
      <c r="A25" s="70" t="s">
        <v>151</v>
      </c>
    </row>
    <row r="26" spans="1:12" customFormat="1" ht="8.25" customHeight="1" x14ac:dyDescent="0.35">
      <c r="B26" s="87"/>
      <c r="C26" s="87"/>
      <c r="D26" s="87"/>
      <c r="E26" s="87"/>
      <c r="F26" s="87"/>
      <c r="G26" s="87"/>
      <c r="H26" s="207"/>
      <c r="I26" s="141"/>
      <c r="J26" s="208"/>
      <c r="K26" s="209"/>
    </row>
    <row r="27" spans="1:12" customFormat="1" ht="15" customHeight="1" x14ac:dyDescent="0.35">
      <c r="B27" s="132" t="s">
        <v>152</v>
      </c>
      <c r="C27" s="133"/>
      <c r="D27" s="142"/>
      <c r="E27" s="198"/>
      <c r="F27" s="132" t="s">
        <v>153</v>
      </c>
      <c r="G27" s="142"/>
      <c r="H27" s="143">
        <f>E23</f>
        <v>0</v>
      </c>
      <c r="I27" s="144">
        <f>IFERROR(E27/H27,10)</f>
        <v>10</v>
      </c>
      <c r="J27" s="208"/>
      <c r="K27" s="145">
        <f>10-I27</f>
        <v>0</v>
      </c>
    </row>
    <row r="28" spans="1:12" customFormat="1" ht="8.25" customHeight="1" x14ac:dyDescent="0.35">
      <c r="B28" s="87"/>
      <c r="C28" s="87"/>
      <c r="D28" s="87"/>
      <c r="E28" s="87"/>
      <c r="F28" s="87"/>
      <c r="G28" s="87"/>
      <c r="H28" s="207"/>
      <c r="I28" s="141"/>
      <c r="J28" s="208"/>
      <c r="K28" s="209"/>
    </row>
    <row r="29" spans="1:12" x14ac:dyDescent="0.3">
      <c r="I29" s="146"/>
      <c r="J29" s="210"/>
      <c r="K29" s="147"/>
    </row>
    <row r="30" spans="1:12" customFormat="1" ht="15" customHeight="1" x14ac:dyDescent="0.35">
      <c r="E30" s="148" t="s">
        <v>142</v>
      </c>
      <c r="F30" s="78"/>
      <c r="G30" s="78"/>
      <c r="H30" s="78"/>
      <c r="I30" s="149"/>
      <c r="J30" s="150"/>
      <c r="K30" s="206"/>
    </row>
    <row r="31" spans="1:12" customFormat="1" ht="7.5" customHeight="1" thickBot="1" x14ac:dyDescent="0.4">
      <c r="K31" s="147"/>
      <c r="L31" s="211"/>
    </row>
    <row r="32" spans="1:12" customFormat="1" ht="20.25" customHeight="1" thickBot="1" x14ac:dyDescent="0.4">
      <c r="G32" s="151" t="s">
        <v>154</v>
      </c>
      <c r="H32" s="76"/>
      <c r="I32" s="76"/>
      <c r="J32" s="152"/>
      <c r="K32" s="153">
        <f>K27-K30</f>
        <v>0</v>
      </c>
      <c r="L32" s="154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130" t="s">
        <v>155</v>
      </c>
      <c r="J34" s="131"/>
      <c r="K34" s="131"/>
      <c r="L34" s="180">
        <f>ROUND(K24*0.3 + K32*0.7,3)</f>
        <v>0</v>
      </c>
    </row>
    <row r="35" spans="1:12" x14ac:dyDescent="0.3">
      <c r="L35" s="181"/>
    </row>
    <row r="36" spans="1:12" x14ac:dyDescent="0.3">
      <c r="L36" s="181"/>
    </row>
    <row r="37" spans="1:12" x14ac:dyDescent="0.3">
      <c r="L37" s="181"/>
    </row>
    <row r="42" spans="1:12" x14ac:dyDescent="0.3">
      <c r="A42" s="68" t="s">
        <v>109</v>
      </c>
      <c r="B42" s="106"/>
      <c r="C42" s="106"/>
      <c r="D42" s="106"/>
      <c r="E42" s="106"/>
      <c r="H42" s="68" t="s">
        <v>110</v>
      </c>
      <c r="I42" s="68"/>
      <c r="J42" s="68"/>
      <c r="K42" s="68"/>
      <c r="L42" s="68"/>
    </row>
  </sheetData>
  <mergeCells count="11"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topLeftCell="A15" workbookViewId="0">
      <selection activeCell="K33" sqref="K33 K33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9" width="7.265625" style="67" customWidth="1"/>
    <col min="10" max="10" width="4.73046875" style="67" customWidth="1"/>
    <col min="11" max="11" width="10.265625" style="67" customWidth="1"/>
    <col min="12" max="12" width="10.7304687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2.5" customHeight="1" thickBot="1" x14ac:dyDescent="0.4">
      <c r="A2" s="73" t="s">
        <v>157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140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2" customFormat="1" ht="17.100000000000001" customHeight="1" x14ac:dyDescent="0.35">
      <c r="H12" s="78" t="s">
        <v>72</v>
      </c>
      <c r="I12" s="40"/>
      <c r="J12" s="39"/>
      <c r="K12" s="39"/>
      <c r="L12" s="38"/>
    </row>
    <row r="13" spans="1:12" customFormat="1" ht="9" customHeight="1" x14ac:dyDescent="0.35">
      <c r="H13" s="69"/>
      <c r="I13" s="69"/>
      <c r="J13" s="69"/>
      <c r="K13" s="69"/>
      <c r="L13" s="69"/>
    </row>
    <row r="14" spans="1:12" customFormat="1" ht="17.100000000000001" customHeight="1" x14ac:dyDescent="0.35">
      <c r="A14" s="137" t="s">
        <v>141</v>
      </c>
      <c r="B14" s="69"/>
      <c r="C14" s="69"/>
      <c r="D14" s="69"/>
      <c r="E14" s="69"/>
      <c r="F14" s="69"/>
      <c r="G14" s="69"/>
      <c r="H14" s="69"/>
      <c r="I14" s="69"/>
      <c r="J14" s="69"/>
      <c r="K14" s="138"/>
      <c r="L14" s="139"/>
    </row>
    <row r="15" spans="1:12" customFormat="1" ht="18" customHeight="1" x14ac:dyDescent="0.35">
      <c r="A15" s="91"/>
      <c r="K15" s="90"/>
      <c r="L15" s="140"/>
    </row>
    <row r="16" spans="1:12" customFormat="1" ht="39" customHeight="1" x14ac:dyDescent="0.35">
      <c r="A16" s="91"/>
      <c r="L16" s="92"/>
    </row>
    <row r="17" spans="1:12" customFormat="1" ht="18" customHeight="1" x14ac:dyDescent="0.35">
      <c r="A17" s="183" t="s">
        <v>142</v>
      </c>
      <c r="B17" s="184"/>
      <c r="C17" s="148"/>
      <c r="D17" s="78"/>
      <c r="E17" s="78"/>
      <c r="F17" s="78"/>
      <c r="G17" s="78"/>
      <c r="H17" s="78"/>
      <c r="I17" s="78"/>
      <c r="J17" s="78"/>
      <c r="K17" s="185"/>
      <c r="L17" s="186"/>
    </row>
    <row r="18" spans="1:12" customFormat="1" ht="19.5" customHeight="1" x14ac:dyDescent="0.35">
      <c r="A18" s="73" t="s">
        <v>143</v>
      </c>
    </row>
    <row r="19" spans="1:12" customFormat="1" ht="15" customHeight="1" x14ac:dyDescent="0.35">
      <c r="G19" s="92"/>
      <c r="H19" s="165" t="s">
        <v>158</v>
      </c>
      <c r="I19" s="141"/>
      <c r="K19" s="83" t="s">
        <v>145</v>
      </c>
    </row>
    <row r="20" spans="1:12" customFormat="1" ht="15" customHeight="1" x14ac:dyDescent="0.35">
      <c r="B20" s="166" t="s">
        <v>146</v>
      </c>
      <c r="C20" s="132"/>
      <c r="D20" s="142"/>
      <c r="E20" s="198"/>
      <c r="F20" s="167">
        <v>0.4</v>
      </c>
      <c r="G20" s="168"/>
      <c r="H20" s="198"/>
      <c r="I20" s="169"/>
      <c r="J20" s="170"/>
      <c r="K20" s="167">
        <f>F20*H20</f>
        <v>0</v>
      </c>
      <c r="L20" s="87"/>
    </row>
    <row r="21" spans="1:12" customFormat="1" ht="15" customHeight="1" x14ac:dyDescent="0.35">
      <c r="B21" s="166" t="s">
        <v>147</v>
      </c>
      <c r="C21" s="132"/>
      <c r="D21" s="142"/>
      <c r="E21" s="198"/>
      <c r="F21" s="167">
        <v>0.3</v>
      </c>
      <c r="G21" s="168"/>
      <c r="H21" s="198"/>
      <c r="I21" s="169"/>
      <c r="J21" s="170"/>
      <c r="K21" s="167">
        <f>F21*H21</f>
        <v>0</v>
      </c>
      <c r="L21" s="87"/>
    </row>
    <row r="22" spans="1:12" customFormat="1" ht="15" customHeight="1" x14ac:dyDescent="0.35">
      <c r="B22" s="166" t="s">
        <v>148</v>
      </c>
      <c r="C22" s="132"/>
      <c r="D22" s="142"/>
      <c r="E22" s="198"/>
      <c r="F22" s="167">
        <v>0.1</v>
      </c>
      <c r="G22" s="168"/>
      <c r="H22" s="198"/>
      <c r="I22" s="169"/>
      <c r="J22" s="170"/>
      <c r="K22" s="167">
        <f>F22*H22</f>
        <v>0</v>
      </c>
      <c r="L22" s="87"/>
    </row>
    <row r="23" spans="1:12" customFormat="1" ht="12.75" customHeight="1" thickBot="1" x14ac:dyDescent="0.4">
      <c r="B23" s="132" t="s">
        <v>149</v>
      </c>
      <c r="C23" s="133"/>
      <c r="D23" s="133"/>
      <c r="E23" s="143">
        <f>SUM(E20:E22)</f>
        <v>0</v>
      </c>
      <c r="F23" s="170"/>
      <c r="G23" s="170"/>
      <c r="H23" s="170"/>
      <c r="I23" s="170"/>
      <c r="J23" s="170"/>
      <c r="K23" s="170"/>
      <c r="L23" s="87"/>
    </row>
    <row r="24" spans="1:12" customFormat="1" ht="21" customHeight="1" thickBot="1" x14ac:dyDescent="0.4">
      <c r="B24" s="87"/>
      <c r="C24" s="87"/>
      <c r="D24" s="87"/>
      <c r="E24" s="170"/>
      <c r="F24" s="170"/>
      <c r="G24" s="171" t="s">
        <v>150</v>
      </c>
      <c r="H24" s="172"/>
      <c r="I24" s="172"/>
      <c r="J24" s="173"/>
      <c r="K24" s="153">
        <f>IF(SUM(K20:K23)&gt;10,10,SUM(K20:K23))</f>
        <v>0</v>
      </c>
      <c r="L24" s="154">
        <v>0.3</v>
      </c>
    </row>
    <row r="25" spans="1:12" customFormat="1" ht="21" customHeight="1" x14ac:dyDescent="0.35">
      <c r="B25" s="87"/>
      <c r="C25" s="87"/>
      <c r="D25" s="87"/>
      <c r="E25" s="170"/>
      <c r="F25" s="170"/>
      <c r="G25" s="174"/>
      <c r="H25" s="170"/>
      <c r="I25" s="170"/>
      <c r="J25" s="175"/>
      <c r="K25" s="212"/>
      <c r="L25" s="154"/>
    </row>
    <row r="26" spans="1:12" customFormat="1" ht="19.5" customHeight="1" x14ac:dyDescent="0.35">
      <c r="A26" s="70" t="s">
        <v>151</v>
      </c>
    </row>
    <row r="27" spans="1:12" customFormat="1" ht="8.25" customHeight="1" x14ac:dyDescent="0.35">
      <c r="B27" s="87"/>
      <c r="C27" s="87"/>
      <c r="D27" s="87"/>
      <c r="E27" s="87"/>
      <c r="F27" s="87"/>
      <c r="G27" s="87"/>
      <c r="H27" s="207"/>
      <c r="I27" s="141"/>
      <c r="J27" s="208"/>
      <c r="K27" s="209"/>
    </row>
    <row r="28" spans="1:12" customFormat="1" ht="15" customHeight="1" x14ac:dyDescent="0.35">
      <c r="B28" s="132" t="s">
        <v>152</v>
      </c>
      <c r="C28" s="133"/>
      <c r="D28" s="142"/>
      <c r="E28" s="198"/>
      <c r="F28" s="132" t="s">
        <v>153</v>
      </c>
      <c r="G28" s="142"/>
      <c r="H28" s="143">
        <f>E23</f>
        <v>0</v>
      </c>
      <c r="I28" s="144">
        <f>IFERROR(E28/H28,10)</f>
        <v>10</v>
      </c>
      <c r="J28" s="208"/>
      <c r="K28" s="145">
        <f>10-I28</f>
        <v>0</v>
      </c>
    </row>
    <row r="29" spans="1:12" customFormat="1" ht="8.25" customHeight="1" x14ac:dyDescent="0.35">
      <c r="B29" s="87"/>
      <c r="C29" s="87"/>
      <c r="D29" s="87"/>
      <c r="E29" s="87"/>
      <c r="F29" s="87"/>
      <c r="G29" s="87"/>
      <c r="H29" s="207"/>
      <c r="I29" s="141"/>
      <c r="J29" s="208"/>
      <c r="K29" s="209"/>
    </row>
    <row r="30" spans="1:12" x14ac:dyDescent="0.3">
      <c r="I30" s="146"/>
      <c r="J30" s="210"/>
      <c r="K30" s="147"/>
    </row>
    <row r="31" spans="1:12" customFormat="1" ht="15" customHeight="1" x14ac:dyDescent="0.35">
      <c r="E31" s="148" t="s">
        <v>142</v>
      </c>
      <c r="F31" s="78"/>
      <c r="G31" s="78"/>
      <c r="H31" s="78"/>
      <c r="I31" s="149"/>
      <c r="J31" s="150"/>
      <c r="K31" s="206"/>
    </row>
    <row r="32" spans="1:12" customFormat="1" ht="7.5" customHeight="1" thickBot="1" x14ac:dyDescent="0.4">
      <c r="K32" s="147"/>
      <c r="L32" s="211"/>
    </row>
    <row r="33" spans="1:12" customFormat="1" ht="20.25" customHeight="1" thickBot="1" x14ac:dyDescent="0.4">
      <c r="G33" s="151" t="s">
        <v>154</v>
      </c>
      <c r="H33" s="76"/>
      <c r="I33" s="76"/>
      <c r="J33" s="152"/>
      <c r="K33" s="153">
        <f>K28-K31</f>
        <v>0</v>
      </c>
      <c r="L33" s="154">
        <v>0.7</v>
      </c>
    </row>
    <row r="34" spans="1:12" customFormat="1" ht="11.25" customHeight="1" thickBot="1" x14ac:dyDescent="0.4"/>
    <row r="35" spans="1:12" customFormat="1" ht="20.25" customHeight="1" thickBot="1" x14ac:dyDescent="0.4">
      <c r="I35" s="130" t="s">
        <v>155</v>
      </c>
      <c r="J35" s="131"/>
      <c r="K35" s="131"/>
      <c r="L35" s="155">
        <f>ROUND(K24*0.3 + K33*0.7,3)</f>
        <v>0</v>
      </c>
    </row>
    <row r="42" spans="1:12" x14ac:dyDescent="0.3">
      <c r="A42" s="68" t="s">
        <v>109</v>
      </c>
      <c r="B42" s="106"/>
      <c r="C42" s="106"/>
      <c r="D42" s="106"/>
      <c r="E42" s="106"/>
      <c r="H42" s="68" t="s">
        <v>110</v>
      </c>
      <c r="I42" s="68"/>
      <c r="J42" s="68"/>
      <c r="K42" s="68"/>
      <c r="L42" s="68"/>
    </row>
  </sheetData>
  <mergeCells count="11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7"/>
  <sheetViews>
    <sheetView showZeros="0" topLeftCell="A18" zoomScale="110" zoomScaleNormal="120" zoomScalePageLayoutView="110" workbookViewId="0">
      <selection activeCell="L4" sqref="L4 L4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9" width="7.265625" style="67" customWidth="1"/>
    <col min="10" max="10" width="4.73046875" style="67" customWidth="1"/>
    <col min="11" max="11" width="10.265625" style="67" customWidth="1"/>
    <col min="12" max="12" width="10.7304687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3" customFormat="1" ht="6" customHeight="1" thickBot="1" x14ac:dyDescent="0.4"/>
    <row r="2" spans="1:13" customFormat="1" ht="22.5" customHeight="1" thickBot="1" x14ac:dyDescent="0.4">
      <c r="A2" s="73" t="s">
        <v>159</v>
      </c>
      <c r="H2" s="75"/>
      <c r="I2" s="79" t="s">
        <v>41</v>
      </c>
      <c r="J2" s="76"/>
      <c r="K2" s="77"/>
      <c r="L2" s="77"/>
    </row>
    <row r="3" spans="1:13" customFormat="1" ht="24" customHeight="1" thickBot="1" x14ac:dyDescent="0.4">
      <c r="A3" s="70" t="s">
        <v>160</v>
      </c>
      <c r="H3" s="75"/>
      <c r="I3" s="79" t="s">
        <v>43</v>
      </c>
      <c r="J3" s="76"/>
      <c r="K3" s="77"/>
      <c r="L3" s="77"/>
    </row>
    <row r="4" spans="1:13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3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3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3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3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3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3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3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3" customFormat="1" ht="17.100000000000001" customHeight="1" x14ac:dyDescent="0.35">
      <c r="C12" s="80"/>
      <c r="H12" s="78" t="s">
        <v>72</v>
      </c>
      <c r="I12" s="40"/>
      <c r="J12" s="39"/>
      <c r="K12" s="39"/>
      <c r="L12" s="38"/>
    </row>
    <row r="13" spans="1:13" customFormat="1" ht="17.100000000000001" customHeight="1" x14ac:dyDescent="0.35">
      <c r="C13" s="80"/>
      <c r="H13" s="69"/>
      <c r="I13" s="108"/>
      <c r="J13" s="69"/>
      <c r="K13" s="69"/>
      <c r="L13" s="69"/>
    </row>
    <row r="14" spans="1:13" customFormat="1" ht="24.75" customHeight="1" thickBot="1" x14ac:dyDescent="0.4">
      <c r="K14" s="71" t="s">
        <v>161</v>
      </c>
    </row>
    <row r="15" spans="1:13" customFormat="1" ht="51.75" customHeight="1" x14ac:dyDescent="0.35">
      <c r="A15" s="64" t="s">
        <v>162</v>
      </c>
      <c r="B15" s="9" t="s">
        <v>163</v>
      </c>
      <c r="C15" s="8"/>
      <c r="D15" s="8"/>
      <c r="E15" s="8"/>
      <c r="F15" s="8"/>
      <c r="G15" s="8"/>
      <c r="H15" s="8"/>
      <c r="I15" s="7"/>
      <c r="J15" s="156" t="s">
        <v>164</v>
      </c>
      <c r="K15" s="213"/>
      <c r="L15" s="157">
        <f>K15*0.25</f>
        <v>0</v>
      </c>
      <c r="M15" s="158"/>
    </row>
    <row r="16" spans="1:13" customFormat="1" ht="83.25" customHeight="1" thickBot="1" x14ac:dyDescent="0.4">
      <c r="A16" s="62"/>
      <c r="B16" s="6" t="s">
        <v>165</v>
      </c>
      <c r="C16" s="5"/>
      <c r="D16" s="5"/>
      <c r="E16" s="5"/>
      <c r="F16" s="5"/>
      <c r="G16" s="5"/>
      <c r="H16" s="5"/>
      <c r="I16" s="5"/>
      <c r="J16" s="124" t="s">
        <v>166</v>
      </c>
      <c r="K16" s="214"/>
      <c r="L16" s="159">
        <f>K16*0.25</f>
        <v>0</v>
      </c>
      <c r="M16" s="158"/>
    </row>
    <row r="17" spans="1:13" customFormat="1" ht="68.25" customHeight="1" x14ac:dyDescent="0.35">
      <c r="A17" s="64" t="s">
        <v>167</v>
      </c>
      <c r="B17" s="4" t="s">
        <v>168</v>
      </c>
      <c r="C17" s="3"/>
      <c r="D17" s="3"/>
      <c r="E17" s="3"/>
      <c r="F17" s="3"/>
      <c r="G17" s="3"/>
      <c r="H17" s="3"/>
      <c r="I17" s="3"/>
      <c r="J17" s="156" t="s">
        <v>169</v>
      </c>
      <c r="K17" s="215"/>
      <c r="L17" s="160">
        <f>K17*0.2</f>
        <v>0</v>
      </c>
      <c r="M17" s="158"/>
    </row>
    <row r="18" spans="1:13" customFormat="1" ht="72" customHeight="1" x14ac:dyDescent="0.35">
      <c r="A18" s="63"/>
      <c r="B18" s="2" t="s">
        <v>170</v>
      </c>
      <c r="C18" s="1"/>
      <c r="D18" s="1"/>
      <c r="E18" s="1"/>
      <c r="F18" s="1"/>
      <c r="G18" s="1"/>
      <c r="H18" s="1"/>
      <c r="I18" s="1"/>
      <c r="J18" s="161" t="s">
        <v>171</v>
      </c>
      <c r="K18" s="216"/>
      <c r="L18" s="162">
        <f>K18*0.2</f>
        <v>0</v>
      </c>
      <c r="M18" s="158"/>
    </row>
    <row r="19" spans="1:13" customFormat="1" ht="58.5" customHeight="1" thickBot="1" x14ac:dyDescent="0.4">
      <c r="A19" s="62"/>
      <c r="B19" s="6" t="s">
        <v>172</v>
      </c>
      <c r="C19" s="5"/>
      <c r="D19" s="5"/>
      <c r="E19" s="5"/>
      <c r="F19" s="5"/>
      <c r="G19" s="5"/>
      <c r="H19" s="5"/>
      <c r="I19" s="5"/>
      <c r="J19" s="124" t="s">
        <v>173</v>
      </c>
      <c r="K19" s="217"/>
      <c r="L19" s="163">
        <f>K19*0.1</f>
        <v>0</v>
      </c>
      <c r="M19" s="158"/>
    </row>
    <row r="20" spans="1:13" customFormat="1" ht="18" customHeight="1" x14ac:dyDescent="0.35">
      <c r="K20" s="67" t="s">
        <v>112</v>
      </c>
      <c r="L20" s="164">
        <f>SUM(L15:L19)</f>
        <v>0</v>
      </c>
    </row>
    <row r="21" spans="1:13" customFormat="1" ht="7.5" customHeight="1" x14ac:dyDescent="0.35">
      <c r="L21" s="147"/>
    </row>
    <row r="22" spans="1:13" customFormat="1" ht="18" customHeight="1" x14ac:dyDescent="0.35">
      <c r="B22" s="132" t="s">
        <v>174</v>
      </c>
      <c r="C22" s="142"/>
      <c r="D22" s="133"/>
      <c r="E22" s="133"/>
      <c r="F22" s="133"/>
      <c r="G22" s="133"/>
      <c r="H22" s="133"/>
      <c r="I22" s="133"/>
      <c r="J22" s="133"/>
      <c r="K22" s="133"/>
      <c r="L22" s="218"/>
    </row>
    <row r="23" spans="1:13" customFormat="1" ht="13.5" customHeight="1" thickBot="1" x14ac:dyDescent="0.4">
      <c r="L23" s="147"/>
    </row>
    <row r="24" spans="1:13" customFormat="1" ht="13.9" customHeight="1" thickBot="1" x14ac:dyDescent="0.4">
      <c r="I24" s="130" t="s">
        <v>175</v>
      </c>
      <c r="J24" s="131"/>
      <c r="K24" s="131"/>
      <c r="L24" s="155">
        <f>SUM(L15:L19)-L22</f>
        <v>0</v>
      </c>
    </row>
    <row r="27" spans="1:13" x14ac:dyDescent="0.3">
      <c r="A27" s="68" t="s">
        <v>109</v>
      </c>
      <c r="B27" s="106"/>
      <c r="C27" s="106"/>
      <c r="D27" s="106"/>
      <c r="E27" s="106"/>
      <c r="H27" s="68" t="s">
        <v>110</v>
      </c>
      <c r="I27" s="68"/>
      <c r="J27" s="68"/>
      <c r="K27" s="68"/>
      <c r="L27" s="68"/>
    </row>
  </sheetData>
  <mergeCells count="18">
    <mergeCell ref="A15:A16"/>
    <mergeCell ref="A17:A19"/>
    <mergeCell ref="B15:I15"/>
    <mergeCell ref="B16:I16"/>
    <mergeCell ref="B17:I17"/>
    <mergeCell ref="B18:I18"/>
    <mergeCell ref="B19:I19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64</vt:i4>
      </vt:variant>
    </vt:vector>
  </HeadingPairs>
  <TitlesOfParts>
    <vt:vector size="73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2017-05-30T20:56:14Z</cp:lastPrinted>
  <dcterms:created xsi:type="dcterms:W3CDTF">2005-01-07T14:31:35Z</dcterms:created>
  <dcterms:modified xsi:type="dcterms:W3CDTF">2019-03-16T10:16:07Z</dcterms:modified>
</cp:coreProperties>
</file>