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E235E7E-708C-400F-9017-D5CB1EA7BC25}" xr6:coauthVersionLast="45" xr6:coauthVersionMax="45" xr10:uidLastSave="{00000000-0000-0000-0000-000000000000}"/>
  <bookViews>
    <workbookView xWindow="43080" yWindow="780" windowWidth="29040" windowHeight="17640" tabRatio="966" firstSheet="6" activeTab="12" xr2:uid="{00000000-000D-0000-FFFF-FFFF00000000}"/>
  </bookViews>
  <sheets>
    <sheet name="Information" sheetId="37" r:id="rId1"/>
    <sheet name="Häst, individuell" sheetId="32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t tekniskt artistisk" sheetId="36" r:id="rId13"/>
  </sheets>
  <definedNames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34" l="1"/>
  <c r="L17" i="34"/>
  <c r="L16" i="34"/>
  <c r="L18" i="42"/>
  <c r="L17" i="42"/>
  <c r="L16" i="42"/>
  <c r="L15" i="42"/>
  <c r="L14" i="42"/>
  <c r="I26" i="38"/>
  <c r="L18" i="41"/>
  <c r="L17" i="41"/>
  <c r="L16" i="41"/>
  <c r="L23" i="42" l="1"/>
  <c r="L15" i="41"/>
  <c r="L14" i="41"/>
  <c r="L23" i="41" l="1"/>
  <c r="L19" i="42"/>
  <c r="L19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<sst xmlns="http://schemas.openxmlformats.org/spreadsheetml/2006/main" count="730" uniqueCount="203">
  <si>
    <t>Nation:</t>
  </si>
  <si>
    <t>A1
30%</t>
  </si>
  <si>
    <t>A2
25%</t>
  </si>
  <si>
    <t>A4
15%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</si>
  <si>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</si>
  <si>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</si>
  <si>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</si>
  <si>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</si>
  <si>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</si>
  <si>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</si>
  <si>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</si>
  <si>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</si>
  <si>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</si>
  <si>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</si>
  <si>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</si>
  <si>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</si>
  <si>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</si>
  <si>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</si>
  <si>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</si>
  <si>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</si>
  <si>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</si>
  <si>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</si>
  <si>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</si>
  <si>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</si>
  <si>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</si>
  <si>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</si>
  <si>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</si>
  <si>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</si>
  <si>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</si>
  <si>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</si>
  <si>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</si>
  <si>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</si>
  <si>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</si>
  <si>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</si>
  <si>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</si>
  <si>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</si>
  <si>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</si>
  <si>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</si>
  <si>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</si>
  <si>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</si>
  <si>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</si>
  <si>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</si>
  <si>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</si>
  <si>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</si>
  <si>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</si>
  <si>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</si>
  <si>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</si>
  <si>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</si>
  <si>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</si>
  <si>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</si>
  <si>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</si>
  <si>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</si>
  <si>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</si>
  <si>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</si>
  <si>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</si>
  <si>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</si>
  <si>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</si>
  <si>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</si>
  <si>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</si>
  <si>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</si>
  <si>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</si>
  <si>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</si>
  <si>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</si>
  <si>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</si>
  <si>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</si>
  <si>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</si>
  <si>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</si>
  <si>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</si>
  <si>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</si>
  <si>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</si>
  <si>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</si>
  <si>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</si>
  <si>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</si>
  <si>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</si>
  <si>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</si>
  <si>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</si>
  <si>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</si>
  <si>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</si>
  <si>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</si>
  <si>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</si>
  <si>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</si>
  <si>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</si>
  <si>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</si>
  <si>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</si>
  <si>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</si>
  <si>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</si>
  <si>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</si>
  <si>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</si>
  <si>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</si>
  <si>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</si>
  <si>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</si>
  <si>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</si>
  <si>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</si>
  <si>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</si>
  <si>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</si>
  <si>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</si>
  <si>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</si>
  <si>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</si>
  <si>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</si>
  <si>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</si>
  <si>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</si>
  <si>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</si>
  <si>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</si>
  <si>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</si>
  <si>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</si>
  <si>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</si>
  <si>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</si>
  <si>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</si>
  <si>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</si>
  <si>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</si>
  <si>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</si>
  <si>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</si>
  <si>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</si>
  <si>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</si>
  <si>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</si>
  <si>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</si>
  <si>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</si>
  <si>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</si>
  <si>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</si>
  <si>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</si>
  <si>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</si>
  <si>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</si>
  <si>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</si>
  <si>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</si>
  <si>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</si>
  <si>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</si>
  <si>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</si>
  <si>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</si>
  <si>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</si>
  <si>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</si>
  <si>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</si>
  <si>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</si>
  <si>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</si>
  <si>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</si>
  <si>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</si>
  <si>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</si>
  <si>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</si>
  <si>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</si>
  <si>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</si>
  <si>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</si>
  <si>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</si>
  <si>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</si>
  <si>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</si>
  <si>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</si>
  <si>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</si>
  <si>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</si>
  <si>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</si>
  <si>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</si>
  <si>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</si>
  <si>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</si>
  <si>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</si>
  <si>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</si>
  <si>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</si>
  <si>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</si>
  <si>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</si>
  <si>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</si>
  <si>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</si>
  <si>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</si>
  <si>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</si>
  <si>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</si>
  <si>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</si>
  <si>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</si>
  <si>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</si>
  <si>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</si>
  <si>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</si>
  <si>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</si>
  <si>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</si>
  <si>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</si>
  <si>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</si>
  <si>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</si>
  <si>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</si>
  <si>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</si>
  <si>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</si>
  <si>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</si>
  <si>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</si>
  <si>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</si>
  <si>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</si>
  <si>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</si>
  <si>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</si>
  <si>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</si>
  <si>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</si>
  <si>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</si>
  <si>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</si>
  <si>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</si>
  <si>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</si>
  <si>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</si>
  <si>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</si>
  <si>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</si>
  <si>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t>C5
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</si>
  <si>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</si>
  <si>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</si>
  <si>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</si>
  <si>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</si>
  <si>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</si>
  <si>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t>Sidhopp del 1 och avgång inåt med tryck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</si>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</sst>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3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1" fillId="0" borderId="0"/>
    <xf numFmtId="0" fontId="5" fillId="0" borderId="0"/>
  </cellStyleXfs>
  <cellXfs count="401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54" xfId="0" applyFont="1" applyBorder="1"/>
    <xf numFmtId="0" fontId="17" fillId="0" borderId="23" xfId="3" applyFont="1" applyBorder="1" applyAlignment="1">
      <alignment vertical="center" wrapText="1"/>
    </xf>
    <xf numFmtId="0" fontId="17" fillId="0" borderId="24" xfId="3" applyFont="1" applyBorder="1" applyAlignment="1">
      <alignment vertical="center" wrapText="1"/>
    </xf>
    <xf numFmtId="0" fontId="16" fillId="0" borderId="19" xfId="3" applyFont="1" applyBorder="1" applyAlignment="1">
      <alignment horizontal="center" vertical="center" wrapText="1"/>
    </xf>
    <xf numFmtId="0" fontId="18" fillId="0" borderId="5" xfId="3" applyFont="1" applyBorder="1" applyAlignment="1">
      <alignment vertical="center" wrapText="1"/>
    </xf>
    <xf numFmtId="0" fontId="18" fillId="0" borderId="6" xfId="3" applyFont="1" applyBorder="1" applyAlignment="1">
      <alignment vertical="center" wrapText="1"/>
    </xf>
    <xf numFmtId="0" fontId="16" fillId="0" borderId="9" xfId="3" applyFont="1" applyBorder="1" applyAlignment="1">
      <alignment horizontal="center" vertical="center" wrapText="1"/>
    </xf>
    <xf numFmtId="0" fontId="18" fillId="0" borderId="7" xfId="3" applyFont="1" applyBorder="1" applyAlignment="1">
      <alignment vertical="center" wrapText="1"/>
    </xf>
    <xf numFmtId="0" fontId="18" fillId="0" borderId="12" xfId="3" applyFont="1" applyBorder="1" applyAlignment="1">
      <alignment vertical="center" wrapText="1"/>
    </xf>
    <xf numFmtId="0" fontId="18" fillId="0" borderId="15" xfId="3" applyFont="1" applyBorder="1" applyAlignment="1">
      <alignment vertical="center" wrapText="1"/>
    </xf>
    <xf numFmtId="0" fontId="18" fillId="0" borderId="11" xfId="3" applyFont="1" applyBorder="1" applyAlignment="1">
      <alignment vertical="center" wrapText="1"/>
    </xf>
    <xf numFmtId="0" fontId="18" fillId="0" borderId="21" xfId="3" applyFont="1" applyBorder="1" applyAlignment="1">
      <alignment vertical="center" wrapText="1"/>
    </xf>
    <xf numFmtId="0" fontId="18" fillId="0" borderId="22" xfId="3" applyFont="1" applyBorder="1" applyAlignment="1">
      <alignment vertical="center" wrapText="1"/>
    </xf>
    <xf numFmtId="0" fontId="18" fillId="0" borderId="23" xfId="3" applyFont="1" applyBorder="1" applyAlignment="1">
      <alignment vertical="center" wrapText="1"/>
    </xf>
    <xf numFmtId="0" fontId="18" fillId="0" borderId="24" xfId="3" applyFont="1" applyBorder="1" applyAlignment="1">
      <alignment vertical="center" wrapText="1"/>
    </xf>
    <xf numFmtId="0" fontId="12" fillId="0" borderId="16" xfId="3" applyFont="1" applyBorder="1" applyAlignment="1">
      <alignment horizontal="left" vertical="center"/>
    </xf>
    <xf numFmtId="0" fontId="18" fillId="0" borderId="25" xfId="3" applyFont="1" applyBorder="1" applyAlignment="1">
      <alignment vertical="center" wrapText="1"/>
    </xf>
    <xf numFmtId="0" fontId="18" fillId="0" borderId="26" xfId="3" applyFont="1" applyBorder="1" applyAlignment="1">
      <alignment vertical="center" wrapText="1"/>
    </xf>
    <xf numFmtId="0" fontId="16" fillId="0" borderId="16" xfId="3" applyFont="1" applyBorder="1" applyAlignment="1">
      <alignment horizontal="center" vertical="center" wrapText="1"/>
    </xf>
    <xf numFmtId="0" fontId="8" fillId="0" borderId="56" xfId="3" applyFont="1" applyBorder="1" applyAlignment="1">
      <alignment horizontal="center" vertical="center" textRotation="90" wrapText="1"/>
    </xf>
    <xf numFmtId="0" fontId="18" fillId="0" borderId="52" xfId="3" applyFont="1" applyBorder="1" applyAlignment="1">
      <alignment vertical="center" wrapText="1"/>
    </xf>
    <xf numFmtId="0" fontId="18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horizontal="center" vertical="center" wrapText="1"/>
    </xf>
    <xf numFmtId="166" fontId="1" fillId="0" borderId="20" xfId="1" applyNumberFormat="1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165" fontId="2" fillId="0" borderId="6" xfId="3" applyNumberFormat="1" applyFont="1" applyBorder="1" applyAlignment="1">
      <alignment horizontal="center"/>
    </xf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31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0" fontId="1" fillId="0" borderId="0" xfId="0" applyFont="1" applyAlignment="1">
      <alignment horizontal="center"/>
    </xf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2" fillId="0" borderId="49" xfId="3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7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54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1" fillId="0" borderId="0" xfId="5" applyFont="1"/>
    <xf numFmtId="0" fontId="21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6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72" fontId="2" fillId="2" borderId="30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6" fontId="1" fillId="0" borderId="29" xfId="1" applyNumberFormat="1" applyFont="1" applyBorder="1" applyAlignment="1">
      <alignment horizontal="center" vertical="center" wrapText="1"/>
    </xf>
    <xf numFmtId="166" fontId="1" fillId="0" borderId="0" xfId="1" applyNumberFormat="1" applyFont="1"/>
    <xf numFmtId="166" fontId="1" fillId="0" borderId="0" xfId="3" applyNumberFormat="1" applyFont="1"/>
    <xf numFmtId="0" fontId="8" fillId="0" borderId="42" xfId="3" applyFont="1" applyBorder="1" applyAlignment="1">
      <alignment horizontal="center" vertical="center" textRotation="90" wrapText="1"/>
    </xf>
    <xf numFmtId="166" fontId="2" fillId="0" borderId="53" xfId="1" applyNumberFormat="1" applyFont="1" applyBorder="1" applyAlignment="1">
      <alignment horizontal="center" vertical="center" wrapText="1"/>
    </xf>
    <xf numFmtId="166" fontId="2" fillId="0" borderId="36" xfId="1" applyNumberFormat="1" applyFont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72" fontId="2" fillId="3" borderId="16" xfId="1" applyNumberFormat="1" applyFont="1" applyFill="1" applyBorder="1" applyAlignment="1">
      <alignment horizontal="center" vertical="center"/>
    </xf>
    <xf numFmtId="172" fontId="2" fillId="3" borderId="49" xfId="1" applyNumberFormat="1" applyFont="1" applyFill="1" applyBorder="1" applyAlignment="1">
      <alignment horizontal="center" vertical="center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172" fontId="2" fillId="3" borderId="33" xfId="1" applyNumberFormat="1" applyFont="1" applyFill="1" applyBorder="1" applyAlignment="1">
      <alignment horizontal="center" vertical="center"/>
    </xf>
    <xf numFmtId="172" fontId="2" fillId="3" borderId="34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4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51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172" fontId="2" fillId="0" borderId="51" xfId="1" applyNumberFormat="1" applyFont="1" applyFill="1" applyBorder="1" applyAlignment="1">
      <alignment horizontal="center" vertical="center"/>
    </xf>
    <xf numFmtId="0" fontId="19" fillId="0" borderId="49" xfId="3" applyFont="1" applyBorder="1" applyAlignment="1">
      <alignment horizontal="left" vertical="center" wrapText="1"/>
    </xf>
    <xf numFmtId="0" fontId="18" fillId="0" borderId="52" xfId="3" applyFont="1" applyBorder="1" applyAlignment="1">
      <alignment horizontal="left" vertical="justify" wrapText="1"/>
    </xf>
    <xf numFmtId="0" fontId="18" fillId="0" borderId="13" xfId="3" applyFont="1" applyBorder="1" applyAlignment="1">
      <alignment horizontal="left" vertical="justify" wrapText="1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8" fillId="0" borderId="44" xfId="3" applyFont="1" applyBorder="1" applyAlignment="1">
      <alignment horizontal="center" vertical="center" textRotation="90" wrapText="1"/>
    </xf>
    <xf numFmtId="0" fontId="12" fillId="0" borderId="47" xfId="3" applyFont="1" applyBorder="1" applyAlignment="1">
      <alignment horizontal="left" vertical="center" wrapText="1"/>
    </xf>
    <xf numFmtId="0" fontId="12" fillId="0" borderId="31" xfId="3" applyFont="1" applyBorder="1" applyAlignment="1">
      <alignment horizontal="left" vertical="center" wrapText="1"/>
    </xf>
    <xf numFmtId="0" fontId="12" fillId="0" borderId="18" xfId="3" applyFont="1" applyBorder="1" applyAlignment="1">
      <alignment horizontal="left" vertical="center" wrapText="1"/>
    </xf>
    <xf numFmtId="0" fontId="19" fillId="0" borderId="19" xfId="3" applyFont="1" applyBorder="1" applyAlignment="1">
      <alignment horizontal="left" vertical="center" wrapText="1"/>
    </xf>
    <xf numFmtId="0" fontId="18" fillId="0" borderId="27" xfId="3" applyFont="1" applyBorder="1" applyAlignment="1">
      <alignment horizontal="left" vertical="justify" wrapText="1"/>
    </xf>
    <xf numFmtId="0" fontId="18" fillId="0" borderId="40" xfId="3" applyFont="1" applyBorder="1" applyAlignment="1">
      <alignment horizontal="left" vertical="justify" wrapText="1"/>
    </xf>
    <xf numFmtId="0" fontId="18" fillId="0" borderId="25" xfId="3" applyFont="1" applyBorder="1" applyAlignment="1">
      <alignment horizontal="left" vertical="justify" wrapText="1"/>
    </xf>
    <xf numFmtId="0" fontId="18" fillId="0" borderId="41" xfId="3" applyFont="1" applyBorder="1" applyAlignment="1">
      <alignment horizontal="left" vertical="justify" wrapText="1"/>
    </xf>
    <xf numFmtId="0" fontId="19" fillId="0" borderId="9" xfId="3" applyFont="1" applyBorder="1" applyAlignment="1">
      <alignment horizontal="left" vertical="center" wrapText="1"/>
    </xf>
    <xf numFmtId="0" fontId="18" fillId="0" borderId="8" xfId="3" applyFont="1" applyBorder="1" applyAlignment="1">
      <alignment horizontal="left" vertical="justify" wrapText="1"/>
    </xf>
    <xf numFmtId="0" fontId="18" fillId="0" borderId="2" xfId="3" applyFont="1" applyBorder="1" applyAlignment="1">
      <alignment horizontal="left" vertical="justify" wrapText="1"/>
    </xf>
    <xf numFmtId="0" fontId="19" fillId="0" borderId="16" xfId="3" applyFont="1" applyBorder="1" applyAlignment="1">
      <alignment horizontal="left" vertical="center" wrapText="1"/>
    </xf>
    <xf numFmtId="0" fontId="17" fillId="0" borderId="27" xfId="3" applyFont="1" applyBorder="1" applyAlignment="1">
      <alignment horizontal="left" vertical="justify" wrapText="1"/>
    </xf>
    <xf numFmtId="0" fontId="17" fillId="0" borderId="40" xfId="3" applyFont="1" applyBorder="1" applyAlignment="1">
      <alignment horizontal="left" vertical="justify" wrapText="1"/>
    </xf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/>
    </xf>
    <xf numFmtId="0" fontId="12" fillId="0" borderId="31" xfId="3" applyFont="1" applyBorder="1" applyAlignment="1">
      <alignment horizontal="left" vertical="center"/>
    </xf>
    <xf numFmtId="0" fontId="12" fillId="0" borderId="46" xfId="3" applyFont="1" applyBorder="1" applyAlignment="1">
      <alignment horizontal="left" vertical="center"/>
    </xf>
    <xf numFmtId="0" fontId="16" fillId="0" borderId="16" xfId="3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3" fillId="0" borderId="15" xfId="3" applyFont="1" applyBorder="1" applyAlignment="1">
      <alignment horizontal="center"/>
    </xf>
    <xf numFmtId="0" fontId="3" fillId="0" borderId="11" xfId="3" applyFont="1" applyBorder="1" applyAlignment="1">
      <alignment horizontal="center"/>
    </xf>
    <xf numFmtId="0" fontId="3" fillId="0" borderId="45" xfId="3" applyFont="1" applyBorder="1" applyAlignment="1">
      <alignment horizontal="center" wrapText="1"/>
    </xf>
    <xf numFmtId="172" fontId="2" fillId="3" borderId="19" xfId="1" applyNumberFormat="1" applyFont="1" applyFill="1" applyBorder="1" applyAlignment="1">
      <alignment horizontal="center" vertical="center"/>
    </xf>
    <xf numFmtId="172" fontId="2" fillId="3" borderId="9" xfId="1" applyNumberFormat="1" applyFont="1" applyFill="1" applyBorder="1" applyAlignment="1">
      <alignment horizontal="center" vertical="center"/>
    </xf>
    <xf numFmtId="166" fontId="1" fillId="0" borderId="30" xfId="1" applyNumberFormat="1" applyFont="1" applyBorder="1" applyAlignment="1">
      <alignment horizontal="center" vertical="center" wrapText="1"/>
    </xf>
    <xf numFmtId="166" fontId="1" fillId="0" borderId="34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172" fontId="2" fillId="3" borderId="47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18" xfId="1" applyNumberFormat="1" applyFont="1" applyFill="1" applyBorder="1" applyAlignment="1">
      <alignment horizontal="center" vertical="center"/>
    </xf>
    <xf numFmtId="172" fontId="2" fillId="3" borderId="16" xfId="1" applyNumberFormat="1" applyFont="1" applyFill="1" applyBorder="1" applyAlignment="1">
      <alignment horizontal="center" vertical="center"/>
    </xf>
    <xf numFmtId="166" fontId="1" fillId="0" borderId="29" xfId="1" applyNumberFormat="1" applyFont="1" applyBorder="1" applyAlignment="1">
      <alignment horizontal="center" vertical="center" wrapText="1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8" fillId="0" borderId="42" xfId="0" applyFont="1" applyBorder="1" applyAlignment="1">
      <alignment horizontal="center" vertical="center" textRotation="90" wrapText="1"/>
    </xf>
    <xf numFmtId="0" fontId="8" fillId="0" borderId="43" xfId="0" applyFont="1" applyBorder="1" applyAlignment="1">
      <alignment horizontal="center" vertical="center" textRotation="90" wrapText="1"/>
    </xf>
    <xf numFmtId="0" fontId="8" fillId="0" borderId="44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20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20" fillId="0" borderId="9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20" fillId="0" borderId="16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22" fillId="0" borderId="40" xfId="0" applyFont="1" applyBorder="1" applyAlignment="1">
      <alignment horizontal="left" vertical="justify" wrapText="1"/>
    </xf>
    <xf numFmtId="0" fontId="22" fillId="0" borderId="28" xfId="0" applyFont="1" applyBorder="1" applyAlignment="1">
      <alignment horizontal="left" vertical="justify" wrapText="1"/>
    </xf>
    <xf numFmtId="0" fontId="32" fillId="0" borderId="16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3" borderId="25" xfId="3" applyFont="1" applyFill="1" applyBorder="1" applyAlignment="1">
      <alignment horizontal="center" vertical="center"/>
    </xf>
    <xf numFmtId="0" fontId="1" fillId="3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J33" sqref="J3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65" customFormat="1" ht="20.65" x14ac:dyDescent="0.6">
      <c r="A1" s="264" t="s">
        <v>125</v>
      </c>
    </row>
    <row r="2" spans="1:6" s="265" customFormat="1" x14ac:dyDescent="0.35">
      <c r="A2" s="265" t="s">
        <v>126</v>
      </c>
    </row>
    <row r="3" spans="1:6" s="265" customFormat="1" x14ac:dyDescent="0.35">
      <c r="A3" s="265" t="s">
        <v>149</v>
      </c>
    </row>
    <row r="4" spans="1:6" s="265" customFormat="1" x14ac:dyDescent="0.35">
      <c r="A4" s="265" t="s">
        <v>186</v>
      </c>
    </row>
    <row r="5" spans="1:6" s="308" customFormat="1" x14ac:dyDescent="0.35">
      <c r="A5" s="308" t="s">
        <v>181</v>
      </c>
    </row>
    <row r="6" spans="1:6" s="265" customFormat="1" x14ac:dyDescent="0.35"/>
    <row r="7" spans="1:6" s="265" customFormat="1" x14ac:dyDescent="0.35"/>
    <row r="8" spans="1:6" s="265" customFormat="1" x14ac:dyDescent="0.35"/>
    <row r="9" spans="1:6" s="265" customFormat="1" x14ac:dyDescent="0.35">
      <c r="A9" s="265" t="s">
        <v>152</v>
      </c>
    </row>
    <row r="10" spans="1:6" s="265" customFormat="1" x14ac:dyDescent="0.35"/>
    <row r="11" spans="1:6" s="235" customFormat="1" ht="17.25" x14ac:dyDescent="0.45">
      <c r="A11" s="235" t="s">
        <v>103</v>
      </c>
    </row>
    <row r="13" spans="1:6" x14ac:dyDescent="0.35">
      <c r="A13" s="176" t="s">
        <v>104</v>
      </c>
    </row>
    <row r="14" spans="1:6" x14ac:dyDescent="0.35">
      <c r="A14" s="176"/>
    </row>
    <row r="15" spans="1:6" s="236" customFormat="1" ht="13.15" x14ac:dyDescent="0.4">
      <c r="A15" s="236" t="s">
        <v>111</v>
      </c>
    </row>
    <row r="16" spans="1:6" ht="20.100000000000001" customHeight="1" x14ac:dyDescent="0.35">
      <c r="B16" s="237" t="s">
        <v>107</v>
      </c>
      <c r="C16" s="176"/>
      <c r="F16" s="237" t="s">
        <v>108</v>
      </c>
    </row>
    <row r="17" spans="1:9" ht="20.100000000000001" customHeight="1" x14ac:dyDescent="0.4">
      <c r="B17" s="236" t="s">
        <v>109</v>
      </c>
      <c r="C17" s="236" t="s">
        <v>110</v>
      </c>
      <c r="D17" s="236" t="s">
        <v>112</v>
      </c>
      <c r="E17" s="236"/>
      <c r="F17" s="236" t="s">
        <v>109</v>
      </c>
      <c r="G17" s="236" t="s">
        <v>110</v>
      </c>
      <c r="H17" s="236" t="s">
        <v>112</v>
      </c>
    </row>
    <row r="18" spans="1:9" ht="24.95" customHeight="1" x14ac:dyDescent="0.35">
      <c r="A18" s="176" t="s">
        <v>105</v>
      </c>
      <c r="B18" s="232" t="s">
        <v>113</v>
      </c>
      <c r="C18" s="232" t="s">
        <v>182</v>
      </c>
      <c r="D18" s="232" t="s">
        <v>182</v>
      </c>
      <c r="E18" s="239"/>
      <c r="F18" s="232" t="s">
        <v>113</v>
      </c>
      <c r="G18" s="232" t="s">
        <v>175</v>
      </c>
      <c r="H18" s="232" t="s">
        <v>114</v>
      </c>
    </row>
    <row r="19" spans="1:9" ht="24.95" customHeight="1" x14ac:dyDescent="0.35">
      <c r="A19" s="176"/>
      <c r="B19" s="233"/>
      <c r="C19" s="233"/>
      <c r="D19" s="233"/>
      <c r="E19" s="238"/>
      <c r="F19" s="233"/>
      <c r="G19" s="233"/>
      <c r="H19" s="233"/>
    </row>
    <row r="20" spans="1:9" ht="24.95" customHeight="1" x14ac:dyDescent="0.35">
      <c r="A20" s="176" t="s">
        <v>106</v>
      </c>
      <c r="B20" s="232" t="s">
        <v>113</v>
      </c>
      <c r="C20" s="232" t="s">
        <v>173</v>
      </c>
      <c r="D20" s="232" t="s">
        <v>173</v>
      </c>
      <c r="E20" s="239"/>
      <c r="F20" s="232" t="s">
        <v>113</v>
      </c>
      <c r="G20" s="232" t="s">
        <v>179</v>
      </c>
      <c r="H20" s="232" t="s">
        <v>114</v>
      </c>
    </row>
    <row r="21" spans="1:9" ht="24.95" customHeight="1" x14ac:dyDescent="0.35">
      <c r="A21" s="176"/>
      <c r="B21" s="233"/>
      <c r="C21" s="233"/>
      <c r="D21" s="233"/>
      <c r="E21" s="238"/>
      <c r="F21" s="233"/>
      <c r="G21" s="233"/>
      <c r="H21" s="233"/>
    </row>
    <row r="22" spans="1:9" ht="24.95" customHeight="1" x14ac:dyDescent="0.35">
      <c r="A22" s="176" t="s">
        <v>115</v>
      </c>
      <c r="B22" s="232" t="s">
        <v>113</v>
      </c>
      <c r="C22" s="232" t="s">
        <v>174</v>
      </c>
      <c r="D22" s="232" t="s">
        <v>174</v>
      </c>
      <c r="E22" s="239"/>
      <c r="F22" s="232" t="s">
        <v>113</v>
      </c>
      <c r="G22" s="232" t="s">
        <v>180</v>
      </c>
      <c r="H22" s="232" t="s">
        <v>114</v>
      </c>
    </row>
    <row r="23" spans="1:9" ht="24.95" customHeight="1" x14ac:dyDescent="0.35">
      <c r="A23" s="176"/>
      <c r="B23" s="233"/>
      <c r="C23" s="233"/>
      <c r="D23" s="233"/>
      <c r="E23" s="238"/>
      <c r="F23" s="233"/>
      <c r="G23" s="233"/>
      <c r="H23" s="233"/>
    </row>
    <row r="24" spans="1:9" ht="24.95" customHeight="1" x14ac:dyDescent="0.35">
      <c r="A24" s="176" t="s">
        <v>116</v>
      </c>
      <c r="B24" s="232" t="s">
        <v>113</v>
      </c>
      <c r="C24" s="232" t="s">
        <v>174</v>
      </c>
      <c r="D24" s="232" t="s">
        <v>174</v>
      </c>
      <c r="E24" s="239"/>
      <c r="F24" s="232" t="s">
        <v>113</v>
      </c>
      <c r="G24" s="232" t="s">
        <v>117</v>
      </c>
      <c r="H24" s="232" t="s">
        <v>118</v>
      </c>
    </row>
    <row r="25" spans="1:9" ht="25.5" x14ac:dyDescent="0.35">
      <c r="A25" s="238" t="s">
        <v>150</v>
      </c>
      <c r="B25" s="232" t="s">
        <v>113</v>
      </c>
      <c r="C25" s="232" t="s">
        <v>180</v>
      </c>
      <c r="D25" s="232" t="s">
        <v>114</v>
      </c>
      <c r="E25" s="238"/>
    </row>
    <row r="26" spans="1:9" x14ac:dyDescent="0.35">
      <c r="A26" s="238"/>
      <c r="B26" s="232"/>
      <c r="C26" s="232"/>
      <c r="D26" s="232"/>
      <c r="E26" s="238"/>
    </row>
    <row r="27" spans="1:9" ht="24.95" customHeight="1" x14ac:dyDescent="0.35">
      <c r="A27" s="176" t="s">
        <v>116</v>
      </c>
      <c r="B27" s="232" t="s">
        <v>113</v>
      </c>
      <c r="C27" s="232" t="s">
        <v>174</v>
      </c>
      <c r="D27" s="232" t="s">
        <v>174</v>
      </c>
      <c r="E27" s="239"/>
      <c r="F27" s="232" t="s">
        <v>113</v>
      </c>
      <c r="G27" s="232" t="s">
        <v>180</v>
      </c>
      <c r="H27" s="232" t="s">
        <v>114</v>
      </c>
    </row>
    <row r="28" spans="1:9" ht="25.5" x14ac:dyDescent="0.35">
      <c r="A28" s="238" t="s">
        <v>151</v>
      </c>
      <c r="B28" s="232" t="s">
        <v>113</v>
      </c>
      <c r="C28" s="232" t="s">
        <v>117</v>
      </c>
      <c r="D28" s="232" t="s">
        <v>118</v>
      </c>
      <c r="E28" s="238"/>
    </row>
    <row r="30" spans="1:9" s="236" customFormat="1" ht="13.15" x14ac:dyDescent="0.4">
      <c r="A30" s="236" t="s">
        <v>120</v>
      </c>
    </row>
    <row r="31" spans="1:9" ht="20.100000000000001" customHeight="1" x14ac:dyDescent="0.35">
      <c r="B31" s="237" t="s">
        <v>107</v>
      </c>
      <c r="C31" s="176"/>
      <c r="F31" s="237" t="s">
        <v>108</v>
      </c>
    </row>
    <row r="32" spans="1:9" ht="20.100000000000001" customHeight="1" x14ac:dyDescent="0.4">
      <c r="B32" s="236" t="s">
        <v>109</v>
      </c>
      <c r="C32" s="236" t="s">
        <v>110</v>
      </c>
      <c r="D32" s="236" t="s">
        <v>112</v>
      </c>
      <c r="E32" s="236" t="s">
        <v>121</v>
      </c>
      <c r="F32" s="236" t="s">
        <v>109</v>
      </c>
      <c r="G32" s="236" t="s">
        <v>110</v>
      </c>
      <c r="H32" s="236" t="s">
        <v>112</v>
      </c>
      <c r="I32" s="236" t="s">
        <v>121</v>
      </c>
    </row>
    <row r="33" spans="1:14" ht="24.95" customHeight="1" x14ac:dyDescent="0.35">
      <c r="A33" s="176" t="s">
        <v>105</v>
      </c>
      <c r="B33" s="232" t="s">
        <v>113</v>
      </c>
      <c r="C33" s="232" t="s">
        <v>182</v>
      </c>
      <c r="D33" s="232" t="s">
        <v>182</v>
      </c>
      <c r="E33" s="232" t="s">
        <v>182</v>
      </c>
      <c r="F33" s="232" t="s">
        <v>113</v>
      </c>
      <c r="G33" s="232" t="s">
        <v>175</v>
      </c>
      <c r="H33" s="232" t="s">
        <v>114</v>
      </c>
      <c r="I33" s="232" t="s">
        <v>175</v>
      </c>
    </row>
    <row r="34" spans="1:14" ht="24.95" customHeight="1" x14ac:dyDescent="0.35">
      <c r="A34" s="176"/>
      <c r="B34" s="233"/>
      <c r="C34" s="233"/>
      <c r="D34" s="233"/>
      <c r="E34" s="233"/>
      <c r="F34" s="233"/>
      <c r="G34" s="233"/>
      <c r="H34" s="233"/>
      <c r="I34" s="233"/>
    </row>
    <row r="35" spans="1:14" ht="24.95" customHeight="1" x14ac:dyDescent="0.35">
      <c r="A35" s="176" t="s">
        <v>106</v>
      </c>
      <c r="B35" s="232" t="s">
        <v>113</v>
      </c>
      <c r="C35" s="232" t="s">
        <v>173</v>
      </c>
      <c r="D35" s="232" t="s">
        <v>173</v>
      </c>
      <c r="E35" s="232" t="s">
        <v>173</v>
      </c>
      <c r="F35" s="232" t="s">
        <v>113</v>
      </c>
      <c r="G35" s="232" t="s">
        <v>179</v>
      </c>
      <c r="H35" s="232" t="s">
        <v>114</v>
      </c>
      <c r="I35" s="232" t="s">
        <v>179</v>
      </c>
    </row>
    <row r="36" spans="1:14" ht="24.95" customHeight="1" x14ac:dyDescent="0.35">
      <c r="A36" s="176"/>
      <c r="B36" s="233"/>
      <c r="C36" s="233"/>
      <c r="D36" s="233"/>
      <c r="E36" s="233"/>
      <c r="F36" s="233"/>
      <c r="G36" s="233"/>
      <c r="H36" s="233"/>
      <c r="I36" s="233"/>
    </row>
    <row r="37" spans="1:14" ht="24.95" customHeight="1" x14ac:dyDescent="0.35">
      <c r="A37" s="176" t="s">
        <v>115</v>
      </c>
      <c r="B37" s="232" t="s">
        <v>113</v>
      </c>
      <c r="C37" s="232" t="s">
        <v>174</v>
      </c>
      <c r="D37" s="232" t="s">
        <v>174</v>
      </c>
      <c r="E37" s="232" t="s">
        <v>174</v>
      </c>
      <c r="F37" s="232" t="s">
        <v>113</v>
      </c>
      <c r="G37" s="232" t="s">
        <v>180</v>
      </c>
      <c r="H37" s="232" t="s">
        <v>114</v>
      </c>
      <c r="I37" s="232" t="s">
        <v>180</v>
      </c>
    </row>
    <row r="38" spans="1:14" ht="24.95" customHeight="1" x14ac:dyDescent="0.35">
      <c r="A38" s="176"/>
      <c r="B38" s="233"/>
      <c r="C38" s="233"/>
      <c r="D38" s="233"/>
      <c r="E38" s="233"/>
      <c r="F38" s="233"/>
      <c r="G38" s="233"/>
      <c r="H38" s="233"/>
      <c r="I38" s="233"/>
    </row>
    <row r="39" spans="1:14" ht="24.95" customHeight="1" x14ac:dyDescent="0.35">
      <c r="A39" s="176" t="s">
        <v>116</v>
      </c>
      <c r="B39" s="232" t="s">
        <v>113</v>
      </c>
      <c r="C39" s="232" t="s">
        <v>174</v>
      </c>
      <c r="D39" s="232" t="s">
        <v>174</v>
      </c>
      <c r="E39" s="232" t="s">
        <v>174</v>
      </c>
      <c r="F39" s="234" t="s">
        <v>113</v>
      </c>
      <c r="G39" s="232" t="s">
        <v>117</v>
      </c>
      <c r="H39" s="232" t="s">
        <v>118</v>
      </c>
      <c r="I39" s="232" t="s">
        <v>117</v>
      </c>
    </row>
    <row r="40" spans="1:14" ht="25.5" x14ac:dyDescent="0.35">
      <c r="A40" s="238" t="s">
        <v>153</v>
      </c>
      <c r="B40" s="232" t="s">
        <v>113</v>
      </c>
      <c r="C40" s="232" t="s">
        <v>180</v>
      </c>
      <c r="D40" s="232" t="s">
        <v>114</v>
      </c>
      <c r="E40" s="232" t="s">
        <v>180</v>
      </c>
    </row>
    <row r="41" spans="1:14" x14ac:dyDescent="0.35">
      <c r="B41" s="238"/>
      <c r="C41" s="238"/>
      <c r="D41" s="238"/>
      <c r="E41" s="238"/>
    </row>
    <row r="42" spans="1:14" ht="24.95" customHeight="1" x14ac:dyDescent="0.35">
      <c r="A42" s="176" t="s">
        <v>116</v>
      </c>
      <c r="B42" s="232" t="s">
        <v>113</v>
      </c>
      <c r="C42" s="232" t="s">
        <v>174</v>
      </c>
      <c r="D42" s="232" t="s">
        <v>174</v>
      </c>
      <c r="E42" s="232" t="s">
        <v>174</v>
      </c>
      <c r="F42" s="232" t="s">
        <v>113</v>
      </c>
      <c r="G42" s="232" t="s">
        <v>180</v>
      </c>
      <c r="H42" s="232" t="s">
        <v>114</v>
      </c>
      <c r="I42" s="232" t="s">
        <v>180</v>
      </c>
    </row>
    <row r="43" spans="1:14" ht="25.5" x14ac:dyDescent="0.35">
      <c r="A43" s="238" t="s">
        <v>154</v>
      </c>
      <c r="B43" s="232" t="s">
        <v>113</v>
      </c>
      <c r="C43" s="232" t="s">
        <v>117</v>
      </c>
      <c r="D43" s="232" t="s">
        <v>118</v>
      </c>
      <c r="E43" s="232" t="s">
        <v>117</v>
      </c>
    </row>
    <row r="44" spans="1:14" x14ac:dyDescent="0.35">
      <c r="B44" s="238"/>
      <c r="C44" s="238"/>
      <c r="D44" s="238"/>
      <c r="E44" s="238"/>
    </row>
    <row r="45" spans="1:14" x14ac:dyDescent="0.35">
      <c r="B45" s="238"/>
      <c r="C45" s="238"/>
      <c r="D45" s="238"/>
      <c r="E45" s="238"/>
    </row>
    <row r="46" spans="1:14" ht="13.15" x14ac:dyDescent="0.4">
      <c r="A46" s="236" t="s">
        <v>119</v>
      </c>
    </row>
    <row r="48" spans="1:14" ht="20.100000000000001" customHeight="1" x14ac:dyDescent="0.35">
      <c r="B48" s="237" t="s">
        <v>107</v>
      </c>
      <c r="C48" s="176"/>
      <c r="F48" s="237" t="s">
        <v>108</v>
      </c>
      <c r="J48" s="237" t="s">
        <v>122</v>
      </c>
      <c r="K48" s="176"/>
      <c r="N48" s="237" t="s">
        <v>123</v>
      </c>
    </row>
    <row r="49" spans="1:17" ht="20.100000000000001" customHeight="1" x14ac:dyDescent="0.4">
      <c r="B49" s="236" t="s">
        <v>109</v>
      </c>
      <c r="C49" s="236" t="s">
        <v>110</v>
      </c>
      <c r="D49" s="236" t="s">
        <v>112</v>
      </c>
      <c r="E49" s="236"/>
      <c r="F49" s="236" t="s">
        <v>109</v>
      </c>
      <c r="G49" s="236" t="s">
        <v>110</v>
      </c>
      <c r="H49" s="236" t="s">
        <v>112</v>
      </c>
      <c r="J49" s="236" t="s">
        <v>109</v>
      </c>
      <c r="K49" s="236" t="s">
        <v>110</v>
      </c>
      <c r="L49" s="236" t="s">
        <v>112</v>
      </c>
      <c r="M49" s="236"/>
      <c r="N49" s="236" t="s">
        <v>109</v>
      </c>
      <c r="O49" s="236" t="s">
        <v>110</v>
      </c>
      <c r="P49" s="236" t="s">
        <v>112</v>
      </c>
    </row>
    <row r="50" spans="1:17" ht="24.95" customHeight="1" x14ac:dyDescent="0.35">
      <c r="A50" s="176" t="s">
        <v>105</v>
      </c>
      <c r="B50" s="232" t="s">
        <v>113</v>
      </c>
      <c r="C50" s="232" t="s">
        <v>182</v>
      </c>
      <c r="D50" s="232" t="s">
        <v>182</v>
      </c>
      <c r="E50" s="239"/>
      <c r="F50" s="232" t="s">
        <v>113</v>
      </c>
      <c r="G50" s="232" t="s">
        <v>175</v>
      </c>
      <c r="H50" s="232" t="s">
        <v>114</v>
      </c>
      <c r="J50" s="232" t="s">
        <v>113</v>
      </c>
      <c r="K50" s="232" t="s">
        <v>182</v>
      </c>
      <c r="L50" s="232" t="s">
        <v>182</v>
      </c>
      <c r="M50" s="239"/>
      <c r="N50" s="232" t="s">
        <v>113</v>
      </c>
      <c r="O50" s="232" t="s">
        <v>175</v>
      </c>
      <c r="P50" s="232" t="s">
        <v>114</v>
      </c>
    </row>
    <row r="51" spans="1:17" ht="24.95" customHeight="1" x14ac:dyDescent="0.35">
      <c r="A51" s="176"/>
      <c r="B51" s="233"/>
      <c r="C51" s="233"/>
      <c r="D51" s="233"/>
      <c r="E51" s="238"/>
      <c r="F51" s="233"/>
      <c r="G51" s="233"/>
      <c r="H51" s="233"/>
      <c r="J51" s="233"/>
      <c r="K51" s="233"/>
      <c r="L51" s="233"/>
      <c r="M51" s="238"/>
      <c r="N51" s="233"/>
      <c r="O51" s="233"/>
      <c r="P51" s="233"/>
    </row>
    <row r="52" spans="1:17" ht="24.95" customHeight="1" x14ac:dyDescent="0.35">
      <c r="A52" s="176" t="s">
        <v>106</v>
      </c>
      <c r="B52" s="232" t="s">
        <v>113</v>
      </c>
      <c r="C52" s="232" t="s">
        <v>173</v>
      </c>
      <c r="D52" s="232" t="s">
        <v>173</v>
      </c>
      <c r="E52" s="239"/>
      <c r="F52" s="232" t="s">
        <v>113</v>
      </c>
      <c r="G52" s="232" t="s">
        <v>179</v>
      </c>
      <c r="H52" s="232" t="s">
        <v>114</v>
      </c>
      <c r="J52" s="232" t="s">
        <v>113</v>
      </c>
      <c r="K52" s="232" t="s">
        <v>173</v>
      </c>
      <c r="L52" s="232" t="s">
        <v>173</v>
      </c>
      <c r="M52" s="239"/>
      <c r="N52" s="232" t="s">
        <v>113</v>
      </c>
      <c r="O52" s="232" t="s">
        <v>179</v>
      </c>
      <c r="P52" s="232" t="s">
        <v>114</v>
      </c>
    </row>
    <row r="53" spans="1:17" ht="24.95" customHeight="1" x14ac:dyDescent="0.35">
      <c r="A53" s="176"/>
      <c r="B53" s="233"/>
      <c r="C53" s="233"/>
      <c r="D53" s="233"/>
      <c r="E53" s="238"/>
      <c r="F53" s="233"/>
      <c r="G53" s="233"/>
      <c r="H53" s="233"/>
      <c r="J53" s="233"/>
      <c r="K53" s="233"/>
      <c r="L53" s="233"/>
      <c r="M53" s="238"/>
      <c r="N53" s="233"/>
      <c r="O53" s="233"/>
      <c r="P53" s="233"/>
    </row>
    <row r="54" spans="1:17" ht="24.95" customHeight="1" x14ac:dyDescent="0.35">
      <c r="A54" s="176" t="s">
        <v>115</v>
      </c>
      <c r="B54" s="232" t="s">
        <v>113</v>
      </c>
      <c r="C54" s="232" t="s">
        <v>174</v>
      </c>
      <c r="D54" s="232" t="s">
        <v>174</v>
      </c>
      <c r="E54" s="239"/>
      <c r="F54" s="232" t="s">
        <v>113</v>
      </c>
      <c r="G54" s="232" t="s">
        <v>180</v>
      </c>
      <c r="H54" s="232" t="s">
        <v>114</v>
      </c>
      <c r="J54" s="232" t="s">
        <v>113</v>
      </c>
      <c r="K54" s="232" t="s">
        <v>174</v>
      </c>
      <c r="L54" s="232" t="s">
        <v>174</v>
      </c>
      <c r="M54" s="239"/>
      <c r="N54" s="232" t="s">
        <v>113</v>
      </c>
      <c r="O54" s="232" t="s">
        <v>180</v>
      </c>
      <c r="P54" s="232" t="s">
        <v>114</v>
      </c>
    </row>
    <row r="55" spans="1:17" ht="24.95" customHeight="1" x14ac:dyDescent="0.35">
      <c r="A55" s="176"/>
      <c r="B55" s="233"/>
      <c r="C55" s="233"/>
      <c r="D55" s="233"/>
      <c r="E55" s="238"/>
      <c r="F55" s="233"/>
      <c r="G55" s="233"/>
      <c r="H55" s="233"/>
      <c r="J55" s="233"/>
      <c r="K55" s="233"/>
      <c r="L55" s="233"/>
      <c r="M55" s="238"/>
      <c r="N55" s="233"/>
      <c r="O55" s="233"/>
      <c r="P55" s="233"/>
    </row>
    <row r="56" spans="1:17" ht="24.95" customHeight="1" x14ac:dyDescent="0.35">
      <c r="A56" s="176" t="s">
        <v>116</v>
      </c>
      <c r="B56" s="232" t="s">
        <v>113</v>
      </c>
      <c r="C56" s="232" t="s">
        <v>174</v>
      </c>
      <c r="D56" s="232" t="s">
        <v>174</v>
      </c>
      <c r="E56" s="239"/>
      <c r="F56" s="232" t="s">
        <v>113</v>
      </c>
      <c r="G56" s="232" t="s">
        <v>180</v>
      </c>
      <c r="H56" s="232" t="s">
        <v>114</v>
      </c>
      <c r="J56" s="232" t="s">
        <v>113</v>
      </c>
      <c r="K56" s="232" t="s">
        <v>117</v>
      </c>
      <c r="L56" s="232" t="s">
        <v>118</v>
      </c>
      <c r="M56" s="239"/>
      <c r="N56" s="232" t="s">
        <v>113</v>
      </c>
      <c r="O56" s="232" t="s">
        <v>180</v>
      </c>
      <c r="P56" s="232" t="s">
        <v>114</v>
      </c>
    </row>
    <row r="57" spans="1:17" x14ac:dyDescent="0.35">
      <c r="E57" s="238"/>
      <c r="J57" s="240"/>
      <c r="K57" s="240"/>
      <c r="L57" s="240"/>
      <c r="M57" s="238"/>
    </row>
    <row r="59" spans="1:17" ht="13.15" x14ac:dyDescent="0.4">
      <c r="A59" s="236" t="s">
        <v>124</v>
      </c>
    </row>
    <row r="61" spans="1:17" ht="20.100000000000001" customHeight="1" x14ac:dyDescent="0.35">
      <c r="B61" s="237" t="s">
        <v>107</v>
      </c>
      <c r="C61" s="176"/>
      <c r="F61" s="237" t="s">
        <v>108</v>
      </c>
      <c r="J61" s="237" t="s">
        <v>122</v>
      </c>
      <c r="K61" s="176"/>
      <c r="N61" s="237" t="s">
        <v>123</v>
      </c>
    </row>
    <row r="62" spans="1:17" ht="20.100000000000001" customHeight="1" x14ac:dyDescent="0.4">
      <c r="B62" s="236" t="s">
        <v>109</v>
      </c>
      <c r="C62" s="236" t="s">
        <v>110</v>
      </c>
      <c r="D62" s="236" t="s">
        <v>112</v>
      </c>
      <c r="E62" s="236" t="s">
        <v>121</v>
      </c>
      <c r="F62" s="236" t="s">
        <v>109</v>
      </c>
      <c r="G62" s="236" t="s">
        <v>110</v>
      </c>
      <c r="H62" s="236" t="s">
        <v>112</v>
      </c>
      <c r="I62" s="236" t="s">
        <v>121</v>
      </c>
      <c r="J62" s="236" t="s">
        <v>109</v>
      </c>
      <c r="K62" s="236" t="s">
        <v>110</v>
      </c>
      <c r="L62" s="236" t="s">
        <v>112</v>
      </c>
      <c r="M62" s="236" t="s">
        <v>121</v>
      </c>
      <c r="N62" s="236" t="s">
        <v>109</v>
      </c>
      <c r="O62" s="236" t="s">
        <v>110</v>
      </c>
      <c r="P62" s="236" t="s">
        <v>112</v>
      </c>
      <c r="Q62" s="236" t="s">
        <v>121</v>
      </c>
    </row>
    <row r="63" spans="1:17" ht="24.95" customHeight="1" x14ac:dyDescent="0.35">
      <c r="A63" s="176" t="s">
        <v>105</v>
      </c>
      <c r="B63" s="232" t="s">
        <v>113</v>
      </c>
      <c r="C63" s="232" t="s">
        <v>182</v>
      </c>
      <c r="D63" s="232" t="s">
        <v>182</v>
      </c>
      <c r="E63" s="232" t="s">
        <v>182</v>
      </c>
      <c r="F63" s="232" t="s">
        <v>113</v>
      </c>
      <c r="G63" s="232" t="s">
        <v>175</v>
      </c>
      <c r="H63" s="232" t="s">
        <v>114</v>
      </c>
      <c r="I63" s="232" t="s">
        <v>175</v>
      </c>
      <c r="J63" s="232" t="s">
        <v>113</v>
      </c>
      <c r="K63" s="232" t="s">
        <v>182</v>
      </c>
      <c r="L63" s="232" t="s">
        <v>182</v>
      </c>
      <c r="M63" s="232" t="s">
        <v>182</v>
      </c>
      <c r="N63" s="232" t="s">
        <v>113</v>
      </c>
      <c r="O63" s="232" t="s">
        <v>175</v>
      </c>
      <c r="P63" s="232" t="s">
        <v>114</v>
      </c>
      <c r="Q63" s="232" t="s">
        <v>175</v>
      </c>
    </row>
    <row r="64" spans="1:17" ht="24.95" customHeight="1" x14ac:dyDescent="0.35">
      <c r="A64" s="176"/>
      <c r="B64" s="233"/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</row>
    <row r="65" spans="1:17" ht="24.95" customHeight="1" x14ac:dyDescent="0.35">
      <c r="A65" s="176" t="s">
        <v>106</v>
      </c>
      <c r="B65" s="232" t="s">
        <v>113</v>
      </c>
      <c r="C65" s="232" t="s">
        <v>173</v>
      </c>
      <c r="D65" s="232" t="s">
        <v>173</v>
      </c>
      <c r="E65" s="232" t="s">
        <v>173</v>
      </c>
      <c r="F65" s="232" t="s">
        <v>113</v>
      </c>
      <c r="G65" s="232" t="s">
        <v>179</v>
      </c>
      <c r="H65" s="232" t="s">
        <v>114</v>
      </c>
      <c r="I65" s="232" t="s">
        <v>179</v>
      </c>
      <c r="J65" s="232" t="s">
        <v>113</v>
      </c>
      <c r="K65" s="232" t="s">
        <v>173</v>
      </c>
      <c r="L65" s="232" t="s">
        <v>173</v>
      </c>
      <c r="M65" s="232" t="s">
        <v>173</v>
      </c>
      <c r="N65" s="232" t="s">
        <v>113</v>
      </c>
      <c r="O65" s="232" t="s">
        <v>179</v>
      </c>
      <c r="P65" s="232" t="s">
        <v>114</v>
      </c>
      <c r="Q65" s="232" t="s">
        <v>179</v>
      </c>
    </row>
    <row r="66" spans="1:17" ht="24.95" customHeight="1" x14ac:dyDescent="0.35">
      <c r="A66" s="176"/>
      <c r="B66" s="233"/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  <c r="P66" s="233"/>
      <c r="Q66" s="233"/>
    </row>
    <row r="67" spans="1:17" ht="24.95" customHeight="1" x14ac:dyDescent="0.35">
      <c r="A67" s="176" t="s">
        <v>115</v>
      </c>
      <c r="B67" s="232" t="s">
        <v>113</v>
      </c>
      <c r="C67" s="232" t="s">
        <v>174</v>
      </c>
      <c r="D67" s="232" t="s">
        <v>174</v>
      </c>
      <c r="E67" s="232" t="s">
        <v>174</v>
      </c>
      <c r="F67" s="232" t="s">
        <v>113</v>
      </c>
      <c r="G67" s="232" t="s">
        <v>180</v>
      </c>
      <c r="H67" s="232" t="s">
        <v>114</v>
      </c>
      <c r="I67" s="232" t="s">
        <v>180</v>
      </c>
      <c r="J67" s="232" t="s">
        <v>113</v>
      </c>
      <c r="K67" s="232" t="s">
        <v>174</v>
      </c>
      <c r="L67" s="232" t="s">
        <v>174</v>
      </c>
      <c r="M67" s="232" t="s">
        <v>174</v>
      </c>
      <c r="N67" s="232" t="s">
        <v>113</v>
      </c>
      <c r="O67" s="232" t="s">
        <v>180</v>
      </c>
      <c r="P67" s="232" t="s">
        <v>114</v>
      </c>
      <c r="Q67" s="232" t="s">
        <v>180</v>
      </c>
    </row>
    <row r="68" spans="1:17" ht="24.95" customHeight="1" x14ac:dyDescent="0.35">
      <c r="A68" s="176"/>
      <c r="B68" s="233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</row>
    <row r="69" spans="1:17" ht="24.95" customHeight="1" x14ac:dyDescent="0.35">
      <c r="A69" s="176" t="s">
        <v>116</v>
      </c>
      <c r="B69" s="232" t="s">
        <v>113</v>
      </c>
      <c r="C69" s="232" t="s">
        <v>174</v>
      </c>
      <c r="D69" s="232" t="s">
        <v>174</v>
      </c>
      <c r="E69" s="232" t="s">
        <v>174</v>
      </c>
      <c r="F69" s="232" t="s">
        <v>113</v>
      </c>
      <c r="G69" s="232" t="s">
        <v>180</v>
      </c>
      <c r="H69" s="232" t="s">
        <v>114</v>
      </c>
      <c r="I69" s="232" t="s">
        <v>180</v>
      </c>
      <c r="J69" s="232" t="s">
        <v>113</v>
      </c>
      <c r="K69" s="232" t="s">
        <v>117</v>
      </c>
      <c r="L69" s="232" t="s">
        <v>118</v>
      </c>
      <c r="M69" s="232" t="s">
        <v>117</v>
      </c>
      <c r="N69" s="232" t="s">
        <v>113</v>
      </c>
      <c r="O69" s="232" t="s">
        <v>180</v>
      </c>
      <c r="P69" s="232" t="s">
        <v>114</v>
      </c>
      <c r="Q69" s="232" t="s">
        <v>180</v>
      </c>
    </row>
    <row r="73" spans="1:17" s="265" customFormat="1" ht="17.25" x14ac:dyDescent="0.45">
      <c r="A73" s="267" t="s">
        <v>140</v>
      </c>
    </row>
    <row r="74" spans="1:17" s="236" customFormat="1" ht="13.15" x14ac:dyDescent="0.4">
      <c r="A74" s="270" t="s">
        <v>64</v>
      </c>
      <c r="B74" s="270" t="s">
        <v>109</v>
      </c>
      <c r="C74" s="270" t="s">
        <v>110</v>
      </c>
      <c r="D74" s="270" t="s">
        <v>112</v>
      </c>
      <c r="E74" s="270" t="s">
        <v>121</v>
      </c>
      <c r="F74" s="270" t="s">
        <v>127</v>
      </c>
    </row>
    <row r="75" spans="1:17" x14ac:dyDescent="0.35">
      <c r="A75" s="266" t="s">
        <v>128</v>
      </c>
      <c r="B75" s="266" t="s">
        <v>129</v>
      </c>
      <c r="C75" s="272" t="s">
        <v>141</v>
      </c>
      <c r="D75" s="272" t="s">
        <v>141</v>
      </c>
      <c r="E75" s="266" t="s">
        <v>130</v>
      </c>
      <c r="F75" s="266" t="s">
        <v>131</v>
      </c>
    </row>
    <row r="76" spans="1:17" x14ac:dyDescent="0.35">
      <c r="A76" s="266" t="s">
        <v>132</v>
      </c>
      <c r="B76" s="266" t="s">
        <v>129</v>
      </c>
      <c r="C76" s="266" t="s">
        <v>133</v>
      </c>
      <c r="D76" s="272" t="s">
        <v>185</v>
      </c>
      <c r="E76" s="266" t="s">
        <v>135</v>
      </c>
      <c r="F76" s="266" t="s">
        <v>131</v>
      </c>
    </row>
    <row r="77" spans="1:17" x14ac:dyDescent="0.35">
      <c r="A77" s="266" t="s">
        <v>136</v>
      </c>
      <c r="B77" s="266" t="s">
        <v>129</v>
      </c>
      <c r="C77" s="266" t="s">
        <v>133</v>
      </c>
      <c r="D77" s="272" t="s">
        <v>185</v>
      </c>
      <c r="E77" s="266" t="s">
        <v>135</v>
      </c>
      <c r="F77" s="266" t="s">
        <v>131</v>
      </c>
    </row>
    <row r="78" spans="1:17" ht="26.25" customHeight="1" x14ac:dyDescent="0.35">
      <c r="A78" s="266"/>
      <c r="B78" s="266"/>
      <c r="C78" s="266"/>
      <c r="D78" s="266"/>
      <c r="E78" s="266"/>
      <c r="F78" s="268" t="s">
        <v>137</v>
      </c>
    </row>
    <row r="79" spans="1:17" ht="26.25" customHeight="1" x14ac:dyDescent="0.35">
      <c r="F79" s="269"/>
    </row>
    <row r="80" spans="1:17" ht="26.25" customHeight="1" x14ac:dyDescent="0.35">
      <c r="F80" s="269"/>
    </row>
    <row r="82" spans="1:6" s="236" customFormat="1" ht="26.25" x14ac:dyDescent="0.4">
      <c r="A82" s="271" t="s">
        <v>139</v>
      </c>
      <c r="B82" s="270" t="s">
        <v>109</v>
      </c>
      <c r="C82" s="270" t="s">
        <v>110</v>
      </c>
      <c r="D82" s="270" t="s">
        <v>112</v>
      </c>
      <c r="E82" s="270" t="s">
        <v>121</v>
      </c>
      <c r="F82" s="270" t="s">
        <v>127</v>
      </c>
    </row>
    <row r="83" spans="1:6" x14ac:dyDescent="0.35">
      <c r="A83" s="266" t="s">
        <v>128</v>
      </c>
      <c r="B83" s="266" t="s">
        <v>129</v>
      </c>
      <c r="C83" s="272" t="s">
        <v>141</v>
      </c>
      <c r="D83" s="272" t="s">
        <v>141</v>
      </c>
      <c r="E83" s="266" t="s">
        <v>130</v>
      </c>
      <c r="F83" s="266" t="s">
        <v>131</v>
      </c>
    </row>
    <row r="84" spans="1:6" x14ac:dyDescent="0.35">
      <c r="A84" s="266" t="s">
        <v>132</v>
      </c>
      <c r="B84" s="266" t="s">
        <v>129</v>
      </c>
      <c r="C84" s="266" t="s">
        <v>133</v>
      </c>
      <c r="D84" s="266" t="s">
        <v>134</v>
      </c>
      <c r="E84" s="266" t="s">
        <v>135</v>
      </c>
      <c r="F84" s="266" t="s">
        <v>131</v>
      </c>
    </row>
    <row r="85" spans="1:6" ht="26.25" customHeight="1" x14ac:dyDescent="0.35">
      <c r="A85" s="266"/>
      <c r="B85" s="266"/>
      <c r="C85" s="266"/>
      <c r="D85" s="266"/>
      <c r="E85" s="266"/>
      <c r="F85" s="232" t="s">
        <v>138</v>
      </c>
    </row>
    <row r="88" spans="1:6" s="267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1"/>
  <sheetViews>
    <sheetView showZeros="0" view="pageLayout" zoomScaleNormal="100" workbookViewId="0">
      <selection activeCell="L18" sqref="L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70" t="s">
        <v>176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6" t="s">
        <v>80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8"/>
      <c r="D5" s="338"/>
      <c r="E5" s="338"/>
      <c r="F5" s="338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8"/>
      <c r="D6" s="338"/>
      <c r="E6" s="338"/>
      <c r="F6" s="338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7"/>
      <c r="D8" s="357"/>
      <c r="E8" s="357"/>
      <c r="F8" s="357"/>
    </row>
    <row r="9" spans="1:12" ht="17.100000000000001" customHeight="1" x14ac:dyDescent="0.3">
      <c r="A9" s="11" t="s">
        <v>8</v>
      </c>
      <c r="B9" s="11"/>
      <c r="C9" s="338"/>
      <c r="D9" s="338"/>
      <c r="E9" s="338"/>
      <c r="F9" s="338"/>
    </row>
    <row r="10" spans="1:12" ht="17.100000000000001" customHeight="1" x14ac:dyDescent="0.3">
      <c r="A10" s="11" t="s">
        <v>9</v>
      </c>
      <c r="B10" s="11"/>
      <c r="C10" s="338"/>
      <c r="D10" s="338"/>
      <c r="E10" s="338"/>
      <c r="F10" s="338"/>
    </row>
    <row r="11" spans="1:12" ht="17.100000000000001" customHeight="1" x14ac:dyDescent="0.3"/>
    <row r="12" spans="1:12" ht="17.100000000000001" customHeight="1" x14ac:dyDescent="0.3">
      <c r="C12" s="71"/>
      <c r="I12" s="72"/>
    </row>
    <row r="13" spans="1:12" ht="24.75" customHeight="1" thickBot="1" x14ac:dyDescent="0.35">
      <c r="K13" s="10" t="s">
        <v>81</v>
      </c>
    </row>
    <row r="14" spans="1:12" ht="59.25" customHeight="1" x14ac:dyDescent="0.3">
      <c r="A14" s="359" t="s">
        <v>199</v>
      </c>
      <c r="B14" s="368" t="s">
        <v>146</v>
      </c>
      <c r="C14" s="369"/>
      <c r="D14" s="369"/>
      <c r="E14" s="369"/>
      <c r="F14" s="369"/>
      <c r="G14" s="369"/>
      <c r="H14" s="369"/>
      <c r="I14" s="370"/>
      <c r="J14" s="20" t="s">
        <v>155</v>
      </c>
      <c r="K14" s="297">
        <v>0</v>
      </c>
      <c r="L14" s="172">
        <f>K14*0.2</f>
        <v>0</v>
      </c>
    </row>
    <row r="15" spans="1:12" ht="60.75" customHeight="1" thickBot="1" x14ac:dyDescent="0.35">
      <c r="A15" s="361"/>
      <c r="B15" s="371" t="s">
        <v>147</v>
      </c>
      <c r="C15" s="367"/>
      <c r="D15" s="367"/>
      <c r="E15" s="367"/>
      <c r="F15" s="367"/>
      <c r="G15" s="367"/>
      <c r="H15" s="367"/>
      <c r="I15" s="367"/>
      <c r="J15" s="35" t="s">
        <v>156</v>
      </c>
      <c r="K15" s="298">
        <v>0</v>
      </c>
      <c r="L15" s="278">
        <f>K15*0.15</f>
        <v>0</v>
      </c>
    </row>
    <row r="16" spans="1:12" ht="85.5" customHeight="1" x14ac:dyDescent="0.3">
      <c r="A16" s="359" t="s">
        <v>200</v>
      </c>
      <c r="B16" s="362" t="s">
        <v>189</v>
      </c>
      <c r="C16" s="363"/>
      <c r="D16" s="363"/>
      <c r="E16" s="363"/>
      <c r="F16" s="363"/>
      <c r="G16" s="363"/>
      <c r="H16" s="363"/>
      <c r="I16" s="363"/>
      <c r="J16" s="20" t="s">
        <v>187</v>
      </c>
      <c r="K16" s="299">
        <v>0</v>
      </c>
      <c r="L16" s="170">
        <f>K16*0.35</f>
        <v>0</v>
      </c>
    </row>
    <row r="17" spans="1:13" ht="72" customHeight="1" x14ac:dyDescent="0.3">
      <c r="A17" s="360"/>
      <c r="B17" s="364" t="s">
        <v>190</v>
      </c>
      <c r="C17" s="365"/>
      <c r="D17" s="365"/>
      <c r="E17" s="365"/>
      <c r="F17" s="365"/>
      <c r="G17" s="365"/>
      <c r="H17" s="365"/>
      <c r="I17" s="365"/>
      <c r="J17" s="23" t="s">
        <v>196</v>
      </c>
      <c r="K17" s="300">
        <v>0</v>
      </c>
      <c r="L17" s="168">
        <f>K17*0.3</f>
        <v>0</v>
      </c>
    </row>
    <row r="18" spans="1:13" ht="59.25" customHeight="1" thickBot="1" x14ac:dyDescent="0.35">
      <c r="A18" s="361"/>
      <c r="B18" s="366" t="s">
        <v>83</v>
      </c>
      <c r="C18" s="367"/>
      <c r="D18" s="367"/>
      <c r="E18" s="367"/>
      <c r="F18" s="367"/>
      <c r="G18" s="367"/>
      <c r="H18" s="367"/>
      <c r="I18" s="367"/>
      <c r="J18" s="35" t="s">
        <v>188</v>
      </c>
      <c r="K18" s="311">
        <v>0</v>
      </c>
      <c r="L18" s="277">
        <f>K18*0</f>
        <v>0</v>
      </c>
    </row>
    <row r="19" spans="1:13" ht="18" customHeight="1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73">
        <f>SUM(L14:L18)</f>
        <v>0</v>
      </c>
      <c r="M19" s="41"/>
    </row>
    <row r="20" spans="1:13" ht="7.5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8" customHeight="1" x14ac:dyDescent="0.35">
      <c r="A21" s="41"/>
      <c r="B21" s="74" t="s">
        <v>79</v>
      </c>
      <c r="C21" s="75"/>
      <c r="D21" s="76"/>
      <c r="E21" s="76"/>
      <c r="F21" s="76"/>
      <c r="G21" s="76"/>
      <c r="H21" s="76"/>
      <c r="I21" s="76"/>
      <c r="J21" s="76"/>
      <c r="K21" s="76"/>
      <c r="L21" s="307"/>
      <c r="M21" s="41"/>
    </row>
    <row r="22" spans="1:13" ht="7.5" customHeight="1" thickBot="1" x14ac:dyDescent="0.35"/>
    <row r="23" spans="1:13" ht="18.75" customHeight="1" thickBot="1" x14ac:dyDescent="0.35">
      <c r="I23" s="42" t="s">
        <v>82</v>
      </c>
      <c r="J23" s="43"/>
      <c r="K23" s="43"/>
      <c r="L23" s="7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43</v>
      </c>
      <c r="B27" s="78"/>
      <c r="C27" s="78"/>
      <c r="D27" s="78"/>
      <c r="E27" s="78"/>
      <c r="H27" s="7" t="s">
        <v>58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79"/>
      <c r="H30" s="80"/>
      <c r="I30" s="80"/>
      <c r="J30" s="81"/>
      <c r="K30" s="82"/>
      <c r="L30" s="83"/>
    </row>
    <row r="31" spans="1:13" x14ac:dyDescent="0.3">
      <c r="F31" s="79"/>
      <c r="H31" s="80"/>
      <c r="I31" s="80"/>
      <c r="J31" s="81"/>
      <c r="K31" s="82"/>
      <c r="L31" s="8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70" t="s">
        <v>177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6" t="s">
        <v>80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8"/>
      <c r="D5" s="338"/>
      <c r="E5" s="338"/>
      <c r="F5" s="338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8"/>
      <c r="D6" s="338"/>
      <c r="E6" s="338"/>
      <c r="F6" s="338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7"/>
      <c r="D8" s="357"/>
      <c r="E8" s="357"/>
      <c r="F8" s="357"/>
    </row>
    <row r="9" spans="1:12" ht="17.100000000000001" customHeight="1" x14ac:dyDescent="0.3">
      <c r="A9" s="11" t="s">
        <v>8</v>
      </c>
      <c r="B9" s="11"/>
      <c r="C9" s="338"/>
      <c r="D9" s="338"/>
      <c r="E9" s="338"/>
      <c r="F9" s="338"/>
    </row>
    <row r="10" spans="1:12" ht="17.100000000000001" customHeight="1" x14ac:dyDescent="0.3">
      <c r="A10" s="11" t="s">
        <v>9</v>
      </c>
      <c r="B10" s="11"/>
      <c r="C10" s="338"/>
      <c r="D10" s="338"/>
      <c r="E10" s="338"/>
      <c r="F10" s="338"/>
    </row>
    <row r="11" spans="1:12" ht="17.100000000000001" customHeight="1" x14ac:dyDescent="0.3"/>
    <row r="12" spans="1:12" ht="17.100000000000001" customHeight="1" x14ac:dyDescent="0.3">
      <c r="C12" s="71"/>
      <c r="I12" s="72"/>
    </row>
    <row r="13" spans="1:12" ht="24.75" customHeight="1" thickBot="1" x14ac:dyDescent="0.35">
      <c r="K13" s="10" t="s">
        <v>81</v>
      </c>
    </row>
    <row r="14" spans="1:12" ht="59.25" customHeight="1" x14ac:dyDescent="0.3">
      <c r="A14" s="359" t="s">
        <v>199</v>
      </c>
      <c r="B14" s="368" t="s">
        <v>146</v>
      </c>
      <c r="C14" s="369"/>
      <c r="D14" s="369"/>
      <c r="E14" s="369"/>
      <c r="F14" s="369"/>
      <c r="G14" s="369"/>
      <c r="H14" s="369"/>
      <c r="I14" s="370"/>
      <c r="J14" s="20" t="s">
        <v>155</v>
      </c>
      <c r="K14" s="297">
        <v>0</v>
      </c>
      <c r="L14" s="172">
        <f>K14*0.2</f>
        <v>0</v>
      </c>
    </row>
    <row r="15" spans="1:12" ht="60.75" customHeight="1" thickBot="1" x14ac:dyDescent="0.35">
      <c r="A15" s="361"/>
      <c r="B15" s="371" t="s">
        <v>147</v>
      </c>
      <c r="C15" s="367"/>
      <c r="D15" s="367"/>
      <c r="E15" s="367"/>
      <c r="F15" s="367"/>
      <c r="G15" s="367"/>
      <c r="H15" s="367"/>
      <c r="I15" s="367"/>
      <c r="J15" s="35" t="s">
        <v>156</v>
      </c>
      <c r="K15" s="298">
        <v>0</v>
      </c>
      <c r="L15" s="278">
        <f>K15*0.15</f>
        <v>0</v>
      </c>
    </row>
    <row r="16" spans="1:12" ht="85.5" customHeight="1" x14ac:dyDescent="0.3">
      <c r="A16" s="359" t="s">
        <v>200</v>
      </c>
      <c r="B16" s="362" t="s">
        <v>189</v>
      </c>
      <c r="C16" s="363"/>
      <c r="D16" s="363"/>
      <c r="E16" s="363"/>
      <c r="F16" s="363"/>
      <c r="G16" s="363"/>
      <c r="H16" s="363"/>
      <c r="I16" s="363"/>
      <c r="J16" s="20" t="s">
        <v>187</v>
      </c>
      <c r="K16" s="299">
        <v>0</v>
      </c>
      <c r="L16" s="170">
        <f>K16*0.35</f>
        <v>0</v>
      </c>
    </row>
    <row r="17" spans="1:13" ht="72" customHeight="1" x14ac:dyDescent="0.3">
      <c r="A17" s="360"/>
      <c r="B17" s="364" t="s">
        <v>190</v>
      </c>
      <c r="C17" s="365"/>
      <c r="D17" s="365"/>
      <c r="E17" s="365"/>
      <c r="F17" s="365"/>
      <c r="G17" s="365"/>
      <c r="H17" s="365"/>
      <c r="I17" s="365"/>
      <c r="J17" s="23" t="s">
        <v>196</v>
      </c>
      <c r="K17" s="300">
        <v>0</v>
      </c>
      <c r="L17" s="168">
        <f>K17*0.3</f>
        <v>0</v>
      </c>
    </row>
    <row r="18" spans="1:13" ht="59.25" customHeight="1" thickBot="1" x14ac:dyDescent="0.35">
      <c r="A18" s="361"/>
      <c r="B18" s="366" t="s">
        <v>83</v>
      </c>
      <c r="C18" s="367"/>
      <c r="D18" s="367"/>
      <c r="E18" s="367"/>
      <c r="F18" s="367"/>
      <c r="G18" s="367"/>
      <c r="H18" s="367"/>
      <c r="I18" s="367"/>
      <c r="J18" s="35" t="s">
        <v>188</v>
      </c>
      <c r="K18" s="311">
        <v>0</v>
      </c>
      <c r="L18" s="277">
        <f>K18*0</f>
        <v>0</v>
      </c>
    </row>
    <row r="19" spans="1:13" ht="18" customHeight="1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73">
        <f>SUM(L14:L18)</f>
        <v>0</v>
      </c>
      <c r="M19" s="41"/>
    </row>
    <row r="20" spans="1:13" ht="7.5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8" customHeight="1" x14ac:dyDescent="0.35">
      <c r="A21" s="41"/>
      <c r="B21" s="74" t="s">
        <v>79</v>
      </c>
      <c r="C21" s="75"/>
      <c r="D21" s="76"/>
      <c r="E21" s="76"/>
      <c r="F21" s="76"/>
      <c r="G21" s="76"/>
      <c r="H21" s="76"/>
      <c r="I21" s="76"/>
      <c r="J21" s="76"/>
      <c r="K21" s="76"/>
      <c r="L21" s="307"/>
      <c r="M21" s="41"/>
    </row>
    <row r="22" spans="1:13" ht="7.5" customHeight="1" thickBot="1" x14ac:dyDescent="0.35"/>
    <row r="23" spans="1:13" ht="18.75" customHeight="1" thickBot="1" x14ac:dyDescent="0.35">
      <c r="I23" s="42" t="s">
        <v>82</v>
      </c>
      <c r="J23" s="43"/>
      <c r="K23" s="43"/>
      <c r="L23" s="7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43</v>
      </c>
      <c r="B27" s="78"/>
      <c r="C27" s="78"/>
      <c r="D27" s="78"/>
      <c r="E27" s="78"/>
      <c r="H27" s="7" t="s">
        <v>58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79"/>
      <c r="H30" s="80"/>
      <c r="I30" s="80"/>
      <c r="J30" s="81"/>
      <c r="K30" s="82"/>
      <c r="L30" s="83"/>
    </row>
    <row r="31" spans="1:13" x14ac:dyDescent="0.3">
      <c r="F31" s="79"/>
      <c r="H31" s="80"/>
      <c r="I31" s="80"/>
      <c r="J31" s="81"/>
      <c r="K31" s="82"/>
      <c r="L31" s="83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zoomScaleNormal="100" workbookViewId="0">
      <selection activeCell="A19" sqref="A19"/>
    </sheetView>
  </sheetViews>
  <sheetFormatPr defaultColWidth="9.1328125" defaultRowHeight="12.4" x14ac:dyDescent="0.3"/>
  <cols>
    <col min="1" max="1" width="5.73046875" style="136" customWidth="1"/>
    <col min="2" max="2" width="9.1328125" style="136"/>
    <col min="3" max="3" width="12.59765625" style="136" bestFit="1" customWidth="1"/>
    <col min="4" max="4" width="2.73046875" style="136" customWidth="1"/>
    <col min="5" max="6" width="7.265625" style="136" customWidth="1"/>
    <col min="7" max="7" width="11.73046875" style="136" customWidth="1"/>
    <col min="8" max="8" width="7" style="136" customWidth="1"/>
    <col min="9" max="11" width="7.265625" style="136" customWidth="1"/>
    <col min="12" max="12" width="9.73046875" style="136" customWidth="1"/>
    <col min="13" max="16384" width="9.1328125" style="136"/>
  </cols>
  <sheetData>
    <row r="1" spans="1:12" ht="35.25" customHeight="1" thickBot="1" x14ac:dyDescent="0.35"/>
    <row r="2" spans="1:12" s="1" customFormat="1" ht="24" customHeight="1" thickBot="1" x14ac:dyDescent="0.4">
      <c r="A2" s="3" t="s">
        <v>90</v>
      </c>
      <c r="H2" s="13"/>
      <c r="I2" s="14" t="s">
        <v>95</v>
      </c>
      <c r="J2" s="15"/>
      <c r="K2" s="16"/>
      <c r="L2" s="16"/>
    </row>
    <row r="3" spans="1:12" s="1" customFormat="1" ht="24" customHeight="1" thickBot="1" x14ac:dyDescent="0.35">
      <c r="A3" s="4" t="s">
        <v>89</v>
      </c>
      <c r="H3" s="13"/>
      <c r="I3" s="14" t="s">
        <v>94</v>
      </c>
      <c r="J3" s="15"/>
      <c r="K3" s="16"/>
      <c r="L3" s="16"/>
    </row>
    <row r="4" spans="1:12" s="1" customFormat="1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s="1" customFormat="1" ht="24" customHeight="1" thickBot="1" x14ac:dyDescent="0.35">
      <c r="A5" s="11" t="s">
        <v>7</v>
      </c>
      <c r="B5" s="11"/>
      <c r="C5" s="338"/>
      <c r="D5" s="338"/>
      <c r="E5" s="338"/>
      <c r="F5" s="338"/>
      <c r="H5" s="13"/>
      <c r="I5" s="14" t="s">
        <v>13</v>
      </c>
      <c r="J5" s="17"/>
      <c r="K5" s="16"/>
      <c r="L5" s="16"/>
    </row>
    <row r="6" spans="1:12" s="1" customFormat="1" ht="19.5" customHeight="1" thickBot="1" x14ac:dyDescent="0.35">
      <c r="A6" s="11" t="s">
        <v>10</v>
      </c>
      <c r="B6" s="11"/>
      <c r="C6" s="338"/>
      <c r="D6" s="338"/>
      <c r="E6" s="338"/>
      <c r="F6" s="338"/>
      <c r="K6" s="50"/>
    </row>
    <row r="7" spans="1:12" s="1" customFormat="1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J7" s="48" t="s">
        <v>11</v>
      </c>
      <c r="K7" s="51"/>
      <c r="L7" s="47"/>
    </row>
    <row r="8" spans="1:12" s="1" customFormat="1" ht="17.100000000000001" customHeight="1" x14ac:dyDescent="0.3">
      <c r="A8" s="2" t="s">
        <v>0</v>
      </c>
      <c r="B8" s="2"/>
      <c r="C8" s="357"/>
      <c r="D8" s="357"/>
      <c r="E8" s="357"/>
      <c r="F8" s="357"/>
    </row>
    <row r="9" spans="1:12" s="1" customFormat="1" ht="17.100000000000001" customHeight="1" x14ac:dyDescent="0.3">
      <c r="A9" s="11" t="s">
        <v>8</v>
      </c>
      <c r="B9" s="11"/>
      <c r="C9" s="338"/>
      <c r="D9" s="338"/>
      <c r="E9" s="338"/>
      <c r="F9" s="338"/>
    </row>
    <row r="10" spans="1:12" s="1" customFormat="1" ht="17.100000000000001" customHeight="1" x14ac:dyDescent="0.3">
      <c r="A10" s="11" t="s">
        <v>9</v>
      </c>
      <c r="B10" s="11"/>
      <c r="C10" s="338"/>
      <c r="D10" s="338"/>
      <c r="E10" s="338"/>
      <c r="F10" s="338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33" t="s">
        <v>89</v>
      </c>
      <c r="B14" s="134"/>
      <c r="C14" s="134"/>
      <c r="D14" s="134"/>
      <c r="E14" s="134"/>
      <c r="F14" s="135"/>
      <c r="G14" s="128" t="s">
        <v>41</v>
      </c>
      <c r="H14" s="53"/>
      <c r="I14" s="11"/>
      <c r="J14" s="11"/>
      <c r="K14" s="54"/>
      <c r="L14" s="55" t="s">
        <v>47</v>
      </c>
    </row>
    <row r="15" spans="1:12" s="1" customFormat="1" ht="30" customHeight="1" x14ac:dyDescent="0.3">
      <c r="A15" s="372" t="s">
        <v>183</v>
      </c>
      <c r="B15" s="373"/>
      <c r="C15" s="373"/>
      <c r="D15" s="373"/>
      <c r="E15" s="373"/>
      <c r="F15" s="374"/>
      <c r="G15" s="53"/>
      <c r="H15" s="53"/>
      <c r="I15" s="11"/>
      <c r="J15" s="11"/>
      <c r="K15" s="56"/>
      <c r="L15" s="292"/>
    </row>
    <row r="16" spans="1:12" s="1" customFormat="1" ht="30" customHeight="1" x14ac:dyDescent="0.3">
      <c r="A16" s="372" t="s">
        <v>98</v>
      </c>
      <c r="B16" s="373"/>
      <c r="C16" s="373"/>
      <c r="D16" s="373"/>
      <c r="E16" s="373"/>
      <c r="F16" s="374"/>
      <c r="G16" s="53"/>
      <c r="H16" s="53"/>
      <c r="I16" s="11"/>
      <c r="J16" s="11"/>
      <c r="K16" s="46"/>
      <c r="L16" s="292"/>
    </row>
    <row r="17" spans="1:18" s="1" customFormat="1" ht="30" customHeight="1" x14ac:dyDescent="0.3">
      <c r="A17" s="248" t="s">
        <v>184</v>
      </c>
      <c r="B17" s="109"/>
      <c r="C17" s="109"/>
      <c r="D17" s="109"/>
      <c r="E17" s="109"/>
      <c r="F17" s="249"/>
      <c r="G17" s="53"/>
      <c r="H17" s="53"/>
      <c r="I17" s="11"/>
      <c r="J17" s="11"/>
      <c r="K17" s="46"/>
      <c r="L17" s="292"/>
    </row>
    <row r="18" spans="1:18" s="1" customFormat="1" ht="30" customHeight="1" x14ac:dyDescent="0.3">
      <c r="A18" s="248" t="s">
        <v>172</v>
      </c>
      <c r="B18" s="109"/>
      <c r="C18" s="109"/>
      <c r="D18" s="109"/>
      <c r="E18" s="109"/>
      <c r="F18" s="249"/>
      <c r="G18" s="53"/>
      <c r="H18" s="53"/>
      <c r="I18" s="11"/>
      <c r="J18" s="11"/>
      <c r="K18" s="46"/>
      <c r="L18" s="292"/>
    </row>
    <row r="19" spans="1:18" s="1" customFormat="1" ht="30" customHeight="1" x14ac:dyDescent="0.3">
      <c r="A19" s="248" t="s">
        <v>99</v>
      </c>
      <c r="B19" s="109"/>
      <c r="C19" s="109"/>
      <c r="D19" s="109"/>
      <c r="E19" s="109"/>
      <c r="F19" s="249"/>
      <c r="G19" s="53"/>
      <c r="H19" s="53"/>
      <c r="I19" s="11"/>
      <c r="J19" s="11"/>
      <c r="K19" s="46"/>
      <c r="L19" s="292"/>
    </row>
    <row r="20" spans="1:18" ht="20.100000000000001" customHeight="1" thickBot="1" x14ac:dyDescent="0.35">
      <c r="K20" s="163"/>
      <c r="L20" s="163"/>
    </row>
    <row r="21" spans="1:18" ht="24" customHeight="1" x14ac:dyDescent="0.3">
      <c r="A21" s="378" t="s">
        <v>102</v>
      </c>
      <c r="B21" s="379"/>
      <c r="C21" s="379"/>
      <c r="D21" s="379"/>
      <c r="E21" s="379"/>
      <c r="F21" s="379"/>
      <c r="G21" s="379"/>
      <c r="H21" s="379"/>
      <c r="I21" s="379"/>
      <c r="J21" s="162"/>
      <c r="K21" s="161"/>
      <c r="L21" s="8"/>
      <c r="R21" s="156"/>
    </row>
    <row r="22" spans="1:18" ht="66" customHeight="1" x14ac:dyDescent="0.3">
      <c r="A22" s="386" t="s">
        <v>67</v>
      </c>
      <c r="B22" s="387"/>
      <c r="C22" s="160"/>
      <c r="D22" s="160"/>
      <c r="E22" s="160"/>
      <c r="F22" s="160"/>
      <c r="G22" s="160"/>
      <c r="H22" s="160"/>
      <c r="I22" s="160"/>
      <c r="J22" s="159"/>
      <c r="K22" s="158"/>
      <c r="L22" s="8"/>
      <c r="R22" s="156"/>
    </row>
    <row r="23" spans="1:18" ht="23.25" customHeight="1" x14ac:dyDescent="0.3">
      <c r="A23" s="382" t="s">
        <v>86</v>
      </c>
      <c r="B23" s="383"/>
      <c r="C23" s="301"/>
      <c r="D23" s="380" t="s">
        <v>77</v>
      </c>
      <c r="E23" s="381"/>
      <c r="F23" s="302"/>
      <c r="G23" s="255" t="s">
        <v>101</v>
      </c>
      <c r="H23" s="256">
        <f>IFERROR(IF(ROUND(C23/F23,3)&gt;10,10,ROUND(C23/F23,3)),10)</f>
        <v>10</v>
      </c>
      <c r="I23" s="257" t="s">
        <v>87</v>
      </c>
      <c r="J23" s="255" t="s">
        <v>101</v>
      </c>
      <c r="K23" s="258">
        <f>10-H23</f>
        <v>0</v>
      </c>
      <c r="N23" s="157"/>
      <c r="R23" s="156"/>
    </row>
    <row r="24" spans="1:18" ht="20.100000000000001" customHeight="1" thickBot="1" x14ac:dyDescent="0.35">
      <c r="A24" s="384" t="s">
        <v>39</v>
      </c>
      <c r="B24" s="385"/>
      <c r="C24" s="385"/>
      <c r="D24" s="259"/>
      <c r="E24" s="259"/>
      <c r="F24" s="259"/>
      <c r="G24" s="259"/>
      <c r="H24" s="259"/>
      <c r="I24" s="259"/>
      <c r="J24" s="260"/>
      <c r="K24" s="309"/>
      <c r="R24" s="156"/>
    </row>
    <row r="25" spans="1:18" ht="16.350000000000001" customHeight="1" thickBot="1" x14ac:dyDescent="0.35">
      <c r="A25" s="375" t="s">
        <v>88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7"/>
      <c r="L25" s="9">
        <f>IFERROR(K23-K24,0)</f>
        <v>0</v>
      </c>
      <c r="M25" s="154"/>
      <c r="N25" s="8"/>
      <c r="R25" s="153"/>
    </row>
    <row r="26" spans="1:18" ht="9.75" customHeight="1" x14ac:dyDescent="0.3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8"/>
      <c r="M26" s="154"/>
      <c r="N26" s="8"/>
      <c r="R26" s="153"/>
    </row>
    <row r="27" spans="1:18" ht="17.25" customHeight="1" x14ac:dyDescent="0.3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152" t="s">
        <v>40</v>
      </c>
      <c r="L27" s="151">
        <f>SUM(L15:L25)</f>
        <v>0</v>
      </c>
    </row>
    <row r="28" spans="1:18" ht="18.75" customHeight="1" x14ac:dyDescent="0.3">
      <c r="L28" s="150" t="s">
        <v>100</v>
      </c>
    </row>
    <row r="29" spans="1:18" ht="12" customHeight="1" thickBot="1" x14ac:dyDescent="0.35">
      <c r="F29" s="149"/>
      <c r="I29" s="138"/>
      <c r="J29" s="148"/>
    </row>
    <row r="30" spans="1:18" ht="21.75" customHeight="1" thickBot="1" x14ac:dyDescent="0.35">
      <c r="H30" s="147"/>
      <c r="I30" s="146" t="s">
        <v>84</v>
      </c>
      <c r="J30" s="145"/>
      <c r="K30" s="144"/>
      <c r="L30" s="143">
        <f>ROUND(SUM(L27)/6,3)</f>
        <v>0</v>
      </c>
    </row>
    <row r="31" spans="1:18" ht="18" customHeight="1" x14ac:dyDescent="0.3">
      <c r="F31" s="141"/>
      <c r="H31" s="140"/>
      <c r="I31" s="140"/>
      <c r="J31" s="139"/>
      <c r="K31" s="138"/>
      <c r="L31" s="137"/>
    </row>
    <row r="32" spans="1:18" ht="7.5" customHeight="1" x14ac:dyDescent="0.3">
      <c r="F32" s="141"/>
      <c r="H32" s="140"/>
      <c r="I32" s="140"/>
      <c r="J32" s="139"/>
      <c r="K32" s="138"/>
      <c r="L32" s="137"/>
    </row>
    <row r="33" spans="1:12" ht="18" customHeight="1" x14ac:dyDescent="0.3">
      <c r="F33" s="141"/>
      <c r="H33" s="140"/>
      <c r="I33" s="140"/>
      <c r="J33" s="139"/>
      <c r="K33" s="138"/>
      <c r="L33" s="137"/>
    </row>
    <row r="34" spans="1:12" s="5" customFormat="1" ht="12.75" customHeight="1" x14ac:dyDescent="0.3">
      <c r="A34" s="7" t="s">
        <v>43</v>
      </c>
      <c r="B34" s="142"/>
      <c r="C34" s="78"/>
      <c r="D34" s="78"/>
      <c r="E34" s="78"/>
      <c r="F34" s="7"/>
      <c r="H34" s="7" t="s">
        <v>58</v>
      </c>
      <c r="I34" s="7"/>
      <c r="J34" s="7"/>
      <c r="K34" s="125"/>
      <c r="L34" s="7"/>
    </row>
    <row r="35" spans="1:12" ht="18" customHeight="1" x14ac:dyDescent="0.3">
      <c r="F35" s="141"/>
      <c r="H35" s="140"/>
      <c r="I35" s="140"/>
      <c r="J35" s="139"/>
      <c r="K35" s="138"/>
      <c r="L35" s="137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tabSelected="1" view="pageLayout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36" customFormat="1" ht="18" customHeight="1" x14ac:dyDescent="0.3"/>
    <row r="2" spans="1:12" ht="24" customHeight="1" thickBot="1" x14ac:dyDescent="0.35">
      <c r="A2" s="392" t="s">
        <v>85</v>
      </c>
      <c r="B2" s="392"/>
      <c r="C2" s="392"/>
      <c r="D2" s="392"/>
      <c r="E2" s="392"/>
      <c r="F2" s="392"/>
      <c r="G2" s="392"/>
      <c r="H2" s="392"/>
      <c r="I2" s="392"/>
      <c r="J2" s="166"/>
      <c r="K2" s="166"/>
      <c r="L2" s="166"/>
    </row>
    <row r="3" spans="1:12" s="136" customFormat="1" ht="21.75" customHeight="1" thickBot="1" x14ac:dyDescent="0.4">
      <c r="A3" s="3" t="s">
        <v>80</v>
      </c>
      <c r="B3" s="1"/>
      <c r="C3" s="1"/>
      <c r="D3" s="1"/>
      <c r="E3" s="1"/>
      <c r="F3" s="1"/>
      <c r="H3" s="13"/>
      <c r="I3" s="14" t="s">
        <v>95</v>
      </c>
      <c r="J3" s="15"/>
      <c r="K3" s="16"/>
      <c r="L3" s="16"/>
    </row>
    <row r="4" spans="1:12" s="136" customFormat="1" ht="24" customHeight="1" thickBot="1" x14ac:dyDescent="0.35">
      <c r="A4" s="2" t="s">
        <v>6</v>
      </c>
      <c r="B4" s="2"/>
      <c r="C4" s="285"/>
      <c r="D4" s="12"/>
      <c r="E4" s="12"/>
      <c r="F4" s="12"/>
      <c r="G4" s="165"/>
      <c r="H4" s="13"/>
      <c r="I4" s="14" t="s">
        <v>94</v>
      </c>
      <c r="J4" s="15"/>
      <c r="K4" s="16"/>
      <c r="L4" s="16"/>
    </row>
    <row r="5" spans="1:12" s="136" customFormat="1" ht="24" customHeight="1" thickBot="1" x14ac:dyDescent="0.35">
      <c r="A5" s="11" t="s">
        <v>7</v>
      </c>
      <c r="B5" s="11"/>
      <c r="C5" s="338"/>
      <c r="D5" s="338"/>
      <c r="E5" s="338"/>
      <c r="F5" s="338"/>
      <c r="G5" s="165"/>
      <c r="H5" s="13"/>
      <c r="I5" s="14" t="s">
        <v>12</v>
      </c>
      <c r="J5" s="15"/>
      <c r="K5" s="16"/>
      <c r="L5" s="16"/>
    </row>
    <row r="6" spans="1:12" s="136" customFormat="1" ht="15" customHeight="1" thickBot="1" x14ac:dyDescent="0.35">
      <c r="A6" s="11" t="s">
        <v>10</v>
      </c>
      <c r="B6" s="11"/>
      <c r="C6" s="338"/>
      <c r="D6" s="338"/>
      <c r="E6" s="338"/>
      <c r="F6" s="338"/>
      <c r="G6" s="164"/>
      <c r="H6" s="13"/>
      <c r="I6" s="14" t="s">
        <v>13</v>
      </c>
      <c r="J6" s="17"/>
      <c r="K6" s="16"/>
      <c r="L6" s="16"/>
    </row>
    <row r="7" spans="1:12" s="136" customFormat="1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G7" s="174"/>
      <c r="H7" s="1"/>
      <c r="I7" s="1"/>
      <c r="J7" s="1"/>
      <c r="K7" s="50"/>
      <c r="L7" s="1"/>
    </row>
    <row r="8" spans="1:12" ht="17.100000000000001" customHeight="1" thickBot="1" x14ac:dyDescent="0.35">
      <c r="A8" s="2" t="s">
        <v>0</v>
      </c>
      <c r="B8" s="2"/>
      <c r="C8" s="357"/>
      <c r="D8" s="357"/>
      <c r="E8" s="357"/>
      <c r="F8" s="357"/>
      <c r="G8" s="174"/>
      <c r="H8" s="1"/>
      <c r="I8" s="1"/>
      <c r="J8" s="48" t="s">
        <v>11</v>
      </c>
      <c r="K8" s="51"/>
      <c r="L8" s="47"/>
    </row>
    <row r="9" spans="1:12" ht="17.100000000000001" customHeight="1" x14ac:dyDescent="0.3">
      <c r="A9" s="11" t="s">
        <v>8</v>
      </c>
      <c r="B9" s="11"/>
      <c r="C9" s="338"/>
      <c r="D9" s="338"/>
      <c r="E9" s="338"/>
      <c r="F9" s="338"/>
      <c r="G9" s="174"/>
      <c r="H9" s="164"/>
      <c r="I9" s="164"/>
      <c r="J9" s="164"/>
      <c r="K9" s="164"/>
      <c r="L9" s="136"/>
    </row>
    <row r="10" spans="1:12" ht="17.100000000000001" customHeight="1" x14ac:dyDescent="0.3">
      <c r="A10" s="11" t="s">
        <v>9</v>
      </c>
      <c r="B10" s="11"/>
      <c r="C10" s="338"/>
      <c r="D10" s="338"/>
      <c r="E10" s="338"/>
      <c r="F10" s="338"/>
      <c r="G10" s="174"/>
      <c r="H10" s="164"/>
      <c r="I10" s="164"/>
      <c r="J10" s="388"/>
      <c r="K10" s="388"/>
      <c r="L10" s="175"/>
    </row>
    <row r="11" spans="1:12" ht="17.100000000000001" customHeight="1" x14ac:dyDescent="0.3">
      <c r="H11" s="173"/>
      <c r="I11" s="173"/>
      <c r="J11" s="173"/>
      <c r="K11" s="173"/>
      <c r="L11" s="173"/>
    </row>
    <row r="12" spans="1:12" ht="17.100000000000001" customHeight="1" thickBot="1" x14ac:dyDescent="0.35">
      <c r="B12" s="5" t="s">
        <v>168</v>
      </c>
      <c r="H12" s="173"/>
      <c r="I12" s="173"/>
      <c r="J12" s="173"/>
      <c r="K12" s="173"/>
      <c r="L12" s="173"/>
    </row>
    <row r="13" spans="1:12" ht="28.5" customHeight="1" thickBot="1" x14ac:dyDescent="0.35">
      <c r="B13" s="281" t="s">
        <v>157</v>
      </c>
      <c r="C13" s="282" t="s">
        <v>158</v>
      </c>
      <c r="D13" s="393" t="s">
        <v>159</v>
      </c>
      <c r="E13" s="394"/>
      <c r="F13" s="282" t="s">
        <v>160</v>
      </c>
      <c r="G13" s="282" t="s">
        <v>161</v>
      </c>
      <c r="H13" s="283" t="s">
        <v>162</v>
      </c>
      <c r="I13" s="284" t="s">
        <v>127</v>
      </c>
      <c r="J13" s="397" t="s">
        <v>167</v>
      </c>
      <c r="K13" s="398"/>
      <c r="L13" s="173"/>
    </row>
    <row r="14" spans="1:12" ht="39" customHeight="1" thickBot="1" x14ac:dyDescent="0.35">
      <c r="B14" s="303"/>
      <c r="C14" s="304"/>
      <c r="D14" s="395"/>
      <c r="E14" s="396"/>
      <c r="F14" s="304"/>
      <c r="G14" s="304"/>
      <c r="H14" s="305"/>
      <c r="I14" s="306">
        <f>SUM(B14:H14)</f>
        <v>0</v>
      </c>
      <c r="J14" s="399">
        <f>I14/6</f>
        <v>0</v>
      </c>
      <c r="K14" s="400"/>
      <c r="L14" s="173"/>
    </row>
    <row r="15" spans="1:12" ht="17.100000000000001" customHeight="1" thickBot="1" x14ac:dyDescent="0.35">
      <c r="K15" s="279"/>
      <c r="L15" s="173"/>
    </row>
    <row r="16" spans="1:12" ht="13.15" customHeight="1" thickBot="1" x14ac:dyDescent="0.35">
      <c r="K16" s="280" t="s">
        <v>81</v>
      </c>
    </row>
    <row r="17" spans="1:12" ht="61.9" customHeight="1" thickBot="1" x14ac:dyDescent="0.35">
      <c r="A17" s="276" t="s">
        <v>166</v>
      </c>
      <c r="B17" s="389" t="s">
        <v>163</v>
      </c>
      <c r="C17" s="390"/>
      <c r="D17" s="390"/>
      <c r="E17" s="390"/>
      <c r="F17" s="390"/>
      <c r="G17" s="390"/>
      <c r="H17" s="390"/>
      <c r="I17" s="391"/>
      <c r="J17" s="171" t="s">
        <v>164</v>
      </c>
      <c r="K17" s="261">
        <f>J14</f>
        <v>0</v>
      </c>
      <c r="L17" s="172">
        <f>K17*0.4</f>
        <v>0</v>
      </c>
    </row>
    <row r="18" spans="1:12" ht="78.75" customHeight="1" x14ac:dyDescent="0.3">
      <c r="A18" s="315" t="s">
        <v>202</v>
      </c>
      <c r="B18" s="362" t="s">
        <v>165</v>
      </c>
      <c r="C18" s="363"/>
      <c r="D18" s="363"/>
      <c r="E18" s="363"/>
      <c r="F18" s="363"/>
      <c r="G18" s="363"/>
      <c r="H18" s="363"/>
      <c r="I18" s="363"/>
      <c r="J18" s="171" t="s">
        <v>169</v>
      </c>
      <c r="K18" s="299"/>
      <c r="L18" s="170">
        <f>K18*0.3</f>
        <v>0</v>
      </c>
    </row>
    <row r="19" spans="1:12" ht="72" customHeight="1" x14ac:dyDescent="0.3">
      <c r="A19" s="316"/>
      <c r="B19" s="364" t="s">
        <v>148</v>
      </c>
      <c r="C19" s="365"/>
      <c r="D19" s="365"/>
      <c r="E19" s="365"/>
      <c r="F19" s="365"/>
      <c r="G19" s="365"/>
      <c r="H19" s="365"/>
      <c r="I19" s="365"/>
      <c r="J19" s="169" t="s">
        <v>170</v>
      </c>
      <c r="K19" s="300"/>
      <c r="L19" s="168">
        <f>K19*0.3</f>
        <v>0</v>
      </c>
    </row>
    <row r="20" spans="1:12" ht="18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3">
        <f>SUM(L17:L19)</f>
        <v>0</v>
      </c>
    </row>
    <row r="21" spans="1:12" ht="7.5" customHeight="1" x14ac:dyDescent="0.3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</row>
    <row r="22" spans="1:12" ht="18" customHeight="1" x14ac:dyDescent="0.35">
      <c r="A22" s="41"/>
      <c r="B22" s="74" t="s">
        <v>79</v>
      </c>
      <c r="C22" s="75"/>
      <c r="D22" s="76"/>
      <c r="E22" s="76"/>
      <c r="F22" s="76"/>
      <c r="G22" s="76"/>
      <c r="H22" s="76"/>
      <c r="I22" s="76"/>
      <c r="J22" s="76"/>
      <c r="K22" s="76"/>
      <c r="L22" s="307"/>
    </row>
    <row r="23" spans="1:12" ht="7.5" customHeight="1" thickBot="1" x14ac:dyDescent="0.35"/>
    <row r="24" spans="1:12" ht="24" customHeight="1" thickBot="1" x14ac:dyDescent="0.35">
      <c r="I24" s="42" t="s">
        <v>82</v>
      </c>
      <c r="J24" s="43"/>
      <c r="K24" s="43"/>
      <c r="L24" s="7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</row>
    <row r="28" spans="1:12" ht="12.75" customHeight="1" x14ac:dyDescent="0.3">
      <c r="A28" s="7" t="s">
        <v>43</v>
      </c>
      <c r="B28" s="142"/>
      <c r="C28" s="142"/>
      <c r="D28" s="142"/>
      <c r="E28" s="142"/>
      <c r="F28" s="262"/>
      <c r="G28" s="173"/>
      <c r="H28" s="262" t="s">
        <v>58</v>
      </c>
      <c r="I28" s="262"/>
      <c r="J28" s="262"/>
      <c r="K28" s="263"/>
      <c r="L28" s="262"/>
    </row>
    <row r="29" spans="1:12" ht="18" customHeight="1" x14ac:dyDescent="0.3"/>
    <row r="30" spans="1:12" ht="18" customHeight="1" x14ac:dyDescent="0.3"/>
    <row r="31" spans="1:12" x14ac:dyDescent="0.3">
      <c r="F31" s="79"/>
      <c r="H31" s="80"/>
      <c r="I31" s="80"/>
      <c r="J31" s="81"/>
      <c r="K31" s="82"/>
      <c r="L31" s="167"/>
    </row>
    <row r="32" spans="1:12" x14ac:dyDescent="0.3">
      <c r="F32" s="79"/>
      <c r="H32" s="80"/>
      <c r="I32" s="80"/>
      <c r="J32" s="81"/>
      <c r="K32" s="82"/>
      <c r="L32" s="167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30"/>
  <sheetViews>
    <sheetView showZeros="0" view="pageLayout" zoomScaleNormal="100" workbookViewId="0">
      <selection activeCell="K13" sqref="K13:K15"/>
    </sheetView>
  </sheetViews>
  <sheetFormatPr defaultColWidth="9.1328125" defaultRowHeight="12.4" x14ac:dyDescent="0.3"/>
  <cols>
    <col min="1" max="1" width="5.73046875" style="5" customWidth="1"/>
    <col min="2" max="2" width="10.73046875" style="5" customWidth="1"/>
    <col min="3" max="3" width="12.59765625" style="5" bestFit="1" customWidth="1"/>
    <col min="4" max="4" width="2.73046875" style="5" customWidth="1"/>
    <col min="5" max="5" width="6.1328125" style="5" customWidth="1"/>
    <col min="6" max="6" width="6.59765625" style="5" customWidth="1"/>
    <col min="7" max="7" width="13.1328125" style="5" customWidth="1"/>
    <col min="8" max="8" width="7" style="5" customWidth="1"/>
    <col min="9" max="9" width="7.3984375" style="5" customWidth="1"/>
    <col min="10" max="10" width="5.73046875" style="5" customWidth="1"/>
    <col min="11" max="11" width="6.86328125" style="50" customWidth="1"/>
    <col min="12" max="12" width="8.73046875" style="5" customWidth="1"/>
    <col min="13" max="13" width="7.265625" style="5" customWidth="1"/>
    <col min="14" max="16384" width="9.1328125" style="5"/>
  </cols>
  <sheetData>
    <row r="1" spans="1:12" ht="22.5" customHeight="1" thickBot="1" x14ac:dyDescent="0.4">
      <c r="A1" s="3" t="s">
        <v>4</v>
      </c>
      <c r="F1" s="123"/>
      <c r="H1" s="13"/>
      <c r="I1" s="14" t="s">
        <v>95</v>
      </c>
      <c r="J1" s="15"/>
      <c r="K1" s="16"/>
      <c r="L1" s="16"/>
    </row>
    <row r="2" spans="1:12" ht="24" customHeight="1" thickBot="1" x14ac:dyDescent="0.35">
      <c r="A2" s="6" t="s">
        <v>5</v>
      </c>
      <c r="H2" s="13"/>
      <c r="I2" s="14" t="s">
        <v>94</v>
      </c>
      <c r="J2" s="15"/>
      <c r="K2" s="16"/>
      <c r="L2" s="16"/>
    </row>
    <row r="3" spans="1:12" ht="24" customHeight="1" thickBot="1" x14ac:dyDescent="0.35">
      <c r="A3" s="2" t="s">
        <v>6</v>
      </c>
      <c r="B3" s="2"/>
      <c r="C3" s="285"/>
      <c r="D3" s="12"/>
      <c r="E3" s="12"/>
      <c r="F3" s="12"/>
      <c r="H3" s="13"/>
      <c r="I3" s="14" t="s">
        <v>12</v>
      </c>
      <c r="J3" s="15"/>
      <c r="K3" s="16"/>
      <c r="L3" s="16"/>
    </row>
    <row r="4" spans="1:12" ht="24" customHeight="1" thickBot="1" x14ac:dyDescent="0.35">
      <c r="A4" s="11" t="s">
        <v>7</v>
      </c>
      <c r="B4" s="11"/>
      <c r="C4" s="338"/>
      <c r="D4" s="338"/>
      <c r="E4" s="338"/>
      <c r="F4" s="338"/>
      <c r="H4" s="13"/>
      <c r="I4" s="14" t="s">
        <v>13</v>
      </c>
      <c r="J4" s="17"/>
      <c r="K4" s="16"/>
      <c r="L4" s="16"/>
    </row>
    <row r="5" spans="1:12" s="1" customFormat="1" ht="15.75" customHeight="1" thickBot="1" x14ac:dyDescent="0.35">
      <c r="A5" s="11" t="s">
        <v>10</v>
      </c>
      <c r="B5" s="11"/>
      <c r="C5" s="338"/>
      <c r="D5" s="338"/>
      <c r="E5" s="338"/>
      <c r="F5" s="338"/>
      <c r="K5" s="50"/>
    </row>
    <row r="6" spans="1:12" s="1" customFormat="1" ht="17.100000000000001" customHeight="1" thickBot="1" x14ac:dyDescent="0.35">
      <c r="A6" s="11" t="s">
        <v>46</v>
      </c>
      <c r="B6" s="11"/>
      <c r="C6" s="11"/>
      <c r="D6" s="11"/>
      <c r="E6" s="11"/>
      <c r="F6" s="11"/>
      <c r="J6" s="48" t="s">
        <v>11</v>
      </c>
      <c r="K6" s="51"/>
      <c r="L6" s="47"/>
    </row>
    <row r="7" spans="1:12" s="1" customFormat="1" ht="17.100000000000001" customHeight="1" x14ac:dyDescent="0.3">
      <c r="A7" s="2" t="s">
        <v>0</v>
      </c>
      <c r="B7" s="2"/>
      <c r="C7" s="338"/>
      <c r="D7" s="338"/>
      <c r="E7" s="338"/>
      <c r="F7" s="338"/>
      <c r="K7" s="50"/>
    </row>
    <row r="8" spans="1:12" s="1" customFormat="1" ht="17.100000000000001" customHeight="1" x14ac:dyDescent="0.3">
      <c r="A8" s="11" t="s">
        <v>8</v>
      </c>
      <c r="B8" s="11"/>
      <c r="C8" s="338"/>
      <c r="D8" s="338"/>
      <c r="E8" s="338"/>
      <c r="F8" s="338"/>
      <c r="K8" s="50"/>
    </row>
    <row r="9" spans="1:12" s="1" customFormat="1" ht="17.100000000000001" customHeight="1" x14ac:dyDescent="0.3">
      <c r="A9" s="11" t="s">
        <v>9</v>
      </c>
      <c r="B9" s="11"/>
      <c r="C9" s="338"/>
      <c r="D9" s="338"/>
      <c r="E9" s="338"/>
      <c r="F9" s="338"/>
      <c r="K9" s="50"/>
    </row>
    <row r="10" spans="1:12" s="1" customFormat="1" ht="17.100000000000001" customHeight="1" x14ac:dyDescent="0.3">
      <c r="C10" s="124"/>
      <c r="D10" s="124"/>
      <c r="E10" s="124"/>
      <c r="F10" s="124"/>
      <c r="K10" s="50"/>
    </row>
    <row r="11" spans="1:12" s="1" customFormat="1" ht="17.100000000000001" customHeight="1" x14ac:dyDescent="0.3">
      <c r="C11" s="124"/>
      <c r="D11" s="124"/>
      <c r="E11" s="124"/>
      <c r="F11" s="124"/>
      <c r="K11" s="50"/>
    </row>
    <row r="12" spans="1:12" ht="15" customHeight="1" thickBot="1" x14ac:dyDescent="0.35">
      <c r="H12" s="339" t="s">
        <v>41</v>
      </c>
      <c r="I12" s="340"/>
      <c r="J12" s="341" t="s">
        <v>42</v>
      </c>
      <c r="K12" s="341"/>
      <c r="L12" s="341"/>
    </row>
    <row r="13" spans="1:12" ht="34.5" customHeight="1" x14ac:dyDescent="0.3">
      <c r="A13" s="315" t="s">
        <v>14</v>
      </c>
      <c r="B13" s="321" t="s">
        <v>15</v>
      </c>
      <c r="C13" s="321" t="s">
        <v>16</v>
      </c>
      <c r="D13" s="321"/>
      <c r="E13" s="321"/>
      <c r="F13" s="330" t="s">
        <v>17</v>
      </c>
      <c r="G13" s="331"/>
      <c r="H13" s="18"/>
      <c r="I13" s="19"/>
      <c r="J13" s="332" t="s">
        <v>1</v>
      </c>
      <c r="K13" s="348"/>
      <c r="L13" s="344">
        <f>ROUND(K13*0.3,3)</f>
        <v>0</v>
      </c>
    </row>
    <row r="14" spans="1:12" ht="31.5" customHeight="1" x14ac:dyDescent="0.3">
      <c r="A14" s="316"/>
      <c r="B14" s="326"/>
      <c r="C14" s="326" t="s">
        <v>18</v>
      </c>
      <c r="D14" s="326"/>
      <c r="E14" s="326"/>
      <c r="F14" s="327" t="s">
        <v>142</v>
      </c>
      <c r="G14" s="328"/>
      <c r="H14" s="21"/>
      <c r="I14" s="22"/>
      <c r="J14" s="333"/>
      <c r="K14" s="349"/>
      <c r="L14" s="345"/>
    </row>
    <row r="15" spans="1:12" ht="38.25" customHeight="1" x14ac:dyDescent="0.3">
      <c r="A15" s="316"/>
      <c r="B15" s="326"/>
      <c r="C15" s="326" t="s">
        <v>19</v>
      </c>
      <c r="D15" s="326"/>
      <c r="E15" s="326"/>
      <c r="F15" s="327" t="s">
        <v>20</v>
      </c>
      <c r="G15" s="328"/>
      <c r="H15" s="24"/>
      <c r="I15" s="25"/>
      <c r="J15" s="333"/>
      <c r="K15" s="350"/>
      <c r="L15" s="345"/>
    </row>
    <row r="16" spans="1:12" ht="30" customHeight="1" x14ac:dyDescent="0.3">
      <c r="A16" s="316"/>
      <c r="B16" s="334" t="s">
        <v>21</v>
      </c>
      <c r="C16" s="326" t="s">
        <v>22</v>
      </c>
      <c r="D16" s="326"/>
      <c r="E16" s="326"/>
      <c r="F16" s="327" t="s">
        <v>143</v>
      </c>
      <c r="G16" s="328"/>
      <c r="H16" s="26"/>
      <c r="I16" s="27"/>
      <c r="J16" s="333" t="s">
        <v>2</v>
      </c>
      <c r="K16" s="343"/>
      <c r="L16" s="345">
        <f>ROUND(K16*0.25,3)</f>
        <v>0</v>
      </c>
    </row>
    <row r="17" spans="1:12" ht="29.25" customHeight="1" x14ac:dyDescent="0.3">
      <c r="A17" s="316"/>
      <c r="B17" s="335"/>
      <c r="C17" s="326" t="s">
        <v>23</v>
      </c>
      <c r="D17" s="326"/>
      <c r="E17" s="326"/>
      <c r="F17" s="327" t="s">
        <v>24</v>
      </c>
      <c r="G17" s="328"/>
      <c r="H17" s="21"/>
      <c r="I17" s="22"/>
      <c r="J17" s="333"/>
      <c r="K17" s="343"/>
      <c r="L17" s="345"/>
    </row>
    <row r="18" spans="1:12" ht="30" customHeight="1" thickBot="1" x14ac:dyDescent="0.35">
      <c r="A18" s="317"/>
      <c r="B18" s="336"/>
      <c r="C18" s="329" t="s">
        <v>25</v>
      </c>
      <c r="D18" s="329"/>
      <c r="E18" s="329"/>
      <c r="F18" s="324" t="s">
        <v>26</v>
      </c>
      <c r="G18" s="325"/>
      <c r="H18" s="28"/>
      <c r="I18" s="29"/>
      <c r="J18" s="337"/>
      <c r="K18" s="351"/>
      <c r="L18" s="352"/>
    </row>
    <row r="19" spans="1:12" ht="47.25" customHeight="1" x14ac:dyDescent="0.3">
      <c r="A19" s="315" t="s">
        <v>27</v>
      </c>
      <c r="B19" s="318" t="s">
        <v>28</v>
      </c>
      <c r="C19" s="321" t="s">
        <v>28</v>
      </c>
      <c r="D19" s="321"/>
      <c r="E19" s="321"/>
      <c r="F19" s="322" t="s">
        <v>29</v>
      </c>
      <c r="G19" s="323"/>
      <c r="H19" s="30"/>
      <c r="I19" s="31"/>
      <c r="J19" s="332" t="s">
        <v>93</v>
      </c>
      <c r="K19" s="342"/>
      <c r="L19" s="344">
        <f>ROUND(K19*0.25,3)</f>
        <v>0</v>
      </c>
    </row>
    <row r="20" spans="1:12" ht="18.75" customHeight="1" x14ac:dyDescent="0.3">
      <c r="A20" s="316"/>
      <c r="B20" s="319"/>
      <c r="C20" s="326" t="s">
        <v>30</v>
      </c>
      <c r="D20" s="326"/>
      <c r="E20" s="326"/>
      <c r="F20" s="327" t="s">
        <v>31</v>
      </c>
      <c r="G20" s="328"/>
      <c r="H20" s="21"/>
      <c r="I20" s="22"/>
      <c r="J20" s="333"/>
      <c r="K20" s="343"/>
      <c r="L20" s="345"/>
    </row>
    <row r="21" spans="1:12" ht="21" customHeight="1" x14ac:dyDescent="0.3">
      <c r="A21" s="316"/>
      <c r="B21" s="320"/>
      <c r="C21" s="326" t="s">
        <v>32</v>
      </c>
      <c r="D21" s="326"/>
      <c r="E21" s="326"/>
      <c r="F21" s="327" t="s">
        <v>33</v>
      </c>
      <c r="G21" s="328"/>
      <c r="H21" s="24"/>
      <c r="I21" s="25"/>
      <c r="J21" s="333"/>
      <c r="K21" s="343"/>
      <c r="L21" s="345"/>
    </row>
    <row r="22" spans="1:12" ht="49.9" customHeight="1" thickBot="1" x14ac:dyDescent="0.35">
      <c r="A22" s="317"/>
      <c r="B22" s="32" t="s">
        <v>34</v>
      </c>
      <c r="C22" s="329"/>
      <c r="D22" s="329"/>
      <c r="E22" s="329"/>
      <c r="F22" s="324" t="s">
        <v>35</v>
      </c>
      <c r="G22" s="325"/>
      <c r="H22" s="33"/>
      <c r="I22" s="34"/>
      <c r="J22" s="35" t="s">
        <v>3</v>
      </c>
      <c r="K22" s="289"/>
      <c r="L22" s="273">
        <f>ROUND(K22*0.15,3)</f>
        <v>0</v>
      </c>
    </row>
    <row r="23" spans="1:12" ht="53.45" customHeight="1" thickBot="1" x14ac:dyDescent="0.35">
      <c r="A23" s="36" t="s">
        <v>36</v>
      </c>
      <c r="B23" s="129" t="s">
        <v>91</v>
      </c>
      <c r="C23" s="312" t="s">
        <v>37</v>
      </c>
      <c r="D23" s="312"/>
      <c r="E23" s="312"/>
      <c r="F23" s="313" t="s">
        <v>38</v>
      </c>
      <c r="G23" s="314"/>
      <c r="H23" s="37"/>
      <c r="I23" s="38"/>
      <c r="J23" s="39" t="s">
        <v>92</v>
      </c>
      <c r="K23" s="290"/>
      <c r="L23" s="40">
        <f>ROUND(K23*0.05,3)</f>
        <v>0</v>
      </c>
    </row>
    <row r="24" spans="1:12" ht="9.75" customHeight="1" thickBot="1" x14ac:dyDescent="0.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ht="16.350000000000001" customHeight="1" thickBot="1" x14ac:dyDescent="0.4">
      <c r="A25" s="41"/>
      <c r="B25" s="41"/>
      <c r="C25" s="41"/>
      <c r="D25" s="41"/>
      <c r="E25" s="41"/>
      <c r="F25" s="41"/>
      <c r="G25" s="41"/>
      <c r="H25" s="41"/>
      <c r="I25" s="42" t="s">
        <v>5</v>
      </c>
      <c r="J25" s="43"/>
      <c r="K25" s="346">
        <f>SUM(L13:L23)</f>
        <v>0</v>
      </c>
      <c r="L25" s="347"/>
    </row>
    <row r="26" spans="1:12" x14ac:dyDescent="0.3">
      <c r="K26" s="274"/>
      <c r="L26" s="275"/>
    </row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43</v>
      </c>
      <c r="B29" s="78"/>
      <c r="C29" s="78"/>
      <c r="D29" s="78"/>
      <c r="E29" s="78"/>
      <c r="H29" s="7" t="s">
        <v>44</v>
      </c>
      <c r="I29" s="7"/>
      <c r="J29" s="7"/>
      <c r="K29" s="125"/>
      <c r="L29" s="7"/>
    </row>
    <row r="30" spans="1:12" ht="12.75" customHeight="1" x14ac:dyDescent="0.3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11" zoomScaleNormal="100" workbookViewId="0">
      <selection activeCell="N40" sqref="N40"/>
    </sheetView>
  </sheetViews>
  <sheetFormatPr defaultColWidth="9.1328125" defaultRowHeight="12.4" x14ac:dyDescent="0.3"/>
  <cols>
    <col min="1" max="1" width="5.73046875" style="136" customWidth="1"/>
    <col min="2" max="2" width="9.1328125" style="136"/>
    <col min="3" max="3" width="12.59765625" style="136" bestFit="1" customWidth="1"/>
    <col min="4" max="4" width="2.73046875" style="136" customWidth="1"/>
    <col min="5" max="6" width="7.265625" style="136" customWidth="1"/>
    <col min="7" max="7" width="10.86328125" style="136" customWidth="1"/>
    <col min="8" max="8" width="7" style="136" customWidth="1"/>
    <col min="9" max="9" width="3" style="136" customWidth="1"/>
    <col min="10" max="10" width="6.3984375" style="136" customWidth="1"/>
    <col min="11" max="11" width="7.265625" style="136" customWidth="1"/>
    <col min="12" max="12" width="10.59765625" style="136" customWidth="1"/>
    <col min="13" max="13" width="7.265625" style="136" customWidth="1"/>
    <col min="14" max="16384" width="9.1328125" style="136"/>
  </cols>
  <sheetData>
    <row r="1" spans="1:12" ht="6" customHeight="1" thickBot="1" x14ac:dyDescent="0.35"/>
    <row r="2" spans="1:12" ht="24" customHeight="1" thickBot="1" x14ac:dyDescent="0.4">
      <c r="A2" s="177" t="s">
        <v>45</v>
      </c>
      <c r="H2" s="178"/>
      <c r="I2" s="179" t="s">
        <v>95</v>
      </c>
      <c r="J2" s="180"/>
      <c r="K2" s="181"/>
      <c r="L2" s="181"/>
    </row>
    <row r="3" spans="1:12" ht="24" customHeight="1" thickBot="1" x14ac:dyDescent="0.35">
      <c r="A3" s="182" t="s">
        <v>171</v>
      </c>
      <c r="H3" s="178"/>
      <c r="I3" s="179" t="s">
        <v>94</v>
      </c>
      <c r="J3" s="180"/>
      <c r="K3" s="181"/>
      <c r="L3" s="181"/>
    </row>
    <row r="4" spans="1:12" ht="24" customHeight="1" thickBot="1" x14ac:dyDescent="0.35">
      <c r="A4" s="183" t="s">
        <v>6</v>
      </c>
      <c r="B4" s="183"/>
      <c r="C4" s="286"/>
      <c r="D4" s="184"/>
      <c r="E4" s="184"/>
      <c r="F4" s="184"/>
      <c r="H4" s="178"/>
      <c r="I4" s="179" t="s">
        <v>12</v>
      </c>
      <c r="J4" s="180"/>
      <c r="K4" s="181"/>
      <c r="L4" s="181"/>
    </row>
    <row r="5" spans="1:12" ht="24" customHeight="1" thickBot="1" x14ac:dyDescent="0.35">
      <c r="A5" s="159" t="s">
        <v>7</v>
      </c>
      <c r="B5" s="159"/>
      <c r="C5" s="353"/>
      <c r="D5" s="353"/>
      <c r="E5" s="353"/>
      <c r="F5" s="353"/>
      <c r="H5" s="178"/>
      <c r="I5" s="179" t="s">
        <v>13</v>
      </c>
      <c r="J5" s="185"/>
      <c r="K5" s="181"/>
      <c r="L5" s="181"/>
    </row>
    <row r="6" spans="1:12" ht="19.5" customHeight="1" thickBot="1" x14ac:dyDescent="0.35">
      <c r="A6" s="159" t="s">
        <v>10</v>
      </c>
      <c r="B6" s="159"/>
      <c r="C6" s="353"/>
      <c r="D6" s="353"/>
      <c r="E6" s="353"/>
      <c r="F6" s="353"/>
      <c r="K6" s="50"/>
    </row>
    <row r="7" spans="1:12" ht="17.100000000000001" customHeight="1" thickBot="1" x14ac:dyDescent="0.35">
      <c r="A7" s="159" t="s">
        <v>46</v>
      </c>
      <c r="B7" s="159"/>
      <c r="C7" s="159"/>
      <c r="D7" s="159"/>
      <c r="E7" s="159"/>
      <c r="F7" s="159"/>
      <c r="J7" s="186" t="s">
        <v>11</v>
      </c>
      <c r="K7" s="51"/>
      <c r="L7" s="187"/>
    </row>
    <row r="8" spans="1:12" ht="17.100000000000001" customHeight="1" x14ac:dyDescent="0.3">
      <c r="A8" s="183" t="s">
        <v>0</v>
      </c>
      <c r="B8" s="183"/>
      <c r="C8" s="353"/>
      <c r="D8" s="353"/>
      <c r="E8" s="353"/>
      <c r="F8" s="353"/>
    </row>
    <row r="9" spans="1:12" ht="17.100000000000001" customHeight="1" x14ac:dyDescent="0.3">
      <c r="A9" s="159" t="s">
        <v>8</v>
      </c>
      <c r="B9" s="159"/>
      <c r="C9" s="353"/>
      <c r="D9" s="353"/>
      <c r="E9" s="353"/>
      <c r="F9" s="353"/>
    </row>
    <row r="10" spans="1:12" ht="17.100000000000001" customHeight="1" x14ac:dyDescent="0.3">
      <c r="A10" s="159" t="s">
        <v>9</v>
      </c>
      <c r="B10" s="159"/>
      <c r="C10" s="353"/>
      <c r="D10" s="353"/>
      <c r="E10" s="353"/>
      <c r="F10" s="353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217"/>
      <c r="B14" s="159"/>
      <c r="C14" s="218"/>
      <c r="D14" s="196"/>
      <c r="E14" s="250" t="s">
        <v>41</v>
      </c>
      <c r="F14" s="220"/>
      <c r="G14" s="220"/>
      <c r="H14" s="220"/>
      <c r="I14" s="159"/>
      <c r="J14" s="159"/>
      <c r="K14" s="196"/>
      <c r="L14" s="221" t="s">
        <v>47</v>
      </c>
    </row>
    <row r="15" spans="1:12" ht="20.100000000000001" customHeight="1" x14ac:dyDescent="0.3">
      <c r="A15" s="244" t="s">
        <v>48</v>
      </c>
      <c r="B15" s="210"/>
      <c r="C15" s="219"/>
      <c r="D15" s="222"/>
      <c r="E15" s="251"/>
      <c r="F15" s="220"/>
      <c r="G15" s="220"/>
      <c r="H15" s="220"/>
      <c r="I15" s="159"/>
      <c r="J15" s="252"/>
      <c r="K15" s="196"/>
      <c r="L15" s="291"/>
    </row>
    <row r="16" spans="1:12" ht="20.100000000000001" customHeight="1" x14ac:dyDescent="0.3">
      <c r="A16" s="244" t="s">
        <v>49</v>
      </c>
      <c r="B16" s="210"/>
      <c r="C16" s="219"/>
      <c r="D16" s="222"/>
      <c r="E16" s="251"/>
      <c r="F16" s="220"/>
      <c r="G16" s="220"/>
      <c r="H16" s="220"/>
      <c r="I16" s="159"/>
      <c r="J16" s="253"/>
      <c r="K16" s="196"/>
      <c r="L16" s="291"/>
    </row>
    <row r="17" spans="1:13" ht="20.100000000000001" customHeight="1" x14ac:dyDescent="0.3">
      <c r="A17" s="241" t="s">
        <v>50</v>
      </c>
      <c r="B17" s="242"/>
      <c r="C17" s="219"/>
      <c r="D17" s="222"/>
      <c r="E17" s="251"/>
      <c r="F17" s="220"/>
      <c r="G17" s="220"/>
      <c r="H17" s="220"/>
      <c r="I17" s="159"/>
      <c r="J17" s="253"/>
      <c r="K17" s="196"/>
      <c r="L17" s="291"/>
    </row>
    <row r="18" spans="1:13" ht="20.100000000000001" customHeight="1" x14ac:dyDescent="0.3">
      <c r="A18" s="244" t="s">
        <v>51</v>
      </c>
      <c r="B18" s="210"/>
      <c r="C18" s="219"/>
      <c r="D18" s="222"/>
      <c r="E18" s="251"/>
      <c r="F18" s="220"/>
      <c r="G18" s="220"/>
      <c r="H18" s="220"/>
      <c r="I18" s="159"/>
      <c r="J18" s="253"/>
      <c r="K18" s="196"/>
      <c r="L18" s="291"/>
    </row>
    <row r="19" spans="1:13" ht="20.100000000000001" customHeight="1" x14ac:dyDescent="0.3">
      <c r="A19" s="204" t="s">
        <v>56</v>
      </c>
      <c r="B19" s="205"/>
      <c r="C19" s="205"/>
      <c r="D19" s="206"/>
      <c r="E19" s="251"/>
      <c r="F19" s="220"/>
      <c r="G19" s="220"/>
      <c r="H19" s="220"/>
      <c r="I19" s="159"/>
      <c r="J19" s="253"/>
      <c r="K19" s="196"/>
      <c r="L19" s="291"/>
    </row>
    <row r="20" spans="1:13" ht="20.100000000000001" customHeight="1" x14ac:dyDescent="0.3">
      <c r="A20" s="204" t="s">
        <v>52</v>
      </c>
      <c r="B20" s="205"/>
      <c r="C20" s="205"/>
      <c r="D20" s="223"/>
      <c r="E20" s="251"/>
      <c r="F20" s="220"/>
      <c r="G20" s="220"/>
      <c r="H20" s="220"/>
      <c r="I20" s="159"/>
      <c r="J20" s="253"/>
      <c r="K20" s="196"/>
      <c r="L20" s="291"/>
    </row>
    <row r="21" spans="1:13" ht="20.100000000000001" customHeight="1" x14ac:dyDescent="0.3">
      <c r="A21" s="254" t="s">
        <v>57</v>
      </c>
      <c r="B21" s="242"/>
      <c r="C21" s="242"/>
      <c r="D21" s="243"/>
      <c r="E21" s="251"/>
      <c r="F21" s="220"/>
      <c r="G21" s="220"/>
      <c r="H21" s="220"/>
      <c r="I21" s="159"/>
      <c r="J21" s="253"/>
      <c r="K21" s="196"/>
      <c r="L21" s="291"/>
    </row>
    <row r="22" spans="1:13" ht="20.100000000000001" customHeight="1" x14ac:dyDescent="0.3">
      <c r="K22" s="163"/>
      <c r="L22" s="163"/>
    </row>
    <row r="23" spans="1:13" ht="15.75" customHeight="1" x14ac:dyDescent="0.3">
      <c r="I23" s="138"/>
      <c r="J23" s="224"/>
      <c r="K23" s="138" t="s">
        <v>53</v>
      </c>
      <c r="L23" s="221">
        <f>SUM(L15:L21)</f>
        <v>0</v>
      </c>
    </row>
    <row r="24" spans="1:13" ht="18.75" customHeight="1" x14ac:dyDescent="0.3">
      <c r="K24" s="138" t="s">
        <v>54</v>
      </c>
      <c r="L24" s="224"/>
    </row>
    <row r="25" spans="1:13" ht="18.75" customHeight="1" thickBot="1" x14ac:dyDescent="0.35">
      <c r="F25" s="149"/>
      <c r="I25" s="138"/>
      <c r="J25" s="225"/>
    </row>
    <row r="26" spans="1:13" s="202" customFormat="1" ht="21.75" customHeight="1" thickBot="1" x14ac:dyDescent="0.4">
      <c r="H26" s="226"/>
      <c r="I26" s="146" t="s">
        <v>55</v>
      </c>
      <c r="J26" s="227"/>
      <c r="K26" s="228"/>
      <c r="L26" s="229">
        <f>ROUND(L23/7,3)</f>
        <v>0</v>
      </c>
      <c r="M26" s="230"/>
    </row>
    <row r="27" spans="1:13" ht="18" customHeight="1" x14ac:dyDescent="0.3">
      <c r="F27" s="141"/>
      <c r="H27" s="140"/>
      <c r="I27" s="140"/>
      <c r="J27" s="139"/>
      <c r="K27" s="138"/>
      <c r="L27" s="231"/>
    </row>
    <row r="28" spans="1:13" ht="18" customHeight="1" x14ac:dyDescent="0.3">
      <c r="F28" s="141"/>
      <c r="H28" s="140"/>
      <c r="I28" s="140"/>
      <c r="J28" s="139"/>
      <c r="K28" s="138"/>
      <c r="L28" s="231"/>
    </row>
    <row r="29" spans="1:13" ht="18" customHeight="1" x14ac:dyDescent="0.3">
      <c r="F29" s="141"/>
      <c r="H29" s="140"/>
      <c r="I29" s="140"/>
      <c r="J29" s="139"/>
      <c r="K29" s="138"/>
      <c r="L29" s="231"/>
    </row>
    <row r="30" spans="1:13" ht="18" customHeight="1" x14ac:dyDescent="0.3">
      <c r="F30" s="141"/>
      <c r="H30" s="140"/>
      <c r="I30" s="140"/>
      <c r="J30" s="139"/>
      <c r="K30" s="138"/>
      <c r="L30" s="231"/>
    </row>
    <row r="31" spans="1:13" ht="18" customHeight="1" x14ac:dyDescent="0.3">
      <c r="F31" s="141"/>
      <c r="H31" s="140"/>
      <c r="I31" s="140"/>
      <c r="J31" s="139"/>
      <c r="K31" s="138"/>
      <c r="L31" s="231"/>
    </row>
    <row r="32" spans="1:13" ht="18" customHeight="1" x14ac:dyDescent="0.3">
      <c r="A32" s="183" t="s">
        <v>43</v>
      </c>
      <c r="B32" s="216"/>
      <c r="C32" s="216"/>
      <c r="D32" s="216"/>
      <c r="E32" s="216"/>
      <c r="F32" s="141"/>
      <c r="H32" s="183" t="s">
        <v>58</v>
      </c>
      <c r="I32" s="183"/>
      <c r="J32" s="183"/>
      <c r="K32" s="183"/>
      <c r="L32" s="183"/>
    </row>
    <row r="33" spans="6:12" ht="18" customHeight="1" x14ac:dyDescent="0.3">
      <c r="F33" s="141"/>
      <c r="H33" s="140"/>
      <c r="I33" s="140"/>
      <c r="J33" s="139"/>
      <c r="K33" s="138"/>
      <c r="L33" s="23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topLeftCell="A26" zoomScaleNormal="100" zoomScaleSheetLayoutView="100" workbookViewId="0">
      <selection activeCell="O36" sqref="O3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59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4" t="s">
        <v>171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8"/>
      <c r="D5" s="338"/>
      <c r="E5" s="338"/>
      <c r="F5" s="338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8"/>
      <c r="D6" s="338"/>
      <c r="E6" s="338"/>
      <c r="F6" s="338"/>
      <c r="K6" s="50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7"/>
      <c r="D8" s="357"/>
      <c r="E8" s="357"/>
      <c r="F8" s="357"/>
    </row>
    <row r="9" spans="1:12" ht="17.100000000000001" customHeight="1" x14ac:dyDescent="0.3">
      <c r="A9" s="11" t="s">
        <v>8</v>
      </c>
      <c r="B9" s="11"/>
      <c r="C9" s="338"/>
      <c r="D9" s="338"/>
      <c r="E9" s="338"/>
      <c r="F9" s="338"/>
    </row>
    <row r="10" spans="1:12" ht="17.100000000000001" customHeight="1" x14ac:dyDescent="0.3">
      <c r="A10" s="11" t="s">
        <v>9</v>
      </c>
      <c r="B10" s="11"/>
      <c r="C10" s="338"/>
      <c r="D10" s="338"/>
      <c r="E10" s="338"/>
      <c r="F10" s="338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120"/>
      <c r="B14" s="11"/>
      <c r="C14" s="121"/>
      <c r="D14" s="11"/>
      <c r="E14" s="122"/>
      <c r="F14" s="11" t="s">
        <v>41</v>
      </c>
      <c r="G14" s="53"/>
      <c r="H14" s="53"/>
      <c r="I14" s="53"/>
      <c r="J14" s="11"/>
      <c r="K14" s="54"/>
      <c r="L14" s="55" t="s">
        <v>47</v>
      </c>
    </row>
    <row r="15" spans="1:12" ht="20.100000000000001" customHeight="1" x14ac:dyDescent="0.3">
      <c r="A15" s="248" t="s">
        <v>48</v>
      </c>
      <c r="B15" s="109"/>
      <c r="C15" s="128"/>
      <c r="D15" s="128"/>
      <c r="E15" s="54"/>
      <c r="F15" s="53"/>
      <c r="G15" s="53"/>
      <c r="H15" s="53"/>
      <c r="I15" s="53"/>
      <c r="J15" s="11"/>
      <c r="K15" s="56"/>
      <c r="L15" s="292"/>
    </row>
    <row r="16" spans="1:12" ht="20.100000000000001" customHeight="1" x14ac:dyDescent="0.3">
      <c r="A16" s="248" t="s">
        <v>49</v>
      </c>
      <c r="B16" s="109"/>
      <c r="C16" s="128"/>
      <c r="D16" s="128"/>
      <c r="E16" s="54"/>
      <c r="F16" s="53"/>
      <c r="G16" s="53"/>
      <c r="H16" s="53"/>
      <c r="I16" s="53"/>
      <c r="J16" s="11"/>
      <c r="K16" s="46"/>
      <c r="L16" s="292"/>
    </row>
    <row r="17" spans="1:12" ht="20.100000000000001" customHeight="1" x14ac:dyDescent="0.3">
      <c r="A17" s="245" t="s">
        <v>50</v>
      </c>
      <c r="B17" s="246"/>
      <c r="C17" s="128"/>
      <c r="D17" s="128"/>
      <c r="E17" s="54"/>
      <c r="F17" s="53"/>
      <c r="G17" s="53"/>
      <c r="H17" s="53"/>
      <c r="I17" s="53"/>
      <c r="J17" s="11"/>
      <c r="K17" s="46"/>
      <c r="L17" s="292"/>
    </row>
    <row r="18" spans="1:12" ht="20.100000000000001" customHeight="1" x14ac:dyDescent="0.3">
      <c r="A18" s="248" t="s">
        <v>60</v>
      </c>
      <c r="B18" s="109"/>
      <c r="C18" s="128"/>
      <c r="D18" s="128"/>
      <c r="E18" s="54"/>
      <c r="F18" s="53"/>
      <c r="G18" s="53"/>
      <c r="H18" s="53"/>
      <c r="I18" s="53"/>
      <c r="J18" s="11"/>
      <c r="K18" s="46"/>
      <c r="L18" s="292"/>
    </row>
    <row r="19" spans="1:12" ht="20.100000000000001" customHeight="1" x14ac:dyDescent="0.3">
      <c r="A19" s="248" t="s">
        <v>61</v>
      </c>
      <c r="B19" s="109"/>
      <c r="C19" s="128"/>
      <c r="D19" s="128"/>
      <c r="E19" s="54"/>
      <c r="F19" s="53"/>
      <c r="G19" s="53"/>
      <c r="H19" s="53"/>
      <c r="I19" s="53"/>
      <c r="J19" s="11"/>
      <c r="K19" s="46"/>
      <c r="L19" s="292"/>
    </row>
    <row r="20" spans="1:12" ht="20.100000000000001" customHeight="1" x14ac:dyDescent="0.3">
      <c r="A20" s="248" t="s">
        <v>62</v>
      </c>
      <c r="B20" s="109"/>
      <c r="C20" s="128"/>
      <c r="D20" s="128"/>
      <c r="E20" s="54"/>
      <c r="F20" s="53"/>
      <c r="G20" s="53"/>
      <c r="H20" s="53"/>
      <c r="I20" s="53"/>
      <c r="J20" s="11"/>
      <c r="K20" s="46"/>
      <c r="L20" s="292"/>
    </row>
    <row r="21" spans="1:12" ht="20.100000000000001" customHeight="1" x14ac:dyDescent="0.3">
      <c r="A21" s="248" t="s">
        <v>51</v>
      </c>
      <c r="B21" s="109"/>
      <c r="C21" s="128"/>
      <c r="D21" s="128"/>
      <c r="E21" s="54"/>
      <c r="F21" s="53"/>
      <c r="G21" s="53"/>
      <c r="H21" s="53"/>
      <c r="I21" s="53"/>
      <c r="J21" s="11"/>
      <c r="K21" s="46"/>
      <c r="L21" s="292"/>
    </row>
    <row r="22" spans="1:12" ht="20.100000000000001" customHeight="1" x14ac:dyDescent="0.3">
      <c r="A22" s="354" t="s">
        <v>194</v>
      </c>
      <c r="B22" s="355"/>
      <c r="C22" s="355"/>
      <c r="D22" s="355"/>
      <c r="E22" s="356"/>
      <c r="F22" s="53"/>
      <c r="G22" s="53"/>
      <c r="H22" s="53"/>
      <c r="I22" s="53"/>
      <c r="J22" s="11"/>
      <c r="K22" s="46"/>
      <c r="L22" s="292"/>
    </row>
    <row r="23" spans="1:12" ht="20.100000000000001" customHeight="1" x14ac:dyDescent="0.3">
      <c r="K23" s="57"/>
      <c r="L23" s="57"/>
    </row>
    <row r="24" spans="1:12" ht="15.75" customHeight="1" x14ac:dyDescent="0.3">
      <c r="I24" s="58"/>
      <c r="J24" s="59"/>
      <c r="K24" s="58" t="s">
        <v>53</v>
      </c>
      <c r="L24" s="55">
        <f>SUM(L15:L22)</f>
        <v>0</v>
      </c>
    </row>
    <row r="25" spans="1:12" ht="18.75" customHeight="1" x14ac:dyDescent="0.3">
      <c r="K25" s="58" t="s">
        <v>63</v>
      </c>
      <c r="L25" s="59"/>
    </row>
    <row r="26" spans="1:12" ht="18.75" customHeight="1" thickBot="1" x14ac:dyDescent="0.35">
      <c r="F26" s="60"/>
      <c r="I26" s="58"/>
      <c r="J26" s="61"/>
    </row>
    <row r="27" spans="1:12" ht="21.75" customHeight="1" thickBot="1" x14ac:dyDescent="0.35">
      <c r="H27" s="62"/>
      <c r="I27" s="63" t="s">
        <v>55</v>
      </c>
      <c r="J27" s="64"/>
      <c r="K27" s="65"/>
      <c r="L27" s="66">
        <f>ROUND(L24/8,3)</f>
        <v>0</v>
      </c>
    </row>
    <row r="28" spans="1:12" ht="18" customHeight="1" x14ac:dyDescent="0.3">
      <c r="F28" s="67"/>
      <c r="H28" s="62"/>
      <c r="I28" s="62"/>
      <c r="J28" s="68"/>
      <c r="K28" s="58"/>
      <c r="L28" s="69"/>
    </row>
    <row r="29" spans="1:12" ht="18" customHeight="1" x14ac:dyDescent="0.3">
      <c r="F29" s="67"/>
      <c r="H29" s="62"/>
      <c r="I29" s="62"/>
      <c r="J29" s="68"/>
      <c r="K29" s="58"/>
      <c r="L29" s="69"/>
    </row>
    <row r="30" spans="1:12" ht="18" customHeight="1" x14ac:dyDescent="0.3">
      <c r="F30" s="67"/>
      <c r="H30" s="62"/>
      <c r="I30" s="62"/>
      <c r="J30" s="68"/>
      <c r="K30" s="58"/>
      <c r="L30" s="69"/>
    </row>
    <row r="31" spans="1:12" ht="18" customHeight="1" x14ac:dyDescent="0.3">
      <c r="F31" s="67"/>
      <c r="H31" s="62"/>
      <c r="I31" s="62"/>
      <c r="J31" s="68"/>
      <c r="K31" s="58"/>
      <c r="L31" s="69"/>
    </row>
    <row r="32" spans="1:12" ht="18" customHeight="1" x14ac:dyDescent="0.3">
      <c r="A32" s="2" t="s">
        <v>43</v>
      </c>
      <c r="B32" s="49"/>
      <c r="C32" s="49"/>
      <c r="D32" s="49"/>
      <c r="E32" s="49"/>
      <c r="F32" s="67"/>
      <c r="H32" s="2" t="s">
        <v>58</v>
      </c>
      <c r="I32" s="2"/>
      <c r="J32" s="2"/>
      <c r="K32" s="2"/>
      <c r="L32" s="2"/>
    </row>
    <row r="33" spans="6:12" ht="18" customHeight="1" x14ac:dyDescent="0.3">
      <c r="F33" s="67"/>
      <c r="H33" s="62"/>
      <c r="I33" s="62"/>
      <c r="J33" s="68"/>
      <c r="K33" s="58"/>
      <c r="L33" s="6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64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4" t="s">
        <v>171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8"/>
      <c r="D5" s="338"/>
      <c r="E5" s="338"/>
      <c r="F5" s="338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8"/>
      <c r="D6" s="338"/>
      <c r="E6" s="338"/>
      <c r="F6" s="338"/>
      <c r="K6" s="50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7"/>
      <c r="D8" s="357"/>
      <c r="E8" s="357"/>
      <c r="F8" s="357"/>
    </row>
    <row r="9" spans="1:12" ht="17.100000000000001" customHeight="1" x14ac:dyDescent="0.3">
      <c r="A9" s="11" t="s">
        <v>8</v>
      </c>
      <c r="B9" s="11"/>
      <c r="C9" s="338"/>
      <c r="D9" s="338"/>
      <c r="E9" s="338"/>
      <c r="F9" s="338"/>
    </row>
    <row r="10" spans="1:12" ht="17.100000000000001" customHeight="1" x14ac:dyDescent="0.3">
      <c r="A10" s="11" t="s">
        <v>9</v>
      </c>
      <c r="B10" s="11"/>
      <c r="C10" s="338"/>
      <c r="D10" s="338"/>
      <c r="E10" s="338"/>
      <c r="F10" s="338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120"/>
      <c r="B14" s="11"/>
      <c r="C14" s="121"/>
      <c r="D14" s="54"/>
      <c r="E14" s="128" t="s">
        <v>41</v>
      </c>
      <c r="F14" s="53"/>
      <c r="G14" s="53"/>
      <c r="H14" s="11"/>
      <c r="I14" s="53"/>
      <c r="J14" s="11"/>
      <c r="K14" s="54"/>
      <c r="L14" s="55" t="s">
        <v>47</v>
      </c>
    </row>
    <row r="15" spans="1:12" ht="19.5" customHeight="1" x14ac:dyDescent="0.3">
      <c r="A15" s="248" t="s">
        <v>48</v>
      </c>
      <c r="B15" s="109"/>
      <c r="C15" s="128"/>
      <c r="D15" s="122"/>
      <c r="E15" s="53"/>
      <c r="F15" s="53"/>
      <c r="G15" s="53"/>
      <c r="H15" s="11"/>
      <c r="I15" s="53"/>
      <c r="J15" s="11"/>
      <c r="K15" s="56"/>
      <c r="L15" s="292"/>
    </row>
    <row r="16" spans="1:12" ht="19.5" customHeight="1" x14ac:dyDescent="0.3">
      <c r="A16" s="245" t="s">
        <v>50</v>
      </c>
      <c r="B16" s="246"/>
      <c r="C16" s="128"/>
      <c r="D16" s="122"/>
      <c r="E16" s="53"/>
      <c r="F16" s="53"/>
      <c r="G16" s="53"/>
      <c r="H16" s="11"/>
      <c r="I16" s="53"/>
      <c r="J16" s="11"/>
      <c r="K16" s="46"/>
      <c r="L16" s="292"/>
    </row>
    <row r="17" spans="1:12" ht="19.5" customHeight="1" x14ac:dyDescent="0.3">
      <c r="A17" s="248" t="s">
        <v>60</v>
      </c>
      <c r="B17" s="109"/>
      <c r="C17" s="128"/>
      <c r="D17" s="122"/>
      <c r="E17" s="53"/>
      <c r="F17" s="53"/>
      <c r="G17" s="53"/>
      <c r="H17" s="11"/>
      <c r="I17" s="53"/>
      <c r="J17" s="11"/>
      <c r="K17" s="46"/>
      <c r="L17" s="292"/>
    </row>
    <row r="18" spans="1:12" ht="19.5" customHeight="1" x14ac:dyDescent="0.3">
      <c r="A18" s="248" t="s">
        <v>61</v>
      </c>
      <c r="B18" s="109"/>
      <c r="C18" s="128"/>
      <c r="D18" s="122"/>
      <c r="E18" s="53"/>
      <c r="F18" s="53"/>
      <c r="G18" s="53"/>
      <c r="H18" s="11"/>
      <c r="I18" s="53"/>
      <c r="J18" s="11"/>
      <c r="K18" s="46"/>
      <c r="L18" s="292"/>
    </row>
    <row r="19" spans="1:12" ht="19.5" customHeight="1" x14ac:dyDescent="0.3">
      <c r="A19" s="248" t="s">
        <v>62</v>
      </c>
      <c r="B19" s="109"/>
      <c r="C19" s="128"/>
      <c r="D19" s="122"/>
      <c r="E19" s="53"/>
      <c r="F19" s="53"/>
      <c r="G19" s="53"/>
      <c r="H19" s="11"/>
      <c r="I19" s="53"/>
      <c r="J19" s="11"/>
      <c r="K19" s="46"/>
      <c r="L19" s="292"/>
    </row>
    <row r="20" spans="1:12" ht="19.5" customHeight="1" x14ac:dyDescent="0.3">
      <c r="A20" s="248" t="s">
        <v>51</v>
      </c>
      <c r="B20" s="109"/>
      <c r="C20" s="128"/>
      <c r="D20" s="122"/>
      <c r="E20" s="53"/>
      <c r="F20" s="53"/>
      <c r="G20" s="53"/>
      <c r="H20" s="11"/>
      <c r="I20" s="53"/>
      <c r="J20" s="11"/>
      <c r="K20" s="46"/>
      <c r="L20" s="292"/>
    </row>
    <row r="21" spans="1:12" ht="19.5" customHeight="1" x14ac:dyDescent="0.3">
      <c r="A21" s="248" t="s">
        <v>65</v>
      </c>
      <c r="B21" s="109"/>
      <c r="C21" s="128"/>
      <c r="D21" s="122"/>
      <c r="E21" s="53"/>
      <c r="F21" s="53"/>
      <c r="G21" s="53"/>
      <c r="H21" s="11"/>
      <c r="I21" s="53"/>
      <c r="J21" s="11"/>
      <c r="K21" s="46"/>
      <c r="L21" s="292"/>
    </row>
    <row r="22" spans="1:12" ht="19.5" customHeight="1" x14ac:dyDescent="0.3">
      <c r="A22" s="248" t="s">
        <v>96</v>
      </c>
      <c r="B22" s="246"/>
      <c r="C22" s="246"/>
      <c r="D22" s="247"/>
      <c r="E22" s="53"/>
      <c r="F22" s="53"/>
      <c r="G22" s="53"/>
      <c r="H22" s="11"/>
      <c r="I22" s="53"/>
      <c r="J22" s="11"/>
      <c r="K22" s="46"/>
      <c r="L22" s="292"/>
    </row>
    <row r="23" spans="1:12" ht="20.100000000000001" customHeight="1" x14ac:dyDescent="0.3">
      <c r="K23" s="57"/>
      <c r="L23" s="57"/>
    </row>
    <row r="24" spans="1:12" ht="15.75" customHeight="1" x14ac:dyDescent="0.3">
      <c r="I24" s="58"/>
      <c r="J24" s="59"/>
      <c r="K24" s="58" t="s">
        <v>53</v>
      </c>
      <c r="L24" s="55">
        <f>SUM(L15:L22)</f>
        <v>0</v>
      </c>
    </row>
    <row r="25" spans="1:12" ht="18.75" customHeight="1" x14ac:dyDescent="0.3">
      <c r="K25" s="58" t="s">
        <v>63</v>
      </c>
      <c r="L25" s="59"/>
    </row>
    <row r="26" spans="1:12" ht="18.75" customHeight="1" thickBot="1" x14ac:dyDescent="0.35">
      <c r="F26" s="60"/>
      <c r="I26" s="58"/>
      <c r="J26" s="61"/>
    </row>
    <row r="27" spans="1:12" ht="21.75" customHeight="1" thickBot="1" x14ac:dyDescent="0.35">
      <c r="H27" s="62"/>
      <c r="I27" s="63" t="s">
        <v>55</v>
      </c>
      <c r="J27" s="64"/>
      <c r="K27" s="65"/>
      <c r="L27" s="66">
        <f>ROUND(L24/8,3)</f>
        <v>0</v>
      </c>
    </row>
    <row r="28" spans="1:12" ht="18" customHeight="1" x14ac:dyDescent="0.3">
      <c r="F28" s="67"/>
      <c r="H28" s="62"/>
      <c r="I28" s="62"/>
      <c r="J28" s="68"/>
      <c r="K28" s="58"/>
      <c r="L28" s="69"/>
    </row>
    <row r="29" spans="1:12" ht="18" customHeight="1" x14ac:dyDescent="0.3">
      <c r="F29" s="67"/>
      <c r="H29" s="62"/>
      <c r="I29" s="62"/>
      <c r="J29" s="68"/>
      <c r="K29" s="58"/>
      <c r="L29" s="69"/>
    </row>
    <row r="30" spans="1:12" ht="18" customHeight="1" x14ac:dyDescent="0.3">
      <c r="F30" s="67"/>
      <c r="H30" s="62"/>
      <c r="I30" s="62"/>
      <c r="J30" s="68"/>
      <c r="K30" s="58"/>
      <c r="L30" s="69"/>
    </row>
    <row r="31" spans="1:12" ht="18" customHeight="1" x14ac:dyDescent="0.3">
      <c r="F31" s="67"/>
      <c r="H31" s="62"/>
      <c r="I31" s="62"/>
      <c r="J31" s="68"/>
      <c r="K31" s="58"/>
      <c r="L31" s="69"/>
    </row>
    <row r="32" spans="1:12" ht="18" customHeight="1" x14ac:dyDescent="0.3">
      <c r="A32" s="2" t="s">
        <v>43</v>
      </c>
      <c r="B32" s="49"/>
      <c r="C32" s="49"/>
      <c r="D32" s="49"/>
      <c r="E32" s="49"/>
      <c r="F32" s="67"/>
      <c r="H32" s="2" t="s">
        <v>58</v>
      </c>
      <c r="I32" s="2"/>
      <c r="J32" s="2"/>
      <c r="K32" s="2"/>
      <c r="L32" s="2"/>
    </row>
    <row r="33" spans="6:12" ht="18" customHeight="1" x14ac:dyDescent="0.3">
      <c r="F33" s="67"/>
      <c r="H33" s="62"/>
      <c r="I33" s="62"/>
      <c r="J33" s="68"/>
      <c r="K33" s="58"/>
      <c r="L33" s="6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21" zoomScaleNormal="100" workbookViewId="0">
      <selection activeCell="H27" sqref="H27"/>
    </sheetView>
  </sheetViews>
  <sheetFormatPr defaultColWidth="9.1328125" defaultRowHeight="12.4" x14ac:dyDescent="0.3"/>
  <cols>
    <col min="1" max="1" width="5.73046875" style="136" customWidth="1"/>
    <col min="2" max="2" width="9.1328125" style="136"/>
    <col min="3" max="3" width="12.59765625" style="136" bestFit="1" customWidth="1"/>
    <col min="4" max="4" width="2.73046875" style="136" customWidth="1"/>
    <col min="5" max="6" width="7.265625" style="136" customWidth="1"/>
    <col min="7" max="7" width="9.265625" style="136" customWidth="1"/>
    <col min="8" max="8" width="7" style="136" customWidth="1"/>
    <col min="9" max="9" width="7.265625" style="136" customWidth="1"/>
    <col min="10" max="10" width="4.73046875" style="136" customWidth="1"/>
    <col min="11" max="11" width="10.265625" style="136" customWidth="1"/>
    <col min="12" max="12" width="10.73046875" style="136" customWidth="1"/>
    <col min="13" max="16384" width="9.1328125" style="136"/>
  </cols>
  <sheetData>
    <row r="1" spans="1:12" ht="6" customHeight="1" thickBot="1" x14ac:dyDescent="0.35"/>
    <row r="2" spans="1:12" ht="22.5" customHeight="1" thickBot="1" x14ac:dyDescent="0.4">
      <c r="A2" s="177" t="s">
        <v>178</v>
      </c>
      <c r="H2" s="178"/>
      <c r="I2" s="179" t="s">
        <v>95</v>
      </c>
      <c r="J2" s="180"/>
      <c r="K2" s="181"/>
      <c r="L2" s="181"/>
    </row>
    <row r="3" spans="1:12" ht="24" customHeight="1" thickBot="1" x14ac:dyDescent="0.35">
      <c r="A3" s="182" t="s">
        <v>66</v>
      </c>
      <c r="H3" s="178"/>
      <c r="I3" s="179" t="s">
        <v>94</v>
      </c>
      <c r="J3" s="180"/>
      <c r="K3" s="181"/>
      <c r="L3" s="181"/>
    </row>
    <row r="4" spans="1:12" ht="24" customHeight="1" thickBot="1" x14ac:dyDescent="0.35">
      <c r="A4" s="183" t="s">
        <v>6</v>
      </c>
      <c r="B4" s="183"/>
      <c r="C4" s="286"/>
      <c r="D4" s="184"/>
      <c r="E4" s="184"/>
      <c r="F4" s="184"/>
      <c r="H4" s="178"/>
      <c r="I4" s="179" t="s">
        <v>12</v>
      </c>
      <c r="J4" s="180"/>
      <c r="K4" s="181"/>
      <c r="L4" s="181"/>
    </row>
    <row r="5" spans="1:12" ht="24" customHeight="1" thickBot="1" x14ac:dyDescent="0.35">
      <c r="A5" s="159" t="s">
        <v>7</v>
      </c>
      <c r="B5" s="159"/>
      <c r="C5" s="353"/>
      <c r="D5" s="353"/>
      <c r="E5" s="353"/>
      <c r="F5" s="353"/>
      <c r="H5" s="178"/>
      <c r="I5" s="179" t="s">
        <v>13</v>
      </c>
      <c r="J5" s="185"/>
      <c r="K5" s="181"/>
      <c r="L5" s="181"/>
    </row>
    <row r="6" spans="1:12" ht="19.5" customHeight="1" thickBot="1" x14ac:dyDescent="0.35">
      <c r="A6" s="159" t="s">
        <v>10</v>
      </c>
      <c r="B6" s="159"/>
      <c r="C6" s="353"/>
      <c r="D6" s="353"/>
      <c r="E6" s="353"/>
      <c r="F6" s="353"/>
      <c r="K6" s="50"/>
    </row>
    <row r="7" spans="1:12" ht="17.100000000000001" customHeight="1" thickBot="1" x14ac:dyDescent="0.35">
      <c r="A7" s="159" t="s">
        <v>46</v>
      </c>
      <c r="B7" s="159"/>
      <c r="C7" s="288"/>
      <c r="D7" s="288"/>
      <c r="E7" s="288"/>
      <c r="F7" s="288"/>
      <c r="J7" s="186" t="s">
        <v>11</v>
      </c>
      <c r="K7" s="51"/>
      <c r="L7" s="187"/>
    </row>
    <row r="8" spans="1:12" ht="17.100000000000001" customHeight="1" x14ac:dyDescent="0.3">
      <c r="A8" s="183" t="s">
        <v>0</v>
      </c>
      <c r="B8" s="183"/>
      <c r="C8" s="358"/>
      <c r="D8" s="358"/>
      <c r="E8" s="358"/>
      <c r="F8" s="358"/>
    </row>
    <row r="9" spans="1:12" ht="17.100000000000001" customHeight="1" x14ac:dyDescent="0.3">
      <c r="A9" s="159" t="s">
        <v>8</v>
      </c>
      <c r="B9" s="159"/>
      <c r="C9" s="353"/>
      <c r="D9" s="353"/>
      <c r="E9" s="353"/>
      <c r="F9" s="353"/>
    </row>
    <row r="10" spans="1:12" ht="17.100000000000001" customHeight="1" x14ac:dyDescent="0.3">
      <c r="A10" s="159" t="s">
        <v>9</v>
      </c>
      <c r="B10" s="159"/>
      <c r="C10" s="353"/>
      <c r="D10" s="353"/>
      <c r="E10" s="353"/>
      <c r="F10" s="353"/>
    </row>
    <row r="11" spans="1:12" ht="33.75" customHeight="1" x14ac:dyDescent="0.3"/>
    <row r="12" spans="1:12" ht="17.100000000000001" customHeight="1" x14ac:dyDescent="0.3">
      <c r="A12" s="188" t="s">
        <v>67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90"/>
      <c r="L12" s="191"/>
    </row>
    <row r="13" spans="1:12" ht="18" customHeight="1" x14ac:dyDescent="0.3">
      <c r="A13" s="192"/>
      <c r="K13" s="138"/>
      <c r="L13" s="193"/>
    </row>
    <row r="14" spans="1:12" ht="39" customHeight="1" x14ac:dyDescent="0.3">
      <c r="A14" s="192"/>
      <c r="L14" s="194"/>
    </row>
    <row r="15" spans="1:12" ht="18" customHeight="1" x14ac:dyDescent="0.3">
      <c r="A15" s="195" t="s">
        <v>39</v>
      </c>
      <c r="B15" s="196"/>
      <c r="C15" s="195"/>
      <c r="D15" s="159"/>
      <c r="E15" s="159"/>
      <c r="F15" s="159"/>
      <c r="G15" s="159"/>
      <c r="H15" s="159"/>
      <c r="I15" s="159"/>
      <c r="J15" s="159"/>
      <c r="K15" s="197"/>
      <c r="L15" s="198"/>
    </row>
    <row r="16" spans="1:12" ht="19.5" customHeight="1" thickBot="1" x14ac:dyDescent="0.4">
      <c r="A16" s="177" t="s">
        <v>68</v>
      </c>
    </row>
    <row r="17" spans="1:12" ht="15" customHeight="1" thickBot="1" x14ac:dyDescent="0.35">
      <c r="H17" s="199"/>
      <c r="I17" s="166"/>
      <c r="K17" s="200" t="s">
        <v>69</v>
      </c>
    </row>
    <row r="18" spans="1:12" ht="15" customHeight="1" x14ac:dyDescent="0.3">
      <c r="K18" s="50"/>
    </row>
    <row r="19" spans="1:12" ht="15" customHeight="1" x14ac:dyDescent="0.3">
      <c r="K19" s="50"/>
    </row>
    <row r="20" spans="1:12" ht="15" customHeight="1" x14ac:dyDescent="0.3">
      <c r="K20" s="50"/>
    </row>
    <row r="21" spans="1:12" ht="15" customHeight="1" x14ac:dyDescent="0.3">
      <c r="K21" s="50"/>
    </row>
    <row r="23" spans="1:12" ht="21" customHeight="1" x14ac:dyDescent="0.35">
      <c r="G23" s="201"/>
      <c r="J23" s="202"/>
      <c r="K23" s="113"/>
      <c r="L23" s="203"/>
    </row>
    <row r="24" spans="1:12" ht="23.25" customHeight="1" x14ac:dyDescent="0.3">
      <c r="A24" s="182" t="s">
        <v>70</v>
      </c>
    </row>
    <row r="25" spans="1:12" s="5" customFormat="1" ht="13.5" customHeight="1" x14ac:dyDescent="0.3">
      <c r="B25" s="105" t="s">
        <v>79</v>
      </c>
      <c r="H25" s="50"/>
      <c r="I25" s="72"/>
      <c r="J25" s="106"/>
      <c r="K25" s="107"/>
    </row>
    <row r="26" spans="1:12" ht="15" customHeight="1" x14ac:dyDescent="0.3">
      <c r="B26" s="204" t="s">
        <v>71</v>
      </c>
      <c r="C26" s="205"/>
      <c r="D26" s="206"/>
      <c r="E26" s="293">
        <v>0</v>
      </c>
      <c r="F26" s="204" t="s">
        <v>72</v>
      </c>
      <c r="G26" s="206"/>
      <c r="H26" s="294">
        <v>0</v>
      </c>
      <c r="I26" s="115" t="str">
        <f>IFERROR(ROUND(E26/H26,3),"")</f>
        <v/>
      </c>
      <c r="J26" s="116"/>
      <c r="K26" s="310" t="str">
        <f>IFERROR((10-I26),"")</f>
        <v/>
      </c>
    </row>
    <row r="27" spans="1:12" ht="8.25" customHeight="1" x14ac:dyDescent="0.3">
      <c r="H27" s="50"/>
      <c r="I27" s="207"/>
      <c r="J27" s="106"/>
      <c r="K27" s="107"/>
    </row>
    <row r="28" spans="1:12" ht="12" customHeight="1" x14ac:dyDescent="0.3">
      <c r="I28" s="207"/>
      <c r="J28" s="106"/>
    </row>
    <row r="29" spans="1:12" ht="15" customHeight="1" x14ac:dyDescent="0.3">
      <c r="D29" s="208" t="s">
        <v>39</v>
      </c>
      <c r="E29" s="159"/>
      <c r="F29" s="209"/>
      <c r="G29" s="205"/>
      <c r="H29" s="205"/>
      <c r="I29" s="210"/>
      <c r="J29" s="118"/>
      <c r="K29" s="296">
        <v>0</v>
      </c>
    </row>
    <row r="30" spans="1:12" ht="7.5" customHeight="1" thickBot="1" x14ac:dyDescent="0.35">
      <c r="L30" s="50"/>
    </row>
    <row r="31" spans="1:12" ht="20.25" customHeight="1" thickBot="1" x14ac:dyDescent="0.35">
      <c r="G31" s="211" t="s">
        <v>73</v>
      </c>
      <c r="H31" s="180"/>
      <c r="I31" s="180"/>
      <c r="J31" s="212"/>
      <c r="K31" s="119" t="str">
        <f>IFERROR(K26-K29,"")</f>
        <v/>
      </c>
      <c r="L31" s="203">
        <v>1</v>
      </c>
    </row>
    <row r="32" spans="1:12" ht="11.25" customHeight="1" thickBot="1" x14ac:dyDescent="0.35"/>
    <row r="33" spans="1:12" ht="20.25" customHeight="1" thickBot="1" x14ac:dyDescent="0.35">
      <c r="I33" s="186" t="s">
        <v>74</v>
      </c>
      <c r="J33" s="213"/>
      <c r="K33" s="213"/>
      <c r="L33" s="214" t="str">
        <f>IFERROR(K31,"")</f>
        <v/>
      </c>
    </row>
    <row r="35" spans="1:12" ht="55.5" customHeight="1" x14ac:dyDescent="0.3">
      <c r="E35" s="215"/>
      <c r="F35" s="215"/>
      <c r="G35" s="215"/>
    </row>
    <row r="37" spans="1:12" x14ac:dyDescent="0.3">
      <c r="A37" s="183" t="s">
        <v>43</v>
      </c>
      <c r="B37" s="216"/>
      <c r="C37" s="216"/>
      <c r="D37" s="216"/>
      <c r="E37" s="216"/>
      <c r="H37" s="183" t="s">
        <v>58</v>
      </c>
      <c r="I37" s="183"/>
      <c r="J37" s="183"/>
      <c r="K37" s="183"/>
      <c r="L37" s="183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zoomScaleNormal="100" workbookViewId="0">
      <selection activeCell="G7" sqref="G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70" t="s">
        <v>176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6" t="s">
        <v>66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8"/>
      <c r="D5" s="338"/>
      <c r="E5" s="338"/>
      <c r="F5" s="338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8"/>
      <c r="D6" s="338"/>
      <c r="E6" s="338"/>
      <c r="F6" s="338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7"/>
      <c r="D8" s="357"/>
      <c r="E8" s="357"/>
      <c r="F8" s="357"/>
    </row>
    <row r="9" spans="1:12" ht="17.100000000000001" customHeight="1" x14ac:dyDescent="0.3">
      <c r="A9" s="11" t="s">
        <v>8</v>
      </c>
      <c r="B9" s="11"/>
      <c r="C9" s="338"/>
      <c r="D9" s="338"/>
      <c r="E9" s="338"/>
      <c r="F9" s="338"/>
    </row>
    <row r="10" spans="1:12" ht="17.100000000000001" customHeight="1" x14ac:dyDescent="0.3">
      <c r="A10" s="11" t="s">
        <v>9</v>
      </c>
      <c r="B10" s="11"/>
      <c r="C10" s="338"/>
      <c r="D10" s="338"/>
      <c r="E10" s="338"/>
      <c r="F10" s="338"/>
    </row>
    <row r="11" spans="1:12" ht="51.75" customHeight="1" x14ac:dyDescent="0.3"/>
    <row r="12" spans="1:12" ht="17.100000000000001" customHeight="1" x14ac:dyDescent="0.3">
      <c r="A12" s="84" t="s">
        <v>67</v>
      </c>
      <c r="B12" s="85"/>
      <c r="C12" s="85"/>
      <c r="D12" s="85"/>
      <c r="E12" s="85"/>
      <c r="F12" s="85"/>
      <c r="G12" s="85"/>
      <c r="H12" s="85"/>
      <c r="I12" s="85"/>
      <c r="J12" s="85"/>
      <c r="K12" s="86"/>
      <c r="L12" s="87"/>
    </row>
    <row r="13" spans="1:12" ht="18" customHeight="1" x14ac:dyDescent="0.3">
      <c r="A13" s="88"/>
      <c r="K13" s="82"/>
      <c r="L13" s="89"/>
    </row>
    <row r="14" spans="1:12" ht="39" customHeight="1" x14ac:dyDescent="0.3">
      <c r="A14" s="88"/>
      <c r="L14" s="90"/>
    </row>
    <row r="15" spans="1:12" s="1" customFormat="1" ht="18" customHeight="1" x14ac:dyDescent="0.3">
      <c r="A15" s="52" t="s">
        <v>39</v>
      </c>
      <c r="B15" s="54"/>
      <c r="C15" s="52"/>
      <c r="D15" s="11"/>
      <c r="E15" s="11"/>
      <c r="F15" s="11"/>
      <c r="G15" s="11"/>
      <c r="H15" s="11"/>
      <c r="I15" s="11"/>
      <c r="J15" s="11"/>
      <c r="K15" s="130"/>
      <c r="L15" s="131"/>
    </row>
    <row r="16" spans="1:12" ht="19.5" customHeight="1" x14ac:dyDescent="0.35">
      <c r="A16" s="70" t="s">
        <v>68</v>
      </c>
    </row>
    <row r="17" spans="1:12" ht="15" customHeight="1" x14ac:dyDescent="0.3">
      <c r="G17" s="90"/>
      <c r="H17" s="91" t="s">
        <v>75</v>
      </c>
      <c r="I17" s="92"/>
      <c r="K17" s="93" t="s">
        <v>47</v>
      </c>
    </row>
    <row r="18" spans="1:12" ht="15" customHeight="1" x14ac:dyDescent="0.3">
      <c r="B18" s="94" t="s">
        <v>76</v>
      </c>
      <c r="C18" s="74"/>
      <c r="D18" s="75"/>
      <c r="E18" s="295">
        <v>0</v>
      </c>
      <c r="F18" s="95">
        <v>1.3</v>
      </c>
      <c r="G18" s="96"/>
      <c r="H18" s="93">
        <f>IF(E18&gt;9,10,E18)</f>
        <v>0</v>
      </c>
      <c r="I18" s="88"/>
      <c r="K18" s="97">
        <f>F18*H18</f>
        <v>0</v>
      </c>
    </row>
    <row r="19" spans="1:12" ht="15" customHeight="1" x14ac:dyDescent="0.3">
      <c r="B19" s="94" t="s">
        <v>144</v>
      </c>
      <c r="C19" s="74"/>
      <c r="D19" s="75"/>
      <c r="E19" s="295">
        <v>0</v>
      </c>
      <c r="F19" s="95">
        <v>0.9</v>
      </c>
      <c r="G19" s="96"/>
      <c r="H19" s="93">
        <f>IF(SUM(E18:E19)&gt;9,10-H18,E19)</f>
        <v>0</v>
      </c>
      <c r="I19" s="88"/>
      <c r="K19" s="97">
        <f>F19*H19</f>
        <v>0</v>
      </c>
    </row>
    <row r="20" spans="1:12" ht="15" customHeight="1" x14ac:dyDescent="0.3">
      <c r="B20" s="94" t="s">
        <v>201</v>
      </c>
      <c r="C20" s="74"/>
      <c r="D20" s="75"/>
      <c r="E20" s="295">
        <v>0</v>
      </c>
      <c r="F20" s="95">
        <v>0.4</v>
      </c>
      <c r="G20" s="96"/>
      <c r="H20" s="93">
        <f>IF(SUM(E18:E20)&gt;9,IF(10-SUM(H18:H19)&gt;0,10-SUM(H18:H19),0),E20)</f>
        <v>0</v>
      </c>
      <c r="I20" s="88"/>
      <c r="K20" s="97">
        <f>F20*H20</f>
        <v>0</v>
      </c>
    </row>
    <row r="21" spans="1:12" ht="15" customHeight="1" x14ac:dyDescent="0.3">
      <c r="B21" s="94" t="s">
        <v>145</v>
      </c>
      <c r="C21" s="74"/>
      <c r="D21" s="75"/>
      <c r="E21" s="295">
        <v>0</v>
      </c>
      <c r="F21" s="132" t="s">
        <v>97</v>
      </c>
      <c r="G21" s="96"/>
      <c r="H21" s="93"/>
      <c r="I21" s="88"/>
      <c r="K21" s="97">
        <f>F21*H21</f>
        <v>0</v>
      </c>
    </row>
    <row r="22" spans="1:12" ht="12.75" thickBot="1" x14ac:dyDescent="0.35">
      <c r="B22" s="98" t="s">
        <v>77</v>
      </c>
      <c r="C22" s="99"/>
      <c r="D22" s="99"/>
      <c r="E22" s="100">
        <f>SUM(E18:E21)</f>
        <v>0</v>
      </c>
    </row>
    <row r="23" spans="1:12" ht="21" customHeight="1" thickBot="1" x14ac:dyDescent="0.4">
      <c r="G23" s="101" t="s">
        <v>78</v>
      </c>
      <c r="H23" s="44"/>
      <c r="I23" s="44"/>
      <c r="J23" s="102"/>
      <c r="K23" s="103">
        <f>IF(SUM(K18:K21)&gt;10,10,SUM(K18:K21))</f>
        <v>0</v>
      </c>
      <c r="L23" s="104">
        <v>0.3</v>
      </c>
    </row>
    <row r="24" spans="1:12" ht="23.25" customHeight="1" x14ac:dyDescent="0.3">
      <c r="A24" s="6" t="s">
        <v>70</v>
      </c>
    </row>
    <row r="25" spans="1:12" ht="13.5" customHeight="1" x14ac:dyDescent="0.3">
      <c r="B25" s="105" t="s">
        <v>79</v>
      </c>
      <c r="H25" s="50"/>
      <c r="I25" s="72"/>
      <c r="J25" s="106"/>
      <c r="K25" s="107"/>
    </row>
    <row r="26" spans="1:12" s="1" customFormat="1" ht="15" customHeight="1" x14ac:dyDescent="0.3">
      <c r="B26" s="126" t="s">
        <v>71</v>
      </c>
      <c r="C26" s="45"/>
      <c r="D26" s="127"/>
      <c r="E26" s="293">
        <v>0</v>
      </c>
      <c r="F26" s="126" t="s">
        <v>72</v>
      </c>
      <c r="G26" s="127"/>
      <c r="H26" s="114">
        <f>E22</f>
        <v>0</v>
      </c>
      <c r="I26" s="115" t="str">
        <f>IFERROR(ROUND(E26/H26,3),"-")</f>
        <v>-</v>
      </c>
      <c r="J26" s="116"/>
      <c r="K26" s="117">
        <f>IFERROR((10-I26),0)</f>
        <v>0</v>
      </c>
    </row>
    <row r="27" spans="1:12" ht="8.25" customHeight="1" x14ac:dyDescent="0.3">
      <c r="H27" s="50"/>
      <c r="I27" s="72"/>
      <c r="J27" s="106"/>
      <c r="K27" s="107"/>
    </row>
    <row r="28" spans="1:12" ht="12" customHeight="1" x14ac:dyDescent="0.3">
      <c r="I28" s="72"/>
      <c r="J28" s="106"/>
    </row>
    <row r="29" spans="1:12" ht="15" customHeight="1" x14ac:dyDescent="0.3">
      <c r="E29" s="108" t="s">
        <v>39</v>
      </c>
      <c r="F29" s="11"/>
      <c r="G29" s="45"/>
      <c r="H29" s="45"/>
      <c r="I29" s="109"/>
      <c r="J29" s="110"/>
      <c r="K29" s="296">
        <v>0</v>
      </c>
    </row>
    <row r="30" spans="1:12" ht="7.5" customHeight="1" thickBot="1" x14ac:dyDescent="0.35">
      <c r="L30" s="50"/>
    </row>
    <row r="31" spans="1:12" ht="20.25" customHeight="1" thickBot="1" x14ac:dyDescent="0.35">
      <c r="G31" s="111" t="s">
        <v>73</v>
      </c>
      <c r="H31" s="44"/>
      <c r="I31" s="44"/>
      <c r="J31" s="112"/>
      <c r="K31" s="103">
        <f>K26-K29</f>
        <v>0</v>
      </c>
      <c r="L31" s="104">
        <v>0.7</v>
      </c>
    </row>
    <row r="32" spans="1:12" ht="11.25" customHeight="1" thickBot="1" x14ac:dyDescent="0.35"/>
    <row r="33" spans="1:12" ht="20.25" customHeight="1" thickBot="1" x14ac:dyDescent="0.35">
      <c r="I33" s="48" t="s">
        <v>74</v>
      </c>
      <c r="J33" s="43"/>
      <c r="K33" s="43"/>
      <c r="L33" s="77">
        <f>ROUND(K23*0.3 + K31*0.7,3)</f>
        <v>0</v>
      </c>
    </row>
    <row r="35" spans="1:12" ht="31.5" customHeight="1" x14ac:dyDescent="0.3"/>
    <row r="37" spans="1:12" x14ac:dyDescent="0.3">
      <c r="A37" s="7" t="s">
        <v>43</v>
      </c>
      <c r="B37" s="78"/>
      <c r="C37" s="78"/>
      <c r="D37" s="78"/>
      <c r="E37" s="78"/>
      <c r="H37" s="7" t="s">
        <v>58</v>
      </c>
      <c r="I37" s="7"/>
      <c r="J37" s="7"/>
      <c r="K37" s="7"/>
      <c r="L37" s="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topLeftCell="A9" zoomScaleNormal="100" workbookViewId="0">
      <selection activeCell="H40" sqref="H40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70" t="s">
        <v>177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6" t="s">
        <v>66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8"/>
      <c r="D5" s="338"/>
      <c r="E5" s="338"/>
      <c r="F5" s="338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8"/>
      <c r="D6" s="338"/>
      <c r="E6" s="338"/>
      <c r="F6" s="338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7"/>
      <c r="D8" s="357"/>
      <c r="E8" s="357"/>
      <c r="F8" s="357"/>
    </row>
    <row r="9" spans="1:12" ht="17.100000000000001" customHeight="1" x14ac:dyDescent="0.3">
      <c r="A9" s="11" t="s">
        <v>8</v>
      </c>
      <c r="B9" s="11"/>
      <c r="C9" s="338"/>
      <c r="D9" s="338"/>
      <c r="E9" s="338"/>
      <c r="F9" s="338"/>
    </row>
    <row r="10" spans="1:12" ht="17.100000000000001" customHeight="1" x14ac:dyDescent="0.3">
      <c r="A10" s="11" t="s">
        <v>9</v>
      </c>
      <c r="B10" s="11"/>
      <c r="C10" s="338"/>
      <c r="D10" s="338"/>
      <c r="E10" s="338"/>
      <c r="F10" s="338"/>
    </row>
    <row r="11" spans="1:12" ht="51.75" customHeight="1" x14ac:dyDescent="0.3"/>
    <row r="12" spans="1:12" ht="17.100000000000001" customHeight="1" x14ac:dyDescent="0.3">
      <c r="A12" s="84" t="s">
        <v>67</v>
      </c>
      <c r="B12" s="85"/>
      <c r="C12" s="85"/>
      <c r="D12" s="85"/>
      <c r="E12" s="85"/>
      <c r="F12" s="85"/>
      <c r="G12" s="85"/>
      <c r="H12" s="85"/>
      <c r="I12" s="85"/>
      <c r="J12" s="85"/>
      <c r="K12" s="86"/>
      <c r="L12" s="87"/>
    </row>
    <row r="13" spans="1:12" ht="18" customHeight="1" x14ac:dyDescent="0.3">
      <c r="A13" s="88"/>
      <c r="K13" s="82"/>
      <c r="L13" s="89"/>
    </row>
    <row r="14" spans="1:12" ht="39" customHeight="1" x14ac:dyDescent="0.3">
      <c r="A14" s="88"/>
      <c r="L14" s="90"/>
    </row>
    <row r="15" spans="1:12" s="1" customFormat="1" ht="18" customHeight="1" x14ac:dyDescent="0.3">
      <c r="A15" s="52" t="s">
        <v>39</v>
      </c>
      <c r="B15" s="54"/>
      <c r="C15" s="52"/>
      <c r="D15" s="11"/>
      <c r="E15" s="11"/>
      <c r="F15" s="11"/>
      <c r="G15" s="11"/>
      <c r="H15" s="11"/>
      <c r="I15" s="11"/>
      <c r="J15" s="11"/>
      <c r="K15" s="130"/>
      <c r="L15" s="131"/>
    </row>
    <row r="16" spans="1:12" ht="19.5" customHeight="1" x14ac:dyDescent="0.35">
      <c r="A16" s="70" t="s">
        <v>68</v>
      </c>
    </row>
    <row r="17" spans="1:12" ht="15" customHeight="1" x14ac:dyDescent="0.3">
      <c r="G17" s="90"/>
      <c r="H17" s="91" t="s">
        <v>75</v>
      </c>
      <c r="I17" s="92"/>
      <c r="K17" s="93" t="s">
        <v>47</v>
      </c>
    </row>
    <row r="18" spans="1:12" ht="15" customHeight="1" x14ac:dyDescent="0.3">
      <c r="B18" s="94" t="s">
        <v>76</v>
      </c>
      <c r="C18" s="74"/>
      <c r="D18" s="75"/>
      <c r="E18" s="295">
        <v>0</v>
      </c>
      <c r="F18" s="95">
        <v>1.3</v>
      </c>
      <c r="G18" s="96"/>
      <c r="H18" s="93">
        <f>IF(E18&gt;9,10,E18)</f>
        <v>0</v>
      </c>
      <c r="I18" s="88"/>
      <c r="K18" s="97">
        <f>F18*H18</f>
        <v>0</v>
      </c>
    </row>
    <row r="19" spans="1:12" ht="15" customHeight="1" x14ac:dyDescent="0.3">
      <c r="B19" s="94" t="s">
        <v>144</v>
      </c>
      <c r="C19" s="74"/>
      <c r="D19" s="75"/>
      <c r="E19" s="295">
        <v>0</v>
      </c>
      <c r="F19" s="95">
        <v>0.9</v>
      </c>
      <c r="G19" s="96"/>
      <c r="H19" s="93">
        <f>IF(SUM(E18:E19)&gt;9,10-H18,E19)</f>
        <v>0</v>
      </c>
      <c r="I19" s="88"/>
      <c r="K19" s="97">
        <f>F19*H19</f>
        <v>0</v>
      </c>
    </row>
    <row r="20" spans="1:12" ht="15" customHeight="1" x14ac:dyDescent="0.3">
      <c r="B20" s="94" t="s">
        <v>201</v>
      </c>
      <c r="C20" s="74"/>
      <c r="D20" s="75"/>
      <c r="E20" s="295">
        <v>0</v>
      </c>
      <c r="F20" s="95">
        <v>0.4</v>
      </c>
      <c r="G20" s="96"/>
      <c r="H20" s="93">
        <f>IF(SUM(E18:E20)&gt;9,IF(10-SUM(H18:H19)&gt;0,10-SUM(H18:H19),0),E20)</f>
        <v>0</v>
      </c>
      <c r="I20" s="88"/>
      <c r="K20" s="97">
        <f>F20*H20</f>
        <v>0</v>
      </c>
    </row>
    <row r="21" spans="1:12" ht="15" customHeight="1" x14ac:dyDescent="0.3">
      <c r="B21" s="94" t="s">
        <v>145</v>
      </c>
      <c r="C21" s="74"/>
      <c r="D21" s="75"/>
      <c r="E21" s="295"/>
      <c r="F21" s="132" t="s">
        <v>97</v>
      </c>
      <c r="G21" s="96"/>
      <c r="H21" s="93"/>
      <c r="I21" s="88"/>
      <c r="K21" s="97">
        <f>F21*H21</f>
        <v>0</v>
      </c>
    </row>
    <row r="22" spans="1:12" ht="12.75" thickBot="1" x14ac:dyDescent="0.35">
      <c r="B22" s="98" t="s">
        <v>77</v>
      </c>
      <c r="C22" s="99"/>
      <c r="D22" s="99"/>
      <c r="E22" s="100">
        <f>SUM(E18:E21)</f>
        <v>0</v>
      </c>
    </row>
    <row r="23" spans="1:12" ht="21" customHeight="1" thickBot="1" x14ac:dyDescent="0.4">
      <c r="G23" s="101" t="s">
        <v>78</v>
      </c>
      <c r="H23" s="44"/>
      <c r="I23" s="44"/>
      <c r="J23" s="102"/>
      <c r="K23" s="103">
        <f>IF(SUM(K18:K21)&gt;10,10,SUM(K18:K21))</f>
        <v>0</v>
      </c>
      <c r="L23" s="104">
        <v>0.3</v>
      </c>
    </row>
    <row r="24" spans="1:12" ht="23.25" customHeight="1" x14ac:dyDescent="0.3">
      <c r="A24" s="6" t="s">
        <v>70</v>
      </c>
    </row>
    <row r="25" spans="1:12" ht="13.5" customHeight="1" x14ac:dyDescent="0.3">
      <c r="B25" s="105" t="s">
        <v>79</v>
      </c>
      <c r="H25" s="50"/>
      <c r="I25" s="72"/>
      <c r="J25" s="106"/>
      <c r="K25" s="107"/>
    </row>
    <row r="26" spans="1:12" s="1" customFormat="1" ht="15" customHeight="1" x14ac:dyDescent="0.3">
      <c r="B26" s="126" t="s">
        <v>71</v>
      </c>
      <c r="C26" s="45"/>
      <c r="D26" s="127"/>
      <c r="E26" s="293">
        <v>0</v>
      </c>
      <c r="F26" s="126" t="s">
        <v>72</v>
      </c>
      <c r="G26" s="127"/>
      <c r="H26" s="114">
        <f>E22</f>
        <v>0</v>
      </c>
      <c r="I26" s="115" t="str">
        <f>IFERROR(ROUND(E26/H26,3),"")</f>
        <v/>
      </c>
      <c r="J26" s="116"/>
      <c r="K26" s="117" t="str">
        <f>IFERROR((10-I26),"")</f>
        <v/>
      </c>
    </row>
    <row r="27" spans="1:12" ht="8.25" customHeight="1" x14ac:dyDescent="0.3">
      <c r="H27" s="50"/>
      <c r="I27" s="72"/>
      <c r="J27" s="106"/>
      <c r="K27" s="107"/>
    </row>
    <row r="28" spans="1:12" ht="12" customHeight="1" x14ac:dyDescent="0.3">
      <c r="I28" s="72"/>
      <c r="J28" s="106"/>
    </row>
    <row r="29" spans="1:12" ht="15" customHeight="1" x14ac:dyDescent="0.3">
      <c r="E29" s="108" t="s">
        <v>39</v>
      </c>
      <c r="F29" s="11"/>
      <c r="G29" s="45"/>
      <c r="H29" s="45"/>
      <c r="I29" s="109"/>
      <c r="J29" s="110"/>
      <c r="K29" s="296">
        <v>0</v>
      </c>
    </row>
    <row r="30" spans="1:12" ht="7.5" customHeight="1" thickBot="1" x14ac:dyDescent="0.35">
      <c r="L30" s="50"/>
    </row>
    <row r="31" spans="1:12" ht="20.25" customHeight="1" thickBot="1" x14ac:dyDescent="0.35">
      <c r="G31" s="111" t="s">
        <v>73</v>
      </c>
      <c r="H31" s="44"/>
      <c r="I31" s="44"/>
      <c r="J31" s="112"/>
      <c r="K31" s="103" t="str">
        <f>IFERROR(K26-K29,"")</f>
        <v/>
      </c>
      <c r="L31" s="104">
        <v>0.7</v>
      </c>
    </row>
    <row r="32" spans="1:12" ht="11.25" customHeight="1" thickBot="1" x14ac:dyDescent="0.35"/>
    <row r="33" spans="1:12" ht="20.25" customHeight="1" thickBot="1" x14ac:dyDescent="0.35">
      <c r="I33" s="48" t="s">
        <v>74</v>
      </c>
      <c r="J33" s="43"/>
      <c r="K33" s="43"/>
      <c r="L33" s="77" t="str">
        <f>IFERROR(ROUND(K23*0.3 + K31*0.7,3),"")</f>
        <v/>
      </c>
    </row>
    <row r="35" spans="1:12" ht="31.5" customHeight="1" x14ac:dyDescent="0.3"/>
    <row r="37" spans="1:12" x14ac:dyDescent="0.3">
      <c r="A37" s="7" t="s">
        <v>43</v>
      </c>
      <c r="B37" s="78"/>
      <c r="C37" s="78"/>
      <c r="D37" s="78"/>
      <c r="E37" s="78"/>
      <c r="H37" s="7" t="s">
        <v>58</v>
      </c>
      <c r="I37" s="7"/>
      <c r="J37" s="7"/>
      <c r="K37" s="7"/>
      <c r="L37" s="7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view="pageLayout" zoomScaleNormal="100" workbookViewId="0"/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70" t="s">
        <v>178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6" t="s">
        <v>80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38"/>
      <c r="D5" s="338"/>
      <c r="E5" s="338"/>
      <c r="F5" s="338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38"/>
      <c r="D6" s="338"/>
      <c r="E6" s="338"/>
      <c r="F6" s="338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7"/>
      <c r="D8" s="357"/>
      <c r="E8" s="357"/>
      <c r="F8" s="357"/>
    </row>
    <row r="9" spans="1:12" ht="17.100000000000001" customHeight="1" x14ac:dyDescent="0.3">
      <c r="A9" s="11" t="s">
        <v>8</v>
      </c>
      <c r="B9" s="11"/>
      <c r="C9" s="338"/>
      <c r="D9" s="338"/>
      <c r="E9" s="338"/>
      <c r="F9" s="338"/>
    </row>
    <row r="10" spans="1:12" ht="17.100000000000001" customHeight="1" x14ac:dyDescent="0.3">
      <c r="A10" s="11" t="s">
        <v>9</v>
      </c>
      <c r="B10" s="11"/>
      <c r="C10" s="338"/>
      <c r="D10" s="338"/>
      <c r="E10" s="338"/>
      <c r="F10" s="338"/>
    </row>
    <row r="11" spans="1:12" ht="17.100000000000001" customHeight="1" x14ac:dyDescent="0.3"/>
    <row r="12" spans="1:12" ht="17.100000000000001" customHeight="1" x14ac:dyDescent="0.3">
      <c r="C12" s="71"/>
      <c r="I12" s="72"/>
    </row>
    <row r="13" spans="1:12" ht="24.75" customHeight="1" thickBot="1" x14ac:dyDescent="0.35">
      <c r="K13" s="10" t="s">
        <v>81</v>
      </c>
    </row>
    <row r="14" spans="1:12" ht="59.25" customHeight="1" x14ac:dyDescent="0.3">
      <c r="A14" s="359" t="s">
        <v>197</v>
      </c>
      <c r="B14" s="368" t="s">
        <v>146</v>
      </c>
      <c r="C14" s="369"/>
      <c r="D14" s="369"/>
      <c r="E14" s="369"/>
      <c r="F14" s="369"/>
      <c r="G14" s="369"/>
      <c r="H14" s="369"/>
      <c r="I14" s="370"/>
      <c r="J14" s="20" t="s">
        <v>191</v>
      </c>
      <c r="K14" s="297"/>
      <c r="L14" s="172">
        <f>K14*0.3</f>
        <v>0</v>
      </c>
    </row>
    <row r="15" spans="1:12" ht="69" customHeight="1" thickBot="1" x14ac:dyDescent="0.35">
      <c r="A15" s="360"/>
      <c r="B15" s="371" t="s">
        <v>147</v>
      </c>
      <c r="C15" s="367"/>
      <c r="D15" s="367"/>
      <c r="E15" s="367"/>
      <c r="F15" s="367"/>
      <c r="G15" s="367"/>
      <c r="H15" s="367"/>
      <c r="I15" s="367"/>
      <c r="J15" s="35" t="s">
        <v>192</v>
      </c>
      <c r="K15" s="298"/>
      <c r="L15" s="278">
        <f>K15*0.25</f>
        <v>0</v>
      </c>
    </row>
    <row r="16" spans="1:12" ht="64.5" customHeight="1" x14ac:dyDescent="0.3">
      <c r="A16" s="359" t="s">
        <v>198</v>
      </c>
      <c r="B16" s="362" t="s">
        <v>195</v>
      </c>
      <c r="C16" s="363"/>
      <c r="D16" s="363"/>
      <c r="E16" s="363"/>
      <c r="F16" s="363"/>
      <c r="G16" s="363"/>
      <c r="H16" s="363"/>
      <c r="I16" s="363"/>
      <c r="J16" s="20" t="s">
        <v>187</v>
      </c>
      <c r="K16" s="299"/>
      <c r="L16" s="170">
        <f>K16*0.35</f>
        <v>0</v>
      </c>
    </row>
    <row r="17" spans="1:13" ht="80.25" customHeight="1" x14ac:dyDescent="0.3">
      <c r="A17" s="360"/>
      <c r="B17" s="364" t="s">
        <v>190</v>
      </c>
      <c r="C17" s="365"/>
      <c r="D17" s="365"/>
      <c r="E17" s="365"/>
      <c r="F17" s="365"/>
      <c r="G17" s="365"/>
      <c r="H17" s="365"/>
      <c r="I17" s="365"/>
      <c r="J17" s="23" t="s">
        <v>193</v>
      </c>
      <c r="K17" s="300"/>
      <c r="L17" s="168">
        <f>K17*0.1</f>
        <v>0</v>
      </c>
    </row>
    <row r="18" spans="1:13" ht="66.75" customHeight="1" thickBot="1" x14ac:dyDescent="0.35">
      <c r="A18" s="361"/>
      <c r="B18" s="366" t="s">
        <v>83</v>
      </c>
      <c r="C18" s="367"/>
      <c r="D18" s="367"/>
      <c r="E18" s="367"/>
      <c r="F18" s="367"/>
      <c r="G18" s="367"/>
      <c r="H18" s="367"/>
      <c r="I18" s="367"/>
      <c r="J18" s="35" t="s">
        <v>188</v>
      </c>
      <c r="K18" s="311"/>
      <c r="L18" s="277">
        <f>K18*0</f>
        <v>0</v>
      </c>
    </row>
    <row r="19" spans="1:13" ht="18" customHeight="1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73">
        <f>SUM(L14:L18)</f>
        <v>0</v>
      </c>
      <c r="M19" s="41"/>
    </row>
    <row r="20" spans="1:13" ht="7.5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8" customHeight="1" x14ac:dyDescent="0.35">
      <c r="A21" s="41"/>
      <c r="B21" s="74" t="s">
        <v>79</v>
      </c>
      <c r="C21" s="75"/>
      <c r="D21" s="76"/>
      <c r="E21" s="76"/>
      <c r="F21" s="76"/>
      <c r="G21" s="76"/>
      <c r="H21" s="76"/>
      <c r="I21" s="76"/>
      <c r="J21" s="76"/>
      <c r="K21" s="76"/>
      <c r="L21" s="307"/>
      <c r="M21" s="41"/>
    </row>
    <row r="22" spans="1:13" ht="7.5" customHeight="1" thickBot="1" x14ac:dyDescent="0.35"/>
    <row r="23" spans="1:13" ht="18.75" customHeight="1" thickBot="1" x14ac:dyDescent="0.35">
      <c r="I23" s="42" t="s">
        <v>82</v>
      </c>
      <c r="J23" s="43"/>
      <c r="K23" s="43"/>
      <c r="L23" s="7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43</v>
      </c>
      <c r="B27" s="78"/>
      <c r="C27" s="78"/>
      <c r="D27" s="78"/>
      <c r="E27" s="78"/>
      <c r="H27" s="7" t="s">
        <v>58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79"/>
      <c r="H30" s="80"/>
      <c r="I30" s="80"/>
      <c r="J30" s="81"/>
      <c r="K30" s="82"/>
      <c r="L30" s="83"/>
    </row>
    <row r="31" spans="1:13" x14ac:dyDescent="0.3">
      <c r="F31" s="79"/>
      <c r="H31" s="80"/>
      <c r="I31" s="80"/>
      <c r="J31" s="81"/>
      <c r="K31" s="82"/>
      <c r="L31" s="8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96</vt:i4>
      </vt:variant>
    </vt:vector>
  </HeadingPairs>
  <TitlesOfParts>
    <vt:vector size="109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2020-02-07T20:26:47Z</dcterms:modified>
</cp:coreProperties>
</file>