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5EAE145-C03B-49F9-A265-D31A410EF6A7}" xr6:coauthVersionLast="47" xr6:coauthVersionMax="47" xr10:uidLastSave="{00000000-0000-0000-0000-000000000000}"/>
  <bookViews>
    <workbookView xWindow="10800" yWindow="0" windowWidth="10800" windowHeight="12900" tabRatio="966" firstSheet="13" activeTab="13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 tekniska övning YV" sheetId="44" r:id="rId13"/>
    <sheet name="Individuellt tekniskt artistisk" sheetId="36" r:id="rId14"/>
    <sheet name="Individuellt tekniskt artis YV" sheetId="45" r:id="rId15"/>
  </sheets>
  <externalReferences>
    <externalReference r:id="rId16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2">'Individuell tekniska övning YV'!$L$7</definedName>
    <definedName name="armnr" localSheetId="11">'Individuell tekniska övningar'!$L$7</definedName>
    <definedName name="armnr" localSheetId="14">'Individuellt tekniskt artis YV'!$L$8</definedName>
    <definedName name="armnr" localSheetId="13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2">'Individuell tekniska övning YV'!$L$3</definedName>
    <definedName name="bord" localSheetId="11">'Individuell tekniska övningar'!$L$3</definedName>
    <definedName name="bord" localSheetId="14">'Individuellt tekniskt artis YV'!$L$4</definedName>
    <definedName name="bord" localSheetId="13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2">'Individuell tekniska övning YV'!$C$4</definedName>
    <definedName name="datum" localSheetId="11">'Individuell tekniska övningar'!$C$4</definedName>
    <definedName name="datum" localSheetId="14">'Individuellt tekniskt artis YV'!$C$4</definedName>
    <definedName name="datum" localSheetId="13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2">'Individuell tekniska övning YV'!$C$34</definedName>
    <definedName name="domare" localSheetId="11">'Individuell tekniska övningar'!$C$34</definedName>
    <definedName name="domare" localSheetId="14">'Individuellt tekniskt artis YV'!$C$28</definedName>
    <definedName name="domare" localSheetId="13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2">'Individuell tekniska övning YV'!$U$1</definedName>
    <definedName name="id" localSheetId="11">'Individuell tekniska övningar'!$U$1</definedName>
    <definedName name="id" localSheetId="14">'Individuellt tekniskt artis YV'!$U$1</definedName>
    <definedName name="id" localSheetId="13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2">'Individuell tekniska övning YV'!$L$4</definedName>
    <definedName name="klass" localSheetId="11">'Individuell tekniska övningar'!$L$4</definedName>
    <definedName name="klass" localSheetId="14">'Individuellt tekniskt artis YV'!$L$5</definedName>
    <definedName name="klass" localSheetId="13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2">'Individuell tekniska övning YV'!$L$5</definedName>
    <definedName name="moment" localSheetId="11">'Individuell tekniska övningar'!$L$5</definedName>
    <definedName name="moment" localSheetId="14">'Individuellt tekniskt artis YV'!$L$6</definedName>
    <definedName name="moment" localSheetId="13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2">'Individuell tekniska övning YV'!$L$30</definedName>
    <definedName name="result" localSheetId="11">'Individuell tekniska övningar'!$L$30</definedName>
    <definedName name="result" localSheetId="14">'Individuellt tekniskt artis YV'!$L$24</definedName>
    <definedName name="result" localSheetId="13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45" l="1"/>
  <c r="I14" i="45"/>
  <c r="L19" i="45"/>
  <c r="L18" i="45"/>
  <c r="L30" i="44"/>
  <c r="H23" i="44"/>
  <c r="K23" i="44" s="1"/>
  <c r="L25" i="44" s="1"/>
  <c r="L27" i="44" s="1"/>
  <c r="L22" i="43"/>
  <c r="L18" i="43"/>
  <c r="K17" i="45" l="1"/>
  <c r="L17" i="45" s="1"/>
  <c r="L20" i="45" s="1"/>
  <c r="E26" i="33"/>
  <c r="E21" i="33"/>
  <c r="E20" i="33"/>
  <c r="E19" i="33"/>
  <c r="E18" i="33"/>
  <c r="E26" i="40"/>
  <c r="E21" i="40"/>
  <c r="E20" i="40"/>
  <c r="E19" i="40"/>
  <c r="L24" i="45" l="1"/>
  <c r="E18" i="40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<sst xmlns="http://schemas.openxmlformats.org/spreadsheetml/2006/main" count="779" uniqueCount="193">
  <si>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</si>
  <si>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</si>
  <si>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</si>
  <si>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</si>
  <si>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</si>
  <si>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</si>
  <si>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</si>
  <si>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</si>
  <si>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</si>
  <si>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</si>
  <si>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</si>
  <si>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</si>
  <si>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</si>
  <si>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</si>
  <si>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</si>
  <si>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</si>
  <si>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</si>
  <si>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</si>
  <si>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</si>
  <si>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</si>
  <si>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</si>
  <si>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</si>
  <si>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</si>
  <si>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</si>
  <si>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</si>
  <si>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</si>
  <si>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</si>
  <si>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</si>
  <si>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</si>
  <si>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</si>
  <si>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Signatur: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</si>
  <si>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</si>
  <si>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</si>
  <si>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</si>
  <si>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</si>
  <si>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</si>
  <si>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</si>
  <si>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</si>
  <si>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</si>
  <si>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</si>
  <si>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</si>
  <si>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</si>
  <si>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</si>
  <si>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</si>
  <si>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</si>
  <si>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</si>
  <si>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</si>
  <si>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</si>
  <si>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</si>
  <si>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</si>
  <si>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</si>
  <si>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</si>
  <si>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</si>
  <si>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</si>
  <si>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</si>
  <si>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</si>
  <si>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</si>
  <si>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</si>
  <si>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</si>
  <si>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</si>
  <si>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</si>
  <si>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</si>
  <si>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</si>
  <si>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</si>
  <si>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</si>
  <si>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</si>
  <si>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</si>
  <si>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</si>
  <si>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</si>
  <si>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</si>
  <si>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</si>
  <si>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</si>
  <si>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</si>
  <si>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</si>
  <si>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</si>
  <si>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</si>
  <si>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</si>
  <si>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</si>
  <si>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</si>
  <si>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</si>
  <si>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</si>
  <si>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</si>
  <si>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</si>
  <si>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</si>
  <si>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</si>
  <si>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</si>
  <si>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</si>
  <si>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</si>
  <si>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</si>
  <si>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</si>
  <si>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</si>
  <si>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</si>
  <si>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</si>
  <si>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</si>
  <si>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</si>
  <si>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</si>
  <si>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</si>
  <si>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</si>
  <si>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</si>
  <si>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</si>
  <si>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</si>
  <si>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</si>
  <si>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</si>
  <si>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</si>
  <si>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</si>
  <si>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</si>
  <si>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</si>
  <si>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</si>
  <si>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</si>
  <si>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</si>
  <si>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</si>
  <si>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</si>
  <si>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</si>
  <si>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</si>
  <si>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</si>
  <si>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</si>
  <si>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</si>
  <si>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</si>
  <si>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</si>
  <si>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</si>
  <si>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</si>
  <si>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</si>
  <si>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</si>
  <si>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t>T1
40%</t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</si>
  <si>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</si>
  <si>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</si>
  <si>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</si>
  <si>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</si>
  <si>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</si>
  <si>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</si>
  <si>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</si>
  <si>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</si>
  <si>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</si>
  <si>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</si>
  <si>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</si>
  <si>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</si>
  <si>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</si>
  <si>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</si>
  <si>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</si>
  <si>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</si>
  <si>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</si>
  <si>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</si>
  <si>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</si>
  <si>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</si>
  <si>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</si>
  <si>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</si>
  <si>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</si>
  <si>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</si>
  <si>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</si>
  <si>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</si>
  <si>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</si>
  <si>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</si>
  <si>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</si>
  <si>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</si>
  <si>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</si>
  <si>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</si>
  <si>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</si>
  <si>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</si>
  <si>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</si>
  <si>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</si>
  <si>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</si>
  <si>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</si>
  <si>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</si>
  <si>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</si>
  <si>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</si>
  <si>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</si>
  <si>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</si>
  <si>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</si>
  <si>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</si>
  <si>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</si>
  <si>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</si>
  <si>
    <t>/ 4</t>
  </si>
  <si>
    <t>Individuell kür</t>
  </si>
  <si>
    <t>Individuell 1*</t>
  </si>
  <si>
    <t>Individuell 2*</t>
  </si>
  <si>
    <t>*Ändrad beskrivning, se FEI VAULTING GUIDELINE ver. 2023-01-17</t>
  </si>
  <si>
    <t xml:space="preserve"> https://inside.fei.org/node/3839/</t>
  </si>
  <si>
    <t>Sidhopp del 2*</t>
  </si>
  <si>
    <t>Grundövningar 3*</t>
  </si>
  <si>
    <t>Individuell</t>
  </si>
  <si>
    <t>Tekniska övningar (3 valfria)</t>
  </si>
  <si>
    <t>Baklänges stående</t>
  </si>
  <si>
    <t>Individuellt tekniskt program 3*</t>
  </si>
  <si>
    <t>Individuell kür 3*</t>
  </si>
  <si>
    <t>Individuellt tekniskt program YV</t>
  </si>
  <si>
    <t>Sving framlänges</t>
  </si>
  <si>
    <t>Bakåtsving, öppna ben, inkl. avgång inåt</t>
  </si>
  <si>
    <t>Individuell kür minior-junior 1*</t>
  </si>
  <si>
    <t>Individuell kür 2* junior + senior</t>
  </si>
  <si>
    <r>
      <t xml:space="preserve">Val av element, sekvenser, övergångar
• </t>
    </r>
    <r>
      <rPr>
        <sz val="9"/>
        <color rgb="FF000000"/>
        <rFont val="Arial"/>
        <family val="2"/>
      </rPr>
      <t xml:space="preserve">Val av unika, originella övningar, sekvenser, övergångar och/eller hög komplexitet av övningar, sekvenser, övergångar eller kombination av dem inom sekvensen av tekniska övningar. 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</si>
  <si>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Integrering av de tekniska övningarna som visar samband och flyt.
• Val av övningar och sekvenser i harmoni med hästen.
• Balans gällande användning av riktning och plats.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</si>
  <si>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t>
    </r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</si>
  <si>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Val av unika, originella övningar, sekvenser, övergångar och/eller hög komplexitet av övningar, sekvenser, övergångar eller kombination av dem inom sekvensen av tekniska övningar.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</si>
</sst>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29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0" fontId="1" fillId="4" borderId="16" xfId="3" applyFont="1" applyFill="1" applyBorder="1" applyAlignment="1">
      <alignment horizontal="center" vertical="center"/>
    </xf>
    <xf numFmtId="0" fontId="1" fillId="4" borderId="24" xfId="3" applyFont="1" applyFill="1" applyBorder="1" applyAlignment="1">
      <alignment horizontal="center" vertical="center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5" fillId="0" borderId="0" xfId="5" applyFont="1"/>
    <xf numFmtId="0" fontId="1" fillId="0" borderId="8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3" xfId="5" applyFont="1" applyBorder="1" applyAlignment="1">
      <alignment horizontal="left" vertical="center" wrapText="1"/>
    </xf>
    <xf numFmtId="164" fontId="1" fillId="0" borderId="2" xfId="5" applyNumberFormat="1" applyFont="1" applyBorder="1" applyAlignment="1">
      <alignment horizontal="center"/>
    </xf>
    <xf numFmtId="164" fontId="1" fillId="0" borderId="3" xfId="5" applyNumberFormat="1" applyFont="1" applyBorder="1" applyAlignment="1">
      <alignment horizontal="center"/>
    </xf>
    <xf numFmtId="164" fontId="1" fillId="0" borderId="8" xfId="5" applyNumberFormat="1" applyFont="1" applyBorder="1" applyAlignment="1">
      <alignment horizontal="center"/>
    </xf>
    <xf numFmtId="0" fontId="1" fillId="0" borderId="3" xfId="5" applyFont="1" applyBorder="1" applyAlignment="1">
      <alignment horizontal="center" vertical="center"/>
    </xf>
    <xf numFmtId="0" fontId="1" fillId="0" borderId="2" xfId="5" applyFont="1" applyBorder="1" applyAlignment="1">
      <alignment horizontal="center" vertical="center"/>
    </xf>
    <xf numFmtId="0" fontId="6" fillId="0" borderId="0" xfId="5" applyFont="1" applyAlignment="1">
      <alignment horizontal="left"/>
    </xf>
    <xf numFmtId="0" fontId="6" fillId="0" borderId="0" xfId="3" applyFont="1" applyAlignment="1">
      <alignment horizontal="left"/>
    </xf>
    <xf numFmtId="0" fontId="13" fillId="0" borderId="19" xfId="0" applyFont="1" applyBorder="1" applyAlignment="1">
      <alignment horizontal="left" vertical="justify" wrapText="1"/>
    </xf>
    <xf numFmtId="0" fontId="11" fillId="0" borderId="19" xfId="5" applyFont="1" applyBorder="1" applyAlignment="1">
      <alignment horizontal="left" vertical="justify" wrapText="1"/>
    </xf>
    <xf numFmtId="0" fontId="19" fillId="0" borderId="19" xfId="5" applyFont="1" applyBorder="1" applyAlignment="1">
      <alignment horizontal="left" vertical="justify" wrapText="1"/>
    </xf>
    <xf numFmtId="0" fontId="11" fillId="0" borderId="9" xfId="5" applyFont="1" applyBorder="1" applyAlignment="1">
      <alignment horizontal="left" vertical="justify" wrapText="1"/>
    </xf>
    <xf numFmtId="0" fontId="19" fillId="0" borderId="9" xfId="5" applyFont="1" applyBorder="1" applyAlignment="1">
      <alignment horizontal="left" vertical="justify" wrapText="1"/>
    </xf>
    <xf numFmtId="0" fontId="9" fillId="0" borderId="19" xfId="5" applyFont="1" applyBorder="1" applyAlignment="1">
      <alignment horizontal="left" vertical="justify" wrapText="1"/>
    </xf>
    <xf numFmtId="0" fontId="9" fillId="0" borderId="38" xfId="5" applyFont="1" applyBorder="1" applyAlignment="1">
      <alignment horizontal="left" vertical="justify" wrapText="1"/>
    </xf>
    <xf numFmtId="0" fontId="9" fillId="0" borderId="27" xfId="5" applyFont="1" applyBorder="1" applyAlignment="1">
      <alignment horizontal="left" vertical="justify"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14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38" customFormat="1" ht="20.65" x14ac:dyDescent="0.6">
      <c r="A1" s="237" t="s">
        <v>89</v>
      </c>
    </row>
    <row r="2" spans="1:6" s="238" customFormat="1" x14ac:dyDescent="0.35">
      <c r="A2" s="238" t="s">
        <v>90</v>
      </c>
    </row>
    <row r="3" spans="1:6" s="238" customFormat="1" x14ac:dyDescent="0.35">
      <c r="A3" s="238" t="s">
        <v>109</v>
      </c>
    </row>
    <row r="4" spans="1:6" s="238" customFormat="1" x14ac:dyDescent="0.35">
      <c r="A4" s="238" t="s">
        <v>140</v>
      </c>
    </row>
    <row r="5" spans="1:6" s="275" customFormat="1" x14ac:dyDescent="0.35">
      <c r="A5" s="275" t="s">
        <v>136</v>
      </c>
    </row>
    <row r="6" spans="1:6" s="238" customFormat="1" x14ac:dyDescent="0.35"/>
    <row r="7" spans="1:6" s="238" customFormat="1" x14ac:dyDescent="0.35"/>
    <row r="8" spans="1:6" s="238" customFormat="1" x14ac:dyDescent="0.35"/>
    <row r="9" spans="1:6" s="238" customFormat="1" x14ac:dyDescent="0.35">
      <c r="A9" s="238" t="s">
        <v>112</v>
      </c>
    </row>
    <row r="10" spans="1:6" s="238" customFormat="1" x14ac:dyDescent="0.35"/>
    <row r="11" spans="1:6" s="212" customFormat="1" ht="17.25" x14ac:dyDescent="0.45">
      <c r="A11" s="212" t="s">
        <v>67</v>
      </c>
    </row>
    <row r="13" spans="1:6" x14ac:dyDescent="0.35">
      <c r="A13" s="153" t="s">
        <v>68</v>
      </c>
    </row>
    <row r="14" spans="1:6" x14ac:dyDescent="0.35">
      <c r="A14" s="153"/>
    </row>
    <row r="15" spans="1:6" s="213" customFormat="1" ht="13.15" x14ac:dyDescent="0.4">
      <c r="A15" s="213" t="s">
        <v>75</v>
      </c>
    </row>
    <row r="16" spans="1:6" ht="20.100000000000001" customHeight="1" x14ac:dyDescent="0.35">
      <c r="B16" s="214" t="s">
        <v>71</v>
      </c>
      <c r="C16" s="153"/>
      <c r="F16" s="214" t="s">
        <v>72</v>
      </c>
    </row>
    <row r="17" spans="1:9" ht="20.100000000000001" customHeight="1" x14ac:dyDescent="0.4">
      <c r="B17" s="213" t="s">
        <v>73</v>
      </c>
      <c r="C17" s="213" t="s">
        <v>74</v>
      </c>
      <c r="D17" s="213" t="s">
        <v>76</v>
      </c>
      <c r="E17" s="213"/>
      <c r="F17" s="213" t="s">
        <v>73</v>
      </c>
      <c r="G17" s="213" t="s">
        <v>74</v>
      </c>
      <c r="H17" s="213" t="s">
        <v>76</v>
      </c>
    </row>
    <row r="18" spans="1:9" ht="24.95" customHeight="1" x14ac:dyDescent="0.35">
      <c r="A18" s="153" t="s">
        <v>69</v>
      </c>
      <c r="B18" s="209" t="s">
        <v>77</v>
      </c>
      <c r="C18" s="209" t="s">
        <v>137</v>
      </c>
      <c r="D18" s="209" t="s">
        <v>137</v>
      </c>
      <c r="E18" s="216"/>
      <c r="F18" s="209" t="s">
        <v>77</v>
      </c>
      <c r="G18" s="209" t="s">
        <v>133</v>
      </c>
      <c r="H18" s="209" t="s">
        <v>78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70</v>
      </c>
      <c r="B20" s="209" t="s">
        <v>77</v>
      </c>
      <c r="C20" s="209" t="s">
        <v>131</v>
      </c>
      <c r="D20" s="209" t="s">
        <v>131</v>
      </c>
      <c r="E20" s="216"/>
      <c r="F20" s="209" t="s">
        <v>77</v>
      </c>
      <c r="G20" s="209" t="s">
        <v>134</v>
      </c>
      <c r="H20" s="209" t="s">
        <v>78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79</v>
      </c>
      <c r="B22" s="209" t="s">
        <v>77</v>
      </c>
      <c r="C22" s="209" t="s">
        <v>132</v>
      </c>
      <c r="D22" s="209" t="s">
        <v>132</v>
      </c>
      <c r="E22" s="216"/>
      <c r="F22" s="209" t="s">
        <v>77</v>
      </c>
      <c r="G22" s="209" t="s">
        <v>135</v>
      </c>
      <c r="H22" s="209" t="s">
        <v>78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80</v>
      </c>
      <c r="B24" s="209" t="s">
        <v>77</v>
      </c>
      <c r="C24" s="209" t="s">
        <v>132</v>
      </c>
      <c r="D24" s="209" t="s">
        <v>132</v>
      </c>
      <c r="E24" s="216"/>
      <c r="F24" s="209" t="s">
        <v>77</v>
      </c>
      <c r="G24" s="209" t="s">
        <v>81</v>
      </c>
      <c r="H24" s="209" t="s">
        <v>82</v>
      </c>
    </row>
    <row r="25" spans="1:9" ht="25.5" x14ac:dyDescent="0.35">
      <c r="A25" s="215" t="s">
        <v>110</v>
      </c>
      <c r="B25" s="209" t="s">
        <v>77</v>
      </c>
      <c r="C25" s="209" t="s">
        <v>135</v>
      </c>
      <c r="D25" s="209" t="s">
        <v>78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80</v>
      </c>
      <c r="B27" s="209" t="s">
        <v>77</v>
      </c>
      <c r="C27" s="209" t="s">
        <v>132</v>
      </c>
      <c r="D27" s="209" t="s">
        <v>132</v>
      </c>
      <c r="E27" s="216"/>
      <c r="F27" s="209" t="s">
        <v>77</v>
      </c>
      <c r="G27" s="209" t="s">
        <v>135</v>
      </c>
      <c r="H27" s="209" t="s">
        <v>78</v>
      </c>
    </row>
    <row r="28" spans="1:9" ht="25.5" x14ac:dyDescent="0.35">
      <c r="A28" s="215" t="s">
        <v>111</v>
      </c>
      <c r="B28" s="209" t="s">
        <v>77</v>
      </c>
      <c r="C28" s="209" t="s">
        <v>81</v>
      </c>
      <c r="D28" s="209" t="s">
        <v>82</v>
      </c>
      <c r="E28" s="215"/>
    </row>
    <row r="30" spans="1:9" s="213" customFormat="1" ht="13.15" x14ac:dyDescent="0.4">
      <c r="A30" s="213" t="s">
        <v>84</v>
      </c>
    </row>
    <row r="31" spans="1:9" ht="20.100000000000001" customHeight="1" x14ac:dyDescent="0.35">
      <c r="B31" s="214" t="s">
        <v>71</v>
      </c>
      <c r="C31" s="153"/>
      <c r="F31" s="214" t="s">
        <v>72</v>
      </c>
    </row>
    <row r="32" spans="1:9" ht="20.100000000000001" customHeight="1" x14ac:dyDescent="0.4">
      <c r="B32" s="213" t="s">
        <v>73</v>
      </c>
      <c r="C32" s="213" t="s">
        <v>74</v>
      </c>
      <c r="D32" s="213" t="s">
        <v>76</v>
      </c>
      <c r="E32" s="213" t="s">
        <v>85</v>
      </c>
      <c r="F32" s="213" t="s">
        <v>73</v>
      </c>
      <c r="G32" s="213" t="s">
        <v>74</v>
      </c>
      <c r="H32" s="213" t="s">
        <v>76</v>
      </c>
      <c r="I32" s="213" t="s">
        <v>85</v>
      </c>
    </row>
    <row r="33" spans="1:14" ht="24.95" customHeight="1" x14ac:dyDescent="0.35">
      <c r="A33" s="153" t="s">
        <v>69</v>
      </c>
      <c r="B33" s="209" t="s">
        <v>77</v>
      </c>
      <c r="C33" s="209" t="s">
        <v>137</v>
      </c>
      <c r="D33" s="209" t="s">
        <v>137</v>
      </c>
      <c r="E33" s="209" t="s">
        <v>137</v>
      </c>
      <c r="F33" s="209" t="s">
        <v>77</v>
      </c>
      <c r="G33" s="209" t="s">
        <v>133</v>
      </c>
      <c r="H33" s="209" t="s">
        <v>78</v>
      </c>
      <c r="I33" s="209" t="s">
        <v>133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70</v>
      </c>
      <c r="B35" s="209" t="s">
        <v>77</v>
      </c>
      <c r="C35" s="209" t="s">
        <v>131</v>
      </c>
      <c r="D35" s="209" t="s">
        <v>131</v>
      </c>
      <c r="E35" s="209" t="s">
        <v>131</v>
      </c>
      <c r="F35" s="209" t="s">
        <v>77</v>
      </c>
      <c r="G35" s="209" t="s">
        <v>134</v>
      </c>
      <c r="H35" s="209" t="s">
        <v>78</v>
      </c>
      <c r="I35" s="209" t="s">
        <v>134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79</v>
      </c>
      <c r="B37" s="209" t="s">
        <v>77</v>
      </c>
      <c r="C37" s="209" t="s">
        <v>132</v>
      </c>
      <c r="D37" s="209" t="s">
        <v>132</v>
      </c>
      <c r="E37" s="209" t="s">
        <v>132</v>
      </c>
      <c r="F37" s="209" t="s">
        <v>77</v>
      </c>
      <c r="G37" s="209" t="s">
        <v>135</v>
      </c>
      <c r="H37" s="209" t="s">
        <v>78</v>
      </c>
      <c r="I37" s="209" t="s">
        <v>135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80</v>
      </c>
      <c r="B39" s="209" t="s">
        <v>77</v>
      </c>
      <c r="C39" s="209" t="s">
        <v>132</v>
      </c>
      <c r="D39" s="209" t="s">
        <v>132</v>
      </c>
      <c r="E39" s="209" t="s">
        <v>132</v>
      </c>
      <c r="F39" s="211" t="s">
        <v>77</v>
      </c>
      <c r="G39" s="209" t="s">
        <v>81</v>
      </c>
      <c r="H39" s="209" t="s">
        <v>82</v>
      </c>
      <c r="I39" s="209" t="s">
        <v>81</v>
      </c>
    </row>
    <row r="40" spans="1:14" ht="25.5" x14ac:dyDescent="0.35">
      <c r="A40" s="215" t="s">
        <v>113</v>
      </c>
      <c r="B40" s="209" t="s">
        <v>77</v>
      </c>
      <c r="C40" s="209" t="s">
        <v>135</v>
      </c>
      <c r="D40" s="209" t="s">
        <v>78</v>
      </c>
      <c r="E40" s="209" t="s">
        <v>135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80</v>
      </c>
      <c r="B42" s="209" t="s">
        <v>77</v>
      </c>
      <c r="C42" s="209" t="s">
        <v>132</v>
      </c>
      <c r="D42" s="209" t="s">
        <v>132</v>
      </c>
      <c r="E42" s="209" t="s">
        <v>132</v>
      </c>
      <c r="F42" s="209" t="s">
        <v>77</v>
      </c>
      <c r="G42" s="209" t="s">
        <v>135</v>
      </c>
      <c r="H42" s="209" t="s">
        <v>78</v>
      </c>
      <c r="I42" s="209" t="s">
        <v>135</v>
      </c>
    </row>
    <row r="43" spans="1:14" ht="25.5" x14ac:dyDescent="0.35">
      <c r="A43" s="215" t="s">
        <v>114</v>
      </c>
      <c r="B43" s="209" t="s">
        <v>77</v>
      </c>
      <c r="C43" s="209" t="s">
        <v>81</v>
      </c>
      <c r="D43" s="209" t="s">
        <v>82</v>
      </c>
      <c r="E43" s="209" t="s">
        <v>81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83</v>
      </c>
    </row>
    <row r="48" spans="1:14" ht="20.100000000000001" customHeight="1" x14ac:dyDescent="0.35">
      <c r="B48" s="214" t="s">
        <v>71</v>
      </c>
      <c r="C48" s="153"/>
      <c r="F48" s="214" t="s">
        <v>72</v>
      </c>
      <c r="J48" s="214" t="s">
        <v>86</v>
      </c>
      <c r="K48" s="153"/>
      <c r="N48" s="214" t="s">
        <v>87</v>
      </c>
    </row>
    <row r="49" spans="1:17" ht="20.100000000000001" customHeight="1" x14ac:dyDescent="0.4">
      <c r="B49" s="213" t="s">
        <v>73</v>
      </c>
      <c r="C49" s="213" t="s">
        <v>74</v>
      </c>
      <c r="D49" s="213" t="s">
        <v>76</v>
      </c>
      <c r="E49" s="213"/>
      <c r="F49" s="213" t="s">
        <v>73</v>
      </c>
      <c r="G49" s="213" t="s">
        <v>74</v>
      </c>
      <c r="H49" s="213" t="s">
        <v>76</v>
      </c>
      <c r="J49" s="213" t="s">
        <v>73</v>
      </c>
      <c r="K49" s="213" t="s">
        <v>74</v>
      </c>
      <c r="L49" s="213" t="s">
        <v>76</v>
      </c>
      <c r="M49" s="213"/>
      <c r="N49" s="213" t="s">
        <v>73</v>
      </c>
      <c r="O49" s="213" t="s">
        <v>74</v>
      </c>
      <c r="P49" s="213" t="s">
        <v>76</v>
      </c>
    </row>
    <row r="50" spans="1:17" ht="24.95" customHeight="1" x14ac:dyDescent="0.35">
      <c r="A50" s="153" t="s">
        <v>69</v>
      </c>
      <c r="B50" s="209" t="s">
        <v>77</v>
      </c>
      <c r="C50" s="209" t="s">
        <v>137</v>
      </c>
      <c r="D50" s="209" t="s">
        <v>137</v>
      </c>
      <c r="E50" s="216"/>
      <c r="F50" s="209" t="s">
        <v>77</v>
      </c>
      <c r="G50" s="209" t="s">
        <v>133</v>
      </c>
      <c r="H50" s="209" t="s">
        <v>78</v>
      </c>
      <c r="J50" s="209" t="s">
        <v>77</v>
      </c>
      <c r="K50" s="209" t="s">
        <v>137</v>
      </c>
      <c r="L50" s="209" t="s">
        <v>137</v>
      </c>
      <c r="M50" s="216"/>
      <c r="N50" s="209" t="s">
        <v>77</v>
      </c>
      <c r="O50" s="209" t="s">
        <v>133</v>
      </c>
      <c r="P50" s="209" t="s">
        <v>78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70</v>
      </c>
      <c r="B52" s="209" t="s">
        <v>77</v>
      </c>
      <c r="C52" s="209" t="s">
        <v>131</v>
      </c>
      <c r="D52" s="209" t="s">
        <v>131</v>
      </c>
      <c r="E52" s="216"/>
      <c r="F52" s="209" t="s">
        <v>77</v>
      </c>
      <c r="G52" s="209" t="s">
        <v>134</v>
      </c>
      <c r="H52" s="209" t="s">
        <v>78</v>
      </c>
      <c r="J52" s="209" t="s">
        <v>77</v>
      </c>
      <c r="K52" s="209" t="s">
        <v>131</v>
      </c>
      <c r="L52" s="209" t="s">
        <v>131</v>
      </c>
      <c r="M52" s="216"/>
      <c r="N52" s="209" t="s">
        <v>77</v>
      </c>
      <c r="O52" s="209" t="s">
        <v>134</v>
      </c>
      <c r="P52" s="209" t="s">
        <v>78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79</v>
      </c>
      <c r="B54" s="209" t="s">
        <v>77</v>
      </c>
      <c r="C54" s="209" t="s">
        <v>132</v>
      </c>
      <c r="D54" s="209" t="s">
        <v>132</v>
      </c>
      <c r="E54" s="216"/>
      <c r="F54" s="209" t="s">
        <v>77</v>
      </c>
      <c r="G54" s="209" t="s">
        <v>135</v>
      </c>
      <c r="H54" s="209" t="s">
        <v>78</v>
      </c>
      <c r="J54" s="209" t="s">
        <v>77</v>
      </c>
      <c r="K54" s="209" t="s">
        <v>132</v>
      </c>
      <c r="L54" s="209" t="s">
        <v>132</v>
      </c>
      <c r="M54" s="216"/>
      <c r="N54" s="209" t="s">
        <v>77</v>
      </c>
      <c r="O54" s="209" t="s">
        <v>135</v>
      </c>
      <c r="P54" s="209" t="s">
        <v>78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80</v>
      </c>
      <c r="B56" s="209" t="s">
        <v>77</v>
      </c>
      <c r="C56" s="209" t="s">
        <v>132</v>
      </c>
      <c r="D56" s="209" t="s">
        <v>132</v>
      </c>
      <c r="E56" s="216"/>
      <c r="F56" s="209" t="s">
        <v>77</v>
      </c>
      <c r="G56" s="209" t="s">
        <v>135</v>
      </c>
      <c r="H56" s="209" t="s">
        <v>78</v>
      </c>
      <c r="J56" s="209" t="s">
        <v>77</v>
      </c>
      <c r="K56" s="209" t="s">
        <v>81</v>
      </c>
      <c r="L56" s="209" t="s">
        <v>82</v>
      </c>
      <c r="M56" s="216"/>
      <c r="N56" s="209" t="s">
        <v>77</v>
      </c>
      <c r="O56" s="209" t="s">
        <v>135</v>
      </c>
      <c r="P56" s="209" t="s">
        <v>78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88</v>
      </c>
    </row>
    <row r="61" spans="1:17" ht="20.100000000000001" customHeight="1" x14ac:dyDescent="0.35">
      <c r="B61" s="214" t="s">
        <v>71</v>
      </c>
      <c r="C61" s="153"/>
      <c r="F61" s="214" t="s">
        <v>72</v>
      </c>
      <c r="J61" s="214" t="s">
        <v>86</v>
      </c>
      <c r="K61" s="153"/>
      <c r="N61" s="214" t="s">
        <v>87</v>
      </c>
    </row>
    <row r="62" spans="1:17" ht="20.100000000000001" customHeight="1" x14ac:dyDescent="0.4">
      <c r="B62" s="213" t="s">
        <v>73</v>
      </c>
      <c r="C62" s="213" t="s">
        <v>74</v>
      </c>
      <c r="D62" s="213" t="s">
        <v>76</v>
      </c>
      <c r="E62" s="213" t="s">
        <v>85</v>
      </c>
      <c r="F62" s="213" t="s">
        <v>73</v>
      </c>
      <c r="G62" s="213" t="s">
        <v>74</v>
      </c>
      <c r="H62" s="213" t="s">
        <v>76</v>
      </c>
      <c r="I62" s="213" t="s">
        <v>85</v>
      </c>
      <c r="J62" s="213" t="s">
        <v>73</v>
      </c>
      <c r="K62" s="213" t="s">
        <v>74</v>
      </c>
      <c r="L62" s="213" t="s">
        <v>76</v>
      </c>
      <c r="M62" s="213" t="s">
        <v>85</v>
      </c>
      <c r="N62" s="213" t="s">
        <v>73</v>
      </c>
      <c r="O62" s="213" t="s">
        <v>74</v>
      </c>
      <c r="P62" s="213" t="s">
        <v>76</v>
      </c>
      <c r="Q62" s="213" t="s">
        <v>85</v>
      </c>
    </row>
    <row r="63" spans="1:17" ht="24.95" customHeight="1" x14ac:dyDescent="0.35">
      <c r="A63" s="153" t="s">
        <v>69</v>
      </c>
      <c r="B63" s="209" t="s">
        <v>77</v>
      </c>
      <c r="C63" s="209" t="s">
        <v>137</v>
      </c>
      <c r="D63" s="209" t="s">
        <v>137</v>
      </c>
      <c r="E63" s="209" t="s">
        <v>137</v>
      </c>
      <c r="F63" s="209" t="s">
        <v>77</v>
      </c>
      <c r="G63" s="209" t="s">
        <v>133</v>
      </c>
      <c r="H63" s="209" t="s">
        <v>78</v>
      </c>
      <c r="I63" s="209" t="s">
        <v>133</v>
      </c>
      <c r="J63" s="209" t="s">
        <v>77</v>
      </c>
      <c r="K63" s="209" t="s">
        <v>137</v>
      </c>
      <c r="L63" s="209" t="s">
        <v>137</v>
      </c>
      <c r="M63" s="209" t="s">
        <v>137</v>
      </c>
      <c r="N63" s="209" t="s">
        <v>77</v>
      </c>
      <c r="O63" s="209" t="s">
        <v>133</v>
      </c>
      <c r="P63" s="209" t="s">
        <v>78</v>
      </c>
      <c r="Q63" s="209" t="s">
        <v>133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70</v>
      </c>
      <c r="B65" s="209" t="s">
        <v>77</v>
      </c>
      <c r="C65" s="209" t="s">
        <v>131</v>
      </c>
      <c r="D65" s="209" t="s">
        <v>131</v>
      </c>
      <c r="E65" s="209" t="s">
        <v>131</v>
      </c>
      <c r="F65" s="209" t="s">
        <v>77</v>
      </c>
      <c r="G65" s="209" t="s">
        <v>134</v>
      </c>
      <c r="H65" s="209" t="s">
        <v>78</v>
      </c>
      <c r="I65" s="209" t="s">
        <v>134</v>
      </c>
      <c r="J65" s="209" t="s">
        <v>77</v>
      </c>
      <c r="K65" s="209" t="s">
        <v>131</v>
      </c>
      <c r="L65" s="209" t="s">
        <v>131</v>
      </c>
      <c r="M65" s="209" t="s">
        <v>131</v>
      </c>
      <c r="N65" s="209" t="s">
        <v>77</v>
      </c>
      <c r="O65" s="209" t="s">
        <v>134</v>
      </c>
      <c r="P65" s="209" t="s">
        <v>78</v>
      </c>
      <c r="Q65" s="209" t="s">
        <v>134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79</v>
      </c>
      <c r="B67" s="209" t="s">
        <v>77</v>
      </c>
      <c r="C67" s="209" t="s">
        <v>132</v>
      </c>
      <c r="D67" s="209" t="s">
        <v>132</v>
      </c>
      <c r="E67" s="209" t="s">
        <v>132</v>
      </c>
      <c r="F67" s="209" t="s">
        <v>77</v>
      </c>
      <c r="G67" s="209" t="s">
        <v>135</v>
      </c>
      <c r="H67" s="209" t="s">
        <v>78</v>
      </c>
      <c r="I67" s="209" t="s">
        <v>135</v>
      </c>
      <c r="J67" s="209" t="s">
        <v>77</v>
      </c>
      <c r="K67" s="209" t="s">
        <v>132</v>
      </c>
      <c r="L67" s="209" t="s">
        <v>132</v>
      </c>
      <c r="M67" s="209" t="s">
        <v>132</v>
      </c>
      <c r="N67" s="209" t="s">
        <v>77</v>
      </c>
      <c r="O67" s="209" t="s">
        <v>135</v>
      </c>
      <c r="P67" s="209" t="s">
        <v>78</v>
      </c>
      <c r="Q67" s="209" t="s">
        <v>135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80</v>
      </c>
      <c r="B69" s="209" t="s">
        <v>77</v>
      </c>
      <c r="C69" s="209" t="s">
        <v>132</v>
      </c>
      <c r="D69" s="209" t="s">
        <v>132</v>
      </c>
      <c r="E69" s="209" t="s">
        <v>132</v>
      </c>
      <c r="F69" s="209" t="s">
        <v>77</v>
      </c>
      <c r="G69" s="209" t="s">
        <v>135</v>
      </c>
      <c r="H69" s="209" t="s">
        <v>78</v>
      </c>
      <c r="I69" s="209" t="s">
        <v>135</v>
      </c>
      <c r="J69" s="209" t="s">
        <v>77</v>
      </c>
      <c r="K69" s="209" t="s">
        <v>81</v>
      </c>
      <c r="L69" s="209" t="s">
        <v>82</v>
      </c>
      <c r="M69" s="209" t="s">
        <v>81</v>
      </c>
      <c r="N69" s="209" t="s">
        <v>77</v>
      </c>
      <c r="O69" s="209" t="s">
        <v>135</v>
      </c>
      <c r="P69" s="209" t="s">
        <v>78</v>
      </c>
      <c r="Q69" s="209" t="s">
        <v>135</v>
      </c>
    </row>
    <row r="73" spans="1:17" s="238" customFormat="1" ht="17.25" x14ac:dyDescent="0.45">
      <c r="A73" s="240" t="s">
        <v>104</v>
      </c>
    </row>
    <row r="74" spans="1:17" s="213" customFormat="1" ht="13.15" x14ac:dyDescent="0.4">
      <c r="A74" s="243" t="s">
        <v>35</v>
      </c>
      <c r="B74" s="243" t="s">
        <v>73</v>
      </c>
      <c r="C74" s="243" t="s">
        <v>74</v>
      </c>
      <c r="D74" s="243" t="s">
        <v>76</v>
      </c>
      <c r="E74" s="243" t="s">
        <v>85</v>
      </c>
      <c r="F74" s="243" t="s">
        <v>91</v>
      </c>
    </row>
    <row r="75" spans="1:17" x14ac:dyDescent="0.35">
      <c r="A75" s="239" t="s">
        <v>92</v>
      </c>
      <c r="B75" s="239" t="s">
        <v>93</v>
      </c>
      <c r="C75" s="245" t="s">
        <v>105</v>
      </c>
      <c r="D75" s="245" t="s">
        <v>105</v>
      </c>
      <c r="E75" s="239" t="s">
        <v>94</v>
      </c>
      <c r="F75" s="239" t="s">
        <v>95</v>
      </c>
    </row>
    <row r="76" spans="1:17" x14ac:dyDescent="0.35">
      <c r="A76" s="239" t="s">
        <v>96</v>
      </c>
      <c r="B76" s="239" t="s">
        <v>93</v>
      </c>
      <c r="C76" s="239" t="s">
        <v>97</v>
      </c>
      <c r="D76" s="245" t="s">
        <v>139</v>
      </c>
      <c r="E76" s="239" t="s">
        <v>99</v>
      </c>
      <c r="F76" s="239" t="s">
        <v>95</v>
      </c>
    </row>
    <row r="77" spans="1:17" x14ac:dyDescent="0.35">
      <c r="A77" s="239" t="s">
        <v>100</v>
      </c>
      <c r="B77" s="239" t="s">
        <v>93</v>
      </c>
      <c r="C77" s="239" t="s">
        <v>97</v>
      </c>
      <c r="D77" s="245" t="s">
        <v>139</v>
      </c>
      <c r="E77" s="239" t="s">
        <v>99</v>
      </c>
      <c r="F77" s="239" t="s">
        <v>95</v>
      </c>
    </row>
    <row r="78" spans="1:17" ht="26.25" customHeight="1" x14ac:dyDescent="0.35">
      <c r="A78" s="239"/>
      <c r="B78" s="239"/>
      <c r="C78" s="239"/>
      <c r="D78" s="239"/>
      <c r="E78" s="239"/>
      <c r="F78" s="241" t="s">
        <v>101</v>
      </c>
    </row>
    <row r="79" spans="1:17" ht="26.25" customHeight="1" x14ac:dyDescent="0.35">
      <c r="F79" s="242"/>
    </row>
    <row r="80" spans="1:17" ht="26.25" customHeight="1" x14ac:dyDescent="0.35">
      <c r="F80" s="242"/>
    </row>
    <row r="82" spans="1:6" s="213" customFormat="1" ht="26.25" x14ac:dyDescent="0.4">
      <c r="A82" s="244" t="s">
        <v>103</v>
      </c>
      <c r="B82" s="243" t="s">
        <v>73</v>
      </c>
      <c r="C82" s="243" t="s">
        <v>74</v>
      </c>
      <c r="D82" s="243" t="s">
        <v>76</v>
      </c>
      <c r="E82" s="243" t="s">
        <v>85</v>
      </c>
      <c r="F82" s="243" t="s">
        <v>91</v>
      </c>
    </row>
    <row r="83" spans="1:6" x14ac:dyDescent="0.35">
      <c r="A83" s="239" t="s">
        <v>92</v>
      </c>
      <c r="B83" s="239" t="s">
        <v>93</v>
      </c>
      <c r="C83" s="245" t="s">
        <v>105</v>
      </c>
      <c r="D83" s="245" t="s">
        <v>105</v>
      </c>
      <c r="E83" s="239" t="s">
        <v>94</v>
      </c>
      <c r="F83" s="239" t="s">
        <v>95</v>
      </c>
    </row>
    <row r="84" spans="1:6" x14ac:dyDescent="0.35">
      <c r="A84" s="239" t="s">
        <v>96</v>
      </c>
      <c r="B84" s="239" t="s">
        <v>93</v>
      </c>
      <c r="C84" s="239" t="s">
        <v>97</v>
      </c>
      <c r="D84" s="239" t="s">
        <v>98</v>
      </c>
      <c r="E84" s="239" t="s">
        <v>99</v>
      </c>
      <c r="F84" s="239" t="s">
        <v>95</v>
      </c>
    </row>
    <row r="85" spans="1:6" ht="26.25" customHeight="1" x14ac:dyDescent="0.35">
      <c r="A85" s="239"/>
      <c r="B85" s="239"/>
      <c r="C85" s="239"/>
      <c r="D85" s="239"/>
      <c r="E85" s="239"/>
      <c r="F85" s="209" t="s">
        <v>102</v>
      </c>
    </row>
    <row r="88" spans="1:6" s="240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420" t="s">
        <v>188</v>
      </c>
      <c r="B2" s="420"/>
      <c r="C2" s="420"/>
      <c r="D2" s="420"/>
      <c r="E2" s="420"/>
      <c r="F2" s="42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68" t="s">
        <v>151</v>
      </c>
      <c r="B14" s="370" t="s">
        <v>108</v>
      </c>
      <c r="C14" s="371"/>
      <c r="D14" s="371"/>
      <c r="E14" s="371"/>
      <c r="F14" s="371"/>
      <c r="G14" s="371"/>
      <c r="H14" s="371"/>
      <c r="I14" s="372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81"/>
      <c r="B15" s="373" t="s">
        <v>169</v>
      </c>
      <c r="C15" s="374"/>
      <c r="D15" s="374"/>
      <c r="E15" s="374"/>
      <c r="F15" s="374"/>
      <c r="G15" s="374"/>
      <c r="H15" s="374"/>
      <c r="I15" s="374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68" t="s">
        <v>152</v>
      </c>
      <c r="B16" s="377" t="s">
        <v>142</v>
      </c>
      <c r="C16" s="378"/>
      <c r="D16" s="378"/>
      <c r="E16" s="378"/>
      <c r="F16" s="378"/>
      <c r="G16" s="378"/>
      <c r="H16" s="378"/>
      <c r="I16" s="378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69"/>
      <c r="B17" s="379" t="s">
        <v>143</v>
      </c>
      <c r="C17" s="380"/>
      <c r="D17" s="380"/>
      <c r="E17" s="380"/>
      <c r="F17" s="380"/>
      <c r="G17" s="380"/>
      <c r="H17" s="380"/>
      <c r="I17" s="380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2:F2"/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view="pageLayout" topLeftCell="A7" zoomScaleNormal="100" workbookViewId="0">
      <selection activeCell="K14" sqref="K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172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68" t="s">
        <v>151</v>
      </c>
      <c r="B14" s="370" t="s">
        <v>108</v>
      </c>
      <c r="C14" s="371"/>
      <c r="D14" s="371"/>
      <c r="E14" s="371"/>
      <c r="F14" s="371"/>
      <c r="G14" s="371"/>
      <c r="H14" s="371"/>
      <c r="I14" s="372"/>
      <c r="J14" s="18" t="s">
        <v>115</v>
      </c>
      <c r="K14" s="264">
        <v>0</v>
      </c>
      <c r="L14" s="149">
        <f>K14*0.2</f>
        <v>0</v>
      </c>
    </row>
    <row r="15" spans="1:12" ht="60.75" customHeight="1" thickBot="1" x14ac:dyDescent="0.35">
      <c r="A15" s="381"/>
      <c r="B15" s="373" t="s">
        <v>169</v>
      </c>
      <c r="C15" s="374"/>
      <c r="D15" s="374"/>
      <c r="E15" s="374"/>
      <c r="F15" s="374"/>
      <c r="G15" s="374"/>
      <c r="H15" s="374"/>
      <c r="I15" s="374"/>
      <c r="J15" s="20" t="s">
        <v>116</v>
      </c>
      <c r="K15" s="265">
        <v>0</v>
      </c>
      <c r="L15" s="247">
        <f>K15*0.15</f>
        <v>0</v>
      </c>
    </row>
    <row r="16" spans="1:12" ht="85.5" customHeight="1" x14ac:dyDescent="0.3">
      <c r="A16" s="368" t="s">
        <v>152</v>
      </c>
      <c r="B16" s="377" t="s">
        <v>142</v>
      </c>
      <c r="C16" s="378"/>
      <c r="D16" s="378"/>
      <c r="E16" s="378"/>
      <c r="F16" s="378"/>
      <c r="G16" s="378"/>
      <c r="H16" s="378"/>
      <c r="I16" s="378"/>
      <c r="J16" s="18" t="s">
        <v>141</v>
      </c>
      <c r="K16" s="266">
        <v>0</v>
      </c>
      <c r="L16" s="147">
        <f>K16*0.35</f>
        <v>0</v>
      </c>
    </row>
    <row r="17" spans="1:13" ht="72" customHeight="1" x14ac:dyDescent="0.3">
      <c r="A17" s="369"/>
      <c r="B17" s="379" t="s">
        <v>143</v>
      </c>
      <c r="C17" s="380"/>
      <c r="D17" s="380"/>
      <c r="E17" s="380"/>
      <c r="F17" s="380"/>
      <c r="G17" s="380"/>
      <c r="H17" s="380"/>
      <c r="I17" s="380"/>
      <c r="J17" s="19" t="s">
        <v>148</v>
      </c>
      <c r="K17" s="267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view="pageLayout" topLeftCell="A6" zoomScaleNormal="100" workbookViewId="0">
      <selection activeCell="A15" sqref="A15:F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59"/>
      <c r="D6" s="359"/>
      <c r="E6" s="359"/>
      <c r="F6" s="359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s="1" customFormat="1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s="1" customFormat="1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58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411" t="s">
        <v>181</v>
      </c>
      <c r="B15" s="412"/>
      <c r="C15" s="412"/>
      <c r="D15" s="412"/>
      <c r="E15" s="412"/>
      <c r="F15" s="413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82" t="s">
        <v>170</v>
      </c>
      <c r="B16" s="383"/>
      <c r="C16" s="383"/>
      <c r="D16" s="383"/>
      <c r="E16" s="383"/>
      <c r="F16" s="384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88" t="s">
        <v>66</v>
      </c>
      <c r="B21" s="389"/>
      <c r="C21" s="389"/>
      <c r="D21" s="389"/>
      <c r="E21" s="389"/>
      <c r="F21" s="389"/>
      <c r="G21" s="389"/>
      <c r="H21" s="389"/>
      <c r="I21" s="389"/>
      <c r="J21" s="139"/>
      <c r="K21" s="138"/>
      <c r="L21" s="8"/>
      <c r="R21" s="133"/>
    </row>
    <row r="22" spans="1:18" ht="66" customHeight="1" x14ac:dyDescent="0.3">
      <c r="A22" s="396" t="s">
        <v>38</v>
      </c>
      <c r="B22" s="397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2" t="s">
        <v>55</v>
      </c>
      <c r="B23" s="393"/>
      <c r="C23" s="268"/>
      <c r="D23" s="390" t="s">
        <v>48</v>
      </c>
      <c r="E23" s="391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394" t="s">
        <v>14</v>
      </c>
      <c r="B24" s="395"/>
      <c r="C24" s="395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385" t="s">
        <v>57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7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64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7E60-6B7A-4B70-AAD4-B6C281C42562}">
  <sheetPr>
    <pageSetUpPr fitToPage="1"/>
  </sheetPr>
  <dimension ref="A1:R35"/>
  <sheetViews>
    <sheetView showZeros="0" view="pageLayout" topLeftCell="A8" zoomScaleNormal="100" workbookViewId="0">
      <selection activeCell="L30" sqref="L30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59</v>
      </c>
      <c r="H2" s="13"/>
      <c r="I2" s="14" t="s">
        <v>61</v>
      </c>
      <c r="J2" s="15"/>
      <c r="K2" s="16"/>
      <c r="L2" s="16"/>
    </row>
    <row r="3" spans="1:12" s="1" customFormat="1" ht="24" customHeight="1" thickBot="1" x14ac:dyDescent="0.35">
      <c r="A3" s="4" t="s">
        <v>58</v>
      </c>
      <c r="H3" s="13"/>
      <c r="I3" s="14" t="s">
        <v>60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59"/>
      <c r="D6" s="359"/>
      <c r="E6" s="359"/>
      <c r="F6" s="359"/>
      <c r="K6" s="30"/>
    </row>
    <row r="7" spans="1:12" s="1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s="1" customFormat="1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s="1" customFormat="1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180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21</v>
      </c>
    </row>
    <row r="15" spans="1:12" s="1" customFormat="1" ht="30" customHeight="1" x14ac:dyDescent="0.3">
      <c r="A15" s="411" t="s">
        <v>181</v>
      </c>
      <c r="B15" s="412"/>
      <c r="C15" s="412"/>
      <c r="D15" s="412"/>
      <c r="E15" s="412"/>
      <c r="F15" s="413"/>
      <c r="G15" s="33"/>
      <c r="H15" s="33"/>
      <c r="I15" s="11"/>
      <c r="J15" s="11"/>
      <c r="K15" s="36"/>
      <c r="L15" s="259"/>
    </row>
    <row r="16" spans="1:12" s="1" customFormat="1" ht="30" customHeight="1" x14ac:dyDescent="0.3">
      <c r="A16" s="382" t="s">
        <v>170</v>
      </c>
      <c r="B16" s="383"/>
      <c r="C16" s="383"/>
      <c r="D16" s="383"/>
      <c r="E16" s="383"/>
      <c r="F16" s="384"/>
      <c r="G16" s="33"/>
      <c r="H16" s="33"/>
      <c r="I16" s="11"/>
      <c r="J16" s="11"/>
      <c r="K16" s="26"/>
      <c r="L16" s="259"/>
    </row>
    <row r="17" spans="1:18" s="1" customFormat="1" ht="30" customHeight="1" x14ac:dyDescent="0.3">
      <c r="A17" s="224" t="s">
        <v>138</v>
      </c>
      <c r="B17" s="88"/>
      <c r="C17" s="88"/>
      <c r="D17" s="88"/>
      <c r="E17" s="88"/>
      <c r="F17" s="225"/>
      <c r="G17" s="33"/>
      <c r="H17" s="33"/>
      <c r="I17" s="11"/>
      <c r="J17" s="11"/>
      <c r="K17" s="26"/>
      <c r="L17" s="259"/>
    </row>
    <row r="18" spans="1:18" s="1" customFormat="1" ht="30" customHeight="1" x14ac:dyDescent="0.3">
      <c r="A18" s="224" t="s">
        <v>130</v>
      </c>
      <c r="B18" s="88"/>
      <c r="C18" s="88"/>
      <c r="D18" s="88"/>
      <c r="E18" s="88"/>
      <c r="F18" s="225"/>
      <c r="G18" s="33"/>
      <c r="H18" s="33"/>
      <c r="I18" s="11"/>
      <c r="J18" s="11"/>
      <c r="K18" s="26"/>
      <c r="L18" s="259"/>
    </row>
    <row r="19" spans="1:18" s="1" customFormat="1" ht="30" customHeight="1" x14ac:dyDescent="0.3">
      <c r="A19" s="224" t="s">
        <v>63</v>
      </c>
      <c r="B19" s="88"/>
      <c r="C19" s="88"/>
      <c r="D19" s="88"/>
      <c r="E19" s="88"/>
      <c r="F19" s="225"/>
      <c r="G19" s="33"/>
      <c r="H19" s="33"/>
      <c r="I19" s="11"/>
      <c r="J19" s="11"/>
      <c r="K19" s="26"/>
      <c r="L19" s="259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88" t="s">
        <v>66</v>
      </c>
      <c r="B21" s="389"/>
      <c r="C21" s="389"/>
      <c r="D21" s="389"/>
      <c r="E21" s="389"/>
      <c r="F21" s="389"/>
      <c r="G21" s="389"/>
      <c r="H21" s="389"/>
      <c r="I21" s="389"/>
      <c r="J21" s="139"/>
      <c r="K21" s="138"/>
      <c r="L21" s="8"/>
      <c r="R21" s="133"/>
    </row>
    <row r="22" spans="1:18" ht="66" customHeight="1" x14ac:dyDescent="0.3">
      <c r="A22" s="396" t="s">
        <v>38</v>
      </c>
      <c r="B22" s="397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2" t="s">
        <v>55</v>
      </c>
      <c r="B23" s="393"/>
      <c r="C23" s="268"/>
      <c r="D23" s="390" t="s">
        <v>48</v>
      </c>
      <c r="E23" s="391"/>
      <c r="F23" s="269"/>
      <c r="G23" s="228" t="s">
        <v>65</v>
      </c>
      <c r="H23" s="229">
        <f>IFERROR(IF(ROUND(C23/F23,3)&gt;10,10,ROUND(C23/F23,3)),10)</f>
        <v>10</v>
      </c>
      <c r="I23" s="230" t="s">
        <v>56</v>
      </c>
      <c r="J23" s="228" t="s">
        <v>65</v>
      </c>
      <c r="K23" s="231">
        <f>10-H23</f>
        <v>0</v>
      </c>
      <c r="N23" s="134"/>
      <c r="R23" s="133"/>
    </row>
    <row r="24" spans="1:18" ht="20.100000000000001" customHeight="1" thickBot="1" x14ac:dyDescent="0.35">
      <c r="A24" s="394" t="s">
        <v>14</v>
      </c>
      <c r="B24" s="395"/>
      <c r="C24" s="395"/>
      <c r="D24" s="232"/>
      <c r="E24" s="232"/>
      <c r="F24" s="232"/>
      <c r="G24" s="232"/>
      <c r="H24" s="232"/>
      <c r="I24" s="232"/>
      <c r="J24" s="233"/>
      <c r="K24" s="276"/>
      <c r="R24" s="133"/>
    </row>
    <row r="25" spans="1:18" ht="16.350000000000001" customHeight="1" thickBot="1" x14ac:dyDescent="0.35">
      <c r="A25" s="385" t="s">
        <v>57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7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171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54</v>
      </c>
      <c r="J30" s="122"/>
      <c r="K30" s="121"/>
      <c r="L30" s="120">
        <f>ROUND(SUM(L27)/4,3)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30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C5:F5"/>
    <mergeCell ref="C6:F6"/>
    <mergeCell ref="C8:F8"/>
    <mergeCell ref="C9:F9"/>
    <mergeCell ref="C10:F10"/>
    <mergeCell ref="A25:K25"/>
    <mergeCell ref="A16:F16"/>
    <mergeCell ref="A21:I21"/>
    <mergeCell ref="A22:B22"/>
    <mergeCell ref="A23:B23"/>
    <mergeCell ref="D23:E23"/>
    <mergeCell ref="A24:C2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tabSelected="1" view="pageLayout" topLeftCell="A12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1" t="s">
        <v>182</v>
      </c>
      <c r="B2" s="401"/>
      <c r="C2" s="401"/>
      <c r="D2" s="401"/>
      <c r="E2" s="401"/>
      <c r="F2" s="401"/>
      <c r="G2" s="401"/>
      <c r="H2" s="401"/>
      <c r="I2" s="401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59"/>
      <c r="D5" s="359"/>
      <c r="E5" s="359"/>
      <c r="F5" s="359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59"/>
      <c r="D6" s="359"/>
      <c r="E6" s="359"/>
      <c r="F6" s="359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0"/>
      <c r="D8" s="360"/>
      <c r="E8" s="360"/>
      <c r="F8" s="360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  <c r="G10" s="151"/>
      <c r="H10" s="141"/>
      <c r="I10" s="141"/>
      <c r="J10" s="398"/>
      <c r="K10" s="398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02" t="s">
        <v>119</v>
      </c>
      <c r="E13" s="403"/>
      <c r="F13" s="251" t="s">
        <v>120</v>
      </c>
      <c r="G13" s="251" t="s">
        <v>121</v>
      </c>
      <c r="H13" s="252" t="s">
        <v>122</v>
      </c>
      <c r="I13" s="253" t="s">
        <v>91</v>
      </c>
      <c r="J13" s="406" t="s">
        <v>125</v>
      </c>
      <c r="K13" s="407"/>
      <c r="L13" s="150"/>
    </row>
    <row r="14" spans="1:12" ht="39" customHeight="1" thickBot="1" x14ac:dyDescent="0.35">
      <c r="B14" s="270"/>
      <c r="C14" s="271"/>
      <c r="D14" s="404"/>
      <c r="E14" s="405"/>
      <c r="F14" s="271"/>
      <c r="G14" s="271"/>
      <c r="H14" s="272"/>
      <c r="I14" s="273">
        <f>SUM(B14:H14)</f>
        <v>0</v>
      </c>
      <c r="J14" s="408">
        <f>I14/6</f>
        <v>0</v>
      </c>
      <c r="K14" s="409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21" t="s">
        <v>189</v>
      </c>
      <c r="C17" s="399"/>
      <c r="D17" s="399"/>
      <c r="E17" s="399"/>
      <c r="F17" s="399"/>
      <c r="G17" s="399"/>
      <c r="H17" s="399"/>
      <c r="I17" s="400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33" t="s">
        <v>154</v>
      </c>
      <c r="B18" s="422" t="s">
        <v>190</v>
      </c>
      <c r="C18" s="423"/>
      <c r="D18" s="423"/>
      <c r="E18" s="423"/>
      <c r="F18" s="423"/>
      <c r="G18" s="423"/>
      <c r="H18" s="423"/>
      <c r="I18" s="423"/>
      <c r="J18" s="148" t="s">
        <v>127</v>
      </c>
      <c r="K18" s="266"/>
      <c r="L18" s="147">
        <f>K18*0.3</f>
        <v>0</v>
      </c>
    </row>
    <row r="19" spans="1:12" ht="72" customHeight="1" x14ac:dyDescent="0.3">
      <c r="A19" s="334"/>
      <c r="B19" s="424" t="s">
        <v>191</v>
      </c>
      <c r="C19" s="425"/>
      <c r="D19" s="425"/>
      <c r="E19" s="425"/>
      <c r="F19" s="425"/>
      <c r="G19" s="425"/>
      <c r="H19" s="425"/>
      <c r="I19" s="425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7501-AB2E-4C76-A1EE-0E42EAF3BB4F}">
  <sheetPr>
    <pageSetUpPr fitToPage="1"/>
  </sheetPr>
  <dimension ref="A1:L32"/>
  <sheetViews>
    <sheetView showZeros="0" view="pageLayout" topLeftCell="A10" zoomScaleNormal="100" workbookViewId="0">
      <selection activeCell="B14" sqref="B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1" t="s">
        <v>184</v>
      </c>
      <c r="B2" s="401"/>
      <c r="C2" s="401"/>
      <c r="D2" s="401"/>
      <c r="E2" s="401"/>
      <c r="F2" s="401"/>
      <c r="G2" s="401"/>
      <c r="H2" s="401"/>
      <c r="I2" s="401"/>
      <c r="J2" s="143"/>
      <c r="K2" s="143"/>
      <c r="L2" s="143"/>
    </row>
    <row r="3" spans="1:12" s="113" customFormat="1" ht="21.75" customHeight="1" thickBot="1" x14ac:dyDescent="0.4">
      <c r="A3" s="3" t="s">
        <v>51</v>
      </c>
      <c r="B3" s="1"/>
      <c r="C3" s="1"/>
      <c r="D3" s="1"/>
      <c r="E3" s="1"/>
      <c r="F3" s="1"/>
      <c r="H3" s="13"/>
      <c r="I3" s="14" t="s">
        <v>61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4"/>
      <c r="D4" s="12"/>
      <c r="E4" s="12"/>
      <c r="F4" s="12"/>
      <c r="G4" s="142"/>
      <c r="H4" s="13"/>
      <c r="I4" s="14" t="s">
        <v>60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59"/>
      <c r="D5" s="359"/>
      <c r="E5" s="359"/>
      <c r="F5" s="359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59"/>
      <c r="D6" s="359"/>
      <c r="E6" s="359"/>
      <c r="F6" s="359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0"/>
      <c r="D8" s="360"/>
      <c r="E8" s="360"/>
      <c r="F8" s="360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  <c r="G10" s="151"/>
      <c r="H10" s="141"/>
      <c r="I10" s="141"/>
      <c r="J10" s="398"/>
      <c r="K10" s="398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126</v>
      </c>
      <c r="H12" s="150"/>
      <c r="I12" s="150"/>
      <c r="J12" s="150"/>
      <c r="K12" s="150"/>
      <c r="L12" s="150"/>
    </row>
    <row r="13" spans="1:12" ht="28.5" customHeight="1" thickBot="1" x14ac:dyDescent="0.35">
      <c r="B13" s="250" t="s">
        <v>117</v>
      </c>
      <c r="C13" s="251" t="s">
        <v>118</v>
      </c>
      <c r="D13" s="402" t="s">
        <v>119</v>
      </c>
      <c r="E13" s="403"/>
      <c r="F13" s="251" t="s">
        <v>120</v>
      </c>
      <c r="G13" s="251"/>
      <c r="H13" s="252"/>
      <c r="I13" s="253" t="s">
        <v>91</v>
      </c>
      <c r="J13" s="406" t="s">
        <v>125</v>
      </c>
      <c r="K13" s="407"/>
      <c r="L13" s="150"/>
    </row>
    <row r="14" spans="1:12" ht="39" customHeight="1" thickBot="1" x14ac:dyDescent="0.35">
      <c r="B14" s="270"/>
      <c r="C14" s="271"/>
      <c r="D14" s="404"/>
      <c r="E14" s="405"/>
      <c r="F14" s="271"/>
      <c r="G14" s="296"/>
      <c r="H14" s="297"/>
      <c r="I14" s="273">
        <f>SUM(B14:F14)</f>
        <v>0</v>
      </c>
      <c r="J14" s="408">
        <f>I14/4</f>
        <v>0</v>
      </c>
      <c r="K14" s="409"/>
      <c r="L14" s="150"/>
    </row>
    <row r="15" spans="1:12" ht="17.100000000000001" customHeight="1" thickBot="1" x14ac:dyDescent="0.35">
      <c r="K15" s="248"/>
      <c r="L15" s="150"/>
    </row>
    <row r="16" spans="1:12" ht="13.15" customHeight="1" thickBot="1" x14ac:dyDescent="0.35">
      <c r="K16" s="249" t="s">
        <v>52</v>
      </c>
    </row>
    <row r="17" spans="1:12" ht="61.9" customHeight="1" thickBot="1" x14ac:dyDescent="0.35">
      <c r="A17" s="246" t="s">
        <v>124</v>
      </c>
      <c r="B17" s="426" t="s">
        <v>192</v>
      </c>
      <c r="C17" s="427"/>
      <c r="D17" s="427"/>
      <c r="E17" s="427"/>
      <c r="F17" s="427"/>
      <c r="G17" s="427"/>
      <c r="H17" s="427"/>
      <c r="I17" s="428"/>
      <c r="J17" s="148" t="s">
        <v>123</v>
      </c>
      <c r="K17" s="234">
        <f>J14</f>
        <v>0</v>
      </c>
      <c r="L17" s="149">
        <f>K17*0.4</f>
        <v>0</v>
      </c>
    </row>
    <row r="18" spans="1:12" ht="78.75" customHeight="1" x14ac:dyDescent="0.3">
      <c r="A18" s="333" t="s">
        <v>154</v>
      </c>
      <c r="B18" s="422" t="s">
        <v>190</v>
      </c>
      <c r="C18" s="423"/>
      <c r="D18" s="423"/>
      <c r="E18" s="423"/>
      <c r="F18" s="423"/>
      <c r="G18" s="423"/>
      <c r="H18" s="423"/>
      <c r="I18" s="423"/>
      <c r="J18" s="148" t="s">
        <v>127</v>
      </c>
      <c r="K18" s="266"/>
      <c r="L18" s="147">
        <f>K18*0.3</f>
        <v>0</v>
      </c>
    </row>
    <row r="19" spans="1:12" ht="72" customHeight="1" x14ac:dyDescent="0.3">
      <c r="A19" s="334"/>
      <c r="B19" s="424" t="s">
        <v>191</v>
      </c>
      <c r="C19" s="425"/>
      <c r="D19" s="425"/>
      <c r="E19" s="425"/>
      <c r="F19" s="425"/>
      <c r="G19" s="425"/>
      <c r="H19" s="425"/>
      <c r="I19" s="425"/>
      <c r="J19" s="146" t="s">
        <v>128</v>
      </c>
      <c r="K19" s="267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50</v>
      </c>
      <c r="C22" s="55"/>
      <c r="D22" s="56"/>
      <c r="E22" s="56"/>
      <c r="F22" s="56"/>
      <c r="G22" s="56"/>
      <c r="H22" s="56"/>
      <c r="I22" s="56"/>
      <c r="J22" s="56"/>
      <c r="K22" s="56"/>
      <c r="L22" s="274"/>
    </row>
    <row r="23" spans="1:12" ht="7.5" customHeight="1" thickBot="1" x14ac:dyDescent="0.35"/>
    <row r="24" spans="1:12" ht="24" customHeight="1" thickBot="1" x14ac:dyDescent="0.35">
      <c r="I24" s="22" t="s">
        <v>53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5"/>
      <c r="G28" s="150"/>
      <c r="H28" s="235" t="s">
        <v>30</v>
      </c>
      <c r="I28" s="235"/>
      <c r="J28" s="235"/>
      <c r="K28" s="236"/>
      <c r="L28" s="235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2:I2"/>
    <mergeCell ref="C5:F5"/>
    <mergeCell ref="C6:F6"/>
    <mergeCell ref="C8:F8"/>
    <mergeCell ref="C9:F9"/>
    <mergeCell ref="A18:A19"/>
    <mergeCell ref="B18:I18"/>
    <mergeCell ref="B19:I19"/>
    <mergeCell ref="J10:K10"/>
    <mergeCell ref="D13:E13"/>
    <mergeCell ref="J13:K13"/>
    <mergeCell ref="D14:E14"/>
    <mergeCell ref="J14:K14"/>
    <mergeCell ref="B17:I17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view="pageLayout" topLeftCell="B14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61</v>
      </c>
      <c r="J1" s="157"/>
      <c r="K1" s="158"/>
      <c r="L1" s="278"/>
    </row>
    <row r="2" spans="1:12" ht="24" customHeight="1" thickBot="1" x14ac:dyDescent="0.35">
      <c r="A2" s="6" t="s">
        <v>3</v>
      </c>
      <c r="H2" s="155"/>
      <c r="I2" s="156" t="s">
        <v>60</v>
      </c>
      <c r="J2" s="157"/>
      <c r="K2" s="158"/>
      <c r="L2" s="278"/>
    </row>
    <row r="3" spans="1:12" ht="24" customHeight="1" thickBot="1" x14ac:dyDescent="0.35">
      <c r="A3" s="160" t="s">
        <v>4</v>
      </c>
      <c r="B3" s="160"/>
      <c r="C3" s="354"/>
      <c r="D3" s="354"/>
      <c r="E3" s="279"/>
      <c r="F3" s="279"/>
      <c r="H3" s="155"/>
      <c r="I3" s="156" t="s">
        <v>10</v>
      </c>
      <c r="J3" s="157"/>
      <c r="K3" s="158"/>
      <c r="L3" s="278"/>
    </row>
    <row r="4" spans="1:12" ht="24" customHeight="1" thickBot="1" x14ac:dyDescent="0.35">
      <c r="A4" s="136" t="s">
        <v>5</v>
      </c>
      <c r="B4" s="136"/>
      <c r="C4" s="353"/>
      <c r="D4" s="353"/>
      <c r="E4" s="353"/>
      <c r="F4" s="353"/>
      <c r="H4" s="155"/>
      <c r="I4" s="156" t="s">
        <v>11</v>
      </c>
      <c r="J4" s="162"/>
      <c r="K4" s="158"/>
      <c r="L4" s="278"/>
    </row>
    <row r="5" spans="1:12" s="113" customFormat="1" ht="15.75" customHeight="1" thickBot="1" x14ac:dyDescent="0.35">
      <c r="A5" s="136" t="s">
        <v>8</v>
      </c>
      <c r="B5" s="136"/>
      <c r="C5" s="353"/>
      <c r="D5" s="353"/>
      <c r="E5" s="353"/>
      <c r="F5" s="353"/>
      <c r="K5" s="30"/>
    </row>
    <row r="6" spans="1:12" s="113" customFormat="1" ht="17.2" customHeight="1" thickBot="1" x14ac:dyDescent="0.35">
      <c r="A6" s="136" t="s">
        <v>20</v>
      </c>
      <c r="B6" s="136"/>
      <c r="C6" s="280"/>
      <c r="D6" s="280"/>
      <c r="E6" s="280"/>
      <c r="F6" s="280"/>
      <c r="J6" s="163" t="s">
        <v>9</v>
      </c>
      <c r="K6" s="31"/>
      <c r="L6" s="281"/>
    </row>
    <row r="7" spans="1:12" s="113" customFormat="1" ht="17.2" customHeight="1" x14ac:dyDescent="0.3">
      <c r="A7" s="160" t="s">
        <v>0</v>
      </c>
      <c r="B7" s="160"/>
      <c r="C7" s="353"/>
      <c r="D7" s="353"/>
      <c r="E7" s="353"/>
      <c r="F7" s="353"/>
      <c r="K7" s="30"/>
    </row>
    <row r="8" spans="1:12" s="113" customFormat="1" ht="17.2" customHeight="1" x14ac:dyDescent="0.3">
      <c r="A8" s="136" t="s">
        <v>6</v>
      </c>
      <c r="B8" s="136"/>
      <c r="C8" s="353"/>
      <c r="D8" s="353"/>
      <c r="E8" s="353"/>
      <c r="F8" s="353"/>
      <c r="K8" s="30"/>
    </row>
    <row r="9" spans="1:12" s="113" customFormat="1" ht="17.2" customHeight="1" x14ac:dyDescent="0.3">
      <c r="A9" s="136" t="s">
        <v>7</v>
      </c>
      <c r="B9" s="136"/>
      <c r="C9" s="353"/>
      <c r="D9" s="353"/>
      <c r="E9" s="353"/>
      <c r="F9" s="353"/>
      <c r="K9" s="30"/>
    </row>
    <row r="10" spans="1:12" s="113" customFormat="1" ht="17.2" customHeight="1" thickBot="1" x14ac:dyDescent="0.35">
      <c r="C10" s="282"/>
      <c r="D10" s="282"/>
      <c r="E10" s="282"/>
      <c r="F10" s="282"/>
      <c r="K10" s="30"/>
    </row>
    <row r="11" spans="1:12" s="113" customFormat="1" ht="17.2" customHeight="1" thickBot="1" x14ac:dyDescent="0.35">
      <c r="C11" s="282"/>
      <c r="D11" s="282"/>
      <c r="E11" s="282"/>
      <c r="F11" s="282"/>
      <c r="H11" s="328" t="s">
        <v>16</v>
      </c>
      <c r="I11" s="329"/>
      <c r="J11" s="330" t="s">
        <v>17</v>
      </c>
      <c r="K11" s="331"/>
      <c r="L11" s="332"/>
    </row>
    <row r="12" spans="1:12" ht="34.5" customHeight="1" x14ac:dyDescent="0.3">
      <c r="A12" s="333" t="s">
        <v>155</v>
      </c>
      <c r="B12" s="337" t="s">
        <v>156</v>
      </c>
      <c r="C12" s="338"/>
      <c r="D12" s="338"/>
      <c r="E12" s="338"/>
      <c r="F12" s="338"/>
      <c r="G12" s="338"/>
      <c r="H12" s="341"/>
      <c r="I12" s="342"/>
      <c r="J12" s="347" t="s">
        <v>157</v>
      </c>
      <c r="K12" s="349">
        <f>SUM(B17:G17)/6</f>
        <v>0</v>
      </c>
      <c r="L12" s="317">
        <f>ROUND(K12*0.6,3)</f>
        <v>0</v>
      </c>
    </row>
    <row r="13" spans="1:12" ht="31.5" customHeight="1" x14ac:dyDescent="0.3">
      <c r="A13" s="334"/>
      <c r="B13" s="339"/>
      <c r="C13" s="340"/>
      <c r="D13" s="340"/>
      <c r="E13" s="340"/>
      <c r="F13" s="340"/>
      <c r="G13" s="340"/>
      <c r="H13" s="343"/>
      <c r="I13" s="344"/>
      <c r="J13" s="326"/>
      <c r="K13" s="350"/>
      <c r="L13" s="318"/>
    </row>
    <row r="14" spans="1:12" ht="38.25" customHeight="1" x14ac:dyDescent="0.3">
      <c r="A14" s="334"/>
      <c r="B14" s="339"/>
      <c r="C14" s="340"/>
      <c r="D14" s="340"/>
      <c r="E14" s="340"/>
      <c r="F14" s="340"/>
      <c r="G14" s="340"/>
      <c r="H14" s="343"/>
      <c r="I14" s="344"/>
      <c r="J14" s="326"/>
      <c r="K14" s="350"/>
      <c r="L14" s="318"/>
    </row>
    <row r="15" spans="1:12" ht="70.5" customHeight="1" thickBot="1" x14ac:dyDescent="0.35">
      <c r="A15" s="334"/>
      <c r="B15" s="339"/>
      <c r="C15" s="340"/>
      <c r="D15" s="340"/>
      <c r="E15" s="340"/>
      <c r="F15" s="340"/>
      <c r="G15" s="340"/>
      <c r="H15" s="343"/>
      <c r="I15" s="344"/>
      <c r="J15" s="326"/>
      <c r="K15" s="350"/>
      <c r="L15" s="318"/>
    </row>
    <row r="16" spans="1:12" ht="29" customHeight="1" thickBot="1" x14ac:dyDescent="0.4">
      <c r="A16" s="335"/>
      <c r="B16" s="283" t="s">
        <v>158</v>
      </c>
      <c r="C16" s="284" t="s">
        <v>159</v>
      </c>
      <c r="D16" s="285" t="s">
        <v>160</v>
      </c>
      <c r="E16" s="284" t="s">
        <v>161</v>
      </c>
      <c r="F16" s="284" t="s">
        <v>162</v>
      </c>
      <c r="G16" s="286" t="s">
        <v>163</v>
      </c>
      <c r="H16" s="343"/>
      <c r="I16" s="344"/>
      <c r="J16" s="326"/>
      <c r="K16" s="350"/>
      <c r="L16" s="318"/>
    </row>
    <row r="17" spans="1:12" ht="30" customHeight="1" thickBot="1" x14ac:dyDescent="0.35">
      <c r="A17" s="336"/>
      <c r="B17" s="287"/>
      <c r="C17" s="288">
        <v>0</v>
      </c>
      <c r="D17" s="288"/>
      <c r="E17" s="288"/>
      <c r="F17" s="288"/>
      <c r="G17" s="289"/>
      <c r="H17" s="345"/>
      <c r="I17" s="346"/>
      <c r="J17" s="348"/>
      <c r="K17" s="351"/>
      <c r="L17" s="352"/>
    </row>
    <row r="18" spans="1:12" ht="47.25" customHeight="1" x14ac:dyDescent="0.3">
      <c r="A18" s="300" t="s">
        <v>12</v>
      </c>
      <c r="B18" s="303" t="s">
        <v>164</v>
      </c>
      <c r="C18" s="303"/>
      <c r="D18" s="303"/>
      <c r="E18" s="303"/>
      <c r="F18" s="303"/>
      <c r="G18" s="303"/>
      <c r="H18" s="306"/>
      <c r="I18" s="307"/>
      <c r="J18" s="312" t="s">
        <v>1</v>
      </c>
      <c r="K18" s="315">
        <v>0</v>
      </c>
      <c r="L18" s="317">
        <f>IF(K18-K21 &gt;=0, (ROUND((K18-K21)*0.25,3)),0.00000000001)</f>
        <v>0</v>
      </c>
    </row>
    <row r="19" spans="1:12" ht="18.75" customHeight="1" x14ac:dyDescent="0.3">
      <c r="A19" s="301"/>
      <c r="B19" s="304"/>
      <c r="C19" s="304"/>
      <c r="D19" s="304"/>
      <c r="E19" s="304"/>
      <c r="F19" s="304"/>
      <c r="G19" s="304"/>
      <c r="H19" s="308"/>
      <c r="I19" s="309"/>
      <c r="J19" s="313"/>
      <c r="K19" s="316"/>
      <c r="L19" s="318"/>
    </row>
    <row r="20" spans="1:12" ht="13.5" customHeight="1" thickBot="1" x14ac:dyDescent="0.35">
      <c r="A20" s="301"/>
      <c r="B20" s="305"/>
      <c r="C20" s="305"/>
      <c r="D20" s="305"/>
      <c r="E20" s="305"/>
      <c r="F20" s="305"/>
      <c r="G20" s="304"/>
      <c r="H20" s="308"/>
      <c r="I20" s="309"/>
      <c r="J20" s="313"/>
      <c r="K20" s="316"/>
      <c r="L20" s="318"/>
    </row>
    <row r="21" spans="1:12" ht="28.25" customHeight="1" thickBot="1" x14ac:dyDescent="0.35">
      <c r="A21" s="302"/>
      <c r="B21" s="290" t="s">
        <v>165</v>
      </c>
      <c r="C21" s="291">
        <v>0</v>
      </c>
      <c r="D21" s="291"/>
      <c r="E21" s="291"/>
      <c r="F21" s="291"/>
      <c r="G21" s="291"/>
      <c r="H21" s="310"/>
      <c r="I21" s="311"/>
      <c r="J21" s="314"/>
      <c r="K21" s="292">
        <f>SUM(C21:G21)</f>
        <v>0</v>
      </c>
      <c r="L21" s="319"/>
    </row>
    <row r="22" spans="1:12" ht="87.5" customHeight="1" thickBot="1" x14ac:dyDescent="0.35">
      <c r="A22" s="300" t="s">
        <v>13</v>
      </c>
      <c r="B22" s="303" t="s">
        <v>166</v>
      </c>
      <c r="C22" s="320"/>
      <c r="D22" s="320"/>
      <c r="E22" s="320"/>
      <c r="F22" s="320"/>
      <c r="G22" s="321"/>
      <c r="H22" s="322"/>
      <c r="I22" s="323"/>
      <c r="J22" s="326" t="s">
        <v>167</v>
      </c>
      <c r="K22" s="293">
        <v>0</v>
      </c>
      <c r="L22" s="318">
        <f>IF((K22-K23)&gt;=0,(ROUND((K22-K23)*0.15,3)),0.000000001)</f>
        <v>0</v>
      </c>
    </row>
    <row r="23" spans="1:12" ht="28.25" customHeight="1" thickBot="1" x14ac:dyDescent="0.35">
      <c r="A23" s="302"/>
      <c r="B23" s="294" t="s">
        <v>165</v>
      </c>
      <c r="C23" s="291">
        <v>0</v>
      </c>
      <c r="D23" s="291">
        <v>0</v>
      </c>
      <c r="E23" s="291">
        <v>0</v>
      </c>
      <c r="F23" s="291"/>
      <c r="G23" s="291"/>
      <c r="H23" s="324"/>
      <c r="I23" s="325"/>
      <c r="J23" s="327"/>
      <c r="K23" s="292">
        <f>SUM(C23:G23)</f>
        <v>0</v>
      </c>
      <c r="L23" s="319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298">
        <f>SUM(L12:L22)</f>
        <v>0</v>
      </c>
      <c r="L25" s="299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5"/>
      <c r="D29" s="295"/>
      <c r="E29" s="295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pageSetUpPr fitToPage="1"/>
  </sheetPr>
  <dimension ref="A1:M33"/>
  <sheetViews>
    <sheetView showZeros="0" view="pageLayout" topLeftCell="A4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173</v>
      </c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129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5"/>
      <c r="D5" s="355"/>
      <c r="E5" s="355"/>
      <c r="F5" s="35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5"/>
      <c r="D6" s="355"/>
      <c r="E6" s="355"/>
      <c r="F6" s="355"/>
      <c r="K6" s="30"/>
    </row>
    <row r="7" spans="1:12" ht="17.100000000000001" customHeight="1" thickBot="1" x14ac:dyDescent="0.35">
      <c r="A7" s="136" t="s">
        <v>20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55"/>
      <c r="D8" s="355"/>
      <c r="E8" s="355"/>
      <c r="F8" s="355"/>
    </row>
    <row r="9" spans="1:12" ht="17.100000000000001" customHeight="1" x14ac:dyDescent="0.3">
      <c r="A9" s="136" t="s">
        <v>6</v>
      </c>
      <c r="B9" s="136"/>
      <c r="C9" s="355"/>
      <c r="D9" s="355"/>
      <c r="E9" s="355"/>
      <c r="F9" s="355"/>
    </row>
    <row r="10" spans="1:12" ht="17.100000000000001" customHeight="1" x14ac:dyDescent="0.3">
      <c r="A10" s="136" t="s">
        <v>7</v>
      </c>
      <c r="B10" s="136"/>
      <c r="C10" s="355"/>
      <c r="D10" s="355"/>
      <c r="E10" s="355"/>
      <c r="F10" s="355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6" t="s">
        <v>16</v>
      </c>
      <c r="F14" s="197"/>
      <c r="G14" s="197"/>
      <c r="H14" s="197"/>
      <c r="I14" s="136"/>
      <c r="J14" s="136"/>
      <c r="K14" s="173"/>
      <c r="L14" s="198" t="s">
        <v>21</v>
      </c>
    </row>
    <row r="15" spans="1:12" ht="20.100000000000001" customHeight="1" x14ac:dyDescent="0.3">
      <c r="A15" s="220" t="s">
        <v>22</v>
      </c>
      <c r="B15" s="187"/>
      <c r="C15" s="196"/>
      <c r="D15" s="199"/>
      <c r="E15" s="227"/>
      <c r="F15" s="414"/>
      <c r="G15" s="414"/>
      <c r="H15" s="414"/>
      <c r="I15" s="414"/>
      <c r="J15" s="414"/>
      <c r="K15" s="415"/>
      <c r="L15" s="258"/>
    </row>
    <row r="16" spans="1:12" ht="20.100000000000001" customHeight="1" x14ac:dyDescent="0.3">
      <c r="A16" s="220" t="s">
        <v>23</v>
      </c>
      <c r="B16" s="187"/>
      <c r="C16" s="196"/>
      <c r="D16" s="199"/>
      <c r="E16" s="227"/>
      <c r="F16" s="414"/>
      <c r="G16" s="414"/>
      <c r="H16" s="414"/>
      <c r="I16" s="414"/>
      <c r="J16" s="414"/>
      <c r="K16" s="415"/>
      <c r="L16" s="258"/>
    </row>
    <row r="17" spans="1:13" ht="20.100000000000001" customHeight="1" x14ac:dyDescent="0.3">
      <c r="A17" s="218" t="s">
        <v>24</v>
      </c>
      <c r="B17" s="219"/>
      <c r="C17" s="196"/>
      <c r="D17" s="199"/>
      <c r="E17" s="227"/>
      <c r="F17" s="414"/>
      <c r="G17" s="414"/>
      <c r="H17" s="414"/>
      <c r="I17" s="414"/>
      <c r="J17" s="414"/>
      <c r="K17" s="415"/>
      <c r="L17" s="258"/>
    </row>
    <row r="18" spans="1:13" ht="20.100000000000001" customHeight="1" x14ac:dyDescent="0.3">
      <c r="A18" s="220" t="s">
        <v>25</v>
      </c>
      <c r="B18" s="187"/>
      <c r="C18" s="196"/>
      <c r="D18" s="199"/>
      <c r="E18" s="227"/>
      <c r="F18" s="414"/>
      <c r="G18" s="414"/>
      <c r="H18" s="414"/>
      <c r="I18" s="414"/>
      <c r="J18" s="414"/>
      <c r="K18" s="415"/>
      <c r="L18" s="258"/>
    </row>
    <row r="19" spans="1:13" ht="20.100000000000001" customHeight="1" x14ac:dyDescent="0.3">
      <c r="A19" s="220" t="s">
        <v>185</v>
      </c>
      <c r="B19" s="187"/>
      <c r="C19" s="187"/>
      <c r="D19" s="187"/>
      <c r="E19" s="418"/>
      <c r="F19" s="418"/>
      <c r="G19" s="418"/>
      <c r="H19" s="418"/>
      <c r="I19" s="418"/>
      <c r="J19" s="418"/>
      <c r="K19" s="417"/>
      <c r="L19" s="258"/>
    </row>
    <row r="20" spans="1:13" ht="20.100000000000001" customHeight="1" x14ac:dyDescent="0.3">
      <c r="A20" s="181" t="s">
        <v>26</v>
      </c>
      <c r="B20" s="182"/>
      <c r="C20" s="182"/>
      <c r="D20" s="200"/>
      <c r="E20" s="416"/>
      <c r="F20" s="414"/>
      <c r="G20" s="414"/>
      <c r="H20" s="414"/>
      <c r="I20" s="414"/>
      <c r="J20" s="414"/>
      <c r="K20" s="415"/>
      <c r="L20" s="258"/>
    </row>
    <row r="21" spans="1:13" ht="20.100000000000001" customHeight="1" x14ac:dyDescent="0.3">
      <c r="A21" s="181" t="s">
        <v>186</v>
      </c>
      <c r="B21" s="182"/>
      <c r="C21" s="182"/>
      <c r="D21" s="182"/>
      <c r="E21" s="183"/>
      <c r="F21" s="197"/>
      <c r="G21" s="414"/>
      <c r="H21" s="414"/>
      <c r="I21" s="414"/>
      <c r="J21" s="414"/>
      <c r="K21" s="415"/>
      <c r="L21" s="258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27</v>
      </c>
      <c r="L23" s="198">
        <f>SUM(L15:L21)</f>
        <v>0</v>
      </c>
    </row>
    <row r="24" spans="1:13" ht="18.75" customHeight="1" x14ac:dyDescent="0.3">
      <c r="K24" s="115" t="s">
        <v>28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29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30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12">
    <mergeCell ref="F15:K15"/>
    <mergeCell ref="F16:K16"/>
    <mergeCell ref="F17:K17"/>
    <mergeCell ref="F18:K18"/>
    <mergeCell ref="E19:K19"/>
    <mergeCell ref="E20:K20"/>
    <mergeCell ref="G21:K21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>
    <pageSetUpPr fitToPage="1"/>
  </sheetPr>
  <dimension ref="A1:L33"/>
  <sheetViews>
    <sheetView showZeros="0" view="pageLayout" topLeftCell="H1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174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129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21</v>
      </c>
    </row>
    <row r="15" spans="1:12" ht="20.100000000000001" customHeight="1" x14ac:dyDescent="0.3">
      <c r="A15" s="224" t="s">
        <v>22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59"/>
    </row>
    <row r="16" spans="1:12" ht="20.100000000000001" customHeight="1" x14ac:dyDescent="0.3">
      <c r="A16" s="224" t="s">
        <v>23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59"/>
    </row>
    <row r="17" spans="1:12" ht="20.100000000000001" customHeight="1" x14ac:dyDescent="0.3">
      <c r="A17" s="221" t="s">
        <v>24</v>
      </c>
      <c r="B17" s="222"/>
      <c r="C17" s="106"/>
      <c r="D17" s="106"/>
      <c r="E17" s="34"/>
      <c r="F17" s="33"/>
      <c r="G17" s="33"/>
      <c r="H17" s="33"/>
      <c r="I17" s="33"/>
      <c r="J17" s="11"/>
      <c r="K17" s="26"/>
      <c r="L17" s="259"/>
    </row>
    <row r="18" spans="1:12" ht="20.100000000000001" customHeight="1" x14ac:dyDescent="0.3">
      <c r="A18" s="224" t="s">
        <v>31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59"/>
    </row>
    <row r="19" spans="1:12" ht="20.100000000000001" customHeight="1" x14ac:dyDescent="0.3">
      <c r="A19" s="224" t="s">
        <v>32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59"/>
    </row>
    <row r="20" spans="1:12" ht="20.100000000000001" customHeight="1" x14ac:dyDescent="0.3">
      <c r="A20" s="224" t="s">
        <v>33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59"/>
    </row>
    <row r="21" spans="1:12" ht="20.100000000000001" customHeight="1" x14ac:dyDescent="0.3">
      <c r="A21" s="224" t="s">
        <v>25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59"/>
    </row>
    <row r="22" spans="1:12" ht="20.100000000000001" customHeight="1" x14ac:dyDescent="0.3">
      <c r="A22" s="356" t="s">
        <v>168</v>
      </c>
      <c r="B22" s="357"/>
      <c r="C22" s="357"/>
      <c r="D22" s="357"/>
      <c r="E22" s="358"/>
      <c r="F22" s="33"/>
      <c r="G22" s="33"/>
      <c r="H22" s="33"/>
      <c r="I22" s="33"/>
      <c r="J22" s="11"/>
      <c r="K22" s="26"/>
      <c r="L22" s="259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topLeftCell="A6" zoomScaleNormal="100" workbookViewId="0">
      <selection activeCell="E4" sqref="E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179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4" t="s">
        <v>178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K6" s="30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21</v>
      </c>
    </row>
    <row r="15" spans="1:12" ht="19.5" customHeight="1" x14ac:dyDescent="0.3">
      <c r="A15" s="224" t="s">
        <v>22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59"/>
    </row>
    <row r="16" spans="1:12" ht="19.5" customHeight="1" x14ac:dyDescent="0.3">
      <c r="A16" s="221" t="s">
        <v>24</v>
      </c>
      <c r="B16" s="222"/>
      <c r="C16" s="106"/>
      <c r="D16" s="101"/>
      <c r="E16" s="33"/>
      <c r="F16" s="33"/>
      <c r="G16" s="33"/>
      <c r="H16" s="11"/>
      <c r="I16" s="33"/>
      <c r="J16" s="11"/>
      <c r="K16" s="26"/>
      <c r="L16" s="259"/>
    </row>
    <row r="17" spans="1:12" ht="19.5" customHeight="1" x14ac:dyDescent="0.3">
      <c r="A17" s="224" t="s">
        <v>31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59"/>
    </row>
    <row r="18" spans="1:12" ht="19.5" customHeight="1" x14ac:dyDescent="0.3">
      <c r="A18" s="224" t="s">
        <v>32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59"/>
    </row>
    <row r="19" spans="1:12" ht="19.5" customHeight="1" x14ac:dyDescent="0.3">
      <c r="A19" s="224" t="s">
        <v>33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59"/>
    </row>
    <row r="20" spans="1:12" ht="19.5" customHeight="1" x14ac:dyDescent="0.3">
      <c r="A20" s="224" t="s">
        <v>25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59"/>
    </row>
    <row r="21" spans="1:12" ht="19.5" customHeight="1" x14ac:dyDescent="0.3">
      <c r="A21" s="224" t="s">
        <v>36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59"/>
    </row>
    <row r="22" spans="1:12" ht="19.5" customHeight="1" x14ac:dyDescent="0.3">
      <c r="A22" s="224" t="s">
        <v>177</v>
      </c>
      <c r="B22" s="222"/>
      <c r="C22" s="222"/>
      <c r="D22" s="223"/>
      <c r="E22" s="33"/>
      <c r="F22" s="33"/>
      <c r="G22" s="33"/>
      <c r="H22" s="11"/>
      <c r="I22" s="33"/>
      <c r="J22" s="11"/>
      <c r="K22" s="26"/>
      <c r="L22" s="259"/>
    </row>
    <row r="23" spans="1:12" ht="20.100000000000001" customHeight="1" x14ac:dyDescent="0.3">
      <c r="A23" s="410" t="s">
        <v>175</v>
      </c>
      <c r="K23" s="37"/>
      <c r="L23" s="37"/>
    </row>
    <row r="24" spans="1:12" ht="15.75" customHeight="1" x14ac:dyDescent="0.3">
      <c r="A24" s="410" t="s">
        <v>176</v>
      </c>
      <c r="I24" s="38"/>
      <c r="J24" s="39"/>
      <c r="K24" s="38" t="s">
        <v>27</v>
      </c>
      <c r="L24" s="35">
        <f>SUM(L15:L22)</f>
        <v>0</v>
      </c>
    </row>
    <row r="25" spans="1:12" ht="18.75" customHeight="1" x14ac:dyDescent="0.3">
      <c r="K25" s="38" t="s">
        <v>34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29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30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>
    <pageSetUpPr fitToPage="1"/>
  </sheetPr>
  <dimension ref="A1:L37"/>
  <sheetViews>
    <sheetView showZeros="0" view="pageLayout" zoomScaleNormal="100" workbookViewId="0">
      <selection activeCell="E26" sqref="E26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419" t="s">
        <v>187</v>
      </c>
      <c r="B2" s="419"/>
      <c r="C2" s="419"/>
      <c r="D2" s="419"/>
      <c r="E2" s="419"/>
      <c r="F2" s="419"/>
      <c r="H2" s="155"/>
      <c r="I2" s="156" t="s">
        <v>61</v>
      </c>
      <c r="J2" s="157"/>
      <c r="K2" s="158"/>
      <c r="L2" s="158"/>
    </row>
    <row r="3" spans="1:12" ht="24" customHeight="1" thickBot="1" x14ac:dyDescent="0.35">
      <c r="A3" s="159" t="s">
        <v>37</v>
      </c>
      <c r="H3" s="155"/>
      <c r="I3" s="156" t="s">
        <v>60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5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5"/>
      <c r="D5" s="355"/>
      <c r="E5" s="355"/>
      <c r="F5" s="355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5"/>
      <c r="D6" s="355"/>
      <c r="E6" s="355"/>
      <c r="F6" s="355"/>
      <c r="K6" s="30"/>
    </row>
    <row r="7" spans="1:12" ht="17.100000000000001" customHeight="1" thickBot="1" x14ac:dyDescent="0.35">
      <c r="A7" s="136" t="s">
        <v>20</v>
      </c>
      <c r="B7" s="136"/>
      <c r="C7" s="257"/>
      <c r="D7" s="257"/>
      <c r="E7" s="257"/>
      <c r="F7" s="257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1"/>
      <c r="D8" s="361"/>
      <c r="E8" s="361"/>
      <c r="F8" s="361"/>
    </row>
    <row r="9" spans="1:12" ht="17.100000000000001" customHeight="1" x14ac:dyDescent="0.3">
      <c r="A9" s="136" t="s">
        <v>6</v>
      </c>
      <c r="B9" s="136"/>
      <c r="C9" s="355"/>
      <c r="D9" s="355"/>
      <c r="E9" s="355"/>
      <c r="F9" s="355"/>
    </row>
    <row r="10" spans="1:12" ht="17.100000000000001" customHeight="1" x14ac:dyDescent="0.3">
      <c r="A10" s="136" t="s">
        <v>7</v>
      </c>
      <c r="B10" s="136"/>
      <c r="C10" s="355"/>
      <c r="D10" s="355"/>
      <c r="E10" s="355"/>
      <c r="F10" s="355"/>
    </row>
    <row r="11" spans="1:12" ht="33.75" customHeight="1" x14ac:dyDescent="0.3"/>
    <row r="12" spans="1:12" ht="17.100000000000001" customHeight="1" x14ac:dyDescent="0.3">
      <c r="A12" s="165" t="s">
        <v>38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39</v>
      </c>
    </row>
    <row r="17" spans="1:12" ht="15" customHeight="1" thickBot="1" x14ac:dyDescent="0.35">
      <c r="H17" s="176"/>
      <c r="I17" s="143"/>
      <c r="K17" s="177" t="s">
        <v>40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41</v>
      </c>
    </row>
    <row r="25" spans="1:12" s="5" customFormat="1" ht="13.5" customHeight="1" x14ac:dyDescent="0.3">
      <c r="B25" s="84" t="s">
        <v>50</v>
      </c>
      <c r="H25" s="30"/>
      <c r="I25" s="52"/>
      <c r="J25" s="85"/>
      <c r="K25" s="86"/>
    </row>
    <row r="26" spans="1:12" ht="15" customHeight="1" x14ac:dyDescent="0.3">
      <c r="B26" s="181" t="s">
        <v>42</v>
      </c>
      <c r="C26" s="182"/>
      <c r="D26" s="183"/>
      <c r="E26" s="260">
        <v>0</v>
      </c>
      <c r="F26" s="181" t="s">
        <v>43</v>
      </c>
      <c r="G26" s="183"/>
      <c r="H26" s="261">
        <v>0</v>
      </c>
      <c r="I26" s="94" t="str">
        <f>IFERROR(ROUND(E26/H26,3),"")</f>
        <v/>
      </c>
      <c r="J26" s="95"/>
      <c r="K26" s="277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44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45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30</v>
      </c>
      <c r="I37" s="160"/>
      <c r="J37" s="160"/>
      <c r="K37" s="160"/>
      <c r="L37" s="160"/>
    </row>
  </sheetData>
  <mergeCells count="6">
    <mergeCell ref="A2:F2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37"/>
  <sheetViews>
    <sheetView showZeros="0" view="pageLayout" topLeftCell="A2" zoomScaleNormal="100" workbookViewId="0">
      <selection activeCell="A2" sqref="A2:F2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420" t="s">
        <v>188</v>
      </c>
      <c r="B2" s="420"/>
      <c r="C2" s="420"/>
      <c r="D2" s="420"/>
      <c r="E2" s="420"/>
      <c r="F2" s="42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2"/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</row>
    <row r="14" spans="1:12" ht="39" customHeight="1" x14ac:dyDescent="0.3">
      <c r="A14" s="365"/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7">
    <mergeCell ref="A2:F2"/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>
    <pageSetUpPr fitToPage="1"/>
  </sheetPr>
  <dimension ref="A1:L37"/>
  <sheetViews>
    <sheetView showZeros="0" view="pageLayout" topLeftCell="A8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183</v>
      </c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37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51.75" customHeight="1" x14ac:dyDescent="0.3"/>
    <row r="12" spans="1:12" ht="17.100000000000001" customHeight="1" x14ac:dyDescent="0.3">
      <c r="A12" s="64" t="s">
        <v>38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2"/>
      <c r="B13" s="363"/>
      <c r="C13" s="363"/>
      <c r="D13" s="363"/>
      <c r="E13" s="363"/>
      <c r="F13" s="363"/>
      <c r="G13" s="363"/>
      <c r="H13" s="363"/>
      <c r="I13" s="363"/>
      <c r="J13" s="363"/>
      <c r="K13" s="363"/>
      <c r="L13" s="364"/>
    </row>
    <row r="14" spans="1:12" ht="39" customHeight="1" x14ac:dyDescent="0.3">
      <c r="A14" s="365"/>
      <c r="B14" s="366"/>
      <c r="C14" s="366"/>
      <c r="D14" s="366"/>
      <c r="E14" s="366"/>
      <c r="F14" s="366"/>
      <c r="G14" s="366"/>
      <c r="H14" s="366"/>
      <c r="I14" s="366"/>
      <c r="J14" s="366"/>
      <c r="K14" s="366"/>
      <c r="L14" s="367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39</v>
      </c>
    </row>
    <row r="17" spans="1:12" ht="15" customHeight="1" x14ac:dyDescent="0.3">
      <c r="G17" s="69"/>
      <c r="H17" s="70" t="s">
        <v>46</v>
      </c>
      <c r="I17" s="71"/>
      <c r="K17" s="72" t="s">
        <v>21</v>
      </c>
    </row>
    <row r="18" spans="1:12" ht="15" customHeight="1" x14ac:dyDescent="0.3">
      <c r="B18" s="73" t="s">
        <v>47</v>
      </c>
      <c r="C18" s="54"/>
      <c r="D18" s="55"/>
      <c r="E18" s="262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106</v>
      </c>
      <c r="C19" s="54"/>
      <c r="D19" s="55"/>
      <c r="E19" s="262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153</v>
      </c>
      <c r="C20" s="54"/>
      <c r="D20" s="55"/>
      <c r="E20" s="262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107</v>
      </c>
      <c r="C21" s="54"/>
      <c r="D21" s="55"/>
      <c r="E21" s="262">
        <f>LEN(A$13)-LEN(SUBSTITUTE(A$13,"E",""))+LEN(A$13)-LEN(SUBSTITUTE(A$13,"L",""))</f>
        <v>0</v>
      </c>
      <c r="F21" s="109" t="s">
        <v>62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48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49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41</v>
      </c>
    </row>
    <row r="25" spans="1:12" ht="13.5" customHeight="1" x14ac:dyDescent="0.3">
      <c r="B25" s="84" t="s">
        <v>50</v>
      </c>
      <c r="H25" s="30"/>
      <c r="I25" s="52"/>
      <c r="J25" s="85"/>
      <c r="K25" s="86"/>
    </row>
    <row r="26" spans="1:12" s="1" customFormat="1" ht="15" customHeight="1" x14ac:dyDescent="0.3">
      <c r="B26" s="104" t="s">
        <v>42</v>
      </c>
      <c r="C26" s="25"/>
      <c r="D26" s="105"/>
      <c r="E26" s="260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43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3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44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45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30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30"/>
  <sheetViews>
    <sheetView showZeros="0" view="pageLayout" zoomScaleNormal="100" workbookViewId="0">
      <selection activeCell="L9" sqref="L9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420" t="s">
        <v>187</v>
      </c>
      <c r="B2" s="420"/>
      <c r="C2" s="420"/>
      <c r="D2" s="420"/>
      <c r="E2" s="420"/>
      <c r="F2" s="420"/>
      <c r="H2" s="13"/>
      <c r="I2" s="14" t="s">
        <v>61</v>
      </c>
      <c r="J2" s="15"/>
      <c r="K2" s="16"/>
      <c r="L2" s="16"/>
    </row>
    <row r="3" spans="1:12" ht="24" customHeight="1" thickBot="1" x14ac:dyDescent="0.35">
      <c r="A3" s="6" t="s">
        <v>51</v>
      </c>
      <c r="H3" s="13"/>
      <c r="I3" s="14" t="s">
        <v>60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4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59"/>
      <c r="D5" s="359"/>
      <c r="E5" s="359"/>
      <c r="F5" s="359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59"/>
      <c r="D6" s="359"/>
      <c r="E6" s="359"/>
      <c r="F6" s="359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20</v>
      </c>
      <c r="B7" s="11"/>
      <c r="C7" s="256"/>
      <c r="D7" s="256"/>
      <c r="E7" s="256"/>
      <c r="F7" s="256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0"/>
      <c r="D8" s="360"/>
      <c r="E8" s="360"/>
      <c r="F8" s="360"/>
    </row>
    <row r="9" spans="1:12" ht="17.100000000000001" customHeight="1" x14ac:dyDescent="0.3">
      <c r="A9" s="11" t="s">
        <v>6</v>
      </c>
      <c r="B9" s="11"/>
      <c r="C9" s="359"/>
      <c r="D9" s="359"/>
      <c r="E9" s="359"/>
      <c r="F9" s="359"/>
    </row>
    <row r="10" spans="1:12" ht="17.100000000000001" customHeight="1" x14ac:dyDescent="0.3">
      <c r="A10" s="11" t="s">
        <v>7</v>
      </c>
      <c r="B10" s="11"/>
      <c r="C10" s="359"/>
      <c r="D10" s="359"/>
      <c r="E10" s="359"/>
      <c r="F10" s="359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52</v>
      </c>
    </row>
    <row r="14" spans="1:12" ht="59.25" customHeight="1" x14ac:dyDescent="0.3">
      <c r="A14" s="368" t="s">
        <v>149</v>
      </c>
      <c r="B14" s="370" t="s">
        <v>108</v>
      </c>
      <c r="C14" s="371"/>
      <c r="D14" s="371"/>
      <c r="E14" s="371"/>
      <c r="F14" s="371"/>
      <c r="G14" s="371"/>
      <c r="H14" s="371"/>
      <c r="I14" s="372"/>
      <c r="J14" s="18" t="s">
        <v>144</v>
      </c>
      <c r="K14" s="264"/>
      <c r="L14" s="149">
        <f>K14*0.3</f>
        <v>0</v>
      </c>
    </row>
    <row r="15" spans="1:12" ht="69" customHeight="1" thickBot="1" x14ac:dyDescent="0.35">
      <c r="A15" s="369"/>
      <c r="B15" s="373" t="s">
        <v>169</v>
      </c>
      <c r="C15" s="374"/>
      <c r="D15" s="374"/>
      <c r="E15" s="374"/>
      <c r="F15" s="374"/>
      <c r="G15" s="374"/>
      <c r="H15" s="374"/>
      <c r="I15" s="374"/>
      <c r="J15" s="20" t="s">
        <v>145</v>
      </c>
      <c r="K15" s="265"/>
      <c r="L15" s="247">
        <f>K15*0.25</f>
        <v>0</v>
      </c>
    </row>
    <row r="16" spans="1:12" ht="64.5" customHeight="1" x14ac:dyDescent="0.3">
      <c r="A16" s="375" t="s">
        <v>150</v>
      </c>
      <c r="B16" s="377" t="s">
        <v>147</v>
      </c>
      <c r="C16" s="378"/>
      <c r="D16" s="378"/>
      <c r="E16" s="378"/>
      <c r="F16" s="378"/>
      <c r="G16" s="378"/>
      <c r="H16" s="378"/>
      <c r="I16" s="378"/>
      <c r="J16" s="18" t="s">
        <v>141</v>
      </c>
      <c r="K16" s="266"/>
      <c r="L16" s="147">
        <f>K16*0.35</f>
        <v>0</v>
      </c>
    </row>
    <row r="17" spans="1:13" ht="80.25" customHeight="1" x14ac:dyDescent="0.3">
      <c r="A17" s="376"/>
      <c r="B17" s="379" t="s">
        <v>143</v>
      </c>
      <c r="C17" s="380"/>
      <c r="D17" s="380"/>
      <c r="E17" s="380"/>
      <c r="F17" s="380"/>
      <c r="G17" s="380"/>
      <c r="H17" s="380"/>
      <c r="I17" s="380"/>
      <c r="J17" s="19" t="s">
        <v>146</v>
      </c>
      <c r="K17" s="267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50</v>
      </c>
      <c r="C20" s="55"/>
      <c r="D20" s="56"/>
      <c r="E20" s="56"/>
      <c r="F20" s="56"/>
      <c r="G20" s="56"/>
      <c r="H20" s="56"/>
      <c r="I20" s="56"/>
      <c r="J20" s="56"/>
      <c r="K20" s="56"/>
      <c r="L20" s="274"/>
      <c r="M20" s="21"/>
    </row>
    <row r="21" spans="1:13" ht="7.5" customHeight="1" thickBot="1" x14ac:dyDescent="0.35"/>
    <row r="22" spans="1:13" ht="18.75" customHeight="1" thickBot="1" x14ac:dyDescent="0.35">
      <c r="I22" s="22" t="s">
        <v>53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30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2">
    <mergeCell ref="A2:F2"/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15</vt:i4>
      </vt:variant>
      <vt:variant>
        <vt:lpstr>Namngivna områden</vt:lpstr>
      </vt:variant>
      <vt:variant>
        <vt:i4>113</vt:i4>
      </vt:variant>
    </vt:vector>
  </HeadingPairs>
  <TitlesOfParts>
    <vt:vector size="128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 YV'!armnr</vt:lpstr>
      <vt:lpstr>'Individuell tekniska övningar'!armnr</vt:lpstr>
      <vt:lpstr>'Individuellt tekniskt artis YV'!armnr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 YV'!bord</vt:lpstr>
      <vt:lpstr>'Individuell tekniska övningar'!bord</vt:lpstr>
      <vt:lpstr>'Individuellt tekniskt artis YV'!bord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 YV'!datum</vt:lpstr>
      <vt:lpstr>'Individuell tekniska övningar'!datum</vt:lpstr>
      <vt:lpstr>'Individuellt tekniskt artis YV'!datum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 YV'!domare</vt:lpstr>
      <vt:lpstr>'Individuell tekniska övningar'!domare</vt:lpstr>
      <vt:lpstr>'Individuellt tekniskt artis YV'!domare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 YV'!id</vt:lpstr>
      <vt:lpstr>'Individuell tekniska övningar'!id</vt:lpstr>
      <vt:lpstr>'Individuellt tekniskt artis YV'!id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 YV'!klass</vt:lpstr>
      <vt:lpstr>'Individuell tekniska övningar'!klass</vt:lpstr>
      <vt:lpstr>'Individuellt tekniskt artis YV'!klass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 YV'!moment</vt:lpstr>
      <vt:lpstr>'Individuell tekniska övningar'!moment</vt:lpstr>
      <vt:lpstr>'Individuellt tekniskt artis YV'!moment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 YV'!result</vt:lpstr>
      <vt:lpstr>'Individuell tekniska övningar'!result</vt:lpstr>
      <vt:lpstr>'Individuellt tekniskt artis YV'!result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2023-02-05T15:04:17Z</cp:lastPrinted>
  <dcterms:created xsi:type="dcterms:W3CDTF">2005-01-07T14:31:35Z</dcterms:created>
  <dcterms:modified xsi:type="dcterms:W3CDTF">2023-02-05T15:04:21Z</dcterms:modified>
</cp:coreProperties>
</file>