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AC15125-C4B0-4156-B2A6-4F5D91DEAFFA}" xr6:coauthVersionLast="47" xr6:coauthVersionMax="47" xr10:uidLastSave="{00000000-0000-0000-0000-000000000000}"/>
  <x:bookViews>
    <x:workbookView xWindow="43080" yWindow="-120" windowWidth="38640" windowHeight="212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<x:sst xmlns:x="http://schemas.openxmlformats.org/spreadsheetml/2006/main" count="225" uniqueCount="225">
  <x:si>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</x:si>
  <x:si>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</x:si>
  <x:si>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</x:si>
  <x:si>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</x:si>
  <x:si>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</x:si>
  <x:si>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</x:si>
  <x:si>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</x:si>
  <x:si>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</x:si>
  <x:si>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</x:si>
  <x:si>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</x:si>
  <x:si>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</x:si>
  <x:si>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</x:si>
  <x:si>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</x:si>
  <x:si>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</x:si>
  <x:si>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</x:si>
  <x:si>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</x:si>
  <x:si>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</x:si>
  <x:si>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</x:si>
  <x:si>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</x:si>
  <x:si>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</x:si>
  <x:si>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</x:si>
  <x:si>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</x:si>
  <x:si>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</x:si>
  <x:si>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</x:si>
  <x:si>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</x:si>
  <x:si>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</x:si>
  <x:si>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</x:si>
  <x:si>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</x:si>
  <x:si>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</x:si>
  <x:si>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</x:si>
  <x:si>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</x:si>
  <x:si>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</x:si>
  <x:si>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</x:si>
  <x:si>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</x:si>
  <x:si>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</x:si>
  <x:si>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</x:si>
  <x:si>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</x:si>
  <x:si>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</x:si>
  <x:si>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</x:si>
  <x:si>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</x:si>
  <x:si>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</x:si>
  <x:si>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</x:si>
  <x:si>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</x:si>
  <x:si>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</x:si>
  <x:si>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</x:si>
  <x:si>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</x:si>
  <x:si>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</x:si>
  <x:si>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</x:si>
  <x:si>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</x:si>
  <x:si>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</x:si>
  <x:si>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</x:si>
  <x:si>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</x:si>
  <x:si>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</x:si>
  <x:si>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</x:si>
  <x:si>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</x:si>
  <x:si>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</x:si>
  <x:si>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</x:si>
  <x:si>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id_51065_8_37401_1_A</x:t>
  </x:si>
  <x:si>
    <x:t>Hästpoäng</x:t>
  </x:si>
  <x:si>
    <x:t>Bord</x:t>
  </x:si>
  <x:si>
    <x:t>A</x:t>
  </x:si>
  <x:si>
    <x:t>Datum:</x:t>
  </x:si>
  <x:si>
    <x:t>Klass nr</x:t>
  </x:si>
  <x:si>
    <x:t>8</x:t>
  </x:si>
  <x:si>
    <x:t>Tävlingsplats:</x:t>
  </x:si>
  <x:si>
    <x:t>Uppsala</x:t>
  </x:si>
  <x:si>
    <x:t>Moment</x:t>
  </x:si>
  <x:si>
    <x:t>Voltigör:</x:t>
  </x:si>
  <x:si>
    <x:t>Ellen Eriksson</x:t>
  </x:si>
  <x:si>
    <x:t>Klubb:</x:t>
  </x:si>
  <x:si>
    <x:t>Sala Voltige och Hästsportförening</x:t>
  </x:si>
  <x:si>
    <x:t>Arm nr</x:t>
  </x:si>
  <x:si>
    <x:t>Blå 1</x:t>
  </x:si>
  <x:si>
    <x:t>Nation:</x:t>
  </x:si>
  <x:si>
    <x:t>SE</x:t>
  </x:si>
  <x:si>
    <x:t>Häst:</x:t>
  </x:si>
  <x:si>
    <x:t>Farrakech (SWB)</x:t>
  </x:si>
  <x:si>
    <x:t>Linförare:</x:t>
  </x:si>
  <x:si>
    <x:t>Cecilia Rasmussen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</x:si>
  <x:si>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</x:si>
  <x:si>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</x:si>
  <x:si>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</x:si>
  <x:si>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</x:si>
  <x:si>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</x:si>
  <x:si>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</x:si>
  <x:si>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</x:si>
  <x:si>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</x:si>
  <x:si>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</x:si>
  <x:si>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</x:si>
  <x:si>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</x:si>
  <x:si>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</x:si>
  <x:si>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</x:si>
  <x:si>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</x:si>
  <x:si>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</x:si>
  <x:si>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</x:si>
  <x:si>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</x:si>
  <x:si>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</x:si>
  <x:si>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</x:si>
  <x:si>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</x:si>
  <x:si>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</x:si>
  <x:si>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</x:si>
  <x:si>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Susanne Sturesson</x:t>
  </x:si>
  <x:si>
    <x:t>Signatur</x:t>
  </x:si>
  <x:si>
    <x:t>id_51065_8_37401_1_C</x:t>
  </x:si>
  <x:si>
    <x:t>Individuell 1* Junior</x:t>
  </x:si>
  <x:si>
    <x:t>Grundövningar</x:t>
  </x:si>
  <x:si>
    <x:t>C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</x:si>
  <x:si>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</x:si>
  <x:si>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</x:si>
  <x:si>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</x:si>
  <x:si>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</x:si>
  <x:si>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</x:si>
  <x:si>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</x:si>
  <x:si>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</x:si>
  <x:si>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</x:si>
  <x:si>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</x:si>
  <x:si>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</x:si>
  <x:si>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</x:si>
  <x:si>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Johanna Severin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</x:si>
  <x:si>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</x:si>
  <x:si>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</x:si>
  <x:si>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</x:si>
  <x:si>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</x:si>
  <x:si>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</x:si>
  <x:si>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</x:si>
  <x:si>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</x:si>
  <x:si>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</x:si>
  <x:si>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1, kvarnlyft till fri sits</x:t>
  </x:si>
  <x:si>
    <x:t>Avhopp utåt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</x:si>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</x:sst>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1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8">
        <x:v>45753</x:v>
      </x:c>
      <x:c r="D3" s="30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7" t="s">
        <x:v>65</x:v>
      </x:c>
      <x:c r="D4" s="307" t="s"/>
      <x:c r="E4" s="307" t="s"/>
      <x:c r="F4" s="307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7" t="s">
        <x:v>68</x:v>
      </x:c>
      <x:c r="D5" s="307" t="s"/>
      <x:c r="E5" s="307" t="s"/>
      <x:c r="F5" s="307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07" t="s">
        <x:v>74</x:v>
      </x:c>
      <x:c r="D7" s="307" t="s"/>
      <x:c r="E7" s="307" t="s"/>
      <x:c r="F7" s="307" t="s"/>
      <x:c r="K7" s="30" t="s"/>
      <x:c r="L7" s="481" t="s"/>
    </x:row>
    <x:row r="8" spans="1:21" customFormat="1" ht="17.2" customHeight="1" x14ac:dyDescent="0.3">
      <x:c r="A8" s="11" t="s">
        <x:v>75</x:v>
      </x:c>
      <x:c r="B8" s="11" t="s"/>
      <x:c r="C8" s="307" t="s">
        <x:v>76</x:v>
      </x:c>
      <x:c r="D8" s="307" t="s"/>
      <x:c r="E8" s="307" t="s"/>
      <x:c r="F8" s="307" t="s"/>
      <x:c r="K8" s="30" t="s"/>
    </x:row>
    <x:row r="9" spans="1:21" customFormat="1" ht="17.2" customHeight="1" x14ac:dyDescent="0.3">
      <x:c r="A9" s="11" t="s">
        <x:v>77</x:v>
      </x:c>
      <x:c r="B9" s="11" t="s"/>
      <x:c r="C9" s="307" t="s">
        <x:v>78</x:v>
      </x:c>
      <x:c r="D9" s="307" t="s"/>
      <x:c r="E9" s="307" t="s"/>
      <x:c r="F9" s="30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09" t="s">
        <x:v>79</x:v>
      </x:c>
      <x:c r="I11" s="310" t="s"/>
      <x:c r="J11" s="311" t="s">
        <x:v>80</x:v>
      </x:c>
      <x:c r="K11" s="312" t="s"/>
      <x:c r="L11" s="313" t="s"/>
    </x:row>
    <x:row r="12" spans="1:21" customFormat="1" ht="34.5" customHeight="1" x14ac:dyDescent="0.3">
      <x:c r="A12" s="232" t="s">
        <x:v>81</x:v>
      </x:c>
      <x:c r="B12" s="318" t="s">
        <x:v>82</x:v>
      </x:c>
      <x:c r="C12" s="319" t="s"/>
      <x:c r="D12" s="319" t="s"/>
      <x:c r="E12" s="319" t="s"/>
      <x:c r="F12" s="319" t="s"/>
      <x:c r="G12" s="320" t="s"/>
      <x:c r="H12" s="482" t="s"/>
      <x:c r="I12" s="483" t="s"/>
      <x:c r="J12" s="333" t="s">
        <x:v>83</x:v>
      </x:c>
      <x:c r="K12" s="484">
        <x:f>SUM(B17:G17)/6</x:f>
      </x:c>
      <x:c r="L12" s="338">
        <x:f>ROUND(K12*0.6,3)</x:f>
      </x:c>
    </x:row>
    <x:row r="13" spans="1:21" customFormat="1" ht="31.5" customHeight="1" x14ac:dyDescent="0.3">
      <x:c r="A13" s="315" t="s"/>
      <x:c r="B13" s="321" t="s"/>
      <x:c r="C13" s="322" t="s"/>
      <x:c r="D13" s="322" t="s"/>
      <x:c r="E13" s="322" t="s"/>
      <x:c r="F13" s="322" t="s"/>
      <x:c r="G13" s="323" t="s"/>
      <x:c r="H13" s="485" t="s"/>
      <x:c r="I13" s="486" t="s"/>
      <x:c r="J13" s="334" t="s"/>
      <x:c r="K13" s="487" t="s"/>
      <x:c r="L13" s="339" t="s"/>
    </x:row>
    <x:row r="14" spans="1:21" customFormat="1" ht="38.25" customHeight="1" x14ac:dyDescent="0.3">
      <x:c r="A14" s="315" t="s"/>
      <x:c r="B14" s="321" t="s"/>
      <x:c r="C14" s="322" t="s"/>
      <x:c r="D14" s="322" t="s"/>
      <x:c r="E14" s="322" t="s"/>
      <x:c r="F14" s="322" t="s"/>
      <x:c r="G14" s="323" t="s"/>
      <x:c r="H14" s="485" t="s"/>
      <x:c r="I14" s="486" t="s"/>
      <x:c r="J14" s="334" t="s"/>
      <x:c r="K14" s="487" t="s"/>
      <x:c r="L14" s="339" t="s"/>
    </x:row>
    <x:row r="15" spans="1:21" customFormat="1" ht="70.5" customHeight="1" thickBot="1" x14ac:dyDescent="0.35">
      <x:c r="A15" s="315" t="s"/>
      <x:c r="B15" s="324" t="s"/>
      <x:c r="C15" s="325" t="s"/>
      <x:c r="D15" s="325" t="s"/>
      <x:c r="E15" s="325" t="s"/>
      <x:c r="F15" s="325" t="s"/>
      <x:c r="G15" s="326" t="s"/>
      <x:c r="H15" s="485" t="s"/>
      <x:c r="I15" s="486" t="s"/>
      <x:c r="J15" s="334" t="s"/>
      <x:c r="K15" s="487" t="s"/>
      <x:c r="L15" s="339" t="s"/>
    </x:row>
    <x:row r="16" spans="1:21" customFormat="1" ht="29" customHeight="1" thickBot="1" x14ac:dyDescent="0.4">
      <x:c r="A16" s="316" t="s"/>
      <x:c r="B16" s="293" t="s">
        <x:v>84</x:v>
      </x:c>
      <x:c r="C16" s="293" t="s">
        <x:v>85</x:v>
      </x:c>
      <x:c r="D16" s="293" t="s">
        <x:v>86</x:v>
      </x:c>
      <x:c r="E16" s="293" t="s">
        <x:v>87</x:v>
      </x:c>
      <x:c r="F16" s="293" t="s">
        <x:v>88</x:v>
      </x:c>
      <x:c r="G16" s="296" t="s">
        <x:v>89</x:v>
      </x:c>
      <x:c r="H16" s="485" t="s"/>
      <x:c r="I16" s="486" t="s"/>
      <x:c r="J16" s="334" t="s"/>
      <x:c r="K16" s="487" t="s"/>
      <x:c r="L16" s="339" t="s"/>
    </x:row>
    <x:row r="17" spans="1:21" s="0" customFormat="1" ht="32.25" customHeight="1" thickBot="1" x14ac:dyDescent="0.35">
      <x:c r="A17" s="317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35" t="s"/>
      <x:c r="K17" s="487" t="s"/>
      <x:c r="L17" s="340" t="s"/>
      <x:c r="M17" s="0" t="s"/>
      <x:c r="U17" s="0" t="s"/>
    </x:row>
    <x:row r="18" spans="1:21" customFormat="1" ht="47.25" customHeight="1" x14ac:dyDescent="0.3">
      <x:c r="A18" s="343" t="s"/>
      <x:c r="B18" s="493" t="s">
        <x:v>90</x:v>
      </x:c>
      <x:c r="C18" s="493" t="s"/>
      <x:c r="D18" s="493" t="s"/>
      <x:c r="E18" s="493" t="s"/>
      <x:c r="F18" s="493" t="s"/>
      <x:c r="G18" s="493" t="s"/>
      <x:c r="H18" s="354" t="s"/>
      <x:c r="I18" s="136" t="s"/>
      <x:c r="J18" s="354" t="s">
        <x:v>91</x:v>
      </x:c>
      <x:c r="K18" s="494">
        <x:f>SUMPRODUCT(B23:G23,B22:G22)</x:f>
      </x:c>
      <x:c r="L18" s="357">
        <x:f>IF(K18=0,"",MAX(0.0000000001,IF(K25="",ROUND(K18*0.25,3),ROUND((K18-K25)*0.25,3))))</x:f>
      </x:c>
    </x:row>
    <x:row r="19" spans="1:21" customFormat="1" ht="18.75" customHeight="1" x14ac:dyDescent="0.3">
      <x:c r="A19" s="344" t="s"/>
      <x:c r="B19" s="495" t="s"/>
      <x:c r="C19" s="495" t="s"/>
      <x:c r="D19" s="495" t="s"/>
      <x:c r="E19" s="495" t="s"/>
      <x:c r="F19" s="495" t="s"/>
      <x:c r="G19" s="495" t="s"/>
      <x:c r="H19" s="355" t="s"/>
      <x:c r="I19" s="496" t="s"/>
      <x:c r="J19" s="355" t="s"/>
      <x:c r="K19" s="497" t="s"/>
      <x:c r="L19" s="358" t="s"/>
    </x:row>
    <x:row r="20" spans="1:21" customFormat="1" ht="13.5" customHeight="1" x14ac:dyDescent="0.3">
      <x:c r="A20" s="344" t="s"/>
      <x:c r="B20" s="495" t="s"/>
      <x:c r="C20" s="495" t="s"/>
      <x:c r="D20" s="495" t="s"/>
      <x:c r="E20" s="495" t="s"/>
      <x:c r="F20" s="495" t="s"/>
      <x:c r="G20" s="495" t="s"/>
      <x:c r="H20" s="355" t="s"/>
      <x:c r="I20" s="496" t="s"/>
      <x:c r="J20" s="355" t="s"/>
      <x:c r="K20" s="497" t="s"/>
      <x:c r="L20" s="358" t="s"/>
    </x:row>
    <x:row r="21" spans="1:21" customFormat="1" ht="13.5" customHeight="1" x14ac:dyDescent="0.3">
      <x:c r="A21" s="344" t="s"/>
      <x:c r="B21" s="367" t="s">
        <x:v>92</x:v>
      </x:c>
      <x:c r="C21" s="368" t="s"/>
      <x:c r="D21" s="369" t="s">
        <x:v>93</x:v>
      </x:c>
      <x:c r="E21" s="370" t="s"/>
      <x:c r="F21" s="371" t="s">
        <x:v>94</x:v>
      </x:c>
      <x:c r="G21" s="498" t="s"/>
      <x:c r="H21" s="355" t="s"/>
      <x:c r="I21" s="496" t="s"/>
      <x:c r="J21" s="355" t="s"/>
      <x:c r="K21" s="497" t="s"/>
      <x:c r="L21" s="358" t="s"/>
    </x:row>
    <x:row r="22" spans="1:21" customFormat="1" ht="13.5" customHeight="1" x14ac:dyDescent="0.3">
      <x:c r="A22" s="344" t="s"/>
      <x:c r="B22" s="373" t="n">
        <x:v>0.5</x:v>
      </x:c>
      <x:c r="C22" s="374" t="s"/>
      <x:c r="D22" s="298" t="n">
        <x:v>0.25</x:v>
      </x:c>
      <x:c r="E22" s="299" t="s"/>
      <x:c r="F22" s="300" t="n">
        <x:v>0.25</x:v>
      </x:c>
      <x:c r="G22" s="499" t="s"/>
      <x:c r="H22" s="355" t="s"/>
      <x:c r="I22" s="496" t="s"/>
      <x:c r="J22" s="355" t="s"/>
      <x:c r="K22" s="497" t="s"/>
      <x:c r="L22" s="358" t="s"/>
    </x:row>
    <x:row r="23" spans="1:21" customFormat="1" ht="24.75" customHeight="1" thickBot="1" x14ac:dyDescent="0.35">
      <x:c r="A23" s="344" t="s"/>
      <x:c r="B23" s="500" t="n">
        <x:v>0</x:v>
      </x:c>
      <x:c r="C23" s="501" t="s"/>
      <x:c r="D23" s="502" t="n">
        <x:v>0</x:v>
      </x:c>
      <x:c r="E23" s="503" t="s">
        <x:v>95</x:v>
      </x:c>
      <x:c r="F23" s="501" t="n">
        <x:v>0</x:v>
      </x:c>
      <x:c r="G23" s="504" t="s"/>
      <x:c r="H23" s="355" t="s"/>
      <x:c r="I23" s="496" t="s"/>
      <x:c r="J23" s="355" t="s"/>
      <x:c r="K23" s="497" t="s"/>
      <x:c r="L23" s="358" t="s"/>
    </x:row>
    <x:row r="24" spans="1:21" s="480" customFormat="1" ht="9.75" customHeight="1" thickBot="1" x14ac:dyDescent="0.35">
      <x:c r="A24" s="344" t="s"/>
      <x:c r="B24" s="505" t="s"/>
      <x:c r="C24" s="506" t="s"/>
      <x:c r="D24" s="507" t="s">
        <x:v>95</x:v>
      </x:c>
      <x:c r="E24" s="507" t="s">
        <x:v>95</x:v>
      </x:c>
      <x:c r="F24" s="506" t="s"/>
      <x:c r="G24" s="508" t="s"/>
      <x:c r="H24" s="355" t="s"/>
      <x:c r="I24" s="496" t="s"/>
      <x:c r="J24" s="355" t="s"/>
      <x:c r="K24" s="509" t="s"/>
      <x:c r="L24" s="358" t="s"/>
      <x:c r="U24" s="480" t="s"/>
    </x:row>
    <x:row r="25" spans="1:21" customFormat="1" ht="28.25" customHeight="1" thickBot="1" x14ac:dyDescent="0.35">
      <x:c r="A25" s="345" t="s"/>
      <x:c r="B25" s="510" t="s">
        <x:v>96</x:v>
      </x:c>
      <x:c r="C25" s="511" t="n">
        <x:v>0</x:v>
      </x:c>
      <x:c r="D25" s="511" t="s"/>
      <x:c r="E25" s="511" t="s"/>
      <x:c r="F25" s="511" t="s"/>
      <x:c r="G25" s="511" t="s"/>
      <x:c r="H25" s="356" t="s"/>
      <x:c r="I25" s="512" t="s"/>
      <x:c r="J25" s="356" t="s"/>
      <x:c r="K25" s="513">
        <x:f>IF(SUM(C25:G25)=0,"",MAX(0.0000000001,SUM(C25:G25)))</x:f>
      </x:c>
      <x:c r="L25" s="359" t="s"/>
    </x:row>
    <x:row r="26" spans="1:21" customFormat="1" ht="107.65" customHeight="1" thickBot="1" x14ac:dyDescent="0.35">
      <x:c r="A26" s="343" t="s">
        <x:v>97</x:v>
      </x:c>
      <x:c r="B26" s="493" t="s">
        <x:v>98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4" t="s">
        <x:v>99</x:v>
      </x:c>
      <x:c r="K26" s="514" t="n">
        <x:v>0</x:v>
      </x:c>
      <x:c r="L26" s="339">
        <x:f>IF((K26-K27)&gt;=0,(ROUND((K26-K27)*0.15,3)),0.000000001)</x:f>
      </x:c>
    </x:row>
    <x:row r="27" spans="1:21" customFormat="1" ht="28.15" customHeight="1" thickBot="1" x14ac:dyDescent="0.35">
      <x:c r="A27" s="345" t="s"/>
      <x:c r="B27" s="515" t="s">
        <x:v>96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64" t="s"/>
      <x:c r="I27" s="365" t="s"/>
      <x:c r="J27" s="366" t="s"/>
      <x:c r="K27" s="516">
        <x:f>SUM(C27:G27)</x:f>
      </x:c>
      <x:c r="L27" s="359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1">
        <x:f>SUM(L12:L26)</x:f>
      </x:c>
      <x:c r="L29" s="342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5" t="s">
        <x:v>101</x:v>
      </x:c>
      <x:c r="D33" s="275" t="s"/>
      <x:c r="E33" s="275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103</x:v>
      </x:c>
    </x:row>
    <x:row r="2" spans="1:21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n">
        <x:v>19</x:v>
      </x:c>
    </x:row>
    <x:row r="3" spans="1:21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>
        <x:v>106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45753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42" t="s">
        <x:v>74</x:v>
      </x:c>
      <x:c r="D8" s="242" t="s"/>
      <x:c r="E8" s="242" t="s"/>
      <x:c r="F8" s="242" t="s"/>
      <x:c r="L8" s="481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107</x:v>
      </x:c>
    </x:row>
    <x:row r="15" spans="1:21" s="0" customFormat="1" ht="20.1" customHeight="1" x14ac:dyDescent="0.3">
      <x:c r="A15" s="211" t="s">
        <x:v>108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17" t="s"/>
      <x:c r="M15" s="0" t="s"/>
      <x:c r="U15" s="0" t="s"/>
    </x:row>
    <x:row r="16" spans="1:21" customFormat="1" ht="20.1" customHeight="1" x14ac:dyDescent="0.3">
      <x:c r="A16" s="211" t="s">
        <x:v>109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17" t="s"/>
    </x:row>
    <x:row r="17" spans="1:21" customFormat="1" ht="20.1" customHeight="1" x14ac:dyDescent="0.3">
      <x:c r="A17" s="209" t="s">
        <x:v>110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17" t="s"/>
    </x:row>
    <x:row r="18" spans="1:21" customFormat="1" ht="20.1" customHeight="1" x14ac:dyDescent="0.3">
      <x:c r="A18" s="211" t="s">
        <x:v>111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17" t="s"/>
    </x:row>
    <x:row r="19" spans="1:21" customFormat="1" ht="20.1" customHeight="1" x14ac:dyDescent="0.3">
      <x:c r="A19" s="211" t="s">
        <x:v>112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17" t="s"/>
    </x:row>
    <x:row r="20" spans="1:21" customFormat="1" ht="20.1" customHeight="1" x14ac:dyDescent="0.3">
      <x:c r="A20" s="54" t="s">
        <x:v>113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17" t="s"/>
    </x:row>
    <x:row r="21" spans="1:21" customFormat="1" ht="20.1" customHeight="1" x14ac:dyDescent="0.3">
      <x:c r="A21" s="211" t="s">
        <x:v>114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115</x:v>
      </x:c>
      <x:c r="L23" s="35">
        <x:f>SUM(L15:L21)</x:f>
      </x:c>
    </x:row>
    <x:row r="24" spans="1:21" customFormat="1" ht="18.75" customHeight="1" x14ac:dyDescent="0.3">
      <x:c r="K24" s="38" t="s">
        <x:v>116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3" customFormat="1" ht="21.75" customHeight="1" thickBot="1" x14ac:dyDescent="0.4">
      <x:c r="H26" s="194" t="s"/>
      <x:c r="I26" s="43" t="s">
        <x:v>117</x:v>
      </x:c>
      <x:c r="J26" s="195" t="s"/>
      <x:c r="K26" s="196" t="s"/>
      <x:c r="L26" s="46">
        <x:f>ROUND(L23/7,3)</x:f>
      </x:c>
      <x:c r="M26" s="198" t="s"/>
      <x:c r="U26" s="173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29" t="s">
        <x:v>118</x:v>
      </x:c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107</x:v>
      </x:c>
    </x:row>
    <x:row r="15" spans="1:13" s="0" customFormat="1" ht="20.1" customHeight="1" x14ac:dyDescent="0.3">
      <x:c r="A15" s="211" t="s">
        <x:v>108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</x:row>
    <x:row r="16" spans="1:13" customFormat="1" ht="20.1" customHeight="1" x14ac:dyDescent="0.3">
      <x:c r="A16" s="211" t="s">
        <x:v>109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13" customFormat="1" ht="20.1" customHeight="1" x14ac:dyDescent="0.3">
      <x:c r="A17" s="209" t="s">
        <x:v>110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13" customFormat="1" ht="20.1" customHeight="1" x14ac:dyDescent="0.3">
      <x:c r="A18" s="211" t="s">
        <x:v>121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13" customFormat="1" ht="20.1" customHeight="1" x14ac:dyDescent="0.3">
      <x:c r="A19" s="211" t="s">
        <x:v>122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13" customFormat="1" ht="20.1" customHeight="1" x14ac:dyDescent="0.3">
      <x:c r="A20" s="211" t="s">
        <x:v>123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13" customFormat="1" ht="20.1" customHeight="1" x14ac:dyDescent="0.3">
      <x:c r="A21" s="211" t="s">
        <x:v>111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13" customFormat="1" ht="20.1" customHeight="1" x14ac:dyDescent="0.3">
      <x:c r="A22" s="211" t="s">
        <x:v>124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115</x:v>
      </x:c>
      <x:c r="L24" s="35">
        <x:f>SUM(L15:L22)</x:f>
      </x:c>
    </x:row>
    <x:row r="25" spans="1:13" customFormat="1" ht="18.75" customHeight="1" x14ac:dyDescent="0.3">
      <x:c r="K25" s="38" t="s">
        <x:v>125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117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107</x:v>
      </x:c>
    </x:row>
    <x:row r="15" spans="1:13" s="0" customFormat="1" ht="32.35" customHeight="1" x14ac:dyDescent="0.3">
      <x:c r="A15" s="211" t="s">
        <x:v>108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</x:row>
    <x:row r="16" spans="1:13" customFormat="1" ht="32.35" customHeight="1" x14ac:dyDescent="0.3">
      <x:c r="A16" s="209" t="s">
        <x:v>110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13" customFormat="1" ht="32.35" customHeight="1" x14ac:dyDescent="0.3">
      <x:c r="A17" s="211" t="s">
        <x:v>121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13" customFormat="1" ht="32.35" customHeight="1" x14ac:dyDescent="0.3">
      <x:c r="A18" s="211" t="s">
        <x:v>122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13" customFormat="1" ht="32.35" customHeight="1" x14ac:dyDescent="0.3">
      <x:c r="A19" s="211" t="s">
        <x:v>123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13" customFormat="1" ht="32.35" customHeight="1" x14ac:dyDescent="0.3">
      <x:c r="A20" s="211" t="s">
        <x:v>111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13" customFormat="1" ht="32.35" customHeight="1" x14ac:dyDescent="0.3">
      <x:c r="A21" s="211" t="s">
        <x:v>127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13" customFormat="1" ht="32.35" customHeight="1" x14ac:dyDescent="0.3">
      <x:c r="A22" s="211" t="s">
        <x:v>128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13" customFormat="1" ht="20.1" customHeight="1" x14ac:dyDescent="0.3">
      <x:c r="A23" s="283" t="s"/>
      <x:c r="K23" s="37" t="s"/>
      <x:c r="L23" s="37" t="s"/>
    </x:row>
    <x:row r="24" spans="1:13" customFormat="1" ht="20.25" customHeight="1" x14ac:dyDescent="0.3">
      <x:c r="A24" s="283" t="s"/>
      <x:c r="I24" s="38" t="s"/>
      <x:c r="J24" s="39" t="s"/>
      <x:c r="K24" s="297" t="s">
        <x:v>115</x:v>
      </x:c>
      <x:c r="L24" s="35">
        <x:f>SUM(L15:L22)</x:f>
      </x:c>
    </x:row>
    <x:row r="25" spans="1:13" customFormat="1" ht="18.75" customHeight="1" x14ac:dyDescent="0.3">
      <x:c r="K25" s="38" t="s">
        <x:v>125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31.5" customHeight="1" thickBot="1" x14ac:dyDescent="0.35">
      <x:c r="H27" s="42" t="s"/>
      <x:c r="I27" s="43" t="s">
        <x:v>117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8" t="s">
        <x:v>129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2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2" s="0" customFormat="1" ht="18" customHeight="1" x14ac:dyDescent="0.3">
      <x:c r="A15" s="32" t="s">
        <x:v>132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78" t="s">
        <x:v>141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107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19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107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19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129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customFormat="1" ht="69" customHeight="1" thickBot="1" x14ac:dyDescent="0.35">
      <x:c r="A13" s="279" t="s">
        <x:v>153</x:v>
      </x:c>
      <x:c r="B13" s="429" t="s">
        <x:v>154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155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156</x:v>
      </x:c>
      <x:c r="B14" s="415" t="s">
        <x:v>157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158</x:v>
      </x:c>
      <x:c r="K14" s="523" t="s"/>
      <x:c r="L14" s="147">
        <x:f>K14*0.25</x:f>
      </x:c>
    </x:row>
    <x:row r="15" spans="1:16141" customFormat="1" ht="108" customHeight="1" thickBot="1" x14ac:dyDescent="0.35">
      <x:c r="A15" s="315" t="s"/>
      <x:c r="B15" s="418" t="s">
        <x:v>159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160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161</x:v>
      </x:c>
      <x:c r="B16" s="423" t="s">
        <x:v>162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163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164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165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119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141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s="0" customFormat="1" ht="73.5" customHeight="1" thickBot="1" x14ac:dyDescent="0.35">
      <x:c r="A13" s="279" t="s">
        <x:v>153</x:v>
      </x:c>
      <x:c r="B13" s="429" t="s">
        <x:v>167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155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156</x:v>
      </x:c>
      <x:c r="B14" s="415" t="s">
        <x:v>168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169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170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171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161</x:v>
      </x:c>
      <x:c r="B16" s="432" t="s">
        <x:v>172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173</x:v>
      </x:c>
      <x:c r="K16" s="525" t="s"/>
      <x:c r="L16" s="145">
        <x:f>K16*0.25</x:f>
      </x:c>
    </x:row>
    <x:row r="17" spans="1:16141" customFormat="1" ht="72" customHeight="1" x14ac:dyDescent="0.3">
      <x:c r="A17" s="315" t="s"/>
      <x:c r="B17" s="426" t="s">
        <x:v>174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175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119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customFormat="1" ht="71.25" customHeight="1" thickBot="1" x14ac:dyDescent="0.35">
      <x:c r="A13" s="279" t="s">
        <x:v>153</x:v>
      </x:c>
      <x:c r="B13" s="429" t="s">
        <x:v>176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155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156</x:v>
      </x:c>
      <x:c r="B14" s="415" t="s">
        <x:v>177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178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179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171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161</x:v>
      </x:c>
      <x:c r="B16" s="432" t="s">
        <x:v>180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181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15" t="s"/>
      <x:c r="B17" s="426" t="s">
        <x:v>182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183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119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185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107</x:v>
      </x:c>
    </x:row>
    <x:row r="15" spans="1:18" customFormat="1" ht="30" customHeight="1" x14ac:dyDescent="0.3">
      <x:c r="A15" s="437" t="s">
        <x:v>186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187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188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189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190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191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131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192</x:v>
      </x:c>
      <x:c r="B23" s="528" t="s"/>
      <x:c r="C23" s="529" t="s"/>
      <x:c r="D23" s="530" t="s">
        <x:v>148</x:v>
      </x:c>
      <x:c r="E23" s="531" t="s"/>
      <x:c r="F23" s="532" t="s"/>
      <x:c r="G23" s="533" t="s">
        <x:v>193</x:v>
      </x:c>
      <x:c r="H23" s="534">
        <x:f>IFERROR(IF(ROUND(C23/F23,3)&gt;10,10,ROUND(C23/F23,3)),10)</x:f>
      </x:c>
      <x:c r="I23" s="535" t="s">
        <x:v>194</x:v>
      </x:c>
      <x:c r="J23" s="533" t="s">
        <x:v>193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132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195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196</x:v>
      </x:c>
      <x:c r="L27" s="542">
        <x:f>SUM(L15:L25)</x:f>
      </x:c>
    </x:row>
    <x:row r="28" spans="1:18" customFormat="1" ht="18.75" customHeight="1" x14ac:dyDescent="0.3">
      <x:c r="L28" s="543" t="s">
        <x:v>197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198</x:v>
      </x:c>
      <x:c r="J30" s="44" t="s"/>
      <x:c r="K30" s="45" t="s"/>
      <x:c r="L30" s="54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100</x:v>
      </x:c>
      <x:c r="B34" s="547" t="s"/>
      <x:c r="C34" s="29" t="s"/>
      <x:c r="D34" s="29" t="s"/>
      <x:c r="E34" s="29" t="s"/>
      <x:c r="F34" s="2" t="s"/>
      <x:c r="H34" s="2" t="s">
        <x:v>119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200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107</x:v>
      </x:c>
    </x:row>
    <x:row r="15" spans="1:18" customFormat="1" ht="30" customHeight="1" x14ac:dyDescent="0.3">
      <x:c r="A15" s="437" t="s">
        <x:v>186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187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188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189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190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191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131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192</x:v>
      </x:c>
      <x:c r="B23" s="528" t="s"/>
      <x:c r="C23" s="529" t="s"/>
      <x:c r="D23" s="530" t="s">
        <x:v>148</x:v>
      </x:c>
      <x:c r="E23" s="531" t="s"/>
      <x:c r="F23" s="532" t="s"/>
      <x:c r="G23" s="533" t="s">
        <x:v>193</x:v>
      </x:c>
      <x:c r="H23" s="534">
        <x:f>IFERROR(IF(ROUND(C23/F23,3)&gt;10,10,ROUND(C23/F23,3)),10)</x:f>
      </x:c>
      <x:c r="I23" s="535" t="s">
        <x:v>194</x:v>
      </x:c>
      <x:c r="J23" s="533" t="s">
        <x:v>193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132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195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196</x:v>
      </x:c>
      <x:c r="L27" s="542">
        <x:f>SUM(L15:L25)</x:f>
      </x:c>
    </x:row>
    <x:row r="28" spans="1:18" customFormat="1" ht="18.75" customHeight="1" x14ac:dyDescent="0.3">
      <x:c r="L28" s="543" t="s">
        <x:v>201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198</x:v>
      </x:c>
      <x:c r="J30" s="44" t="s"/>
      <x:c r="K30" s="45" t="s"/>
      <x:c r="L30" s="54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100</x:v>
      </x:c>
      <x:c r="B34" s="547" t="s"/>
      <x:c r="C34" s="29" t="s"/>
      <x:c r="D34" s="29" t="s"/>
      <x:c r="E34" s="29" t="s"/>
      <x:c r="F34" s="2" t="s"/>
      <x:c r="H34" s="2" t="s">
        <x:v>119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202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4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203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204</x:v>
      </x:c>
      <x:c r="C13" s="237" t="s">
        <x:v>205</x:v>
      </x:c>
      <x:c r="D13" s="238" t="s">
        <x:v>206</x:v>
      </x:c>
      <x:c r="E13" s="466" t="s"/>
      <x:c r="F13" s="237" t="s">
        <x:v>207</x:v>
      </x:c>
      <x:c r="G13" s="237" t="s">
        <x:v>208</x:v>
      </x:c>
      <x:c r="H13" s="238" t="s">
        <x:v>209</x:v>
      </x:c>
      <x:c r="I13" s="239" t="s">
        <x:v>40</x:v>
      </x:c>
      <x:c r="J13" s="469" t="s">
        <x:v>210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71">
        <x:f>I14/6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79" t="s">
        <x:v>153</x:v>
      </x:c>
      <x:c r="B17" s="429" t="s">
        <x:v>211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155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212</x:v>
      </x:c>
      <x:c r="B18" s="461" t="s">
        <x:v>213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214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215</x:v>
      </x:c>
      <x:c r="B19" s="456" t="s">
        <x:v>216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217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15" t="s"/>
      <x:c r="B20" s="458" t="s">
        <x:v>218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219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136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166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100</x:v>
      </x:c>
      <x:c r="B29" s="547" t="s"/>
      <x:c r="C29" s="547" t="s"/>
      <x:c r="D29" s="547" t="s"/>
      <x:c r="E29" s="547" t="s"/>
      <x:c r="F29" s="555" t="s"/>
      <x:c r="G29" s="480" t="s"/>
      <x:c r="H29" s="555" t="s">
        <x:v>119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220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4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203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204</x:v>
      </x:c>
      <x:c r="C13" s="237" t="s">
        <x:v>205</x:v>
      </x:c>
      <x:c r="D13" s="238" t="s">
        <x:v>206</x:v>
      </x:c>
      <x:c r="E13" s="466" t="s"/>
      <x:c r="F13" s="237" t="s">
        <x:v>207</x:v>
      </x:c>
      <x:c r="G13" s="237" t="s"/>
      <x:c r="H13" s="238" t="s"/>
      <x:c r="I13" s="239" t="s">
        <x:v>40</x:v>
      </x:c>
      <x:c r="J13" s="469" t="s">
        <x:v>210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71">
        <x:f>I14/4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79" t="s">
        <x:v>153</x:v>
      </x:c>
      <x:c r="B17" s="429" t="s">
        <x:v>221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155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212</x:v>
      </x:c>
      <x:c r="B18" s="473" t="s">
        <x:v>222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214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215</x:v>
      </x:c>
      <x:c r="B19" s="456" t="s">
        <x:v>223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217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15" t="s"/>
      <x:c r="B20" s="458" t="s">
        <x:v>224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219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136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166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100</x:v>
      </x:c>
      <x:c r="B29" s="547" t="s"/>
      <x:c r="C29" s="547" t="s"/>
      <x:c r="D29" s="547" t="s"/>
      <x:c r="E29" s="547" t="s"/>
      <x:c r="F29" s="555" t="s"/>
      <x:c r="G29" s="480" t="s"/>
      <x:c r="H29" s="555" t="s">
        <x:v>119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2025-03-16T16:30:22.0000000Z</lastPrinted>
  <dcterms:created xsi:type="dcterms:W3CDTF">2005-01-07T14:31:35.0000000Z</dcterms:created>
  <dcterms:modified xsi:type="dcterms:W3CDTF">2025-04-05T12:21:19.6645180Z</dcterms:modified>
</coreProperties>
</file>