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C0C93980-BA5E-4A7C-90F7-4826EA15DA13}" xr6:coauthVersionLast="47" xr6:coauthVersionMax="47" xr10:uidLastSave="{00000000-0000-0000-0000-000000000000}"/>
  <bookViews>
    <workbookView xWindow="43080" yWindow="5310" windowWidth="38640" windowHeight="21240" tabRatio="966" firstSheet="2" activeTab="11" xr2:uid="{00000000-000D-0000-FFFF-FFFF00000000}"/>
  </bookViews>
  <sheets>
    <sheet name="Information" sheetId="37" r:id="rId1"/>
    <sheet name="Häst, individuell" sheetId="43" r:id="rId2"/>
    <sheet name="Individuell minior grund D" sheetId="39" r:id="rId3"/>
    <sheet name="Individuell junior grund B" sheetId="24" r:id="rId4"/>
    <sheet name="Individuell senior grund C" sheetId="26" r:id="rId5"/>
    <sheet name="Ind kür tekn minior" sheetId="38" r:id="rId6"/>
    <sheet name="Ind kür tekn junior" sheetId="40" r:id="rId7"/>
    <sheet name="Ind kür tekn senior" sheetId="33" r:id="rId8"/>
    <sheet name="Ind kür artistisk minior" sheetId="42" r:id="rId9"/>
    <sheet name="Ind kür artistisk junior" sheetId="41" r:id="rId10"/>
    <sheet name="Ind kür artistisk senior" sheetId="34" r:id="rId11"/>
    <sheet name="Individuell tekniska övningar" sheetId="35" r:id="rId12"/>
    <sheet name="Individuell tekniska övning YV" sheetId="44" r:id="rId13"/>
    <sheet name="Individuellt tekniskt artistisk" sheetId="36" r:id="rId14"/>
    <sheet name="Individuellt tekniskt artis YV" sheetId="45" r:id="rId15"/>
  </sheets>
  <externalReferences>
    <externalReference r:id="rId16"/>
  </externalReferences>
  <definedNames>
    <definedName name="Antal_tävlingsdagar">[1]Information!$H$5</definedName>
    <definedName name="armnr" localSheetId="1">'Häst, individuell'!$L$6</definedName>
    <definedName name="armnr" localSheetId="9">'Ind kür artistisk junior'!$L$7</definedName>
    <definedName name="armnr" localSheetId="8">'Ind kür artistisk minior'!$L$7</definedName>
    <definedName name="armnr" localSheetId="10">'Ind kür artistisk senior'!$L$7</definedName>
    <definedName name="armnr" localSheetId="6">'Ind kür tekn junior'!$L$7</definedName>
    <definedName name="armnr" localSheetId="5">'Ind kür tekn minior'!$L$7</definedName>
    <definedName name="armnr" localSheetId="7">'Ind kür tekn senior'!$L$7</definedName>
    <definedName name="armnr" localSheetId="3">'Individuell junior grund B'!$L$7</definedName>
    <definedName name="armnr" localSheetId="2">'Individuell minior grund D'!$L$7</definedName>
    <definedName name="armnr" localSheetId="4">'Individuell senior grund C'!$L$7</definedName>
    <definedName name="armnr" localSheetId="12">'Individuell tekniska övning YV'!$L$7</definedName>
    <definedName name="armnr" localSheetId="11">'Individuell tekniska övningar'!$L$7</definedName>
    <definedName name="armnr" localSheetId="14">'Individuellt tekniskt artis YV'!$L$8</definedName>
    <definedName name="armnr" localSheetId="13">'Individuellt tekniskt artistisk'!$L$8</definedName>
    <definedName name="bord" localSheetId="1">'Häst, individuell'!$L$2</definedName>
    <definedName name="bord" localSheetId="9">'Ind kür artistisk junior'!$L$3</definedName>
    <definedName name="bord" localSheetId="8">'Ind kür artistisk minior'!$L$3</definedName>
    <definedName name="bord" localSheetId="10">'Ind kür artistisk senior'!$L$3</definedName>
    <definedName name="bord" localSheetId="6">'Ind kür tekn junior'!$L$3</definedName>
    <definedName name="bord" localSheetId="5">'Ind kür tekn minior'!$L$3</definedName>
    <definedName name="bord" localSheetId="7">'Ind kür tekn senior'!$L$3</definedName>
    <definedName name="bord" localSheetId="3">'Individuell junior grund B'!$L$3</definedName>
    <definedName name="bord" localSheetId="2">'Individuell minior grund D'!$L$3</definedName>
    <definedName name="bord" localSheetId="4">'Individuell senior grund C'!$L$3</definedName>
    <definedName name="bord" localSheetId="12">'Individuell tekniska övning YV'!$L$3</definedName>
    <definedName name="bord" localSheetId="11">'Individuell tekniska övningar'!$L$3</definedName>
    <definedName name="bord" localSheetId="14">'Individuellt tekniskt artis YV'!$L$4</definedName>
    <definedName name="bord" localSheetId="13">'Individuellt tekniskt artistisk'!$L$4</definedName>
    <definedName name="datum" localSheetId="1">'Häst, individuell'!$C$3</definedName>
    <definedName name="datum" localSheetId="9">'Ind kür artistisk junior'!$C$4</definedName>
    <definedName name="datum" localSheetId="8">'Ind kür artistisk minior'!$C$4</definedName>
    <definedName name="datum" localSheetId="10">'Ind kür artistisk senior'!$C$4</definedName>
    <definedName name="datum" localSheetId="6">'Ind kür tekn junior'!$C$4</definedName>
    <definedName name="datum" localSheetId="5">'Ind kür tekn minior'!$C$4</definedName>
    <definedName name="datum" localSheetId="7">'Ind kür tekn senior'!$C$4</definedName>
    <definedName name="datum" localSheetId="3">'Individuell junior grund B'!$C$4</definedName>
    <definedName name="datum" localSheetId="2">'Individuell minior grund D'!$C$4</definedName>
    <definedName name="datum" localSheetId="4">'Individuell senior grund C'!$C$4</definedName>
    <definedName name="datum" localSheetId="12">'Individuell tekniska övning YV'!$C$4</definedName>
    <definedName name="datum" localSheetId="11">'Individuell tekniska övningar'!$C$4</definedName>
    <definedName name="datum" localSheetId="14">'Individuellt tekniskt artis YV'!$C$4</definedName>
    <definedName name="datum" localSheetId="13">'Individuellt tekniskt artistisk'!$C$4</definedName>
    <definedName name="domare" localSheetId="1">'Häst, individuell'!$C$29</definedName>
    <definedName name="domare" localSheetId="9">'Ind kür artistisk junior'!$C$26</definedName>
    <definedName name="domare" localSheetId="8">'Ind kür artistisk minior'!$C$26</definedName>
    <definedName name="domare" localSheetId="10">'Ind kür artistisk senior'!$C$25</definedName>
    <definedName name="domare" localSheetId="6">'Ind kür tekn junior'!$C$37</definedName>
    <definedName name="domare" localSheetId="5">'Ind kür tekn minior'!$C$37</definedName>
    <definedName name="domare" localSheetId="7">'Ind kür tekn senior'!$C$37</definedName>
    <definedName name="domare" localSheetId="3">'Individuell junior grund B'!$C$32</definedName>
    <definedName name="domare" localSheetId="2">'Individuell minior grund D'!$C$32</definedName>
    <definedName name="domare" localSheetId="4">'Individuell senior grund C'!$C$32</definedName>
    <definedName name="domare" localSheetId="12">'Individuell tekniska övning YV'!$C$34</definedName>
    <definedName name="domare" localSheetId="11">'Individuell tekniska övningar'!$C$34</definedName>
    <definedName name="domare" localSheetId="14">'Individuellt tekniskt artis YV'!$C$28</definedName>
    <definedName name="domare" localSheetId="13">'Individuellt tekniskt artistisk'!$C$28</definedName>
    <definedName name="header" localSheetId="1">'Häst, individuell'!$A$1</definedName>
    <definedName name="header" localSheetId="9">'Ind kür artistisk junior'!$A$2</definedName>
    <definedName name="header" localSheetId="8">'Ind kür artistisk minior'!$A$2</definedName>
    <definedName name="header" localSheetId="6">'Ind kür tekn junior'!$A$2</definedName>
    <definedName name="header" localSheetId="5">'Ind kür tekn minior'!$A$2</definedName>
    <definedName name="header" localSheetId="3">'Individuell junior grund B'!$A$2</definedName>
    <definedName name="header" localSheetId="2">'Individuell minior grund D'!$A$2</definedName>
    <definedName name="id" localSheetId="1">'Häst, individuell'!$U$1</definedName>
    <definedName name="id" localSheetId="9">'Ind kür artistisk junior'!$U$1</definedName>
    <definedName name="id" localSheetId="8">'Ind kür artistisk minior'!$U$1</definedName>
    <definedName name="id" localSheetId="10">'Ind kür artistisk senior'!$U$1</definedName>
    <definedName name="id" localSheetId="6">'Ind kür tekn junior'!$U$1</definedName>
    <definedName name="id" localSheetId="5">'Ind kür tekn minior'!$U$1</definedName>
    <definedName name="id" localSheetId="7">'Ind kür tekn senior'!$U$1</definedName>
    <definedName name="id" localSheetId="3">'Individuell junior grund B'!$U$1</definedName>
    <definedName name="id" localSheetId="2">'Individuell minior grund D'!$U$1</definedName>
    <definedName name="id" localSheetId="4">'Individuell senior grund C'!$U$1</definedName>
    <definedName name="id" localSheetId="12">'Individuell tekniska övning YV'!$U$1</definedName>
    <definedName name="id" localSheetId="11">'Individuell tekniska övningar'!$U$1</definedName>
    <definedName name="id" localSheetId="14">'Individuellt tekniskt artis YV'!$U$1</definedName>
    <definedName name="id" localSheetId="13">'Individuellt tekniskt artistisk'!$U$1</definedName>
    <definedName name="Individuell_1" localSheetId="3">'Individuell minior grund D'!$A$2</definedName>
    <definedName name="klass" localSheetId="1">'Häst, individuell'!$L$3</definedName>
    <definedName name="klass" localSheetId="9">'Ind kür artistisk junior'!$L$4</definedName>
    <definedName name="klass" localSheetId="8">'Ind kür artistisk minior'!$L$4</definedName>
    <definedName name="klass" localSheetId="10">'Ind kür artistisk senior'!$L$4</definedName>
    <definedName name="klass" localSheetId="6">'Ind kür tekn junior'!$L$4</definedName>
    <definedName name="klass" localSheetId="5">'Ind kür tekn minior'!$L$4</definedName>
    <definedName name="klass" localSheetId="7">'Ind kür tekn senior'!$L$4</definedName>
    <definedName name="klass" localSheetId="3">'Individuell junior grund B'!$L$4</definedName>
    <definedName name="klass" localSheetId="2">'Individuell minior grund D'!$L$4</definedName>
    <definedName name="klass" localSheetId="4">'Individuell senior grund C'!$L$4</definedName>
    <definedName name="klass" localSheetId="12">'Individuell tekniska övning YV'!$L$4</definedName>
    <definedName name="klass" localSheetId="11">'Individuell tekniska övningar'!$L$4</definedName>
    <definedName name="klass" localSheetId="14">'Individuellt tekniskt artis YV'!$L$5</definedName>
    <definedName name="klass" localSheetId="13">'Individuellt tekniskt artistisk'!$L$5</definedName>
    <definedName name="moment" localSheetId="1">'Häst, individuell'!$L$4</definedName>
    <definedName name="moment" localSheetId="9">'Ind kür artistisk junior'!$L$5</definedName>
    <definedName name="moment" localSheetId="8">'Ind kür artistisk minior'!$L$5</definedName>
    <definedName name="moment" localSheetId="10">'Ind kür artistisk senior'!$L$5</definedName>
    <definedName name="moment" localSheetId="6">'Ind kür tekn junior'!$L$5</definedName>
    <definedName name="moment" localSheetId="5">'Ind kür tekn minior'!$L$5</definedName>
    <definedName name="moment" localSheetId="7">'Ind kür tekn senior'!$L$5</definedName>
    <definedName name="moment" localSheetId="3">'Individuell junior grund B'!$L$5</definedName>
    <definedName name="moment" localSheetId="2">'Individuell minior grund D'!$L$5</definedName>
    <definedName name="moment" localSheetId="4">'Individuell senior grund C'!$L$5</definedName>
    <definedName name="moment" localSheetId="12">'Individuell tekniska övning YV'!$L$5</definedName>
    <definedName name="moment" localSheetId="11">'Individuell tekniska övningar'!$L$5</definedName>
    <definedName name="moment" localSheetId="14">'Individuellt tekniskt artis YV'!$L$6</definedName>
    <definedName name="moment" localSheetId="13">'Individuellt tekniskt artistisk'!$L$6</definedName>
    <definedName name="result" localSheetId="1">'Häst, individuell'!$K$25</definedName>
    <definedName name="result" localSheetId="9">'Ind kür artistisk junior'!$L$22</definedName>
    <definedName name="result" localSheetId="8">'Ind kür artistisk minior'!$L$22</definedName>
    <definedName name="result" localSheetId="10">'Ind kür artistisk senior'!$L$22</definedName>
    <definedName name="result" localSheetId="6">'Ind kür tekn junior'!$L$33</definedName>
    <definedName name="result" localSheetId="5">'Ind kür tekn minior'!$L$33</definedName>
    <definedName name="result" localSheetId="7">'Ind kür tekn senior'!$L$33</definedName>
    <definedName name="result" localSheetId="3">'Individuell junior grund B'!$L$27</definedName>
    <definedName name="result" localSheetId="2">'Individuell minior grund D'!$L$26</definedName>
    <definedName name="result" localSheetId="4">'Individuell senior grund C'!$L$27</definedName>
    <definedName name="result" localSheetId="12">'Individuell tekniska övning YV'!$L$30</definedName>
    <definedName name="result" localSheetId="11">'Individuell tekniska övningar'!$L$30</definedName>
    <definedName name="result" localSheetId="14">'Individuellt tekniskt artis YV'!$L$24</definedName>
    <definedName name="result" localSheetId="13">'Individuellt tekniskt artistisk'!$L$24</definedName>
    <definedName name="_xlnm.Print_Area" localSheetId="1">'Häst, individuell'!$A$1:$L$29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" i="34" l="1"/>
  <c r="L16" i="34"/>
  <c r="L15" i="34"/>
  <c r="L14" i="34"/>
  <c r="L13" i="34"/>
  <c r="K29" i="33"/>
  <c r="L13" i="42" l="1"/>
  <c r="L17" i="42"/>
  <c r="L16" i="42"/>
  <c r="L15" i="42"/>
  <c r="L14" i="42"/>
  <c r="K29" i="38"/>
  <c r="L22" i="42" l="1"/>
  <c r="K29" i="40" l="1"/>
  <c r="L22" i="41"/>
  <c r="L17" i="41"/>
  <c r="L16" i="41"/>
  <c r="L15" i="41"/>
  <c r="L13" i="41"/>
  <c r="J14" i="45"/>
  <c r="I14" i="45"/>
  <c r="L19" i="45"/>
  <c r="L18" i="45"/>
  <c r="L30" i="44"/>
  <c r="H23" i="44"/>
  <c r="K23" i="44" s="1"/>
  <c r="L25" i="44" s="1"/>
  <c r="L27" i="44" s="1"/>
  <c r="L22" i="43"/>
  <c r="L18" i="43"/>
  <c r="K17" i="45" l="1"/>
  <c r="L17" i="45" s="1"/>
  <c r="L20" i="45" s="1"/>
  <c r="E26" i="33"/>
  <c r="E21" i="33"/>
  <c r="E20" i="33"/>
  <c r="E19" i="33"/>
  <c r="E18" i="33"/>
  <c r="E26" i="40"/>
  <c r="E21" i="40"/>
  <c r="E20" i="40"/>
  <c r="E19" i="40"/>
  <c r="L24" i="45" l="1"/>
  <c r="E18" i="40"/>
  <c r="K23" i="43" l="1"/>
  <c r="K21" i="43"/>
  <c r="L12" i="43"/>
  <c r="K12" i="43"/>
  <c r="K25" i="43" l="1"/>
  <c r="L17" i="34"/>
  <c r="I26" i="38"/>
  <c r="L14" i="41" l="1"/>
  <c r="L18" i="42" l="1"/>
  <c r="L18" i="41"/>
  <c r="E22" i="40"/>
  <c r="H26" i="40" s="1"/>
  <c r="I26" i="40" s="1"/>
  <c r="K26" i="40" s="1"/>
  <c r="K31" i="40" s="1"/>
  <c r="K21" i="40"/>
  <c r="H18" i="40"/>
  <c r="K18" i="40" s="1"/>
  <c r="H19" i="40" l="1"/>
  <c r="K19" i="40" s="1"/>
  <c r="H18" i="33"/>
  <c r="H19" i="33" s="1"/>
  <c r="H20" i="33" s="1"/>
  <c r="H20" i="40" l="1"/>
  <c r="K20" i="40" s="1"/>
  <c r="K23" i="40" s="1"/>
  <c r="L33" i="40" s="1"/>
  <c r="I14" i="36"/>
  <c r="J14" i="36" s="1"/>
  <c r="K17" i="36" s="1"/>
  <c r="L17" i="36" s="1"/>
  <c r="L19" i="36"/>
  <c r="L18" i="36"/>
  <c r="K26" i="38" l="1"/>
  <c r="K31" i="38" s="1"/>
  <c r="L33" i="38" s="1"/>
  <c r="L24" i="26" l="1"/>
  <c r="L27" i="26" s="1"/>
  <c r="L23" i="39" l="1"/>
  <c r="L26" i="39" s="1"/>
  <c r="H23" i="35"/>
  <c r="K23" i="35" s="1"/>
  <c r="L25" i="35" s="1"/>
  <c r="L27" i="35" s="1"/>
  <c r="L30" i="35" s="1"/>
  <c r="E22" i="33"/>
  <c r="H26" i="33" s="1"/>
  <c r="I26" i="33" s="1"/>
  <c r="K26" i="33" s="1"/>
  <c r="K31" i="33" s="1"/>
  <c r="K21" i="33"/>
  <c r="K20" i="33"/>
  <c r="K19" i="33"/>
  <c r="K18" i="33"/>
  <c r="L24" i="24"/>
  <c r="L27" i="24" s="1"/>
  <c r="K23" i="33" l="1"/>
  <c r="L33" i="33" s="1"/>
  <c r="L24" i="36"/>
  <c r="L20" i="36"/>
  <c r="L18" i="34"/>
</calcChain>
</file>

<file path=xl/sharedStrings.xml><?xml version="1.0" encoding="utf-8"?>
<sst xmlns="http://schemas.openxmlformats.org/spreadsheetml/2006/main" count="788" uniqueCount="203">
  <si>
    <t>Nation:</t>
  </si>
  <si>
    <t>A2
25%</t>
  </si>
  <si>
    <t>Individuell klass</t>
  </si>
  <si>
    <t>Hästpoäng</t>
  </si>
  <si>
    <t>Datum:</t>
  </si>
  <si>
    <t>Tävlingsplats:</t>
  </si>
  <si>
    <t>Häst:</t>
  </si>
  <si>
    <t>Linförare:</t>
  </si>
  <si>
    <t>Voltigör:</t>
  </si>
  <si>
    <t>Arm nr</t>
  </si>
  <si>
    <t>Klass nr</t>
  </si>
  <si>
    <t>Moment</t>
  </si>
  <si>
    <t>Hästens voltigerbarhet</t>
  </si>
  <si>
    <t>Longering</t>
  </si>
  <si>
    <t>Avdrag för fall</t>
  </si>
  <si>
    <t>Summa</t>
  </si>
  <si>
    <t>Kommentarer</t>
  </si>
  <si>
    <t>Poäng 0 till 10</t>
  </si>
  <si>
    <t>Domare:</t>
  </si>
  <si>
    <t>Signatur</t>
  </si>
  <si>
    <t>Klubb:</t>
  </si>
  <si>
    <t>Poäng</t>
  </si>
  <si>
    <t>Upphopp</t>
  </si>
  <si>
    <t>Grundsits</t>
  </si>
  <si>
    <t>Fana</t>
  </si>
  <si>
    <t>Stående</t>
  </si>
  <si>
    <t>Halv kvarn</t>
  </si>
  <si>
    <t>Summa grundövningar:</t>
  </si>
  <si>
    <t xml:space="preserve">/ 7  övningar </t>
  </si>
  <si>
    <t>Total grund</t>
  </si>
  <si>
    <t>Signatur:</t>
  </si>
  <si>
    <t>Kvarn</t>
  </si>
  <si>
    <t>Sax del 1</t>
  </si>
  <si>
    <t>Sax del 2</t>
  </si>
  <si>
    <t xml:space="preserve">/ 8  övningar   </t>
  </si>
  <si>
    <t>Individuell senior</t>
  </si>
  <si>
    <t>Sidhopp del 1</t>
  </si>
  <si>
    <t>Teknisk bedömning</t>
  </si>
  <si>
    <t>Anteckningar</t>
  </si>
  <si>
    <t>Svårighetsgrad</t>
  </si>
  <si>
    <t>Anges ej</t>
  </si>
  <si>
    <t>Utförande</t>
  </si>
  <si>
    <t>Total avdrag</t>
  </si>
  <si>
    <t>/ antal övningar</t>
  </si>
  <si>
    <t>Poäng utförande</t>
  </si>
  <si>
    <t>Teknisk poäng</t>
  </si>
  <si>
    <t>Max. 10 övningar räknas</t>
  </si>
  <si>
    <t>R-övningar</t>
  </si>
  <si>
    <t>Antal övningar</t>
  </si>
  <si>
    <t>Poäng svårighetsgrad</t>
  </si>
  <si>
    <t>Avdrag</t>
  </si>
  <si>
    <t>Artistisk bedömning</t>
  </si>
  <si>
    <t>Poäng
0 till 10</t>
  </si>
  <si>
    <t>Artistisk poäng</t>
  </si>
  <si>
    <t>Total poäng</t>
  </si>
  <si>
    <t>Summa avdrag</t>
  </si>
  <si>
    <t>från
10</t>
  </si>
  <si>
    <t>Utförande poäng</t>
  </si>
  <si>
    <t>Tekniska övningar</t>
  </si>
  <si>
    <t>Individuellt tekniskt test</t>
  </si>
  <si>
    <t>Bord</t>
  </si>
  <si>
    <t>Start nr</t>
  </si>
  <si>
    <t>0</t>
  </si>
  <si>
    <t>Baklänges nål</t>
  </si>
  <si>
    <t>/ 6</t>
  </si>
  <si>
    <t xml:space="preserve">  =</t>
  </si>
  <si>
    <t>Utförande av ytterligare övningar</t>
  </si>
  <si>
    <t>Tabell för vilka protokoll som ska användas</t>
  </si>
  <si>
    <t>Alla protokollen i denna mapp hör till svår klass individuell. För skrittklasser se separat mapp.</t>
  </si>
  <si>
    <t>Minior</t>
  </si>
  <si>
    <t>Junior</t>
  </si>
  <si>
    <t>Omgång 1</t>
  </si>
  <si>
    <t>Omgång 2</t>
  </si>
  <si>
    <t>Domare A</t>
  </si>
  <si>
    <t>Domare B</t>
  </si>
  <si>
    <t>Endagarstävling 3 domare</t>
  </si>
  <si>
    <t>Domare C</t>
  </si>
  <si>
    <t>Häst, individuell</t>
  </si>
  <si>
    <t>Individuell kür artistisk</t>
  </si>
  <si>
    <t>Senior, utan tekn</t>
  </si>
  <si>
    <t>Senior, med tekn</t>
  </si>
  <si>
    <t>Individuell tekniska övningar</t>
  </si>
  <si>
    <t>Individuellt tekniskt artistiskt</t>
  </si>
  <si>
    <t>Tvådagarstävling 3 domare</t>
  </si>
  <si>
    <t>Endagarstävling 4 domare</t>
  </si>
  <si>
    <t>Domare D</t>
  </si>
  <si>
    <t>Omgång 3</t>
  </si>
  <si>
    <t>Omgång 4</t>
  </si>
  <si>
    <t>Tvådagarstävling 4 domare</t>
  </si>
  <si>
    <t>Information</t>
  </si>
  <si>
    <t>Överst finns tabeller över vilka protokoll som ska användas av respektive domare. Längre ner finns en tabell hur poängen ska beräknas om man har tre domare.</t>
  </si>
  <si>
    <t>Total</t>
  </si>
  <si>
    <t>Grundomgång</t>
  </si>
  <si>
    <t>häst x 1</t>
  </si>
  <si>
    <t>(B+C)/2</t>
  </si>
  <si>
    <t xml:space="preserve">  (A+B+C+D)/4</t>
  </si>
  <si>
    <t>Küromgång</t>
  </si>
  <si>
    <t xml:space="preserve">Tekniskt </t>
  </si>
  <si>
    <t xml:space="preserve"> Artistiskt</t>
  </si>
  <si>
    <t>B</t>
  </si>
  <si>
    <t>Teknisk küromgång</t>
  </si>
  <si>
    <t>Summa (grund+ kür+tekn)/3</t>
  </si>
  <si>
    <t>Summa (grund+ kür)/2</t>
  </si>
  <si>
    <t>Individuell junior/minior</t>
  </si>
  <si>
    <t>Om 3 domare används, beräknas poängen enligt följande tabeller</t>
  </si>
  <si>
    <t>Grund</t>
  </si>
  <si>
    <t>D-övningar</t>
  </si>
  <si>
    <t>E-övningar</t>
  </si>
  <si>
    <t xml:space="preserve">Obs! Arbetsboken är skyddad med lösenordet 123 för att undvika att celler och formler ändras av misstag. </t>
  </si>
  <si>
    <t>Om man kör grund+kür i omgång 1</t>
  </si>
  <si>
    <t>Om man kör grund+ tekn. kür i omgång 1</t>
  </si>
  <si>
    <t>Tänk på att vara extra noga med protokollen för seniorer med teknisk kür så att ni använder rätt protokoll beroende på moment.</t>
  </si>
  <si>
    <t>Om man kör grund+ tekn kür i omgång 1</t>
  </si>
  <si>
    <t>Om man kör grund+  kür i omgång 1</t>
  </si>
  <si>
    <t>C1
20%</t>
  </si>
  <si>
    <t>S1</t>
  </si>
  <si>
    <t>S2</t>
  </si>
  <si>
    <t>S3</t>
  </si>
  <si>
    <t>S4</t>
  </si>
  <si>
    <t>S5</t>
  </si>
  <si>
    <t>S6</t>
  </si>
  <si>
    <t>T1
40%</t>
  </si>
  <si>
    <t>STRUKTUR
40%</t>
  </si>
  <si>
    <t>Snitt av sekvenser</t>
  </si>
  <si>
    <t>Struktur, sekvenser före mellan och efter de tekniska övningarna</t>
  </si>
  <si>
    <t>T2
30%</t>
  </si>
  <si>
    <t>T3
30%</t>
  </si>
  <si>
    <t>Grundövningar</t>
  </si>
  <si>
    <t>Upphopp till baklänges axelstående</t>
  </si>
  <si>
    <t>Individuell junior grund B</t>
  </si>
  <si>
    <t>Individuell senior grund C</t>
  </si>
  <si>
    <t>Ind kür tekn minior</t>
  </si>
  <si>
    <t>Ind kür tekn junior</t>
  </si>
  <si>
    <t>Ind kür tekn senior</t>
  </si>
  <si>
    <t xml:space="preserve">Gulmarkerade celler i protokollen markerar vilka celler som ska fyllas i. </t>
  </si>
  <si>
    <t>Individuell minior grund D</t>
  </si>
  <si>
    <t>Armbågsstående</t>
  </si>
  <si>
    <t>Artistiskt</t>
  </si>
  <si>
    <t>Protokollen uppdaterades senast 2019-03-28.</t>
  </si>
  <si>
    <t>C4
30%</t>
  </si>
  <si>
    <t>STRUKTUR
55 %</t>
  </si>
  <si>
    <t>KOREOGRAFI
45 %</t>
  </si>
  <si>
    <t>STRUKTUR
35 %</t>
  </si>
  <si>
    <t>KOREOGRAFI
65 %</t>
  </si>
  <si>
    <t>M-övningar</t>
  </si>
  <si>
    <t>KOREOGRAFI
60%</t>
  </si>
  <si>
    <t xml:space="preserve">Galoppkvalitet samt nivå av genomarbetad häst </t>
  </si>
  <si>
    <r>
      <rPr>
        <b/>
        <sz val="9"/>
        <color rgb="FF000000"/>
        <rFont val="Arial"/>
        <family val="2"/>
      </rPr>
      <t>•	Takt:</t>
    </r>
    <r>
      <rPr>
        <sz val="9"/>
        <color rgb="FF000000"/>
        <rFont val="Arial"/>
        <family val="2"/>
      </rPr>
      <t xml:space="preserve"> Regelbundenhet, energi, jämn steglängd, ren tretakt, tydig svävfas_x000D_
</t>
    </r>
    <r>
      <rPr>
        <b/>
        <sz val="9"/>
        <color rgb="FF000000"/>
        <rFont val="Arial"/>
        <family val="2"/>
      </rPr>
      <t>•Avslappning:</t>
    </r>
    <r>
      <rPr>
        <sz val="9"/>
        <color rgb="FF000000"/>
        <rFont val="Arial"/>
        <family val="2"/>
      </rPr>
      <t xml:space="preserve"> Lösgjordhet och mjukhet genom hela hästkroppen. Aktiva ryggmuskler. Avslappnad hals. Positiv muskelspänning. _x000D_
</t>
    </r>
    <r>
      <rPr>
        <b/>
        <sz val="9"/>
        <color rgb="FF000000"/>
        <rFont val="Arial"/>
        <family val="2"/>
      </rPr>
      <t>•	Stöd, kontakt:</t>
    </r>
    <r>
      <rPr>
        <sz val="9"/>
        <color rgb="FF000000"/>
        <rFont val="Arial"/>
        <family val="2"/>
      </rPr>
      <t xml:space="preserve"> Höjd rygg och aktiv bål, kopplingen mellan fram- och bakdel. Energi från bakbenen, genom kroppen, ger en mjuk och flexibel kontakt med inspänningstyglar och longerlina._x000D_
</t>
    </r>
    <r>
      <rPr>
        <b/>
        <sz val="9"/>
        <color rgb="FF000000"/>
        <rFont val="Arial"/>
        <family val="2"/>
      </rPr>
      <t>•	Schwung:</t>
    </r>
    <r>
      <rPr>
        <sz val="9"/>
        <color rgb="FF000000"/>
        <rFont val="Arial"/>
        <family val="2"/>
      </rPr>
      <t xml:space="preserve"> Självbärighet med svikt i steget, lösgjordhet och aktiva bakben. Energi skapad av aktiva väl undersatta bakben (bärkraft, inte skjutkraft). Lyfter framdelen och sänker korset. (Uppförsbacke)_x000D_
</t>
    </r>
    <r>
      <rPr>
        <b/>
        <sz val="9"/>
        <color rgb="FF000000"/>
        <rFont val="Arial"/>
        <family val="2"/>
      </rPr>
      <t>•	Rakriktning:</t>
    </r>
    <r>
      <rPr>
        <sz val="9"/>
        <color rgb="FF000000"/>
        <rFont val="Arial"/>
        <family val="2"/>
      </rPr>
      <t xml:space="preserve"> Formad efter volten, Spårar korrekt. Kroppen upprätt. Hästens form följer voltspåret hela kroppen._x000D_
</t>
    </r>
    <r>
      <rPr>
        <b/>
        <sz val="9"/>
        <color rgb="FF000000"/>
        <rFont val="Arial"/>
        <family val="2"/>
      </rPr>
      <t>•	Samling:</t>
    </r>
    <r>
      <rPr>
        <sz val="9"/>
        <color rgb="FF000000"/>
        <rFont val="Arial"/>
        <family val="2"/>
      </rPr>
      <t xml:space="preserve"> Vinklade bakben, sänkt kors och engagerad bakdel. Samling med lätthet och rörlighet i framdelen som resultat. Länger överlinjen och sätter bakbenen mer under sig. Kortare, kraftfulla, energiska språng. _x000D_
</t>
    </r>
  </si>
  <si>
    <t>A1
60%</t>
  </si>
  <si>
    <t>Takt
10 %</t>
  </si>
  <si>
    <t>Avslappning
10 %</t>
  </si>
  <si>
    <t>Stöd
10 %</t>
  </si>
  <si>
    <t>Schwung
10 %</t>
  </si>
  <si>
    <t>Rakriktning
10 %</t>
  </si>
  <si>
    <t>Samling
10 %</t>
  </si>
  <si>
    <r>
      <rPr>
        <b/>
        <sz val="9"/>
        <rFont val="Arial"/>
        <family val="2"/>
      </rPr>
      <t>• Vilja/lydnad:</t>
    </r>
    <r>
      <rPr>
        <sz val="9"/>
        <rFont val="Arial"/>
        <family val="2"/>
      </rPr>
      <t xml:space="preserve"> Inget motstånd eller tvekan. Lyhörd och uppmärksam för linförarens hjälper. Harmoni och lätthet.
</t>
    </r>
    <r>
      <rPr>
        <b/>
        <sz val="9"/>
        <rFont val="Arial"/>
        <family val="2"/>
      </rPr>
      <t>• Balanserat tempo (såväl framåt som med samlat):</t>
    </r>
    <r>
      <rPr>
        <sz val="9"/>
        <rFont val="Arial"/>
        <family val="2"/>
      </rPr>
      <t xml:space="preserve"> Konstant, korrekt tempo och energi utan att öka eller minska. 
</t>
    </r>
    <r>
      <rPr>
        <b/>
        <sz val="9"/>
        <rFont val="Arial"/>
        <family val="2"/>
      </rPr>
      <t>• Håller voltspåret (inåt/utåt):</t>
    </r>
    <r>
      <rPr>
        <sz val="9"/>
        <rFont val="Arial"/>
        <family val="2"/>
      </rPr>
      <t xml:space="preserve">. Konstant volt med min 15 m diameter utan att falla in eller dra utåt.  </t>
    </r>
  </si>
  <si>
    <t>Avdrag:</t>
  </si>
  <si>
    <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t>
  </si>
  <si>
    <t>A3
15%</t>
  </si>
  <si>
    <t>Hjulning</t>
  </si>
  <si>
    <t>/ 4</t>
  </si>
  <si>
    <t>Individuell 1*</t>
  </si>
  <si>
    <t>Individuell 2*</t>
  </si>
  <si>
    <t>Sidhopp del 2*</t>
  </si>
  <si>
    <t>Tekniska övningar (3 valfria)</t>
  </si>
  <si>
    <t>Baklänges stående</t>
  </si>
  <si>
    <t>Individuellt tekniskt program 3*</t>
  </si>
  <si>
    <t>Individuell kür 3*</t>
  </si>
  <si>
    <t>Individuellt tekniskt program YV</t>
  </si>
  <si>
    <t>Sving framlänges</t>
  </si>
  <si>
    <r>
      <t xml:space="preserve">Val av element, sekvenser, övergångar
• </t>
    </r>
    <r>
      <rPr>
        <sz val="9"/>
        <color rgb="FF000000"/>
        <rFont val="Arial"/>
        <family val="2"/>
      </rPr>
      <t xml:space="preserve">Val av unika, originella övningar, sekvenser, övergångar och/eller hög komplexitet av övningar, sekvenser, övergångar eller kombination av dem inom sekvensen av tekniska övningar. 
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</si>
  <si>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Integrering av de tekniska övningarna som visar samband och flyt.
• Val av övningar och sekvenser i harmoni med hästen.
• Balans gällande användning av riktning och plats.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</si>
  <si>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t>
    </r>
  </si>
  <si>
    <r>
      <rPr>
        <b/>
        <sz val="9"/>
        <color indexed="8"/>
        <rFont val="Arial"/>
        <family val="2"/>
      </rPr>
      <t>Val av element, sekvenser, övergångar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Val av unika, originella övningar, sekvenser, övergångar och/eller hög komplexitet av övningar, sekvenser, övergångar eller kombination av dem inom sekvensen av tekniska övningar. 
</t>
    </r>
  </si>
  <si>
    <t>Individuell kür 2*</t>
  </si>
  <si>
    <t>Individuell 3*</t>
  </si>
  <si>
    <t>Individuell kür 1*</t>
  </si>
  <si>
    <t>Individuellt tekniskt test Young Vaulter</t>
  </si>
  <si>
    <t>Sidhopp del 1, följt av avgång inåt</t>
  </si>
  <si>
    <t>HÄNSYN TILL HÄSTEN</t>
  </si>
  <si>
    <r>
      <rPr>
        <b/>
        <sz val="9"/>
        <color indexed="8"/>
        <rFont val="Arial"/>
        <family val="2"/>
      </rPr>
      <t>Hänsyn till hästen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Urval av element och sekvenser i harmoni med hästen, baserat på vikt, sammansättning och balans.
• Övningar som inte överbelastar hästen.
</t>
    </r>
  </si>
  <si>
    <t>CoH
20%</t>
  </si>
  <si>
    <r>
      <rPr>
        <b/>
        <sz val="9"/>
        <color indexed="8"/>
        <rFont val="Arial"/>
        <family val="2"/>
      </rPr>
      <t xml:space="preserve">
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Ett urval av övningar och övergångar från olika strukturgrupper.
</t>
    </r>
  </si>
  <si>
    <r>
      <rPr>
        <b/>
        <sz val="9"/>
        <color indexed="8"/>
        <rFont val="Arial"/>
        <family val="2"/>
      </rPr>
      <t xml:space="preserve">
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Balanserad användning av utrymme; användning av alla delar av hästens rygg, hals och kors inklusive insidan och utsidan av hästen.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</si>
  <si>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Mjuka övergångar och rörelser som visar samband och flyt.
•  Element, sekvenser, övergångar, positioner, riktningar och kombinationer av övningar som uppvisar frihet i rörelse.</t>
    </r>
  </si>
  <si>
    <r>
      <rPr>
        <b/>
        <sz val="9"/>
        <color indexed="8"/>
        <rFont val="Arial"/>
        <family val="2"/>
      </rPr>
      <t>Tolkning av musiken/kroppsspråk/uttrycksfullhet.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t>
    </r>
  </si>
  <si>
    <t>C2
10%</t>
  </si>
  <si>
    <t>C3
25%</t>
  </si>
  <si>
    <t>C4
25%</t>
  </si>
  <si>
    <t>Bakåtsving, följt av avgång inåt</t>
  </si>
  <si>
    <r>
      <rPr>
        <b/>
        <sz val="9"/>
        <color indexed="8"/>
        <rFont val="Arial"/>
        <family val="2"/>
      </rPr>
      <t xml:space="preserve">
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Balanserad användning av utrymme; användning av alla delar av hästens rygg, hals och kors, inklusive insidan av hästen.</t>
    </r>
    <r>
      <rPr>
        <sz val="8"/>
        <color indexed="8"/>
        <rFont val="Symbol"/>
        <family val="1"/>
        <charset val="2"/>
      </rPr>
      <t xml:space="preserve">
</t>
    </r>
  </si>
  <si>
    <r>
      <rPr>
        <b/>
        <sz val="9"/>
        <color indexed="8"/>
        <rFont val="Arial"/>
        <family val="2"/>
      </rPr>
      <t xml:space="preserve">
Sammanhållning av sammansättning</t>
    </r>
    <r>
      <rPr>
        <sz val="8"/>
        <color indexed="8"/>
        <rFont val="Arial"/>
        <family val="2"/>
      </rPr>
      <t xml:space="preserve">
•  Mjuka övergångar och rörelser som visar samband och flyt.
•  Element, sekvenser, övergångar, positioner, riktningar och kombinationer av övningar som uppvisar rörelsefrihet.</t>
    </r>
  </si>
  <si>
    <r>
      <rPr>
        <b/>
        <sz val="9"/>
        <color indexed="8"/>
        <rFont val="Arial"/>
        <family val="2"/>
      </rPr>
      <t>Tolkning av musiken/kroppsspråk/uttrycksfullhet.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t>
    </r>
  </si>
  <si>
    <t>C1
25%</t>
  </si>
  <si>
    <t>C2
20%</t>
  </si>
  <si>
    <t>C3
20%</t>
  </si>
  <si>
    <t>C4
15%</t>
  </si>
  <si>
    <t>*Beskrivning, se FEI VAULTING RULES ver. 2024-01-18</t>
  </si>
  <si>
    <t>Swing off from seat astride to the outside</t>
  </si>
  <si>
    <r>
      <rPr>
        <b/>
        <sz val="9"/>
        <color indexed="8"/>
        <rFont val="Arial"/>
        <family val="2"/>
      </rPr>
      <t xml:space="preserve">
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Balanserad användning av utrymme, användning av alla delar av hästens rygg, hals och kors inklusive insidan och utsidan av hästen.</t>
    </r>
    <r>
      <rPr>
        <sz val="8"/>
        <color indexed="8"/>
        <rFont val="Symbol"/>
        <family val="1"/>
        <charset val="2"/>
      </rPr>
      <t xml:space="preserve">
</t>
    </r>
  </si>
  <si>
    <r>
      <rPr>
        <b/>
        <sz val="9"/>
        <color indexed="8"/>
        <rFont val="Arial"/>
        <family val="2"/>
      </rPr>
      <t>Tolkning av musiken/kroppsspråk/uttrycksfullhet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t>
    </r>
  </si>
  <si>
    <t>C1
10%</t>
  </si>
  <si>
    <t>C3
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</si>
</sst>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_-* #,##0.000_-;\-* #,##0.000_-;_-* &quot;-&quot;???_-;_-@_-"/>
    <numFmt numFmtId="170" formatCode="0_ ;\-0\ "/>
    <numFmt numFmtId="171" formatCode="0.000_ ;\-0.000\ "/>
    <numFmt numFmtId="172" formatCode="0.0"/>
    <numFmt numFmtId="173" formatCode="0.000;\-0.000"/>
  </numFmts>
  <fonts count="34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Verdana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strike/>
      <sz val="11"/>
      <name val="Verdana"/>
      <family val="2"/>
    </font>
    <font>
      <strike/>
      <sz val="8"/>
      <name val="Verdana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color indexed="8"/>
      <name val="Arial"/>
      <family val="2"/>
    </font>
    <font>
      <sz val="14"/>
      <name val="Arial Black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8"/>
      <color indexed="8"/>
      <name val="Symbol"/>
      <family val="2"/>
      <charset val="2"/>
    </font>
    <font>
      <b/>
      <sz val="9"/>
      <name val="Verdana"/>
      <family val="2"/>
    </font>
    <font>
      <sz val="9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8">
    <xf numFmtId="0" fontId="0" fillId="0" borderId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29" fillId="0" borderId="0"/>
    <xf numFmtId="0" fontId="5" fillId="0" borderId="0"/>
  </cellStyleXfs>
  <cellXfs count="453">
    <xf numFmtId="0" fontId="0" fillId="0" borderId="0" xfId="0"/>
    <xf numFmtId="0" fontId="1" fillId="0" borderId="0" xfId="0" applyFont="1"/>
    <xf numFmtId="0" fontId="1" fillId="0" borderId="1" xfId="0" applyFont="1" applyBorder="1"/>
    <xf numFmtId="0" fontId="6" fillId="0" borderId="0" xfId="0" applyFont="1"/>
    <xf numFmtId="0" fontId="6" fillId="0" borderId="0" xfId="0" applyFont="1" applyAlignment="1">
      <alignment vertical="center"/>
    </xf>
    <xf numFmtId="0" fontId="1" fillId="0" borderId="0" xfId="3" applyFont="1"/>
    <xf numFmtId="0" fontId="6" fillId="0" borderId="0" xfId="3" applyFont="1" applyAlignment="1">
      <alignment vertical="center"/>
    </xf>
    <xf numFmtId="0" fontId="1" fillId="0" borderId="1" xfId="3" applyFont="1" applyBorder="1"/>
    <xf numFmtId="166" fontId="2" fillId="0" borderId="0" xfId="1" applyNumberFormat="1" applyFont="1" applyAlignment="1">
      <alignment horizontal="center" vertical="center" wrapText="1"/>
    </xf>
    <xf numFmtId="166" fontId="2" fillId="0" borderId="17" xfId="1" applyNumberFormat="1" applyFont="1" applyBorder="1" applyAlignment="1">
      <alignment horizontal="center" vertical="center" wrapText="1"/>
    </xf>
    <xf numFmtId="0" fontId="3" fillId="0" borderId="16" xfId="3" applyFont="1" applyBorder="1" applyAlignment="1">
      <alignment horizontal="center" wrapText="1"/>
    </xf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1" fillId="0" borderId="13" xfId="0" applyFont="1" applyBorder="1"/>
    <xf numFmtId="0" fontId="2" fillId="0" borderId="10" xfId="0" applyFont="1" applyBorder="1" applyAlignment="1">
      <alignment horizontal="center" vertical="center"/>
    </xf>
    <xf numFmtId="0" fontId="1" fillId="0" borderId="48" xfId="0" applyFont="1" applyBorder="1"/>
    <xf numFmtId="0" fontId="16" fillId="0" borderId="19" xfId="3" applyFont="1" applyBorder="1" applyAlignment="1">
      <alignment horizontal="center" vertical="center" wrapText="1"/>
    </xf>
    <xf numFmtId="0" fontId="16" fillId="0" borderId="9" xfId="3" applyFont="1" applyBorder="1" applyAlignment="1">
      <alignment horizontal="center" vertical="center" wrapText="1"/>
    </xf>
    <xf numFmtId="0" fontId="16" fillId="0" borderId="16" xfId="3" applyFont="1" applyBorder="1" applyAlignment="1">
      <alignment horizontal="center" vertical="center" wrapText="1"/>
    </xf>
    <xf numFmtId="0" fontId="5" fillId="0" borderId="0" xfId="3"/>
    <xf numFmtId="0" fontId="6" fillId="0" borderId="14" xfId="3" applyFont="1" applyBorder="1" applyAlignment="1">
      <alignment vertical="center"/>
    </xf>
    <xf numFmtId="0" fontId="6" fillId="0" borderId="13" xfId="3" applyFont="1" applyBorder="1" applyAlignment="1">
      <alignment vertical="center"/>
    </xf>
    <xf numFmtId="0" fontId="1" fillId="0" borderId="13" xfId="3" applyFont="1" applyBorder="1"/>
    <xf numFmtId="0" fontId="1" fillId="0" borderId="2" xfId="0" applyFont="1" applyBorder="1" applyAlignment="1">
      <alignment vertical="center"/>
    </xf>
    <xf numFmtId="164" fontId="1" fillId="0" borderId="3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167" fontId="1" fillId="0" borderId="0" xfId="1" applyNumberFormat="1" applyFont="1"/>
    <xf numFmtId="167" fontId="7" fillId="0" borderId="13" xfId="1" applyNumberFormat="1" applyFont="1" applyBorder="1" applyAlignment="1">
      <alignment vertical="center"/>
    </xf>
    <xf numFmtId="0" fontId="1" fillId="0" borderId="8" xfId="0" applyFont="1" applyBorder="1"/>
    <xf numFmtId="164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164" fontId="1" fillId="0" borderId="9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65" fontId="1" fillId="0" borderId="0" xfId="0" applyNumberFormat="1" applyFont="1" applyAlignment="1">
      <alignment horizontal="center"/>
    </xf>
    <xf numFmtId="0" fontId="4" fillId="0" borderId="0" xfId="0" applyFont="1"/>
    <xf numFmtId="0" fontId="6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165" fontId="6" fillId="0" borderId="17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5" fontId="2" fillId="0" borderId="0" xfId="0" applyNumberFormat="1" applyFont="1" applyAlignment="1">
      <alignment horizontal="center"/>
    </xf>
    <xf numFmtId="0" fontId="6" fillId="0" borderId="0" xfId="3" applyFont="1"/>
    <xf numFmtId="9" fontId="8" fillId="0" borderId="0" xfId="3" applyNumberFormat="1" applyFont="1" applyAlignment="1">
      <alignment horizontal="center" textRotation="90" wrapText="1"/>
    </xf>
    <xf numFmtId="0" fontId="1" fillId="0" borderId="0" xfId="3" applyFont="1" applyAlignment="1">
      <alignment horizontal="left"/>
    </xf>
    <xf numFmtId="166" fontId="1" fillId="0" borderId="18" xfId="3" applyNumberFormat="1" applyFont="1" applyBorder="1" applyAlignment="1">
      <alignment horizontal="center" vertical="center"/>
    </xf>
    <xf numFmtId="0" fontId="1" fillId="0" borderId="8" xfId="3" applyFont="1" applyBorder="1" applyAlignment="1">
      <alignment vertical="center"/>
    </xf>
    <xf numFmtId="0" fontId="1" fillId="0" borderId="3" xfId="3" applyFont="1" applyBorder="1" applyAlignment="1">
      <alignment vertical="center"/>
    </xf>
    <xf numFmtId="0" fontId="1" fillId="0" borderId="2" xfId="3" applyFont="1" applyBorder="1" applyAlignment="1">
      <alignment vertical="center"/>
    </xf>
    <xf numFmtId="166" fontId="6" fillId="0" borderId="20" xfId="3" applyNumberFormat="1" applyFont="1" applyBorder="1" applyAlignment="1">
      <alignment horizontal="center" vertical="center"/>
    </xf>
    <xf numFmtId="0" fontId="1" fillId="0" borderId="1" xfId="3" applyFont="1" applyBorder="1" applyAlignment="1">
      <alignment horizontal="left"/>
    </xf>
    <xf numFmtId="0" fontId="2" fillId="0" borderId="0" xfId="3" applyFont="1" applyAlignment="1">
      <alignment horizontal="left"/>
    </xf>
    <xf numFmtId="0" fontId="4" fillId="0" borderId="0" xfId="3" applyFont="1"/>
    <xf numFmtId="0" fontId="4" fillId="0" borderId="0" xfId="3" applyFont="1" applyAlignment="1">
      <alignment horizontal="right"/>
    </xf>
    <xf numFmtId="0" fontId="1" fillId="0" borderId="0" xfId="3" applyFont="1" applyAlignment="1">
      <alignment horizontal="right"/>
    </xf>
    <xf numFmtId="165" fontId="2" fillId="0" borderId="0" xfId="3" applyNumberFormat="1" applyFont="1" applyAlignment="1">
      <alignment horizontal="center"/>
    </xf>
    <xf numFmtId="0" fontId="2" fillId="0" borderId="15" xfId="3" applyFont="1" applyBorder="1"/>
    <xf numFmtId="0" fontId="1" fillId="0" borderId="4" xfId="3" applyFont="1" applyBorder="1"/>
    <xf numFmtId="0" fontId="1" fillId="0" borderId="4" xfId="3" applyFont="1" applyBorder="1" applyAlignment="1">
      <alignment horizontal="right"/>
    </xf>
    <xf numFmtId="165" fontId="2" fillId="0" borderId="11" xfId="3" applyNumberFormat="1" applyFont="1" applyBorder="1" applyAlignment="1">
      <alignment horizontal="center"/>
    </xf>
    <xf numFmtId="0" fontId="1" fillId="0" borderId="5" xfId="3" applyFont="1" applyBorder="1"/>
    <xf numFmtId="0" fontId="1" fillId="0" borderId="6" xfId="3" applyFont="1" applyBorder="1"/>
    <xf numFmtId="0" fontId="3" fillId="0" borderId="7" xfId="3" applyFont="1" applyBorder="1" applyAlignment="1">
      <alignment horizontal="center" vertical="center"/>
    </xf>
    <xf numFmtId="0" fontId="1" fillId="0" borderId="0" xfId="3" applyFont="1" applyAlignment="1">
      <alignment horizontal="left" vertical="center"/>
    </xf>
    <xf numFmtId="0" fontId="1" fillId="0" borderId="9" xfId="3" applyFont="1" applyBorder="1" applyAlignment="1">
      <alignment horizontal="center" vertical="center"/>
    </xf>
    <xf numFmtId="0" fontId="1" fillId="0" borderId="9" xfId="3" applyFont="1" applyBorder="1" applyAlignment="1">
      <alignment vertical="center"/>
    </xf>
    <xf numFmtId="172" fontId="1" fillId="0" borderId="9" xfId="3" applyNumberFormat="1" applyFont="1" applyBorder="1" applyAlignment="1">
      <alignment horizontal="center" vertical="center"/>
    </xf>
    <xf numFmtId="0" fontId="1" fillId="0" borderId="29" xfId="3" applyFont="1" applyBorder="1" applyAlignment="1">
      <alignment vertical="center"/>
    </xf>
    <xf numFmtId="166" fontId="1" fillId="0" borderId="9" xfId="1" applyNumberFormat="1" applyFont="1" applyBorder="1" applyAlignment="1">
      <alignment horizontal="center" vertical="center"/>
    </xf>
    <xf numFmtId="0" fontId="1" fillId="0" borderId="8" xfId="3" applyFont="1" applyBorder="1"/>
    <xf numFmtId="0" fontId="1" fillId="0" borderId="2" xfId="3" applyFont="1" applyBorder="1"/>
    <xf numFmtId="1" fontId="1" fillId="0" borderId="9" xfId="3" applyNumberFormat="1" applyFont="1" applyBorder="1" applyAlignment="1">
      <alignment horizontal="center"/>
    </xf>
    <xf numFmtId="0" fontId="2" fillId="0" borderId="14" xfId="3" applyFont="1" applyBorder="1" applyAlignment="1">
      <alignment vertical="center"/>
    </xf>
    <xf numFmtId="0" fontId="7" fillId="0" borderId="13" xfId="3" applyFont="1" applyBorder="1"/>
    <xf numFmtId="166" fontId="2" fillId="0" borderId="20" xfId="1" applyNumberFormat="1" applyFont="1" applyBorder="1" applyAlignment="1">
      <alignment horizontal="center" vertical="center"/>
    </xf>
    <xf numFmtId="9" fontId="2" fillId="0" borderId="0" xfId="3" applyNumberFormat="1" applyFont="1" applyAlignment="1">
      <alignment vertical="center"/>
    </xf>
    <xf numFmtId="0" fontId="2" fillId="0" borderId="0" xfId="3" applyFont="1"/>
    <xf numFmtId="43" fontId="1" fillId="0" borderId="0" xfId="1" applyFont="1"/>
    <xf numFmtId="168" fontId="1" fillId="0" borderId="0" xfId="1" applyNumberFormat="1" applyFont="1"/>
    <xf numFmtId="0" fontId="3" fillId="0" borderId="8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43" fontId="1" fillId="0" borderId="2" xfId="1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" fillId="0" borderId="13" xfId="3" applyFont="1" applyBorder="1" applyAlignment="1">
      <alignment vertical="center"/>
    </xf>
    <xf numFmtId="168" fontId="2" fillId="0" borderId="0" xfId="1" applyNumberFormat="1" applyFont="1" applyAlignment="1">
      <alignment vertical="center"/>
    </xf>
    <xf numFmtId="170" fontId="1" fillId="0" borderId="9" xfId="1" applyNumberFormat="1" applyFont="1" applyBorder="1" applyAlignment="1">
      <alignment horizontal="center" vertical="center"/>
    </xf>
    <xf numFmtId="166" fontId="15" fillId="0" borderId="9" xfId="1" applyNumberFormat="1" applyFont="1" applyBorder="1" applyAlignment="1">
      <alignment horizontal="center" vertical="center"/>
    </xf>
    <xf numFmtId="168" fontId="1" fillId="0" borderId="6" xfId="1" applyNumberFormat="1" applyFont="1" applyBorder="1"/>
    <xf numFmtId="168" fontId="1" fillId="0" borderId="9" xfId="1" applyNumberFormat="1" applyFont="1" applyBorder="1" applyAlignment="1">
      <alignment horizontal="center" vertical="center"/>
    </xf>
    <xf numFmtId="43" fontId="1" fillId="0" borderId="3" xfId="1" applyFont="1" applyBorder="1" applyAlignment="1">
      <alignment vertical="center"/>
    </xf>
    <xf numFmtId="171" fontId="2" fillId="0" borderId="20" xfId="1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164" fontId="1" fillId="0" borderId="3" xfId="0" applyNumberFormat="1" applyFont="1" applyBorder="1" applyAlignment="1">
      <alignment horizontal="left" vertical="center"/>
    </xf>
    <xf numFmtId="0" fontId="15" fillId="0" borderId="0" xfId="3" applyFont="1"/>
    <xf numFmtId="167" fontId="1" fillId="0" borderId="1" xfId="1" applyNumberFormat="1" applyFont="1" applyBorder="1"/>
    <xf numFmtId="0" fontId="1" fillId="0" borderId="8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64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right"/>
    </xf>
    <xf numFmtId="165" fontId="2" fillId="0" borderId="3" xfId="0" applyNumberFormat="1" applyFont="1" applyBorder="1" applyAlignment="1">
      <alignment horizontal="center"/>
    </xf>
    <xf numFmtId="49" fontId="1" fillId="0" borderId="9" xfId="3" applyNumberFormat="1" applyFont="1" applyBorder="1" applyAlignment="1">
      <alignment horizontal="center" vertical="center"/>
    </xf>
    <xf numFmtId="0" fontId="2" fillId="0" borderId="8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5" applyFont="1"/>
    <xf numFmtId="165" fontId="2" fillId="2" borderId="0" xfId="5" applyNumberFormat="1" applyFont="1" applyFill="1" applyAlignment="1">
      <alignment horizontal="center"/>
    </xf>
    <xf numFmtId="0" fontId="1" fillId="0" borderId="0" xfId="5" applyFont="1" applyAlignment="1">
      <alignment horizontal="right"/>
    </xf>
    <xf numFmtId="0" fontId="4" fillId="0" borderId="0" xfId="5" applyFont="1" applyAlignment="1">
      <alignment horizontal="right"/>
    </xf>
    <xf numFmtId="0" fontId="4" fillId="0" borderId="0" xfId="5" applyFont="1"/>
    <xf numFmtId="0" fontId="2" fillId="0" borderId="0" xfId="5" applyFont="1" applyAlignment="1">
      <alignment horizontal="left"/>
    </xf>
    <xf numFmtId="0" fontId="1" fillId="2" borderId="1" xfId="3" applyFont="1" applyFill="1" applyBorder="1" applyAlignment="1">
      <alignment horizontal="left"/>
    </xf>
    <xf numFmtId="165" fontId="6" fillId="2" borderId="17" xfId="5" applyNumberFormat="1" applyFont="1" applyFill="1" applyBorder="1" applyAlignment="1">
      <alignment horizontal="center" vertical="center"/>
    </xf>
    <xf numFmtId="0" fontId="1" fillId="0" borderId="10" xfId="5" applyFont="1" applyBorder="1" applyAlignment="1">
      <alignment horizontal="right" vertical="center"/>
    </xf>
    <xf numFmtId="0" fontId="4" fillId="0" borderId="13" xfId="5" applyFont="1" applyBorder="1" applyAlignment="1">
      <alignment horizontal="right" vertical="center"/>
    </xf>
    <xf numFmtId="0" fontId="6" fillId="0" borderId="14" xfId="5" applyFont="1" applyBorder="1" applyAlignment="1">
      <alignment horizontal="left" vertical="center"/>
    </xf>
    <xf numFmtId="0" fontId="21" fillId="0" borderId="0" xfId="5" applyFont="1"/>
    <xf numFmtId="165" fontId="1" fillId="2" borderId="0" xfId="5" applyNumberFormat="1" applyFont="1" applyFill="1" applyAlignment="1">
      <alignment horizontal="center"/>
    </xf>
    <xf numFmtId="0" fontId="2" fillId="0" borderId="0" xfId="5" applyFont="1" applyAlignment="1">
      <alignment horizontal="right"/>
    </xf>
    <xf numFmtId="0" fontId="1" fillId="2" borderId="0" xfId="5" applyFont="1" applyFill="1" applyAlignment="1">
      <alignment horizontal="right"/>
    </xf>
    <xf numFmtId="165" fontId="15" fillId="2" borderId="9" xfId="5" applyNumberFormat="1" applyFont="1" applyFill="1" applyBorder="1" applyAlignment="1">
      <alignment horizontal="center" vertical="center"/>
    </xf>
    <xf numFmtId="0" fontId="5" fillId="0" borderId="9" xfId="3" applyBorder="1"/>
    <xf numFmtId="166" fontId="1" fillId="0" borderId="0" xfId="5" applyNumberFormat="1" applyFont="1"/>
    <xf numFmtId="9" fontId="16" fillId="0" borderId="0" xfId="5" applyNumberFormat="1" applyFont="1" applyAlignment="1">
      <alignment horizontal="center" vertical="center" wrapText="1"/>
    </xf>
    <xf numFmtId="0" fontId="8" fillId="0" borderId="0" xfId="5" applyFont="1" applyAlignment="1">
      <alignment horizontal="left" vertical="center" wrapText="1"/>
    </xf>
    <xf numFmtId="169" fontId="1" fillId="0" borderId="0" xfId="5" applyNumberFormat="1" applyFont="1"/>
    <xf numFmtId="166" fontId="1" fillId="0" borderId="0" xfId="5" applyNumberFormat="1" applyFont="1" applyAlignment="1">
      <alignment horizontal="center" vertical="center"/>
    </xf>
    <xf numFmtId="0" fontId="16" fillId="0" borderId="52" xfId="5" applyFont="1" applyBorder="1" applyAlignment="1">
      <alignment horizontal="center" vertical="center" wrapText="1"/>
    </xf>
    <xf numFmtId="0" fontId="1" fillId="0" borderId="2" xfId="5" applyFont="1" applyBorder="1"/>
    <xf numFmtId="0" fontId="19" fillId="0" borderId="2" xfId="5" applyFont="1" applyBorder="1" applyAlignment="1">
      <alignment horizontal="left" vertical="center" wrapText="1"/>
    </xf>
    <xf numFmtId="0" fontId="16" fillId="0" borderId="49" xfId="5" applyFont="1" applyBorder="1" applyAlignment="1">
      <alignment horizontal="center" vertical="center" wrapText="1"/>
    </xf>
    <xf numFmtId="0" fontId="16" fillId="0" borderId="45" xfId="5" applyFont="1" applyBorder="1" applyAlignment="1">
      <alignment horizontal="center" vertical="center" wrapText="1"/>
    </xf>
    <xf numFmtId="164" fontId="1" fillId="0" borderId="0" xfId="5" applyNumberFormat="1" applyFont="1" applyAlignment="1">
      <alignment horizontal="center" vertical="center"/>
    </xf>
    <xf numFmtId="0" fontId="1" fillId="2" borderId="0" xfId="5" applyFont="1" applyFill="1"/>
    <xf numFmtId="0" fontId="6" fillId="2" borderId="0" xfId="5" applyFont="1" applyFill="1" applyAlignment="1">
      <alignment horizontal="center" vertical="center"/>
    </xf>
    <xf numFmtId="0" fontId="1" fillId="0" borderId="0" xfId="5" applyFont="1" applyAlignment="1">
      <alignment horizontal="left" vertical="center"/>
    </xf>
    <xf numFmtId="165" fontId="2" fillId="2" borderId="0" xfId="3" applyNumberFormat="1" applyFont="1" applyFill="1" applyAlignment="1">
      <alignment horizontal="center"/>
    </xf>
    <xf numFmtId="166" fontId="2" fillId="0" borderId="36" xfId="1" applyNumberFormat="1" applyFont="1" applyBorder="1" applyAlignment="1">
      <alignment horizontal="center" vertical="center" wrapText="1"/>
    </xf>
    <xf numFmtId="0" fontId="16" fillId="0" borderId="9" xfId="5" applyFont="1" applyBorder="1" applyAlignment="1">
      <alignment horizontal="center" vertical="center" wrapText="1"/>
    </xf>
    <xf numFmtId="166" fontId="2" fillId="0" borderId="35" xfId="1" applyNumberFormat="1" applyFont="1" applyBorder="1" applyAlignment="1">
      <alignment horizontal="center" vertical="center" wrapText="1"/>
    </xf>
    <xf numFmtId="0" fontId="16" fillId="0" borderId="19" xfId="5" applyFont="1" applyBorder="1" applyAlignment="1">
      <alignment horizontal="center" vertical="center" wrapText="1"/>
    </xf>
    <xf numFmtId="166" fontId="2" fillId="0" borderId="33" xfId="1" applyNumberFormat="1" applyFont="1" applyBorder="1" applyAlignment="1">
      <alignment horizontal="center" vertical="center" wrapText="1"/>
    </xf>
    <xf numFmtId="0" fontId="1" fillId="2" borderId="0" xfId="3" applyFont="1" applyFill="1"/>
    <xf numFmtId="0" fontId="2" fillId="2" borderId="0" xfId="5" applyFont="1" applyFill="1" applyAlignment="1">
      <alignment horizontal="left" vertical="center"/>
    </xf>
    <xf numFmtId="0" fontId="25" fillId="0" borderId="0" xfId="3" applyFont="1" applyAlignment="1">
      <alignment horizontal="center" vertical="center"/>
    </xf>
    <xf numFmtId="0" fontId="5" fillId="0" borderId="0" xfId="0" applyFont="1"/>
    <xf numFmtId="0" fontId="6" fillId="0" borderId="0" xfId="5" applyFont="1"/>
    <xf numFmtId="0" fontId="2" fillId="0" borderId="14" xfId="5" applyFont="1" applyBorder="1" applyAlignment="1">
      <alignment horizontal="center" vertical="center"/>
    </xf>
    <xf numFmtId="0" fontId="6" fillId="0" borderId="13" xfId="5" applyFont="1" applyBorder="1" applyAlignment="1">
      <alignment horizontal="left" vertical="center"/>
    </xf>
    <xf numFmtId="0" fontId="1" fillId="0" borderId="13" xfId="5" applyFont="1" applyBorder="1"/>
    <xf numFmtId="0" fontId="2" fillId="0" borderId="10" xfId="5" applyFont="1" applyBorder="1" applyAlignment="1">
      <alignment horizontal="center" vertical="center"/>
    </xf>
    <xf numFmtId="0" fontId="6" fillId="0" borderId="0" xfId="5" applyFont="1" applyAlignment="1">
      <alignment vertical="center"/>
    </xf>
    <xf numFmtId="0" fontId="1" fillId="0" borderId="1" xfId="5" applyFont="1" applyBorder="1"/>
    <xf numFmtId="0" fontId="1" fillId="0" borderId="1" xfId="5" applyFont="1" applyBorder="1" applyAlignment="1">
      <alignment horizontal="center"/>
    </xf>
    <xf numFmtId="0" fontId="1" fillId="0" borderId="48" xfId="5" applyFont="1" applyBorder="1"/>
    <xf numFmtId="0" fontId="6" fillId="0" borderId="14" xfId="5" applyFont="1" applyBorder="1" applyAlignment="1">
      <alignment vertical="center"/>
    </xf>
    <xf numFmtId="0" fontId="7" fillId="0" borderId="17" xfId="5" applyFont="1" applyBorder="1" applyAlignment="1">
      <alignment vertical="center"/>
    </xf>
    <xf numFmtId="0" fontId="2" fillId="0" borderId="15" xfId="5" applyFont="1" applyBorder="1"/>
    <xf numFmtId="0" fontId="1" fillId="0" borderId="4" xfId="5" applyFont="1" applyBorder="1"/>
    <xf numFmtId="0" fontId="1" fillId="0" borderId="4" xfId="5" applyFont="1" applyBorder="1" applyAlignment="1">
      <alignment horizontal="right"/>
    </xf>
    <xf numFmtId="165" fontId="2" fillId="0" borderId="11" xfId="5" applyNumberFormat="1" applyFont="1" applyBorder="1" applyAlignment="1">
      <alignment horizontal="center"/>
    </xf>
    <xf numFmtId="0" fontId="1" fillId="0" borderId="5" xfId="5" applyFont="1" applyBorder="1"/>
    <xf numFmtId="165" fontId="2" fillId="0" borderId="6" xfId="5" applyNumberFormat="1" applyFont="1" applyBorder="1" applyAlignment="1">
      <alignment horizontal="center"/>
    </xf>
    <xf numFmtId="0" fontId="1" fillId="0" borderId="6" xfId="5" applyFont="1" applyBorder="1"/>
    <xf numFmtId="0" fontId="1" fillId="0" borderId="8" xfId="5" applyFont="1" applyBorder="1"/>
    <xf numFmtId="0" fontId="1" fillId="0" borderId="3" xfId="5" applyFont="1" applyBorder="1"/>
    <xf numFmtId="0" fontId="1" fillId="0" borderId="2" xfId="5" applyFont="1" applyBorder="1" applyAlignment="1">
      <alignment horizontal="right"/>
    </xf>
    <xf numFmtId="165" fontId="2" fillId="0" borderId="3" xfId="5" applyNumberFormat="1" applyFont="1" applyBorder="1" applyAlignment="1">
      <alignment horizontal="center"/>
    </xf>
    <xf numFmtId="0" fontId="1" fillId="0" borderId="0" xfId="5" applyFont="1" applyAlignment="1">
      <alignment horizontal="center" vertical="center"/>
    </xf>
    <xf numFmtId="0" fontId="2" fillId="0" borderId="17" xfId="5" applyFont="1" applyBorder="1" applyAlignment="1">
      <alignment horizontal="center" vertical="center"/>
    </xf>
    <xf numFmtId="0" fontId="2" fillId="0" borderId="0" xfId="5" applyFont="1" applyAlignment="1">
      <alignment vertical="center"/>
    </xf>
    <xf numFmtId="0" fontId="7" fillId="0" borderId="0" xfId="5" applyFont="1"/>
    <xf numFmtId="9" fontId="2" fillId="0" borderId="0" xfId="5" applyNumberFormat="1" applyFont="1" applyAlignment="1">
      <alignment vertical="center"/>
    </xf>
    <xf numFmtId="0" fontId="1" fillId="0" borderId="8" xfId="5" applyFont="1" applyBorder="1" applyAlignment="1">
      <alignment vertical="center"/>
    </xf>
    <xf numFmtId="0" fontId="1" fillId="0" borderId="2" xfId="5" applyFont="1" applyBorder="1" applyAlignment="1">
      <alignment vertical="center"/>
    </xf>
    <xf numFmtId="0" fontId="1" fillId="0" borderId="3" xfId="5" applyFont="1" applyBorder="1" applyAlignment="1">
      <alignment vertical="center"/>
    </xf>
    <xf numFmtId="0" fontId="1" fillId="0" borderId="0" xfId="5" applyFont="1" applyAlignment="1">
      <alignment horizontal="left"/>
    </xf>
    <xf numFmtId="0" fontId="3" fillId="0" borderId="8" xfId="5" applyFont="1" applyBorder="1" applyAlignment="1">
      <alignment vertical="center"/>
    </xf>
    <xf numFmtId="0" fontId="3" fillId="0" borderId="2" xfId="5" applyFont="1" applyBorder="1"/>
    <xf numFmtId="0" fontId="1" fillId="0" borderId="2" xfId="5" applyFont="1" applyBorder="1" applyAlignment="1">
      <alignment horizontal="left" vertical="center"/>
    </xf>
    <xf numFmtId="0" fontId="2" fillId="0" borderId="14" xfId="5" applyFont="1" applyBorder="1" applyAlignment="1">
      <alignment vertical="center"/>
    </xf>
    <xf numFmtId="0" fontId="1" fillId="0" borderId="13" xfId="5" applyFont="1" applyBorder="1" applyAlignment="1">
      <alignment vertical="center"/>
    </xf>
    <xf numFmtId="0" fontId="6" fillId="0" borderId="13" xfId="5" applyFont="1" applyBorder="1" applyAlignment="1">
      <alignment vertical="center"/>
    </xf>
    <xf numFmtId="166" fontId="6" fillId="0" borderId="20" xfId="5" applyNumberFormat="1" applyFont="1" applyBorder="1" applyAlignment="1">
      <alignment horizontal="center" vertical="center"/>
    </xf>
    <xf numFmtId="0" fontId="1" fillId="0" borderId="0" xfId="5" applyFont="1" applyAlignment="1">
      <alignment vertical="center"/>
    </xf>
    <xf numFmtId="0" fontId="1" fillId="0" borderId="1" xfId="5" applyFont="1" applyBorder="1" applyAlignment="1">
      <alignment horizontal="left"/>
    </xf>
    <xf numFmtId="0" fontId="1" fillId="0" borderId="8" xfId="5" applyFont="1" applyBorder="1" applyAlignment="1">
      <alignment horizontal="left"/>
    </xf>
    <xf numFmtId="164" fontId="1" fillId="0" borderId="2" xfId="5" applyNumberFormat="1" applyFont="1" applyBorder="1" applyAlignment="1">
      <alignment horizontal="left"/>
    </xf>
    <xf numFmtId="164" fontId="1" fillId="0" borderId="2" xfId="5" applyNumberFormat="1" applyFont="1" applyBorder="1" applyAlignment="1">
      <alignment horizontal="center"/>
    </xf>
    <xf numFmtId="164" fontId="1" fillId="0" borderId="9" xfId="5" applyNumberFormat="1" applyFont="1" applyBorder="1" applyAlignment="1">
      <alignment horizontal="center" vertical="center"/>
    </xf>
    <xf numFmtId="164" fontId="1" fillId="0" borderId="0" xfId="5" applyNumberFormat="1" applyFont="1" applyAlignment="1">
      <alignment horizontal="center"/>
    </xf>
    <xf numFmtId="165" fontId="1" fillId="0" borderId="0" xfId="5" applyNumberFormat="1" applyFont="1" applyAlignment="1">
      <alignment horizontal="center"/>
    </xf>
    <xf numFmtId="0" fontId="20" fillId="0" borderId="0" xfId="5" applyFont="1"/>
    <xf numFmtId="0" fontId="20" fillId="0" borderId="13" xfId="5" applyFont="1" applyBorder="1" applyAlignment="1">
      <alignment horizontal="right" vertical="center"/>
    </xf>
    <xf numFmtId="0" fontId="7" fillId="0" borderId="10" xfId="5" applyFont="1" applyBorder="1" applyAlignment="1">
      <alignment horizontal="right" vertical="center"/>
    </xf>
    <xf numFmtId="165" fontId="6" fillId="0" borderId="17" xfId="5" applyNumberFormat="1" applyFont="1" applyBorder="1" applyAlignment="1">
      <alignment horizontal="center" vertical="center"/>
    </xf>
    <xf numFmtId="165" fontId="6" fillId="0" borderId="0" xfId="5" applyNumberFormat="1" applyFont="1" applyAlignment="1">
      <alignment vertical="center"/>
    </xf>
    <xf numFmtId="165" fontId="2" fillId="0" borderId="0" xfId="5" applyNumberFormat="1" applyFont="1" applyAlignment="1">
      <alignment horizontal="center"/>
    </xf>
    <xf numFmtId="0" fontId="5" fillId="0" borderId="9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26" fillId="0" borderId="0" xfId="0" applyFont="1"/>
    <xf numFmtId="0" fontId="8" fillId="0" borderId="0" xfId="0" applyFont="1"/>
    <xf numFmtId="0" fontId="27" fillId="0" borderId="0" xfId="0" applyFont="1"/>
    <xf numFmtId="0" fontId="5" fillId="0" borderId="0" xfId="0" applyFont="1" applyAlignment="1">
      <alignment wrapText="1"/>
    </xf>
    <xf numFmtId="0" fontId="5" fillId="0" borderId="29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1" fillId="0" borderId="8" xfId="0" applyFont="1" applyBorder="1" applyAlignment="1">
      <alignment horizontal="left" vertical="center" shrinkToFit="1"/>
    </xf>
    <xf numFmtId="0" fontId="1" fillId="0" borderId="2" xfId="0" applyFont="1" applyBorder="1" applyAlignment="1">
      <alignment horizontal="left" vertical="center" shrinkToFit="1"/>
    </xf>
    <xf numFmtId="0" fontId="1" fillId="0" borderId="8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8" xfId="5" applyNumberFormat="1" applyFont="1" applyBorder="1" applyAlignment="1">
      <alignment horizontal="left" vertical="center"/>
    </xf>
    <xf numFmtId="0" fontId="11" fillId="2" borderId="3" xfId="5" applyFont="1" applyFill="1" applyBorder="1" applyAlignment="1">
      <alignment horizontal="center" vertical="center" wrapText="1"/>
    </xf>
    <xf numFmtId="166" fontId="15" fillId="2" borderId="9" xfId="5" applyNumberFormat="1" applyFont="1" applyFill="1" applyBorder="1" applyAlignment="1">
      <alignment horizontal="center" vertical="center"/>
    </xf>
    <xf numFmtId="0" fontId="22" fillId="2" borderId="9" xfId="5" applyFont="1" applyFill="1" applyBorder="1" applyAlignment="1">
      <alignment horizontal="center" vertical="center" wrapText="1"/>
    </xf>
    <xf numFmtId="166" fontId="15" fillId="2" borderId="32" xfId="5" applyNumberFormat="1" applyFont="1" applyFill="1" applyBorder="1" applyAlignment="1">
      <alignment horizontal="center" vertical="center"/>
    </xf>
    <xf numFmtId="0" fontId="19" fillId="2" borderId="48" xfId="5" applyFont="1" applyFill="1" applyBorder="1" applyAlignment="1">
      <alignment horizontal="left" vertical="center" wrapText="1"/>
    </xf>
    <xf numFmtId="0" fontId="16" fillId="2" borderId="48" xfId="5" applyFont="1" applyFill="1" applyBorder="1" applyAlignment="1">
      <alignment horizontal="center" vertical="center" wrapText="1"/>
    </xf>
    <xf numFmtId="172" fontId="2" fillId="2" borderId="28" xfId="1" applyNumberFormat="1" applyFont="1" applyFill="1" applyBorder="1" applyAlignment="1">
      <alignment horizontal="center" vertical="center"/>
    </xf>
    <xf numFmtId="0" fontId="1" fillId="2" borderId="1" xfId="3" applyFont="1" applyFill="1" applyBorder="1"/>
    <xf numFmtId="167" fontId="1" fillId="2" borderId="1" xfId="1" applyNumberFormat="1" applyFont="1" applyFill="1" applyBorder="1"/>
    <xf numFmtId="0" fontId="28" fillId="0" borderId="0" xfId="5" applyFont="1"/>
    <xf numFmtId="0" fontId="5" fillId="0" borderId="0" xfId="5"/>
    <xf numFmtId="0" fontId="0" fillId="0" borderId="9" xfId="0" applyBorder="1"/>
    <xf numFmtId="0" fontId="26" fillId="0" borderId="0" xfId="5" applyFont="1"/>
    <xf numFmtId="0" fontId="0" fillId="0" borderId="9" xfId="0" applyBorder="1" applyAlignment="1">
      <alignment wrapText="1"/>
    </xf>
    <xf numFmtId="0" fontId="0" fillId="0" borderId="0" xfId="0" applyAlignment="1">
      <alignment wrapText="1"/>
    </xf>
    <xf numFmtId="0" fontId="8" fillId="0" borderId="9" xfId="0" applyFont="1" applyBorder="1"/>
    <xf numFmtId="0" fontId="8" fillId="0" borderId="9" xfId="0" applyFont="1" applyBorder="1" applyAlignment="1">
      <alignment wrapText="1"/>
    </xf>
    <xf numFmtId="0" fontId="5" fillId="0" borderId="9" xfId="0" applyFont="1" applyBorder="1"/>
    <xf numFmtId="0" fontId="8" fillId="0" borderId="40" xfId="3" applyFont="1" applyBorder="1" applyAlignment="1">
      <alignment horizontal="center" vertical="center" textRotation="90" wrapText="1"/>
    </xf>
    <xf numFmtId="166" fontId="2" fillId="0" borderId="34" xfId="1" applyNumberFormat="1" applyFont="1" applyBorder="1" applyAlignment="1" applyProtection="1">
      <alignment horizontal="center" vertical="center" wrapText="1"/>
      <protection locked="0"/>
    </xf>
    <xf numFmtId="0" fontId="1" fillId="0" borderId="48" xfId="3" applyFont="1" applyBorder="1"/>
    <xf numFmtId="0" fontId="3" fillId="0" borderId="43" xfId="3" applyFont="1" applyBorder="1" applyAlignment="1">
      <alignment horizontal="center" wrapText="1"/>
    </xf>
    <xf numFmtId="0" fontId="1" fillId="0" borderId="40" xfId="3" applyFont="1" applyBorder="1" applyAlignment="1">
      <alignment horizontal="center"/>
    </xf>
    <xf numFmtId="0" fontId="1" fillId="0" borderId="19" xfId="3" applyFont="1" applyBorder="1" applyAlignment="1">
      <alignment horizontal="center"/>
    </xf>
    <xf numFmtId="0" fontId="1" fillId="0" borderId="26" xfId="3" applyFont="1" applyBorder="1" applyAlignment="1">
      <alignment horizontal="center"/>
    </xf>
    <xf numFmtId="0" fontId="2" fillId="0" borderId="17" xfId="3" applyFont="1" applyBorder="1"/>
    <xf numFmtId="14" fontId="1" fillId="0" borderId="1" xfId="0" applyNumberFormat="1" applyFont="1" applyBorder="1" applyAlignment="1">
      <alignment horizontal="center"/>
    </xf>
    <xf numFmtId="14" fontId="1" fillId="0" borderId="1" xfId="5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5" applyFont="1" applyBorder="1" applyAlignment="1">
      <alignment horizontal="left"/>
    </xf>
    <xf numFmtId="164" fontId="1" fillId="3" borderId="9" xfId="5" applyNumberFormat="1" applyFont="1" applyFill="1" applyBorder="1" applyAlignment="1">
      <alignment horizontal="center" vertical="center"/>
    </xf>
    <xf numFmtId="164" fontId="1" fillId="3" borderId="9" xfId="0" applyNumberFormat="1" applyFont="1" applyFill="1" applyBorder="1" applyAlignment="1">
      <alignment horizontal="center" vertical="center"/>
    </xf>
    <xf numFmtId="1" fontId="1" fillId="3" borderId="9" xfId="1" applyNumberFormat="1" applyFont="1" applyFill="1" applyBorder="1" applyAlignment="1">
      <alignment horizontal="center" vertical="center"/>
    </xf>
    <xf numFmtId="170" fontId="1" fillId="3" borderId="9" xfId="1" applyNumberFormat="1" applyFont="1" applyFill="1" applyBorder="1" applyAlignment="1">
      <alignment horizontal="center" vertical="center"/>
    </xf>
    <xf numFmtId="1" fontId="1" fillId="3" borderId="9" xfId="3" applyNumberFormat="1" applyFont="1" applyFill="1" applyBorder="1" applyAlignment="1">
      <alignment horizontal="center" vertical="center"/>
    </xf>
    <xf numFmtId="166" fontId="1" fillId="3" borderId="9" xfId="1" applyNumberFormat="1" applyFont="1" applyFill="1" applyBorder="1" applyAlignment="1">
      <alignment horizontal="center" vertical="center"/>
    </xf>
    <xf numFmtId="172" fontId="2" fillId="3" borderId="28" xfId="1" applyNumberFormat="1" applyFont="1" applyFill="1" applyBorder="1" applyAlignment="1">
      <alignment horizontal="center" vertical="center"/>
    </xf>
    <xf numFmtId="172" fontId="2" fillId="3" borderId="30" xfId="1" applyNumberFormat="1" applyFont="1" applyFill="1" applyBorder="1" applyAlignment="1">
      <alignment horizontal="center" vertical="center"/>
    </xf>
    <xf numFmtId="172" fontId="2" fillId="3" borderId="31" xfId="1" applyNumberFormat="1" applyFont="1" applyFill="1" applyBorder="1" applyAlignment="1">
      <alignment horizontal="center" vertical="center"/>
    </xf>
    <xf numFmtId="172" fontId="2" fillId="3" borderId="32" xfId="1" applyNumberFormat="1" applyFont="1" applyFill="1" applyBorder="1" applyAlignment="1">
      <alignment horizontal="center" vertical="center"/>
    </xf>
    <xf numFmtId="0" fontId="11" fillId="3" borderId="18" xfId="5" applyFont="1" applyFill="1" applyBorder="1" applyAlignment="1">
      <alignment horizontal="center" vertical="center" wrapText="1"/>
    </xf>
    <xf numFmtId="0" fontId="11" fillId="3" borderId="9" xfId="5" applyFont="1" applyFill="1" applyBorder="1" applyAlignment="1">
      <alignment horizontal="center" vertical="center" wrapText="1"/>
    </xf>
    <xf numFmtId="0" fontId="1" fillId="3" borderId="42" xfId="3" applyFont="1" applyFill="1" applyBorder="1" applyAlignment="1">
      <alignment horizontal="center" vertical="center"/>
    </xf>
    <xf numFmtId="0" fontId="1" fillId="3" borderId="16" xfId="3" applyFont="1" applyFill="1" applyBorder="1" applyAlignment="1">
      <alignment horizontal="center" vertical="center"/>
    </xf>
    <xf numFmtId="0" fontId="1" fillId="3" borderId="24" xfId="3" applyFont="1" applyFill="1" applyBorder="1" applyAlignment="1">
      <alignment horizontal="center" vertical="center"/>
    </xf>
    <xf numFmtId="0" fontId="1" fillId="0" borderId="17" xfId="3" applyFont="1" applyBorder="1" applyAlignment="1">
      <alignment horizontal="center" vertical="center"/>
    </xf>
    <xf numFmtId="166" fontId="1" fillId="3" borderId="9" xfId="4" applyNumberFormat="1" applyFont="1" applyFill="1" applyBorder="1" applyAlignment="1">
      <alignment horizontal="center" vertical="center"/>
    </xf>
    <xf numFmtId="0" fontId="5" fillId="0" borderId="0" xfId="7"/>
    <xf numFmtId="166" fontId="1" fillId="3" borderId="46" xfId="1" applyNumberFormat="1" applyFont="1" applyFill="1" applyBorder="1" applyAlignment="1">
      <alignment horizontal="center" vertical="center"/>
    </xf>
    <xf numFmtId="173" fontId="1" fillId="0" borderId="9" xfId="1" applyNumberFormat="1" applyFont="1" applyBorder="1" applyAlignment="1">
      <alignment horizontal="center" vertical="center"/>
    </xf>
    <xf numFmtId="0" fontId="2" fillId="0" borderId="10" xfId="5" applyFont="1" applyBorder="1" applyAlignment="1" applyProtection="1">
      <alignment horizontal="center" vertical="center"/>
      <protection locked="0"/>
    </xf>
    <xf numFmtId="0" fontId="1" fillId="0" borderId="1" xfId="5" applyFont="1" applyBorder="1" applyAlignment="1" applyProtection="1">
      <alignment horizontal="center"/>
      <protection locked="0"/>
    </xf>
    <xf numFmtId="0" fontId="1" fillId="0" borderId="2" xfId="5" applyFont="1" applyBorder="1" applyProtection="1">
      <protection locked="0"/>
    </xf>
    <xf numFmtId="0" fontId="7" fillId="0" borderId="17" xfId="5" applyFont="1" applyBorder="1" applyAlignment="1" applyProtection="1">
      <alignment vertical="center"/>
      <protection locked="0"/>
    </xf>
    <xf numFmtId="0" fontId="1" fillId="0" borderId="0" xfId="5" applyFont="1" applyAlignment="1">
      <alignment horizontal="center"/>
    </xf>
    <xf numFmtId="0" fontId="32" fillId="0" borderId="17" xfId="3" applyFont="1" applyBorder="1" applyAlignment="1">
      <alignment horizontal="center" wrapText="1"/>
    </xf>
    <xf numFmtId="0" fontId="32" fillId="0" borderId="17" xfId="5" applyFont="1" applyBorder="1" applyAlignment="1">
      <alignment horizontal="center" wrapText="1"/>
    </xf>
    <xf numFmtId="0" fontId="16" fillId="0" borderId="17" xfId="3" applyFont="1" applyBorder="1" applyAlignment="1">
      <alignment horizontal="center" wrapText="1"/>
    </xf>
    <xf numFmtId="0" fontId="32" fillId="0" borderId="14" xfId="5" applyFont="1" applyBorder="1" applyAlignment="1">
      <alignment horizontal="center" wrapText="1"/>
    </xf>
    <xf numFmtId="172" fontId="5" fillId="3" borderId="17" xfId="3" applyNumberFormat="1" applyFill="1" applyBorder="1" applyAlignment="1" applyProtection="1">
      <alignment horizontal="center" vertical="center"/>
      <protection locked="0"/>
    </xf>
    <xf numFmtId="172" fontId="33" fillId="3" borderId="17" xfId="3" applyNumberFormat="1" applyFont="1" applyFill="1" applyBorder="1" applyAlignment="1" applyProtection="1">
      <alignment horizontal="center" vertical="center" wrapText="1"/>
      <protection locked="0"/>
    </xf>
    <xf numFmtId="172" fontId="33" fillId="3" borderId="14" xfId="3" applyNumberFormat="1" applyFont="1" applyFill="1" applyBorder="1" applyAlignment="1" applyProtection="1">
      <alignment horizontal="center" vertical="center" wrapText="1"/>
      <protection locked="0"/>
    </xf>
    <xf numFmtId="0" fontId="32" fillId="0" borderId="50" xfId="3" applyFont="1" applyBorder="1" applyAlignment="1">
      <alignment vertical="center" wrapText="1"/>
    </xf>
    <xf numFmtId="0" fontId="32" fillId="3" borderId="17" xfId="3" applyFont="1" applyFill="1" applyBorder="1" applyAlignment="1" applyProtection="1">
      <alignment horizontal="center" vertical="center" wrapText="1"/>
      <protection locked="0"/>
    </xf>
    <xf numFmtId="172" fontId="2" fillId="2" borderId="17" xfId="1" applyNumberFormat="1" applyFont="1" applyFill="1" applyBorder="1" applyAlignment="1">
      <alignment vertical="center"/>
    </xf>
    <xf numFmtId="172" fontId="2" fillId="3" borderId="29" xfId="1" applyNumberFormat="1" applyFont="1" applyFill="1" applyBorder="1" applyAlignment="1" applyProtection="1">
      <alignment vertical="center"/>
      <protection locked="0"/>
    </xf>
    <xf numFmtId="0" fontId="5" fillId="0" borderId="50" xfId="3" applyBorder="1" applyAlignment="1">
      <alignment vertical="center"/>
    </xf>
    <xf numFmtId="0" fontId="1" fillId="0" borderId="1" xfId="3" applyFont="1" applyBorder="1" applyAlignment="1" applyProtection="1">
      <alignment horizontal="left"/>
      <protection locked="0"/>
    </xf>
    <xf numFmtId="0" fontId="1" fillId="4" borderId="16" xfId="3" applyFont="1" applyFill="1" applyBorder="1" applyAlignment="1">
      <alignment horizontal="center" vertical="center"/>
    </xf>
    <xf numFmtId="0" fontId="1" fillId="4" borderId="24" xfId="3" applyFont="1" applyFill="1" applyBorder="1" applyAlignment="1">
      <alignment horizontal="center" vertical="center"/>
    </xf>
    <xf numFmtId="0" fontId="6" fillId="0" borderId="0" xfId="3" applyFont="1" applyAlignment="1">
      <alignment horizontal="left"/>
    </xf>
    <xf numFmtId="0" fontId="8" fillId="0" borderId="60" xfId="5" applyFont="1" applyBorder="1" applyAlignment="1">
      <alignment horizontal="center" vertical="center" textRotation="90" wrapText="1"/>
    </xf>
    <xf numFmtId="172" fontId="2" fillId="3" borderId="28" xfId="1" applyNumberFormat="1" applyFont="1" applyFill="1" applyBorder="1" applyAlignment="1" applyProtection="1">
      <alignment horizontal="center" vertical="center"/>
      <protection locked="0"/>
    </xf>
    <xf numFmtId="166" fontId="2" fillId="0" borderId="33" xfId="1" applyNumberFormat="1" applyFont="1" applyFill="1" applyBorder="1" applyAlignment="1" applyProtection="1">
      <alignment horizontal="center" vertical="center" wrapText="1"/>
    </xf>
    <xf numFmtId="166" fontId="1" fillId="2" borderId="9" xfId="1" applyNumberFormat="1" applyFont="1" applyFill="1" applyBorder="1" applyAlignment="1">
      <alignment horizontal="center" vertical="center"/>
    </xf>
    <xf numFmtId="0" fontId="15" fillId="0" borderId="0" xfId="5" applyFont="1" applyProtection="1">
      <protection locked="0"/>
    </xf>
    <xf numFmtId="0" fontId="1" fillId="0" borderId="2" xfId="5" applyFont="1" applyBorder="1" applyAlignment="1" applyProtection="1">
      <alignment horizontal="left"/>
      <protection locked="0"/>
    </xf>
    <xf numFmtId="14" fontId="1" fillId="0" borderId="1" xfId="5" applyNumberFormat="1" applyFont="1" applyBorder="1" applyAlignment="1" applyProtection="1">
      <alignment horizontal="center"/>
      <protection locked="0"/>
    </xf>
    <xf numFmtId="0" fontId="31" fillId="0" borderId="54" xfId="3" applyFont="1" applyBorder="1" applyAlignment="1">
      <alignment horizontal="center" vertical="center"/>
    </xf>
    <xf numFmtId="0" fontId="31" fillId="0" borderId="49" xfId="3" applyFont="1" applyBorder="1" applyAlignment="1">
      <alignment horizontal="center" vertical="center"/>
    </xf>
    <xf numFmtId="0" fontId="31" fillId="0" borderId="40" xfId="3" applyFont="1" applyBorder="1" applyAlignment="1">
      <alignment horizontal="center" vertical="center" wrapText="1"/>
    </xf>
    <xf numFmtId="0" fontId="31" fillId="0" borderId="19" xfId="3" applyFont="1" applyBorder="1" applyAlignment="1">
      <alignment horizontal="center" vertical="center" wrapText="1"/>
    </xf>
    <xf numFmtId="0" fontId="31" fillId="0" borderId="28" xfId="3" applyFont="1" applyBorder="1" applyAlignment="1">
      <alignment horizontal="center" vertical="center" wrapText="1"/>
    </xf>
    <xf numFmtId="0" fontId="8" fillId="0" borderId="40" xfId="3" applyFont="1" applyBorder="1" applyAlignment="1">
      <alignment horizontal="center" vertical="center" textRotation="90" wrapText="1"/>
    </xf>
    <xf numFmtId="0" fontId="8" fillId="0" borderId="41" xfId="3" applyFont="1" applyBorder="1" applyAlignment="1">
      <alignment horizontal="center" vertical="center" textRotation="90" wrapText="1"/>
    </xf>
    <xf numFmtId="0" fontId="8" fillId="0" borderId="53" xfId="3" applyFont="1" applyBorder="1" applyAlignment="1">
      <alignment horizontal="center" vertical="center" textRotation="90" wrapText="1"/>
    </xf>
    <xf numFmtId="0" fontId="8" fillId="0" borderId="50" xfId="3" applyFont="1" applyBorder="1" applyAlignment="1">
      <alignment horizontal="center" vertical="center" textRotation="90" wrapText="1"/>
    </xf>
    <xf numFmtId="0" fontId="16" fillId="0" borderId="22" xfId="3" applyFont="1" applyBorder="1" applyAlignment="1">
      <alignment horizontal="left" vertical="top" wrapText="1" indent="1"/>
    </xf>
    <xf numFmtId="0" fontId="16" fillId="0" borderId="45" xfId="3" applyFont="1" applyBorder="1" applyAlignment="1">
      <alignment horizontal="left" vertical="top" wrapText="1" indent="1"/>
    </xf>
    <xf numFmtId="0" fontId="16" fillId="0" borderId="49" xfId="3" applyFont="1" applyBorder="1" applyAlignment="1">
      <alignment horizontal="left" vertical="top" wrapText="1" indent="1"/>
    </xf>
    <xf numFmtId="0" fontId="16" fillId="0" borderId="5" xfId="3" applyFont="1" applyBorder="1" applyAlignment="1">
      <alignment horizontal="left" vertical="top" wrapText="1" indent="1"/>
    </xf>
    <xf numFmtId="0" fontId="16" fillId="0" borderId="0" xfId="3" applyFont="1" applyAlignment="1">
      <alignment horizontal="left" vertical="top" wrapText="1" indent="1"/>
    </xf>
    <xf numFmtId="0" fontId="16" fillId="0" borderId="56" xfId="3" applyFont="1" applyBorder="1" applyAlignment="1">
      <alignment horizontal="left" vertical="top" wrapText="1" indent="1"/>
    </xf>
    <xf numFmtId="0" fontId="16" fillId="0" borderId="64" xfId="3" applyFont="1" applyBorder="1" applyAlignment="1">
      <alignment horizontal="left" vertical="top" wrapText="1" indent="1"/>
    </xf>
    <xf numFmtId="0" fontId="16" fillId="0" borderId="48" xfId="3" applyFont="1" applyBorder="1" applyAlignment="1">
      <alignment horizontal="left" vertical="top" wrapText="1" indent="1"/>
    </xf>
    <xf numFmtId="0" fontId="16" fillId="0" borderId="59" xfId="3" applyFont="1" applyBorder="1" applyAlignment="1">
      <alignment horizontal="left" vertical="top" wrapText="1" indent="1"/>
    </xf>
    <xf numFmtId="0" fontId="18" fillId="0" borderId="54" xfId="3" applyFont="1" applyBorder="1" applyAlignment="1">
      <alignment vertical="center" wrapText="1"/>
    </xf>
    <xf numFmtId="0" fontId="18" fillId="0" borderId="49" xfId="3" applyFont="1" applyBorder="1" applyAlignment="1">
      <alignment vertical="center" wrapText="1"/>
    </xf>
    <xf numFmtId="0" fontId="18" fillId="0" borderId="55" xfId="3" applyFont="1" applyBorder="1" applyAlignment="1">
      <alignment vertical="center" wrapText="1"/>
    </xf>
    <xf numFmtId="0" fontId="18" fillId="0" borderId="56" xfId="3" applyFont="1" applyBorder="1" applyAlignment="1">
      <alignment vertical="center" wrapText="1"/>
    </xf>
    <xf numFmtId="0" fontId="18" fillId="0" borderId="58" xfId="3" applyFont="1" applyBorder="1" applyAlignment="1">
      <alignment vertical="center" wrapText="1"/>
    </xf>
    <xf numFmtId="0" fontId="18" fillId="0" borderId="59" xfId="3" applyFont="1" applyBorder="1" applyAlignment="1">
      <alignment vertical="center" wrapText="1"/>
    </xf>
    <xf numFmtId="0" fontId="16" fillId="0" borderId="23" xfId="3" applyFont="1" applyBorder="1" applyAlignment="1">
      <alignment horizontal="center" vertical="center" wrapText="1"/>
    </xf>
    <xf numFmtId="0" fontId="16" fillId="0" borderId="6" xfId="3" applyFont="1" applyBorder="1" applyAlignment="1">
      <alignment horizontal="center" vertical="center" wrapText="1"/>
    </xf>
    <xf numFmtId="0" fontId="16" fillId="0" borderId="21" xfId="3" applyFont="1" applyBorder="1" applyAlignment="1">
      <alignment horizontal="center" vertical="center" wrapText="1"/>
    </xf>
    <xf numFmtId="166" fontId="2" fillId="2" borderId="44" xfId="1" applyNumberFormat="1" applyFont="1" applyFill="1" applyBorder="1" applyAlignment="1">
      <alignment horizontal="center" vertical="center"/>
    </xf>
    <xf numFmtId="166" fontId="2" fillId="2" borderId="29" xfId="1" applyNumberFormat="1" applyFont="1" applyFill="1" applyBorder="1" applyAlignment="1">
      <alignment horizontal="center" vertical="center"/>
    </xf>
    <xf numFmtId="166" fontId="2" fillId="2" borderId="43" xfId="1" applyNumberFormat="1" applyFont="1" applyFill="1" applyBorder="1" applyAlignment="1">
      <alignment horizontal="center" vertical="center"/>
    </xf>
    <xf numFmtId="166" fontId="1" fillId="0" borderId="31" xfId="1" applyNumberFormat="1" applyFont="1" applyBorder="1" applyAlignment="1">
      <alignment horizontal="center" vertical="center" wrapText="1"/>
    </xf>
    <xf numFmtId="166" fontId="1" fillId="0" borderId="57" xfId="1" applyNumberFormat="1" applyFont="1" applyBorder="1" applyAlignment="1">
      <alignment horizontal="center" vertical="center" wrapText="1"/>
    </xf>
    <xf numFmtId="166" fontId="1" fillId="0" borderId="46" xfId="1" applyNumberFormat="1" applyFont="1" applyBorder="1" applyAlignment="1">
      <alignment horizontal="center" vertical="center" wrapText="1"/>
    </xf>
    <xf numFmtId="166" fontId="6" fillId="0" borderId="14" xfId="3" applyNumberFormat="1" applyFont="1" applyBorder="1" applyAlignment="1">
      <alignment horizontal="center" vertical="center"/>
    </xf>
    <xf numFmtId="166" fontId="6" fillId="0" borderId="10" xfId="3" applyNumberFormat="1" applyFont="1" applyBorder="1" applyAlignment="1">
      <alignment horizontal="center" vertical="center"/>
    </xf>
    <xf numFmtId="0" fontId="8" fillId="0" borderId="35" xfId="3" applyFont="1" applyBorder="1" applyAlignment="1">
      <alignment horizontal="center" vertical="center" textRotation="90" wrapText="1"/>
    </xf>
    <xf numFmtId="0" fontId="8" fillId="0" borderId="61" xfId="3" applyFont="1" applyBorder="1" applyAlignment="1">
      <alignment horizontal="center" vertical="center" textRotation="90" wrapText="1"/>
    </xf>
    <xf numFmtId="0" fontId="8" fillId="0" borderId="47" xfId="3" applyFont="1" applyBorder="1" applyAlignment="1">
      <alignment horizontal="center" vertical="center" textRotation="90" wrapText="1"/>
    </xf>
    <xf numFmtId="0" fontId="32" fillId="0" borderId="45" xfId="3" applyFont="1" applyBorder="1" applyAlignment="1">
      <alignment horizontal="left" vertical="center" wrapText="1" indent="1"/>
    </xf>
    <xf numFmtId="0" fontId="32" fillId="0" borderId="0" xfId="3" applyFont="1" applyAlignment="1">
      <alignment horizontal="left" vertical="center" wrapText="1" indent="1"/>
    </xf>
    <xf numFmtId="0" fontId="32" fillId="0" borderId="1" xfId="3" applyFont="1" applyBorder="1" applyAlignment="1">
      <alignment horizontal="left" vertical="center" wrapText="1" indent="1"/>
    </xf>
    <xf numFmtId="0" fontId="32" fillId="0" borderId="54" xfId="3" applyFont="1" applyBorder="1" applyAlignment="1">
      <alignment horizontal="center" vertical="center" wrapText="1"/>
    </xf>
    <xf numFmtId="0" fontId="32" fillId="0" borderId="49" xfId="3" applyFont="1" applyBorder="1" applyAlignment="1">
      <alignment horizontal="center" vertical="center" wrapText="1"/>
    </xf>
    <xf numFmtId="0" fontId="32" fillId="0" borderId="55" xfId="3" applyFont="1" applyBorder="1" applyAlignment="1">
      <alignment horizontal="center" vertical="center" wrapText="1"/>
    </xf>
    <xf numFmtId="0" fontId="32" fillId="0" borderId="56" xfId="3" applyFont="1" applyBorder="1" applyAlignment="1">
      <alignment horizontal="center" vertical="center" wrapText="1"/>
    </xf>
    <xf numFmtId="0" fontId="32" fillId="0" borderId="58" xfId="3" applyFont="1" applyBorder="1" applyAlignment="1">
      <alignment horizontal="center" vertical="center" wrapText="1"/>
    </xf>
    <xf numFmtId="0" fontId="32" fillId="0" borderId="59" xfId="3" applyFont="1" applyBorder="1" applyAlignment="1">
      <alignment horizontal="center" vertical="center" wrapText="1"/>
    </xf>
    <xf numFmtId="0" fontId="16" fillId="0" borderId="60" xfId="3" applyFont="1" applyBorder="1" applyAlignment="1">
      <alignment horizontal="center" vertical="center" wrapText="1"/>
    </xf>
    <xf numFmtId="0" fontId="16" fillId="0" borderId="62" xfId="3" applyFont="1" applyBorder="1" applyAlignment="1">
      <alignment horizontal="center" vertical="center" wrapText="1"/>
    </xf>
    <xf numFmtId="0" fontId="16" fillId="0" borderId="58" xfId="3" applyFont="1" applyBorder="1" applyAlignment="1">
      <alignment horizontal="center" vertical="center" wrapText="1"/>
    </xf>
    <xf numFmtId="172" fontId="2" fillId="3" borderId="44" xfId="1" applyNumberFormat="1" applyFont="1" applyFill="1" applyBorder="1" applyAlignment="1" applyProtection="1">
      <alignment horizontal="center" vertical="center"/>
      <protection locked="0"/>
    </xf>
    <xf numFmtId="172" fontId="2" fillId="3" borderId="29" xfId="1" applyNumberFormat="1" applyFont="1" applyFill="1" applyBorder="1" applyAlignment="1" applyProtection="1">
      <alignment horizontal="center" vertical="center"/>
      <protection locked="0"/>
    </xf>
    <xf numFmtId="166" fontId="1" fillId="0" borderId="59" xfId="1" applyNumberFormat="1" applyFont="1" applyBorder="1" applyAlignment="1">
      <alignment horizontal="center" vertical="center" wrapText="1"/>
    </xf>
    <xf numFmtId="0" fontId="12" fillId="0" borderId="45" xfId="3" applyFont="1" applyBorder="1" applyAlignment="1">
      <alignment horizontal="left" vertical="center" wrapText="1" indent="1"/>
    </xf>
    <xf numFmtId="0" fontId="12" fillId="0" borderId="49" xfId="3" applyFont="1" applyBorder="1" applyAlignment="1">
      <alignment horizontal="left" vertical="center" wrapText="1" indent="1"/>
    </xf>
    <xf numFmtId="0" fontId="17" fillId="0" borderId="54" xfId="3" applyFont="1" applyBorder="1" applyAlignment="1">
      <alignment horizontal="center" vertical="center" wrapText="1"/>
    </xf>
    <xf numFmtId="0" fontId="17" fillId="0" borderId="49" xfId="3" applyFont="1" applyBorder="1" applyAlignment="1">
      <alignment horizontal="center" vertical="center" wrapText="1"/>
    </xf>
    <xf numFmtId="0" fontId="17" fillId="0" borderId="58" xfId="3" applyFont="1" applyBorder="1" applyAlignment="1">
      <alignment horizontal="center" vertical="center" wrapText="1"/>
    </xf>
    <xf numFmtId="0" fontId="17" fillId="0" borderId="59" xfId="3" applyFont="1" applyBorder="1" applyAlignment="1">
      <alignment horizontal="center" vertical="center" wrapText="1"/>
    </xf>
    <xf numFmtId="0" fontId="16" fillId="0" borderId="48" xfId="3" applyFont="1" applyBorder="1" applyAlignment="1">
      <alignment horizontal="center" vertical="center" wrapText="1"/>
    </xf>
    <xf numFmtId="0" fontId="1" fillId="0" borderId="8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/>
    </xf>
    <xf numFmtId="0" fontId="1" fillId="0" borderId="3" xfId="5" applyFont="1" applyBorder="1" applyAlignment="1">
      <alignment horizontal="left" vertical="center"/>
    </xf>
    <xf numFmtId="0" fontId="1" fillId="0" borderId="8" xfId="5" applyFont="1" applyBorder="1" applyAlignment="1">
      <alignment horizontal="left" vertical="center" shrinkToFit="1"/>
    </xf>
    <xf numFmtId="0" fontId="1" fillId="0" borderId="2" xfId="5" applyFont="1" applyBorder="1" applyAlignment="1">
      <alignment horizontal="left" vertical="center" shrinkToFit="1"/>
    </xf>
    <xf numFmtId="0" fontId="1" fillId="0" borderId="3" xfId="5" applyFont="1" applyBorder="1" applyAlignment="1">
      <alignment horizontal="left" vertical="center" shrinkToFit="1"/>
    </xf>
    <xf numFmtId="164" fontId="1" fillId="0" borderId="8" xfId="5" applyNumberFormat="1" applyFont="1" applyBorder="1" applyAlignment="1">
      <alignment horizontal="center"/>
    </xf>
    <xf numFmtId="164" fontId="1" fillId="0" borderId="2" xfId="5" applyNumberFormat="1" applyFont="1" applyBorder="1" applyAlignment="1">
      <alignment horizontal="center"/>
    </xf>
    <xf numFmtId="164" fontId="1" fillId="0" borderId="3" xfId="5" applyNumberFormat="1" applyFont="1" applyBorder="1" applyAlignment="1">
      <alignment horizontal="center"/>
    </xf>
    <xf numFmtId="0" fontId="1" fillId="0" borderId="2" xfId="5" applyFont="1" applyBorder="1" applyAlignment="1">
      <alignment horizontal="left"/>
    </xf>
    <xf numFmtId="0" fontId="1" fillId="0" borderId="2" xfId="5" applyFont="1" applyBorder="1" applyAlignment="1">
      <alignment horizontal="center" vertical="center"/>
    </xf>
    <xf numFmtId="0" fontId="1" fillId="0" borderId="3" xfId="5" applyFont="1" applyBorder="1" applyAlignment="1">
      <alignment horizontal="center" vertical="center"/>
    </xf>
    <xf numFmtId="0" fontId="1" fillId="0" borderId="8" xfId="5" applyFont="1" applyBorder="1" applyAlignment="1">
      <alignment vertical="center"/>
    </xf>
    <xf numFmtId="0" fontId="1" fillId="0" borderId="2" xfId="5" applyFont="1" applyBorder="1" applyAlignment="1">
      <alignment vertical="center"/>
    </xf>
    <xf numFmtId="0" fontId="1" fillId="0" borderId="3" xfId="5" applyFont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8" xfId="5" applyFont="1" applyBorder="1" applyAlignment="1" applyProtection="1">
      <alignment horizontal="left" vertical="center"/>
      <protection locked="0"/>
    </xf>
    <xf numFmtId="0" fontId="1" fillId="0" borderId="2" xfId="5" applyFont="1" applyBorder="1" applyAlignment="1" applyProtection="1">
      <alignment horizontal="left" vertical="center"/>
      <protection locked="0"/>
    </xf>
    <xf numFmtId="0" fontId="1" fillId="0" borderId="3" xfId="5" applyFont="1" applyBorder="1" applyAlignment="1" applyProtection="1">
      <alignment horizontal="left" vertical="center"/>
      <protection locked="0"/>
    </xf>
    <xf numFmtId="0" fontId="6" fillId="0" borderId="0" xfId="5" applyFont="1" applyAlignment="1">
      <alignment horizontal="left"/>
    </xf>
    <xf numFmtId="0" fontId="1" fillId="0" borderId="1" xfId="5" applyFont="1" applyBorder="1" applyAlignment="1">
      <alignment horizontal="left"/>
    </xf>
    <xf numFmtId="0" fontId="6" fillId="0" borderId="0" xfId="3" applyFont="1" applyAlignment="1">
      <alignment horizontal="left"/>
    </xf>
    <xf numFmtId="0" fontId="1" fillId="0" borderId="5" xfId="3" applyFont="1" applyBorder="1" applyAlignment="1">
      <alignment vertical="top"/>
    </xf>
    <xf numFmtId="0" fontId="1" fillId="0" borderId="0" xfId="3" applyFont="1" applyAlignment="1">
      <alignment vertical="top"/>
    </xf>
    <xf numFmtId="0" fontId="1" fillId="0" borderId="6" xfId="3" applyFont="1" applyBorder="1" applyAlignment="1">
      <alignment vertical="top"/>
    </xf>
    <xf numFmtId="0" fontId="1" fillId="0" borderId="7" xfId="3" applyFont="1" applyBorder="1" applyAlignment="1">
      <alignment vertical="top"/>
    </xf>
    <xf numFmtId="0" fontId="1" fillId="0" borderId="1" xfId="3" applyFont="1" applyBorder="1" applyAlignment="1">
      <alignment vertical="top"/>
    </xf>
    <xf numFmtId="0" fontId="1" fillId="0" borderId="12" xfId="3" applyFont="1" applyBorder="1" applyAlignment="1">
      <alignment vertical="top"/>
    </xf>
    <xf numFmtId="0" fontId="8" fillId="0" borderId="40" xfId="0" applyFont="1" applyBorder="1" applyAlignment="1">
      <alignment horizontal="center" vertical="center" textRotation="90" wrapText="1"/>
    </xf>
    <xf numFmtId="0" fontId="8" fillId="0" borderId="41" xfId="0" applyFont="1" applyBorder="1" applyAlignment="1">
      <alignment horizontal="center" vertical="center" textRotation="90" wrapText="1"/>
    </xf>
    <xf numFmtId="0" fontId="9" fillId="0" borderId="26" xfId="5" applyFont="1" applyBorder="1" applyAlignment="1">
      <alignment horizontal="left" vertical="top" wrapText="1"/>
    </xf>
    <xf numFmtId="0" fontId="9" fillId="0" borderId="38" xfId="5" applyFont="1" applyBorder="1" applyAlignment="1">
      <alignment horizontal="left" vertical="top" wrapText="1"/>
    </xf>
    <xf numFmtId="0" fontId="9" fillId="0" borderId="27" xfId="5" applyFont="1" applyBorder="1" applyAlignment="1">
      <alignment horizontal="left" vertical="top" wrapText="1"/>
    </xf>
    <xf numFmtId="0" fontId="30" fillId="0" borderId="24" xfId="5" applyFont="1" applyBorder="1" applyAlignment="1">
      <alignment horizontal="left" vertical="top" wrapText="1"/>
    </xf>
    <xf numFmtId="0" fontId="30" fillId="0" borderId="39" xfId="5" applyFont="1" applyBorder="1" applyAlignment="1">
      <alignment horizontal="left" vertical="top" wrapText="1"/>
    </xf>
    <xf numFmtId="0" fontId="30" fillId="0" borderId="25" xfId="5" applyFont="1" applyBorder="1" applyAlignment="1">
      <alignment horizontal="left" vertical="top" wrapText="1"/>
    </xf>
    <xf numFmtId="0" fontId="8" fillId="0" borderId="60" xfId="0" applyFont="1" applyBorder="1" applyAlignment="1">
      <alignment horizontal="center" vertical="center" textRotation="90" wrapText="1"/>
    </xf>
    <xf numFmtId="0" fontId="8" fillId="0" borderId="63" xfId="0" applyFont="1" applyBorder="1" applyAlignment="1">
      <alignment horizontal="center" vertical="center" textRotation="90" wrapText="1"/>
    </xf>
    <xf numFmtId="0" fontId="11" fillId="0" borderId="26" xfId="5" applyFont="1" applyBorder="1" applyAlignment="1">
      <alignment horizontal="left" vertical="top" wrapText="1"/>
    </xf>
    <xf numFmtId="0" fontId="11" fillId="0" borderId="38" xfId="5" applyFont="1" applyBorder="1" applyAlignment="1">
      <alignment horizontal="left" vertical="top" wrapText="1"/>
    </xf>
    <xf numFmtId="0" fontId="11" fillId="0" borderId="27" xfId="5" applyFont="1" applyBorder="1" applyAlignment="1">
      <alignment horizontal="left" vertical="top" wrapText="1"/>
    </xf>
    <xf numFmtId="0" fontId="11" fillId="0" borderId="8" xfId="5" applyFont="1" applyBorder="1" applyAlignment="1">
      <alignment horizontal="left" vertical="center" wrapText="1"/>
    </xf>
    <xf numFmtId="0" fontId="11" fillId="0" borderId="2" xfId="5" applyFont="1" applyBorder="1" applyAlignment="1">
      <alignment horizontal="left" vertical="center" wrapText="1"/>
    </xf>
    <xf numFmtId="0" fontId="11" fillId="0" borderId="3" xfId="5" applyFont="1" applyBorder="1" applyAlignment="1">
      <alignment horizontal="left" vertical="center" wrapText="1"/>
    </xf>
    <xf numFmtId="0" fontId="9" fillId="0" borderId="26" xfId="5" applyFont="1" applyBorder="1" applyAlignment="1">
      <alignment horizontal="left" vertical="center" wrapText="1"/>
    </xf>
    <xf numFmtId="0" fontId="9" fillId="0" borderId="38" xfId="5" applyFont="1" applyBorder="1" applyAlignment="1">
      <alignment horizontal="left" vertical="center" wrapText="1"/>
    </xf>
    <xf numFmtId="0" fontId="9" fillId="0" borderId="27" xfId="5" applyFont="1" applyBorder="1" applyAlignment="1">
      <alignment horizontal="left" vertical="center" wrapText="1"/>
    </xf>
    <xf numFmtId="0" fontId="11" fillId="0" borderId="26" xfId="5" applyFont="1" applyBorder="1" applyAlignment="1">
      <alignment horizontal="left" vertical="center" wrapText="1"/>
    </xf>
    <xf numFmtId="0" fontId="11" fillId="0" borderId="38" xfId="5" applyFont="1" applyBorder="1" applyAlignment="1">
      <alignment horizontal="left" vertical="center" wrapText="1"/>
    </xf>
    <xf numFmtId="0" fontId="11" fillId="0" borderId="27" xfId="5" applyFont="1" applyBorder="1" applyAlignment="1">
      <alignment horizontal="left" vertical="center" wrapText="1"/>
    </xf>
    <xf numFmtId="0" fontId="8" fillId="0" borderId="42" xfId="0" applyFont="1" applyBorder="1" applyAlignment="1">
      <alignment horizontal="center" vertical="center" textRotation="90" wrapText="1"/>
    </xf>
    <xf numFmtId="0" fontId="11" fillId="0" borderId="24" xfId="5" applyFont="1" applyBorder="1" applyAlignment="1">
      <alignment horizontal="left" vertical="top" wrapText="1"/>
    </xf>
    <xf numFmtId="0" fontId="1" fillId="0" borderId="8" xfId="5" applyFont="1" applyBorder="1" applyAlignment="1">
      <alignment horizontal="left" vertical="center" wrapText="1"/>
    </xf>
    <xf numFmtId="0" fontId="1" fillId="0" borderId="2" xfId="5" applyFont="1" applyBorder="1" applyAlignment="1">
      <alignment horizontal="left" vertical="center" wrapText="1"/>
    </xf>
    <xf numFmtId="0" fontId="1" fillId="0" borderId="3" xfId="5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8" fillId="0" borderId="14" xfId="5" applyFont="1" applyBorder="1" applyAlignment="1">
      <alignment horizontal="left" vertical="center" wrapText="1" indent="1"/>
    </xf>
    <xf numFmtId="0" fontId="8" fillId="0" borderId="13" xfId="5" applyFont="1" applyBorder="1" applyAlignment="1">
      <alignment horizontal="left" vertical="center" wrapText="1" indent="1"/>
    </xf>
    <xf numFmtId="0" fontId="8" fillId="0" borderId="10" xfId="5" applyFont="1" applyBorder="1" applyAlignment="1">
      <alignment horizontal="left" vertical="center" wrapText="1" indent="1"/>
    </xf>
    <xf numFmtId="0" fontId="24" fillId="0" borderId="37" xfId="5" applyFont="1" applyBorder="1" applyAlignment="1">
      <alignment horizontal="left" vertical="center" wrapText="1" indent="1"/>
    </xf>
    <xf numFmtId="0" fontId="24" fillId="0" borderId="38" xfId="5" applyFont="1" applyBorder="1" applyAlignment="1">
      <alignment horizontal="left" vertical="center" wrapText="1" indent="1"/>
    </xf>
    <xf numFmtId="1" fontId="22" fillId="2" borderId="8" xfId="1" applyNumberFormat="1" applyFont="1" applyFill="1" applyBorder="1" applyAlignment="1">
      <alignment horizontal="center" vertical="center" wrapText="1"/>
    </xf>
    <xf numFmtId="1" fontId="22" fillId="2" borderId="3" xfId="1" applyNumberFormat="1" applyFont="1" applyFill="1" applyBorder="1" applyAlignment="1">
      <alignment horizontal="center" vertical="center" wrapText="1"/>
    </xf>
    <xf numFmtId="0" fontId="11" fillId="2" borderId="51" xfId="5" applyFont="1" applyFill="1" applyBorder="1" applyAlignment="1">
      <alignment horizontal="center" vertical="center" wrapText="1"/>
    </xf>
    <xf numFmtId="0" fontId="11" fillId="2" borderId="12" xfId="5" applyFont="1" applyFill="1" applyBorder="1" applyAlignment="1">
      <alignment horizontal="center" vertical="center" wrapText="1"/>
    </xf>
    <xf numFmtId="0" fontId="1" fillId="2" borderId="50" xfId="3" applyFont="1" applyFill="1" applyBorder="1" applyAlignment="1">
      <alignment horizontal="left" vertical="center"/>
    </xf>
    <xf numFmtId="0" fontId="1" fillId="2" borderId="39" xfId="3" applyFont="1" applyFill="1" applyBorder="1" applyAlignment="1">
      <alignment horizontal="left" vertical="center"/>
    </xf>
    <xf numFmtId="0" fontId="23" fillId="0" borderId="53" xfId="5" applyFont="1" applyBorder="1" applyAlignment="1">
      <alignment horizontal="left" vertical="top" wrapText="1"/>
    </xf>
    <xf numFmtId="0" fontId="23" fillId="0" borderId="2" xfId="5" applyFont="1" applyBorder="1" applyAlignment="1">
      <alignment horizontal="left" vertical="top" wrapText="1"/>
    </xf>
    <xf numFmtId="0" fontId="11" fillId="0" borderId="19" xfId="5" applyFont="1" applyBorder="1" applyAlignment="1">
      <alignment horizontal="left" vertical="justify" wrapText="1"/>
    </xf>
    <xf numFmtId="0" fontId="19" fillId="0" borderId="19" xfId="5" applyFont="1" applyBorder="1" applyAlignment="1">
      <alignment horizontal="left" vertical="justify" wrapText="1"/>
    </xf>
    <xf numFmtId="0" fontId="11" fillId="0" borderId="9" xfId="5" applyFont="1" applyBorder="1" applyAlignment="1">
      <alignment horizontal="left" vertical="justify" wrapText="1"/>
    </xf>
    <xf numFmtId="0" fontId="19" fillId="0" borderId="9" xfId="5" applyFont="1" applyBorder="1" applyAlignment="1">
      <alignment horizontal="left" vertical="justify" wrapText="1"/>
    </xf>
    <xf numFmtId="0" fontId="6" fillId="0" borderId="0" xfId="5" applyFont="1" applyAlignment="1">
      <alignment horizontal="left" vertical="center"/>
    </xf>
    <xf numFmtId="0" fontId="13" fillId="0" borderId="19" xfId="0" applyFont="1" applyBorder="1" applyAlignment="1">
      <alignment horizontal="left" vertical="justify" wrapText="1"/>
    </xf>
    <xf numFmtId="0" fontId="9" fillId="0" borderId="38" xfId="0" applyFont="1" applyBorder="1" applyAlignment="1">
      <alignment horizontal="left" vertical="justify" wrapText="1"/>
    </xf>
    <xf numFmtId="0" fontId="9" fillId="0" borderId="27" xfId="0" applyFont="1" applyBorder="1" applyAlignment="1">
      <alignment horizontal="left" vertical="justify" wrapText="1"/>
    </xf>
    <xf numFmtId="0" fontId="6" fillId="0" borderId="0" xfId="3" applyFont="1" applyAlignment="1">
      <alignment horizontal="left" vertical="center"/>
    </xf>
    <xf numFmtId="0" fontId="1" fillId="0" borderId="26" xfId="3" applyFont="1" applyBorder="1" applyAlignment="1">
      <alignment horizontal="center"/>
    </xf>
    <xf numFmtId="0" fontId="1" fillId="0" borderId="27" xfId="3" applyFont="1" applyBorder="1" applyAlignment="1">
      <alignment horizontal="center"/>
    </xf>
    <xf numFmtId="0" fontId="1" fillId="3" borderId="24" xfId="3" applyFont="1" applyFill="1" applyBorder="1" applyAlignment="1">
      <alignment horizontal="center" vertical="center"/>
    </xf>
    <xf numFmtId="0" fontId="1" fillId="3" borderId="25" xfId="3" applyFont="1" applyFill="1" applyBorder="1" applyAlignment="1">
      <alignment horizontal="center" vertical="center"/>
    </xf>
    <xf numFmtId="0" fontId="2" fillId="0" borderId="14" xfId="3" applyFont="1" applyBorder="1" applyAlignment="1">
      <alignment wrapText="1"/>
    </xf>
    <xf numFmtId="0" fontId="2" fillId="0" borderId="10" xfId="3" applyFont="1" applyBorder="1" applyAlignment="1">
      <alignment wrapText="1"/>
    </xf>
    <xf numFmtId="0" fontId="1" fillId="0" borderId="14" xfId="3" applyFont="1" applyBorder="1" applyAlignment="1">
      <alignment horizontal="center" vertical="center"/>
    </xf>
    <xf numFmtId="0" fontId="1" fillId="0" borderId="10" xfId="3" applyFont="1" applyBorder="1" applyAlignment="1">
      <alignment horizontal="center" vertical="center"/>
    </xf>
    <xf numFmtId="0" fontId="9" fillId="0" borderId="19" xfId="5" applyFont="1" applyBorder="1" applyAlignment="1">
      <alignment horizontal="left" vertical="justify" wrapText="1"/>
    </xf>
    <xf numFmtId="0" fontId="9" fillId="0" borderId="38" xfId="5" applyFont="1" applyBorder="1" applyAlignment="1">
      <alignment horizontal="left" vertical="justify" wrapText="1"/>
    </xf>
    <xf numFmtId="0" fontId="9" fillId="0" borderId="27" xfId="5" applyFont="1" applyBorder="1" applyAlignment="1">
      <alignment horizontal="left" vertical="justify" wrapText="1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13</xdr:row>
      <xdr:rowOff>698500</xdr:rowOff>
    </xdr:from>
    <xdr:to>
      <xdr:col>8</xdr:col>
      <xdr:colOff>716554</xdr:colOff>
      <xdr:row>13</xdr:row>
      <xdr:rowOff>1096962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1CEFAE5A-B77E-46E2-B4E2-73E537B43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512" y="4427537"/>
          <a:ext cx="4775792" cy="3937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14</xdr:row>
      <xdr:rowOff>710787</xdr:rowOff>
    </xdr:from>
    <xdr:to>
      <xdr:col>8</xdr:col>
      <xdr:colOff>306387</xdr:colOff>
      <xdr:row>14</xdr:row>
      <xdr:rowOff>1314489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C3E10A9C-A6F6-4735-B4CC-7038B166E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1" y="5611399"/>
          <a:ext cx="4344986" cy="5989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13</xdr:row>
      <xdr:rowOff>685277</xdr:rowOff>
    </xdr:from>
    <xdr:to>
      <xdr:col>8</xdr:col>
      <xdr:colOff>392112</xdr:colOff>
      <xdr:row>13</xdr:row>
      <xdr:rowOff>1039647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030D14B7-A2F1-421A-96D3-E98CA5DB7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49" y="4314302"/>
          <a:ext cx="4430713" cy="35437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14</xdr:row>
      <xdr:rowOff>736599</xdr:rowOff>
    </xdr:from>
    <xdr:to>
      <xdr:col>8</xdr:col>
      <xdr:colOff>373339</xdr:colOff>
      <xdr:row>14</xdr:row>
      <xdr:rowOff>1295434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13A71C80-EC9D-47E6-B3F0-3048202C4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1" y="5484811"/>
          <a:ext cx="4354788" cy="5540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13</xdr:row>
      <xdr:rowOff>628650</xdr:rowOff>
    </xdr:from>
    <xdr:to>
      <xdr:col>8</xdr:col>
      <xdr:colOff>373063</xdr:colOff>
      <xdr:row>13</xdr:row>
      <xdr:rowOff>983020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3F183DF6-2F07-47EE-B223-2F5872237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4438650"/>
          <a:ext cx="4430713" cy="354370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</xdr:colOff>
      <xdr:row>14</xdr:row>
      <xdr:rowOff>742950</xdr:rowOff>
    </xdr:from>
    <xdr:to>
      <xdr:col>8</xdr:col>
      <xdr:colOff>305076</xdr:colOff>
      <xdr:row>14</xdr:row>
      <xdr:rowOff>1306547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2C4E107A-6D2A-4A04-A090-71EF8ADDD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6562" y="5638800"/>
          <a:ext cx="4345264" cy="5635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Q88"/>
  <sheetViews>
    <sheetView showZeros="0" topLeftCell="A14" workbookViewId="0">
      <selection activeCell="C16" sqref="C16"/>
    </sheetView>
  </sheetViews>
  <sheetFormatPr defaultRowHeight="12.75" x14ac:dyDescent="0.35"/>
  <cols>
    <col min="1" max="1" width="19.73046875" customWidth="1"/>
    <col min="2" max="18" width="15.73046875" customWidth="1"/>
  </cols>
  <sheetData>
    <row r="1" spans="1:6" s="230" customFormat="1" ht="20.65" x14ac:dyDescent="0.6">
      <c r="A1" s="229" t="s">
        <v>89</v>
      </c>
    </row>
    <row r="2" spans="1:6" s="230" customFormat="1" x14ac:dyDescent="0.35">
      <c r="A2" s="230" t="s">
        <v>90</v>
      </c>
    </row>
    <row r="3" spans="1:6" s="230" customFormat="1" x14ac:dyDescent="0.35">
      <c r="A3" s="230" t="s">
        <v>108</v>
      </c>
    </row>
    <row r="4" spans="1:6" s="230" customFormat="1" x14ac:dyDescent="0.35">
      <c r="A4" s="230" t="s">
        <v>138</v>
      </c>
    </row>
    <row r="5" spans="1:6" s="267" customFormat="1" x14ac:dyDescent="0.35">
      <c r="A5" s="267" t="s">
        <v>134</v>
      </c>
    </row>
    <row r="6" spans="1:6" s="230" customFormat="1" x14ac:dyDescent="0.35"/>
    <row r="7" spans="1:6" s="230" customFormat="1" x14ac:dyDescent="0.35"/>
    <row r="8" spans="1:6" s="230" customFormat="1" x14ac:dyDescent="0.35"/>
    <row r="9" spans="1:6" s="230" customFormat="1" x14ac:dyDescent="0.35">
      <c r="A9" s="230" t="s">
        <v>111</v>
      </c>
    </row>
    <row r="10" spans="1:6" s="230" customFormat="1" x14ac:dyDescent="0.35"/>
    <row r="11" spans="1:6" s="209" customFormat="1" ht="17.25" x14ac:dyDescent="0.45">
      <c r="A11" s="209" t="s">
        <v>67</v>
      </c>
    </row>
    <row r="13" spans="1:6" x14ac:dyDescent="0.35">
      <c r="A13" s="153" t="s">
        <v>68</v>
      </c>
    </row>
    <row r="14" spans="1:6" x14ac:dyDescent="0.35">
      <c r="A14" s="153"/>
    </row>
    <row r="15" spans="1:6" s="210" customFormat="1" ht="13.15" x14ac:dyDescent="0.4">
      <c r="A15" s="210" t="s">
        <v>75</v>
      </c>
    </row>
    <row r="16" spans="1:6" ht="20.100000000000001" customHeight="1" x14ac:dyDescent="0.35">
      <c r="B16" s="211" t="s">
        <v>71</v>
      </c>
      <c r="C16" s="153"/>
      <c r="F16" s="211" t="s">
        <v>72</v>
      </c>
    </row>
    <row r="17" spans="1:9" ht="20.100000000000001" customHeight="1" x14ac:dyDescent="0.4">
      <c r="B17" s="210" t="s">
        <v>73</v>
      </c>
      <c r="C17" s="210" t="s">
        <v>74</v>
      </c>
      <c r="D17" s="210" t="s">
        <v>76</v>
      </c>
      <c r="E17" s="210"/>
      <c r="F17" s="210" t="s">
        <v>73</v>
      </c>
      <c r="G17" s="210" t="s">
        <v>74</v>
      </c>
      <c r="H17" s="210" t="s">
        <v>76</v>
      </c>
    </row>
    <row r="18" spans="1:9" ht="24.95" customHeight="1" x14ac:dyDescent="0.35">
      <c r="A18" s="153" t="s">
        <v>69</v>
      </c>
      <c r="B18" s="206" t="s">
        <v>77</v>
      </c>
      <c r="C18" s="206" t="s">
        <v>135</v>
      </c>
      <c r="D18" s="206" t="s">
        <v>135</v>
      </c>
      <c r="E18" s="213"/>
      <c r="F18" s="206" t="s">
        <v>77</v>
      </c>
      <c r="G18" s="206" t="s">
        <v>131</v>
      </c>
      <c r="H18" s="206" t="s">
        <v>78</v>
      </c>
    </row>
    <row r="19" spans="1:9" ht="24.95" customHeight="1" x14ac:dyDescent="0.35">
      <c r="A19" s="153"/>
      <c r="B19" s="207"/>
      <c r="C19" s="207"/>
      <c r="D19" s="207"/>
      <c r="E19" s="212"/>
      <c r="F19" s="207"/>
      <c r="G19" s="207"/>
      <c r="H19" s="207"/>
    </row>
    <row r="20" spans="1:9" ht="24.95" customHeight="1" x14ac:dyDescent="0.35">
      <c r="A20" s="153" t="s">
        <v>70</v>
      </c>
      <c r="B20" s="206" t="s">
        <v>77</v>
      </c>
      <c r="C20" s="206" t="s">
        <v>129</v>
      </c>
      <c r="D20" s="206" t="s">
        <v>129</v>
      </c>
      <c r="E20" s="213"/>
      <c r="F20" s="206" t="s">
        <v>77</v>
      </c>
      <c r="G20" s="206" t="s">
        <v>132</v>
      </c>
      <c r="H20" s="206" t="s">
        <v>78</v>
      </c>
    </row>
    <row r="21" spans="1:9" ht="24.95" customHeight="1" x14ac:dyDescent="0.35">
      <c r="A21" s="153"/>
      <c r="B21" s="207"/>
      <c r="C21" s="207"/>
      <c r="D21" s="207"/>
      <c r="E21" s="212"/>
      <c r="F21" s="207"/>
      <c r="G21" s="207"/>
      <c r="H21" s="207"/>
    </row>
    <row r="22" spans="1:9" ht="24.95" customHeight="1" x14ac:dyDescent="0.35">
      <c r="A22" s="153" t="s">
        <v>79</v>
      </c>
      <c r="B22" s="206" t="s">
        <v>77</v>
      </c>
      <c r="C22" s="206" t="s">
        <v>130</v>
      </c>
      <c r="D22" s="206" t="s">
        <v>130</v>
      </c>
      <c r="E22" s="213"/>
      <c r="F22" s="206" t="s">
        <v>77</v>
      </c>
      <c r="G22" s="206" t="s">
        <v>133</v>
      </c>
      <c r="H22" s="206" t="s">
        <v>78</v>
      </c>
    </row>
    <row r="23" spans="1:9" ht="24.95" customHeight="1" x14ac:dyDescent="0.35">
      <c r="A23" s="153"/>
      <c r="B23" s="207"/>
      <c r="C23" s="207"/>
      <c r="D23" s="207"/>
      <c r="E23" s="212"/>
      <c r="F23" s="207"/>
      <c r="G23" s="207"/>
      <c r="H23" s="207"/>
    </row>
    <row r="24" spans="1:9" ht="24.95" customHeight="1" x14ac:dyDescent="0.35">
      <c r="A24" s="153" t="s">
        <v>80</v>
      </c>
      <c r="B24" s="206" t="s">
        <v>77</v>
      </c>
      <c r="C24" s="206" t="s">
        <v>130</v>
      </c>
      <c r="D24" s="206" t="s">
        <v>130</v>
      </c>
      <c r="E24" s="213"/>
      <c r="F24" s="206" t="s">
        <v>77</v>
      </c>
      <c r="G24" s="206" t="s">
        <v>81</v>
      </c>
      <c r="H24" s="206" t="s">
        <v>82</v>
      </c>
    </row>
    <row r="25" spans="1:9" ht="25.5" x14ac:dyDescent="0.35">
      <c r="A25" s="212" t="s">
        <v>109</v>
      </c>
      <c r="B25" s="206" t="s">
        <v>77</v>
      </c>
      <c r="C25" s="206" t="s">
        <v>133</v>
      </c>
      <c r="D25" s="206" t="s">
        <v>78</v>
      </c>
      <c r="E25" s="212"/>
    </row>
    <row r="26" spans="1:9" x14ac:dyDescent="0.35">
      <c r="A26" s="212"/>
      <c r="B26" s="206"/>
      <c r="C26" s="206"/>
      <c r="D26" s="206"/>
      <c r="E26" s="212"/>
    </row>
    <row r="27" spans="1:9" ht="24.95" customHeight="1" x14ac:dyDescent="0.35">
      <c r="A27" s="153" t="s">
        <v>80</v>
      </c>
      <c r="B27" s="206" t="s">
        <v>77</v>
      </c>
      <c r="C27" s="206" t="s">
        <v>130</v>
      </c>
      <c r="D27" s="206" t="s">
        <v>130</v>
      </c>
      <c r="E27" s="213"/>
      <c r="F27" s="206" t="s">
        <v>77</v>
      </c>
      <c r="G27" s="206" t="s">
        <v>133</v>
      </c>
      <c r="H27" s="206" t="s">
        <v>78</v>
      </c>
    </row>
    <row r="28" spans="1:9" ht="25.5" x14ac:dyDescent="0.35">
      <c r="A28" s="212" t="s">
        <v>110</v>
      </c>
      <c r="B28" s="206" t="s">
        <v>77</v>
      </c>
      <c r="C28" s="206" t="s">
        <v>81</v>
      </c>
      <c r="D28" s="206" t="s">
        <v>82</v>
      </c>
      <c r="E28" s="212"/>
    </row>
    <row r="30" spans="1:9" s="210" customFormat="1" ht="13.15" x14ac:dyDescent="0.4">
      <c r="A30" s="210" t="s">
        <v>84</v>
      </c>
    </row>
    <row r="31" spans="1:9" ht="20.100000000000001" customHeight="1" x14ac:dyDescent="0.35">
      <c r="B31" s="211" t="s">
        <v>71</v>
      </c>
      <c r="C31" s="153"/>
      <c r="F31" s="211" t="s">
        <v>72</v>
      </c>
    </row>
    <row r="32" spans="1:9" ht="20.100000000000001" customHeight="1" x14ac:dyDescent="0.4">
      <c r="B32" s="210" t="s">
        <v>73</v>
      </c>
      <c r="C32" s="210" t="s">
        <v>74</v>
      </c>
      <c r="D32" s="210" t="s">
        <v>76</v>
      </c>
      <c r="E32" s="210" t="s">
        <v>85</v>
      </c>
      <c r="F32" s="210" t="s">
        <v>73</v>
      </c>
      <c r="G32" s="210" t="s">
        <v>74</v>
      </c>
      <c r="H32" s="210" t="s">
        <v>76</v>
      </c>
      <c r="I32" s="210" t="s">
        <v>85</v>
      </c>
    </row>
    <row r="33" spans="1:14" ht="24.95" customHeight="1" x14ac:dyDescent="0.35">
      <c r="A33" s="153" t="s">
        <v>69</v>
      </c>
      <c r="B33" s="206" t="s">
        <v>77</v>
      </c>
      <c r="C33" s="206" t="s">
        <v>135</v>
      </c>
      <c r="D33" s="206" t="s">
        <v>135</v>
      </c>
      <c r="E33" s="206" t="s">
        <v>135</v>
      </c>
      <c r="F33" s="206" t="s">
        <v>77</v>
      </c>
      <c r="G33" s="206" t="s">
        <v>131</v>
      </c>
      <c r="H33" s="206" t="s">
        <v>78</v>
      </c>
      <c r="I33" s="206" t="s">
        <v>131</v>
      </c>
    </row>
    <row r="34" spans="1:14" ht="24.95" customHeight="1" x14ac:dyDescent="0.35">
      <c r="A34" s="153"/>
      <c r="B34" s="207"/>
      <c r="C34" s="207"/>
      <c r="D34" s="207"/>
      <c r="E34" s="207"/>
      <c r="F34" s="207"/>
      <c r="G34" s="207"/>
      <c r="H34" s="207"/>
      <c r="I34" s="207"/>
    </row>
    <row r="35" spans="1:14" ht="24.95" customHeight="1" x14ac:dyDescent="0.35">
      <c r="A35" s="153" t="s">
        <v>70</v>
      </c>
      <c r="B35" s="206" t="s">
        <v>77</v>
      </c>
      <c r="C35" s="206" t="s">
        <v>129</v>
      </c>
      <c r="D35" s="206" t="s">
        <v>129</v>
      </c>
      <c r="E35" s="206" t="s">
        <v>129</v>
      </c>
      <c r="F35" s="206" t="s">
        <v>77</v>
      </c>
      <c r="G35" s="206" t="s">
        <v>132</v>
      </c>
      <c r="H35" s="206" t="s">
        <v>78</v>
      </c>
      <c r="I35" s="206" t="s">
        <v>132</v>
      </c>
    </row>
    <row r="36" spans="1:14" ht="24.95" customHeight="1" x14ac:dyDescent="0.35">
      <c r="A36" s="153"/>
      <c r="B36" s="207"/>
      <c r="C36" s="207"/>
      <c r="D36" s="207"/>
      <c r="E36" s="207"/>
      <c r="F36" s="207"/>
      <c r="G36" s="207"/>
      <c r="H36" s="207"/>
      <c r="I36" s="207"/>
    </row>
    <row r="37" spans="1:14" ht="24.95" customHeight="1" x14ac:dyDescent="0.35">
      <c r="A37" s="153" t="s">
        <v>79</v>
      </c>
      <c r="B37" s="206" t="s">
        <v>77</v>
      </c>
      <c r="C37" s="206" t="s">
        <v>130</v>
      </c>
      <c r="D37" s="206" t="s">
        <v>130</v>
      </c>
      <c r="E37" s="206" t="s">
        <v>130</v>
      </c>
      <c r="F37" s="206" t="s">
        <v>77</v>
      </c>
      <c r="G37" s="206" t="s">
        <v>133</v>
      </c>
      <c r="H37" s="206" t="s">
        <v>78</v>
      </c>
      <c r="I37" s="206" t="s">
        <v>133</v>
      </c>
    </row>
    <row r="38" spans="1:14" ht="24.95" customHeight="1" x14ac:dyDescent="0.35">
      <c r="A38" s="153"/>
      <c r="B38" s="207"/>
      <c r="C38" s="207"/>
      <c r="D38" s="207"/>
      <c r="E38" s="207"/>
      <c r="F38" s="207"/>
      <c r="G38" s="207"/>
      <c r="H38" s="207"/>
      <c r="I38" s="207"/>
    </row>
    <row r="39" spans="1:14" ht="24.95" customHeight="1" x14ac:dyDescent="0.35">
      <c r="A39" s="153" t="s">
        <v>80</v>
      </c>
      <c r="B39" s="206" t="s">
        <v>77</v>
      </c>
      <c r="C39" s="206" t="s">
        <v>130</v>
      </c>
      <c r="D39" s="206" t="s">
        <v>130</v>
      </c>
      <c r="E39" s="206" t="s">
        <v>130</v>
      </c>
      <c r="F39" s="208" t="s">
        <v>77</v>
      </c>
      <c r="G39" s="206" t="s">
        <v>81</v>
      </c>
      <c r="H39" s="206" t="s">
        <v>82</v>
      </c>
      <c r="I39" s="206" t="s">
        <v>81</v>
      </c>
    </row>
    <row r="40" spans="1:14" ht="25.5" x14ac:dyDescent="0.35">
      <c r="A40" s="212" t="s">
        <v>112</v>
      </c>
      <c r="B40" s="206" t="s">
        <v>77</v>
      </c>
      <c r="C40" s="206" t="s">
        <v>133</v>
      </c>
      <c r="D40" s="206" t="s">
        <v>78</v>
      </c>
      <c r="E40" s="206" t="s">
        <v>133</v>
      </c>
    </row>
    <row r="41" spans="1:14" x14ac:dyDescent="0.35">
      <c r="B41" s="212"/>
      <c r="C41" s="212"/>
      <c r="D41" s="212"/>
      <c r="E41" s="212"/>
    </row>
    <row r="42" spans="1:14" ht="24.95" customHeight="1" x14ac:dyDescent="0.35">
      <c r="A42" s="153" t="s">
        <v>80</v>
      </c>
      <c r="B42" s="206" t="s">
        <v>77</v>
      </c>
      <c r="C42" s="206" t="s">
        <v>130</v>
      </c>
      <c r="D42" s="206" t="s">
        <v>130</v>
      </c>
      <c r="E42" s="206" t="s">
        <v>130</v>
      </c>
      <c r="F42" s="206" t="s">
        <v>77</v>
      </c>
      <c r="G42" s="206" t="s">
        <v>133</v>
      </c>
      <c r="H42" s="206" t="s">
        <v>78</v>
      </c>
      <c r="I42" s="206" t="s">
        <v>133</v>
      </c>
    </row>
    <row r="43" spans="1:14" ht="25.5" x14ac:dyDescent="0.35">
      <c r="A43" s="212" t="s">
        <v>113</v>
      </c>
      <c r="B43" s="206" t="s">
        <v>77</v>
      </c>
      <c r="C43" s="206" t="s">
        <v>81</v>
      </c>
      <c r="D43" s="206" t="s">
        <v>82</v>
      </c>
      <c r="E43" s="206" t="s">
        <v>81</v>
      </c>
    </row>
    <row r="44" spans="1:14" x14ac:dyDescent="0.35">
      <c r="B44" s="212"/>
      <c r="C44" s="212"/>
      <c r="D44" s="212"/>
      <c r="E44" s="212"/>
    </row>
    <row r="45" spans="1:14" x14ac:dyDescent="0.35">
      <c r="B45" s="212"/>
      <c r="C45" s="212"/>
      <c r="D45" s="212"/>
      <c r="E45" s="212"/>
    </row>
    <row r="46" spans="1:14" ht="13.15" x14ac:dyDescent="0.4">
      <c r="A46" s="210" t="s">
        <v>83</v>
      </c>
    </row>
    <row r="48" spans="1:14" ht="20.100000000000001" customHeight="1" x14ac:dyDescent="0.35">
      <c r="B48" s="211" t="s">
        <v>71</v>
      </c>
      <c r="C48" s="153"/>
      <c r="F48" s="211" t="s">
        <v>72</v>
      </c>
      <c r="J48" s="211" t="s">
        <v>86</v>
      </c>
      <c r="K48" s="153"/>
      <c r="N48" s="211" t="s">
        <v>87</v>
      </c>
    </row>
    <row r="49" spans="1:17" ht="20.100000000000001" customHeight="1" x14ac:dyDescent="0.4">
      <c r="B49" s="210" t="s">
        <v>73</v>
      </c>
      <c r="C49" s="210" t="s">
        <v>74</v>
      </c>
      <c r="D49" s="210" t="s">
        <v>76</v>
      </c>
      <c r="E49" s="210"/>
      <c r="F49" s="210" t="s">
        <v>73</v>
      </c>
      <c r="G49" s="210" t="s">
        <v>74</v>
      </c>
      <c r="H49" s="210" t="s">
        <v>76</v>
      </c>
      <c r="J49" s="210" t="s">
        <v>73</v>
      </c>
      <c r="K49" s="210" t="s">
        <v>74</v>
      </c>
      <c r="L49" s="210" t="s">
        <v>76</v>
      </c>
      <c r="M49" s="210"/>
      <c r="N49" s="210" t="s">
        <v>73</v>
      </c>
      <c r="O49" s="210" t="s">
        <v>74</v>
      </c>
      <c r="P49" s="210" t="s">
        <v>76</v>
      </c>
    </row>
    <row r="50" spans="1:17" ht="24.95" customHeight="1" x14ac:dyDescent="0.35">
      <c r="A50" s="153" t="s">
        <v>69</v>
      </c>
      <c r="B50" s="206" t="s">
        <v>77</v>
      </c>
      <c r="C50" s="206" t="s">
        <v>135</v>
      </c>
      <c r="D50" s="206" t="s">
        <v>135</v>
      </c>
      <c r="E50" s="213"/>
      <c r="F50" s="206" t="s">
        <v>77</v>
      </c>
      <c r="G50" s="206" t="s">
        <v>131</v>
      </c>
      <c r="H50" s="206" t="s">
        <v>78</v>
      </c>
      <c r="J50" s="206" t="s">
        <v>77</v>
      </c>
      <c r="K50" s="206" t="s">
        <v>135</v>
      </c>
      <c r="L50" s="206" t="s">
        <v>135</v>
      </c>
      <c r="M50" s="213"/>
      <c r="N50" s="206" t="s">
        <v>77</v>
      </c>
      <c r="O50" s="206" t="s">
        <v>131</v>
      </c>
      <c r="P50" s="206" t="s">
        <v>78</v>
      </c>
    </row>
    <row r="51" spans="1:17" ht="24.95" customHeight="1" x14ac:dyDescent="0.35">
      <c r="A51" s="153"/>
      <c r="B51" s="207"/>
      <c r="C51" s="207"/>
      <c r="D51" s="207"/>
      <c r="E51" s="212"/>
      <c r="F51" s="207"/>
      <c r="G51" s="207"/>
      <c r="H51" s="207"/>
      <c r="J51" s="207"/>
      <c r="K51" s="207"/>
      <c r="L51" s="207"/>
      <c r="M51" s="212"/>
      <c r="N51" s="207"/>
      <c r="O51" s="207"/>
      <c r="P51" s="207"/>
    </row>
    <row r="52" spans="1:17" ht="24.95" customHeight="1" x14ac:dyDescent="0.35">
      <c r="A52" s="153" t="s">
        <v>70</v>
      </c>
      <c r="B52" s="206" t="s">
        <v>77</v>
      </c>
      <c r="C52" s="206" t="s">
        <v>129</v>
      </c>
      <c r="D52" s="206" t="s">
        <v>129</v>
      </c>
      <c r="E52" s="213"/>
      <c r="F52" s="206" t="s">
        <v>77</v>
      </c>
      <c r="G52" s="206" t="s">
        <v>132</v>
      </c>
      <c r="H52" s="206" t="s">
        <v>78</v>
      </c>
      <c r="J52" s="206" t="s">
        <v>77</v>
      </c>
      <c r="K52" s="206" t="s">
        <v>129</v>
      </c>
      <c r="L52" s="206" t="s">
        <v>129</v>
      </c>
      <c r="M52" s="213"/>
      <c r="N52" s="206" t="s">
        <v>77</v>
      </c>
      <c r="O52" s="206" t="s">
        <v>132</v>
      </c>
      <c r="P52" s="206" t="s">
        <v>78</v>
      </c>
    </row>
    <row r="53" spans="1:17" ht="24.95" customHeight="1" x14ac:dyDescent="0.35">
      <c r="A53" s="153"/>
      <c r="B53" s="207"/>
      <c r="C53" s="207"/>
      <c r="D53" s="207"/>
      <c r="E53" s="212"/>
      <c r="F53" s="207"/>
      <c r="G53" s="207"/>
      <c r="H53" s="207"/>
      <c r="J53" s="207"/>
      <c r="K53" s="207"/>
      <c r="L53" s="207"/>
      <c r="M53" s="212"/>
      <c r="N53" s="207"/>
      <c r="O53" s="207"/>
      <c r="P53" s="207"/>
    </row>
    <row r="54" spans="1:17" ht="24.95" customHeight="1" x14ac:dyDescent="0.35">
      <c r="A54" s="153" t="s">
        <v>79</v>
      </c>
      <c r="B54" s="206" t="s">
        <v>77</v>
      </c>
      <c r="C54" s="206" t="s">
        <v>130</v>
      </c>
      <c r="D54" s="206" t="s">
        <v>130</v>
      </c>
      <c r="E54" s="213"/>
      <c r="F54" s="206" t="s">
        <v>77</v>
      </c>
      <c r="G54" s="206" t="s">
        <v>133</v>
      </c>
      <c r="H54" s="206" t="s">
        <v>78</v>
      </c>
      <c r="J54" s="206" t="s">
        <v>77</v>
      </c>
      <c r="K54" s="206" t="s">
        <v>130</v>
      </c>
      <c r="L54" s="206" t="s">
        <v>130</v>
      </c>
      <c r="M54" s="213"/>
      <c r="N54" s="206" t="s">
        <v>77</v>
      </c>
      <c r="O54" s="206" t="s">
        <v>133</v>
      </c>
      <c r="P54" s="206" t="s">
        <v>78</v>
      </c>
    </row>
    <row r="55" spans="1:17" ht="24.95" customHeight="1" x14ac:dyDescent="0.35">
      <c r="A55" s="153"/>
      <c r="B55" s="207"/>
      <c r="C55" s="207"/>
      <c r="D55" s="207"/>
      <c r="E55" s="212"/>
      <c r="F55" s="207"/>
      <c r="G55" s="207"/>
      <c r="H55" s="207"/>
      <c r="J55" s="207"/>
      <c r="K55" s="207"/>
      <c r="L55" s="207"/>
      <c r="M55" s="212"/>
      <c r="N55" s="207"/>
      <c r="O55" s="207"/>
      <c r="P55" s="207"/>
    </row>
    <row r="56" spans="1:17" ht="24.95" customHeight="1" x14ac:dyDescent="0.35">
      <c r="A56" s="153" t="s">
        <v>80</v>
      </c>
      <c r="B56" s="206" t="s">
        <v>77</v>
      </c>
      <c r="C56" s="206" t="s">
        <v>130</v>
      </c>
      <c r="D56" s="206" t="s">
        <v>130</v>
      </c>
      <c r="E56" s="213"/>
      <c r="F56" s="206" t="s">
        <v>77</v>
      </c>
      <c r="G56" s="206" t="s">
        <v>133</v>
      </c>
      <c r="H56" s="206" t="s">
        <v>78</v>
      </c>
      <c r="J56" s="206" t="s">
        <v>77</v>
      </c>
      <c r="K56" s="206" t="s">
        <v>81</v>
      </c>
      <c r="L56" s="206" t="s">
        <v>82</v>
      </c>
      <c r="M56" s="213"/>
      <c r="N56" s="206" t="s">
        <v>77</v>
      </c>
      <c r="O56" s="206" t="s">
        <v>133</v>
      </c>
      <c r="P56" s="206" t="s">
        <v>78</v>
      </c>
    </row>
    <row r="57" spans="1:17" x14ac:dyDescent="0.35">
      <c r="E57" s="212"/>
      <c r="J57" s="214"/>
      <c r="K57" s="214"/>
      <c r="L57" s="214"/>
      <c r="M57" s="212"/>
    </row>
    <row r="59" spans="1:17" ht="13.15" x14ac:dyDescent="0.4">
      <c r="A59" s="210" t="s">
        <v>88</v>
      </c>
    </row>
    <row r="61" spans="1:17" ht="20.100000000000001" customHeight="1" x14ac:dyDescent="0.35">
      <c r="B61" s="211" t="s">
        <v>71</v>
      </c>
      <c r="C61" s="153"/>
      <c r="F61" s="211" t="s">
        <v>72</v>
      </c>
      <c r="J61" s="211" t="s">
        <v>86</v>
      </c>
      <c r="K61" s="153"/>
      <c r="N61" s="211" t="s">
        <v>87</v>
      </c>
    </row>
    <row r="62" spans="1:17" ht="20.100000000000001" customHeight="1" x14ac:dyDescent="0.4">
      <c r="B62" s="210" t="s">
        <v>73</v>
      </c>
      <c r="C62" s="210" t="s">
        <v>74</v>
      </c>
      <c r="D62" s="210" t="s">
        <v>76</v>
      </c>
      <c r="E62" s="210" t="s">
        <v>85</v>
      </c>
      <c r="F62" s="210" t="s">
        <v>73</v>
      </c>
      <c r="G62" s="210" t="s">
        <v>74</v>
      </c>
      <c r="H62" s="210" t="s">
        <v>76</v>
      </c>
      <c r="I62" s="210" t="s">
        <v>85</v>
      </c>
      <c r="J62" s="210" t="s">
        <v>73</v>
      </c>
      <c r="K62" s="210" t="s">
        <v>74</v>
      </c>
      <c r="L62" s="210" t="s">
        <v>76</v>
      </c>
      <c r="M62" s="210" t="s">
        <v>85</v>
      </c>
      <c r="N62" s="210" t="s">
        <v>73</v>
      </c>
      <c r="O62" s="210" t="s">
        <v>74</v>
      </c>
      <c r="P62" s="210" t="s">
        <v>76</v>
      </c>
      <c r="Q62" s="210" t="s">
        <v>85</v>
      </c>
    </row>
    <row r="63" spans="1:17" ht="24.95" customHeight="1" x14ac:dyDescent="0.35">
      <c r="A63" s="153" t="s">
        <v>69</v>
      </c>
      <c r="B63" s="206" t="s">
        <v>77</v>
      </c>
      <c r="C63" s="206" t="s">
        <v>135</v>
      </c>
      <c r="D63" s="206" t="s">
        <v>135</v>
      </c>
      <c r="E63" s="206" t="s">
        <v>135</v>
      </c>
      <c r="F63" s="206" t="s">
        <v>77</v>
      </c>
      <c r="G63" s="206" t="s">
        <v>131</v>
      </c>
      <c r="H63" s="206" t="s">
        <v>78</v>
      </c>
      <c r="I63" s="206" t="s">
        <v>131</v>
      </c>
      <c r="J63" s="206" t="s">
        <v>77</v>
      </c>
      <c r="K63" s="206" t="s">
        <v>135</v>
      </c>
      <c r="L63" s="206" t="s">
        <v>135</v>
      </c>
      <c r="M63" s="206" t="s">
        <v>135</v>
      </c>
      <c r="N63" s="206" t="s">
        <v>77</v>
      </c>
      <c r="O63" s="206" t="s">
        <v>131</v>
      </c>
      <c r="P63" s="206" t="s">
        <v>78</v>
      </c>
      <c r="Q63" s="206" t="s">
        <v>131</v>
      </c>
    </row>
    <row r="64" spans="1:17" ht="24.95" customHeight="1" x14ac:dyDescent="0.35">
      <c r="A64" s="153"/>
      <c r="B64" s="207"/>
      <c r="C64" s="207"/>
      <c r="D64" s="207"/>
      <c r="E64" s="207"/>
      <c r="F64" s="207"/>
      <c r="G64" s="207"/>
      <c r="H64" s="207"/>
      <c r="I64" s="207"/>
      <c r="J64" s="207"/>
      <c r="K64" s="207"/>
      <c r="L64" s="207"/>
      <c r="M64" s="207"/>
      <c r="N64" s="207"/>
      <c r="O64" s="207"/>
      <c r="P64" s="207"/>
      <c r="Q64" s="207"/>
    </row>
    <row r="65" spans="1:17" ht="24.95" customHeight="1" x14ac:dyDescent="0.35">
      <c r="A65" s="153" t="s">
        <v>70</v>
      </c>
      <c r="B65" s="206" t="s">
        <v>77</v>
      </c>
      <c r="C65" s="206" t="s">
        <v>129</v>
      </c>
      <c r="D65" s="206" t="s">
        <v>129</v>
      </c>
      <c r="E65" s="206" t="s">
        <v>129</v>
      </c>
      <c r="F65" s="206" t="s">
        <v>77</v>
      </c>
      <c r="G65" s="206" t="s">
        <v>132</v>
      </c>
      <c r="H65" s="206" t="s">
        <v>78</v>
      </c>
      <c r="I65" s="206" t="s">
        <v>132</v>
      </c>
      <c r="J65" s="206" t="s">
        <v>77</v>
      </c>
      <c r="K65" s="206" t="s">
        <v>129</v>
      </c>
      <c r="L65" s="206" t="s">
        <v>129</v>
      </c>
      <c r="M65" s="206" t="s">
        <v>129</v>
      </c>
      <c r="N65" s="206" t="s">
        <v>77</v>
      </c>
      <c r="O65" s="206" t="s">
        <v>132</v>
      </c>
      <c r="P65" s="206" t="s">
        <v>78</v>
      </c>
      <c r="Q65" s="206" t="s">
        <v>132</v>
      </c>
    </row>
    <row r="66" spans="1:17" ht="24.95" customHeight="1" x14ac:dyDescent="0.35">
      <c r="A66" s="153"/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207"/>
      <c r="O66" s="207"/>
      <c r="P66" s="207"/>
      <c r="Q66" s="207"/>
    </row>
    <row r="67" spans="1:17" ht="24.95" customHeight="1" x14ac:dyDescent="0.35">
      <c r="A67" s="153" t="s">
        <v>79</v>
      </c>
      <c r="B67" s="206" t="s">
        <v>77</v>
      </c>
      <c r="C67" s="206" t="s">
        <v>130</v>
      </c>
      <c r="D67" s="206" t="s">
        <v>130</v>
      </c>
      <c r="E67" s="206" t="s">
        <v>130</v>
      </c>
      <c r="F67" s="206" t="s">
        <v>77</v>
      </c>
      <c r="G67" s="206" t="s">
        <v>133</v>
      </c>
      <c r="H67" s="206" t="s">
        <v>78</v>
      </c>
      <c r="I67" s="206" t="s">
        <v>133</v>
      </c>
      <c r="J67" s="206" t="s">
        <v>77</v>
      </c>
      <c r="K67" s="206" t="s">
        <v>130</v>
      </c>
      <c r="L67" s="206" t="s">
        <v>130</v>
      </c>
      <c r="M67" s="206" t="s">
        <v>130</v>
      </c>
      <c r="N67" s="206" t="s">
        <v>77</v>
      </c>
      <c r="O67" s="206" t="s">
        <v>133</v>
      </c>
      <c r="P67" s="206" t="s">
        <v>78</v>
      </c>
      <c r="Q67" s="206" t="s">
        <v>133</v>
      </c>
    </row>
    <row r="68" spans="1:17" ht="24.95" customHeight="1" x14ac:dyDescent="0.35">
      <c r="A68" s="153"/>
      <c r="B68" s="207"/>
      <c r="C68" s="207"/>
      <c r="D68" s="207"/>
      <c r="E68" s="207"/>
      <c r="F68" s="207"/>
      <c r="G68" s="207"/>
      <c r="H68" s="207"/>
      <c r="I68" s="207"/>
      <c r="J68" s="207"/>
      <c r="K68" s="207"/>
      <c r="L68" s="207"/>
      <c r="M68" s="207"/>
      <c r="N68" s="207"/>
      <c r="O68" s="207"/>
      <c r="P68" s="207"/>
      <c r="Q68" s="207"/>
    </row>
    <row r="69" spans="1:17" ht="24.95" customHeight="1" x14ac:dyDescent="0.35">
      <c r="A69" s="153" t="s">
        <v>80</v>
      </c>
      <c r="B69" s="206" t="s">
        <v>77</v>
      </c>
      <c r="C69" s="206" t="s">
        <v>130</v>
      </c>
      <c r="D69" s="206" t="s">
        <v>130</v>
      </c>
      <c r="E69" s="206" t="s">
        <v>130</v>
      </c>
      <c r="F69" s="206" t="s">
        <v>77</v>
      </c>
      <c r="G69" s="206" t="s">
        <v>133</v>
      </c>
      <c r="H69" s="206" t="s">
        <v>78</v>
      </c>
      <c r="I69" s="206" t="s">
        <v>133</v>
      </c>
      <c r="J69" s="206" t="s">
        <v>77</v>
      </c>
      <c r="K69" s="206" t="s">
        <v>81</v>
      </c>
      <c r="L69" s="206" t="s">
        <v>82</v>
      </c>
      <c r="M69" s="206" t="s">
        <v>81</v>
      </c>
      <c r="N69" s="206" t="s">
        <v>77</v>
      </c>
      <c r="O69" s="206" t="s">
        <v>133</v>
      </c>
      <c r="P69" s="206" t="s">
        <v>78</v>
      </c>
      <c r="Q69" s="206" t="s">
        <v>133</v>
      </c>
    </row>
    <row r="73" spans="1:17" s="230" customFormat="1" ht="17.25" x14ac:dyDescent="0.45">
      <c r="A73" s="232" t="s">
        <v>104</v>
      </c>
    </row>
    <row r="74" spans="1:17" s="210" customFormat="1" ht="13.15" x14ac:dyDescent="0.4">
      <c r="A74" s="235" t="s">
        <v>35</v>
      </c>
      <c r="B74" s="235" t="s">
        <v>73</v>
      </c>
      <c r="C74" s="235" t="s">
        <v>74</v>
      </c>
      <c r="D74" s="235" t="s">
        <v>76</v>
      </c>
      <c r="E74" s="235" t="s">
        <v>85</v>
      </c>
      <c r="F74" s="235" t="s">
        <v>91</v>
      </c>
    </row>
    <row r="75" spans="1:17" x14ac:dyDescent="0.35">
      <c r="A75" s="231" t="s">
        <v>92</v>
      </c>
      <c r="B75" s="231" t="s">
        <v>93</v>
      </c>
      <c r="C75" s="237" t="s">
        <v>105</v>
      </c>
      <c r="D75" s="237" t="s">
        <v>105</v>
      </c>
      <c r="E75" s="231" t="s">
        <v>94</v>
      </c>
      <c r="F75" s="231" t="s">
        <v>95</v>
      </c>
    </row>
    <row r="76" spans="1:17" x14ac:dyDescent="0.35">
      <c r="A76" s="231" t="s">
        <v>96</v>
      </c>
      <c r="B76" s="231" t="s">
        <v>93</v>
      </c>
      <c r="C76" s="231" t="s">
        <v>97</v>
      </c>
      <c r="D76" s="237" t="s">
        <v>137</v>
      </c>
      <c r="E76" s="231" t="s">
        <v>99</v>
      </c>
      <c r="F76" s="231" t="s">
        <v>95</v>
      </c>
    </row>
    <row r="77" spans="1:17" x14ac:dyDescent="0.35">
      <c r="A77" s="231" t="s">
        <v>100</v>
      </c>
      <c r="B77" s="231" t="s">
        <v>93</v>
      </c>
      <c r="C77" s="231" t="s">
        <v>97</v>
      </c>
      <c r="D77" s="237" t="s">
        <v>137</v>
      </c>
      <c r="E77" s="231" t="s">
        <v>99</v>
      </c>
      <c r="F77" s="231" t="s">
        <v>95</v>
      </c>
    </row>
    <row r="78" spans="1:17" ht="26.25" customHeight="1" x14ac:dyDescent="0.35">
      <c r="A78" s="231"/>
      <c r="B78" s="231"/>
      <c r="C78" s="231"/>
      <c r="D78" s="231"/>
      <c r="E78" s="231"/>
      <c r="F78" s="233" t="s">
        <v>101</v>
      </c>
    </row>
    <row r="79" spans="1:17" ht="26.25" customHeight="1" x14ac:dyDescent="0.35">
      <c r="F79" s="234"/>
    </row>
    <row r="80" spans="1:17" ht="26.25" customHeight="1" x14ac:dyDescent="0.35">
      <c r="F80" s="234"/>
    </row>
    <row r="82" spans="1:6" s="210" customFormat="1" ht="26.25" x14ac:dyDescent="0.4">
      <c r="A82" s="236" t="s">
        <v>103</v>
      </c>
      <c r="B82" s="235" t="s">
        <v>73</v>
      </c>
      <c r="C82" s="235" t="s">
        <v>74</v>
      </c>
      <c r="D82" s="235" t="s">
        <v>76</v>
      </c>
      <c r="E82" s="235" t="s">
        <v>85</v>
      </c>
      <c r="F82" s="235" t="s">
        <v>91</v>
      </c>
    </row>
    <row r="83" spans="1:6" x14ac:dyDescent="0.35">
      <c r="A83" s="231" t="s">
        <v>92</v>
      </c>
      <c r="B83" s="231" t="s">
        <v>93</v>
      </c>
      <c r="C83" s="237" t="s">
        <v>105</v>
      </c>
      <c r="D83" s="237" t="s">
        <v>105</v>
      </c>
      <c r="E83" s="231" t="s">
        <v>94</v>
      </c>
      <c r="F83" s="231" t="s">
        <v>95</v>
      </c>
    </row>
    <row r="84" spans="1:6" x14ac:dyDescent="0.35">
      <c r="A84" s="231" t="s">
        <v>96</v>
      </c>
      <c r="B84" s="231" t="s">
        <v>93</v>
      </c>
      <c r="C84" s="231" t="s">
        <v>97</v>
      </c>
      <c r="D84" s="231" t="s">
        <v>98</v>
      </c>
      <c r="E84" s="231" t="s">
        <v>99</v>
      </c>
      <c r="F84" s="231" t="s">
        <v>95</v>
      </c>
    </row>
    <row r="85" spans="1:6" ht="26.25" customHeight="1" x14ac:dyDescent="0.35">
      <c r="A85" s="231"/>
      <c r="B85" s="231"/>
      <c r="C85" s="231"/>
      <c r="D85" s="231"/>
      <c r="E85" s="231"/>
      <c r="F85" s="206" t="s">
        <v>102</v>
      </c>
    </row>
    <row r="88" spans="1:6" s="232" customFormat="1" ht="17.25" x14ac:dyDescent="0.45"/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&amp;R2019-04-07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M30"/>
  <sheetViews>
    <sheetView showZeros="0" view="pageLayout" topLeftCell="A5" zoomScaleNormal="100" workbookViewId="0">
      <selection activeCell="B16" sqref="B16:I16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290" t="s">
        <v>174</v>
      </c>
      <c r="B2" s="290"/>
      <c r="C2" s="290"/>
      <c r="D2" s="290"/>
      <c r="E2" s="290"/>
      <c r="F2" s="290"/>
      <c r="H2" s="13"/>
      <c r="I2" s="14" t="s">
        <v>61</v>
      </c>
      <c r="J2" s="15"/>
      <c r="K2" s="16"/>
      <c r="L2" s="16"/>
    </row>
    <row r="3" spans="1:12" ht="24" customHeight="1" thickBot="1" x14ac:dyDescent="0.35">
      <c r="A3" s="6" t="s">
        <v>51</v>
      </c>
      <c r="H3" s="13"/>
      <c r="I3" s="14" t="s">
        <v>60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46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76"/>
      <c r="D5" s="376"/>
      <c r="E5" s="376"/>
      <c r="F5" s="376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76"/>
      <c r="D6" s="376"/>
      <c r="E6" s="376"/>
      <c r="F6" s="376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20</v>
      </c>
      <c r="B7" s="11"/>
      <c r="C7" s="248"/>
      <c r="D7" s="248"/>
      <c r="E7" s="248"/>
      <c r="F7" s="248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77"/>
      <c r="D8" s="377"/>
      <c r="E8" s="377"/>
      <c r="F8" s="377"/>
    </row>
    <row r="9" spans="1:12" ht="17.100000000000001" customHeight="1" x14ac:dyDescent="0.3">
      <c r="A9" s="11" t="s">
        <v>6</v>
      </c>
      <c r="B9" s="11"/>
      <c r="C9" s="376"/>
      <c r="D9" s="376"/>
      <c r="E9" s="376"/>
      <c r="F9" s="376"/>
    </row>
    <row r="10" spans="1:12" ht="17.100000000000001" customHeight="1" x14ac:dyDescent="0.3">
      <c r="A10" s="11" t="s">
        <v>7</v>
      </c>
      <c r="B10" s="11"/>
      <c r="C10" s="376"/>
      <c r="D10" s="376"/>
      <c r="E10" s="376"/>
      <c r="F10" s="376"/>
    </row>
    <row r="11" spans="1:12" ht="8.65" customHeight="1" x14ac:dyDescent="0.3"/>
    <row r="12" spans="1:12" ht="25.15" customHeight="1" thickBot="1" x14ac:dyDescent="0.35">
      <c r="C12" s="51"/>
      <c r="I12" s="52"/>
      <c r="K12" s="10" t="s">
        <v>52</v>
      </c>
    </row>
    <row r="13" spans="1:12" ht="73.5" customHeight="1" thickBot="1" x14ac:dyDescent="0.35">
      <c r="A13" s="291" t="s">
        <v>179</v>
      </c>
      <c r="B13" s="406" t="s">
        <v>180</v>
      </c>
      <c r="C13" s="407"/>
      <c r="D13" s="407"/>
      <c r="E13" s="407"/>
      <c r="F13" s="407"/>
      <c r="G13" s="407"/>
      <c r="H13" s="407"/>
      <c r="I13" s="408"/>
      <c r="J13" s="18" t="s">
        <v>181</v>
      </c>
      <c r="K13" s="292"/>
      <c r="L13" s="293">
        <f>K13*0.2</f>
        <v>0</v>
      </c>
    </row>
    <row r="14" spans="1:12" ht="91.5" customHeight="1" x14ac:dyDescent="0.3">
      <c r="A14" s="390" t="s">
        <v>142</v>
      </c>
      <c r="B14" s="392" t="s">
        <v>182</v>
      </c>
      <c r="C14" s="393"/>
      <c r="D14" s="393"/>
      <c r="E14" s="393"/>
      <c r="F14" s="393"/>
      <c r="G14" s="393"/>
      <c r="H14" s="393"/>
      <c r="I14" s="394"/>
      <c r="J14" s="18" t="s">
        <v>114</v>
      </c>
      <c r="K14" s="256">
        <v>0</v>
      </c>
      <c r="L14" s="149">
        <f>K14*0.2</f>
        <v>0</v>
      </c>
    </row>
    <row r="15" spans="1:12" ht="123" customHeight="1" thickBot="1" x14ac:dyDescent="0.35">
      <c r="A15" s="412"/>
      <c r="B15" s="413" t="s">
        <v>183</v>
      </c>
      <c r="C15" s="396"/>
      <c r="D15" s="396"/>
      <c r="E15" s="396"/>
      <c r="F15" s="396"/>
      <c r="G15" s="396"/>
      <c r="H15" s="396"/>
      <c r="I15" s="397"/>
      <c r="J15" s="20" t="s">
        <v>186</v>
      </c>
      <c r="K15" s="257">
        <v>0</v>
      </c>
      <c r="L15" s="239">
        <f>K15*0.1</f>
        <v>0</v>
      </c>
    </row>
    <row r="16" spans="1:12" ht="85.5" customHeight="1" x14ac:dyDescent="0.3">
      <c r="A16" s="390" t="s">
        <v>143</v>
      </c>
      <c r="B16" s="409" t="s">
        <v>184</v>
      </c>
      <c r="C16" s="410"/>
      <c r="D16" s="410"/>
      <c r="E16" s="410"/>
      <c r="F16" s="410"/>
      <c r="G16" s="410"/>
      <c r="H16" s="410"/>
      <c r="I16" s="411"/>
      <c r="J16" s="18" t="s">
        <v>187</v>
      </c>
      <c r="K16" s="258">
        <v>0</v>
      </c>
      <c r="L16" s="147">
        <f>K16*0.25</f>
        <v>0</v>
      </c>
    </row>
    <row r="17" spans="1:13" ht="72" customHeight="1" x14ac:dyDescent="0.3">
      <c r="A17" s="391"/>
      <c r="B17" s="403" t="s">
        <v>185</v>
      </c>
      <c r="C17" s="404"/>
      <c r="D17" s="404"/>
      <c r="E17" s="404"/>
      <c r="F17" s="404"/>
      <c r="G17" s="404"/>
      <c r="H17" s="404"/>
      <c r="I17" s="405"/>
      <c r="J17" s="19" t="s">
        <v>188</v>
      </c>
      <c r="K17" s="259">
        <v>0</v>
      </c>
      <c r="L17" s="145">
        <f>K17*0.25</f>
        <v>0</v>
      </c>
    </row>
    <row r="18" spans="1:13" ht="18" customHeight="1" x14ac:dyDescent="0.3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53">
        <f>SUM(L14:L17)</f>
        <v>0</v>
      </c>
      <c r="M18" s="21"/>
    </row>
    <row r="19" spans="1:13" ht="7.5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ht="18" customHeight="1" x14ac:dyDescent="0.35">
      <c r="A20" s="21"/>
      <c r="B20" s="54" t="s">
        <v>50</v>
      </c>
      <c r="C20" s="55"/>
      <c r="D20" s="56"/>
      <c r="E20" s="56"/>
      <c r="F20" s="56"/>
      <c r="G20" s="56"/>
      <c r="H20" s="56"/>
      <c r="I20" s="56"/>
      <c r="J20" s="56"/>
      <c r="K20" s="56"/>
      <c r="L20" s="266"/>
      <c r="M20" s="21"/>
    </row>
    <row r="21" spans="1:13" ht="7.5" customHeight="1" thickBot="1" x14ac:dyDescent="0.35"/>
    <row r="22" spans="1:13" ht="18.75" customHeight="1" thickBot="1" x14ac:dyDescent="0.35">
      <c r="I22" s="22" t="s">
        <v>53</v>
      </c>
      <c r="J22" s="23"/>
      <c r="K22" s="23"/>
      <c r="L22" s="57">
        <f>SUM(L13:L17)-L20</f>
        <v>0</v>
      </c>
    </row>
    <row r="23" spans="1:13" ht="18.75" customHeight="1" x14ac:dyDescent="0.3"/>
    <row r="24" spans="1:13" ht="21.75" customHeight="1" x14ac:dyDescent="0.3"/>
    <row r="25" spans="1:13" ht="18" customHeight="1" x14ac:dyDescent="0.3"/>
    <row r="26" spans="1:13" ht="18" customHeight="1" x14ac:dyDescent="0.3">
      <c r="A26" s="7" t="s">
        <v>18</v>
      </c>
      <c r="B26" s="58"/>
      <c r="C26" s="58"/>
      <c r="D26" s="58"/>
      <c r="E26" s="58"/>
      <c r="H26" s="7" t="s">
        <v>30</v>
      </c>
      <c r="I26" s="7"/>
      <c r="J26" s="7"/>
      <c r="K26" s="7"/>
      <c r="L26" s="7"/>
    </row>
    <row r="27" spans="1:13" ht="18" customHeight="1" x14ac:dyDescent="0.3"/>
    <row r="28" spans="1:13" ht="18" customHeight="1" x14ac:dyDescent="0.3"/>
    <row r="29" spans="1:13" x14ac:dyDescent="0.3">
      <c r="F29" s="59"/>
      <c r="H29" s="60"/>
      <c r="I29" s="60"/>
      <c r="J29" s="61"/>
      <c r="K29" s="62"/>
      <c r="L29" s="63"/>
    </row>
    <row r="30" spans="1:13" x14ac:dyDescent="0.3">
      <c r="F30" s="59"/>
      <c r="H30" s="60"/>
      <c r="I30" s="60"/>
      <c r="J30" s="61"/>
      <c r="K30" s="62"/>
      <c r="L30" s="63"/>
    </row>
  </sheetData>
  <mergeCells count="12">
    <mergeCell ref="A16:A17"/>
    <mergeCell ref="B16:I16"/>
    <mergeCell ref="B17:I17"/>
    <mergeCell ref="C5:F5"/>
    <mergeCell ref="C6:F6"/>
    <mergeCell ref="C8:F8"/>
    <mergeCell ref="C9:F9"/>
    <mergeCell ref="C10:F10"/>
    <mergeCell ref="A14:A15"/>
    <mergeCell ref="B14:I14"/>
    <mergeCell ref="B15:I15"/>
    <mergeCell ref="B13:I13"/>
  </mergeCells>
  <pageMargins left="0.78740157480314965" right="0.15748031496062992" top="0.98425196850393704" bottom="0.39370078740157483" header="0.43307086614173229" footer="0.19685039370078741"/>
  <pageSetup paperSize="9" scale="94" orientation="portrait" r:id="rId1"/>
  <headerFooter alignWithMargins="0">
    <oddHeader>&amp;L&amp;G&amp;C&amp;"Verdana,Normal"&amp;12PROTOKOLL FÖR INDIVIDUELL TÄVLAN</oddHeader>
    <oddFooter>&amp;R2024-01-23</oddFooter>
  </headerFooter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Blad8">
    <pageSetUpPr fitToPage="1"/>
  </sheetPr>
  <dimension ref="A1:M29"/>
  <sheetViews>
    <sheetView showZeros="0" view="pageLayout" topLeftCell="A10" zoomScaleNormal="100" workbookViewId="0">
      <selection activeCell="K13" sqref="K13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50" t="s">
        <v>167</v>
      </c>
      <c r="H2" s="13"/>
      <c r="I2" s="14" t="s">
        <v>61</v>
      </c>
      <c r="J2" s="15"/>
      <c r="K2" s="16"/>
      <c r="L2" s="16"/>
    </row>
    <row r="3" spans="1:12" ht="24" customHeight="1" thickBot="1" x14ac:dyDescent="0.35">
      <c r="A3" s="6" t="s">
        <v>51</v>
      </c>
      <c r="H3" s="13"/>
      <c r="I3" s="14" t="s">
        <v>60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46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76"/>
      <c r="D5" s="376"/>
      <c r="E5" s="376"/>
      <c r="F5" s="376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76"/>
      <c r="D6" s="376"/>
      <c r="E6" s="376"/>
      <c r="F6" s="376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20</v>
      </c>
      <c r="B7" s="11"/>
      <c r="C7" s="248"/>
      <c r="D7" s="248"/>
      <c r="E7" s="248"/>
      <c r="F7" s="248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77"/>
      <c r="D8" s="377"/>
      <c r="E8" s="377"/>
      <c r="F8" s="377"/>
    </row>
    <row r="9" spans="1:12" ht="17.100000000000001" customHeight="1" x14ac:dyDescent="0.3">
      <c r="A9" s="11" t="s">
        <v>6</v>
      </c>
      <c r="B9" s="11"/>
      <c r="C9" s="376"/>
      <c r="D9" s="376"/>
      <c r="E9" s="376"/>
      <c r="F9" s="376"/>
    </row>
    <row r="10" spans="1:12" ht="17.100000000000001" customHeight="1" x14ac:dyDescent="0.3">
      <c r="A10" s="11" t="s">
        <v>7</v>
      </c>
      <c r="B10" s="11"/>
      <c r="C10" s="376"/>
      <c r="D10" s="376"/>
      <c r="E10" s="376"/>
      <c r="F10" s="376"/>
    </row>
    <row r="11" spans="1:12" ht="10.15" customHeight="1" x14ac:dyDescent="0.3"/>
    <row r="12" spans="1:12" ht="22.9" customHeight="1" thickBot="1" x14ac:dyDescent="0.35">
      <c r="C12" s="51"/>
      <c r="I12" s="52"/>
      <c r="K12" s="10" t="s">
        <v>52</v>
      </c>
    </row>
    <row r="13" spans="1:12" ht="71.25" customHeight="1" thickBot="1" x14ac:dyDescent="0.35">
      <c r="A13" s="291" t="s">
        <v>179</v>
      </c>
      <c r="B13" s="406" t="s">
        <v>180</v>
      </c>
      <c r="C13" s="407"/>
      <c r="D13" s="407"/>
      <c r="E13" s="407"/>
      <c r="F13" s="407"/>
      <c r="G13" s="407"/>
      <c r="H13" s="407"/>
      <c r="I13" s="408"/>
      <c r="J13" s="18" t="s">
        <v>181</v>
      </c>
      <c r="K13" s="292"/>
      <c r="L13" s="293">
        <f>K13*0.2</f>
        <v>0</v>
      </c>
    </row>
    <row r="14" spans="1:12" ht="85.5" customHeight="1" thickBot="1" x14ac:dyDescent="0.35">
      <c r="A14" s="390" t="s">
        <v>142</v>
      </c>
      <c r="B14" s="392" t="s">
        <v>182</v>
      </c>
      <c r="C14" s="393"/>
      <c r="D14" s="393"/>
      <c r="E14" s="393"/>
      <c r="F14" s="393"/>
      <c r="G14" s="393"/>
      <c r="H14" s="393"/>
      <c r="I14" s="394"/>
      <c r="J14" s="18" t="s">
        <v>201</v>
      </c>
      <c r="K14" s="256">
        <v>0</v>
      </c>
      <c r="L14" s="149">
        <f>K14*0.1</f>
        <v>0</v>
      </c>
    </row>
    <row r="15" spans="1:12" ht="110.25" customHeight="1" thickBot="1" x14ac:dyDescent="0.35">
      <c r="A15" s="412"/>
      <c r="B15" s="392" t="s">
        <v>199</v>
      </c>
      <c r="C15" s="393"/>
      <c r="D15" s="393"/>
      <c r="E15" s="393"/>
      <c r="F15" s="393"/>
      <c r="G15" s="393"/>
      <c r="H15" s="393"/>
      <c r="I15" s="394"/>
      <c r="J15" s="20" t="s">
        <v>186</v>
      </c>
      <c r="K15" s="257">
        <v>0</v>
      </c>
      <c r="L15" s="239">
        <f>K15*0.1</f>
        <v>0</v>
      </c>
    </row>
    <row r="16" spans="1:12" ht="85.5" customHeight="1" x14ac:dyDescent="0.3">
      <c r="A16" s="390" t="s">
        <v>143</v>
      </c>
      <c r="B16" s="409" t="s">
        <v>184</v>
      </c>
      <c r="C16" s="410"/>
      <c r="D16" s="410"/>
      <c r="E16" s="410"/>
      <c r="F16" s="410"/>
      <c r="G16" s="410"/>
      <c r="H16" s="410"/>
      <c r="I16" s="411"/>
      <c r="J16" s="18" t="s">
        <v>202</v>
      </c>
      <c r="K16" s="258">
        <v>0</v>
      </c>
      <c r="L16" s="147">
        <f>K16*0.3</f>
        <v>0</v>
      </c>
    </row>
    <row r="17" spans="1:13" ht="72" customHeight="1" x14ac:dyDescent="0.3">
      <c r="A17" s="391"/>
      <c r="B17" s="403" t="s">
        <v>200</v>
      </c>
      <c r="C17" s="404"/>
      <c r="D17" s="404"/>
      <c r="E17" s="404"/>
      <c r="F17" s="404"/>
      <c r="G17" s="404"/>
      <c r="H17" s="404"/>
      <c r="I17" s="405"/>
      <c r="J17" s="19" t="s">
        <v>139</v>
      </c>
      <c r="K17" s="259">
        <v>0</v>
      </c>
      <c r="L17" s="145">
        <f>K17*0.3</f>
        <v>0</v>
      </c>
    </row>
    <row r="18" spans="1:13" ht="18" customHeight="1" x14ac:dyDescent="0.3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53">
        <f>SUM(L14:L17)</f>
        <v>0</v>
      </c>
      <c r="M18" s="21"/>
    </row>
    <row r="19" spans="1:13" ht="7.5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ht="18" customHeight="1" x14ac:dyDescent="0.35">
      <c r="A20" s="21"/>
      <c r="B20" s="54" t="s">
        <v>50</v>
      </c>
      <c r="C20" s="55"/>
      <c r="D20" s="56"/>
      <c r="E20" s="56"/>
      <c r="F20" s="56"/>
      <c r="G20" s="56"/>
      <c r="H20" s="56"/>
      <c r="I20" s="56"/>
      <c r="J20" s="56"/>
      <c r="K20" s="56"/>
      <c r="L20" s="266"/>
      <c r="M20" s="21"/>
    </row>
    <row r="21" spans="1:13" ht="7.5" customHeight="1" thickBot="1" x14ac:dyDescent="0.35"/>
    <row r="22" spans="1:13" ht="18.75" customHeight="1" thickBot="1" x14ac:dyDescent="0.35">
      <c r="I22" s="22" t="s">
        <v>53</v>
      </c>
      <c r="J22" s="23"/>
      <c r="K22" s="23"/>
      <c r="L22" s="57">
        <f>SUM(L13:L17)-L20</f>
        <v>0</v>
      </c>
    </row>
    <row r="23" spans="1:13" ht="18.75" customHeight="1" x14ac:dyDescent="0.3"/>
    <row r="25" spans="1:13" ht="18" customHeight="1" x14ac:dyDescent="0.3">
      <c r="A25" s="7" t="s">
        <v>18</v>
      </c>
      <c r="B25" s="58"/>
      <c r="C25" s="58"/>
      <c r="D25" s="58"/>
      <c r="E25" s="58"/>
      <c r="H25" s="7" t="s">
        <v>30</v>
      </c>
      <c r="I25" s="7"/>
      <c r="J25" s="7"/>
      <c r="K25" s="7"/>
      <c r="L25" s="7"/>
    </row>
    <row r="26" spans="1:13" ht="18" customHeight="1" x14ac:dyDescent="0.3"/>
    <row r="27" spans="1:13" ht="18" customHeight="1" x14ac:dyDescent="0.3"/>
    <row r="28" spans="1:13" x14ac:dyDescent="0.3">
      <c r="F28" s="59"/>
      <c r="H28" s="60"/>
      <c r="I28" s="60"/>
      <c r="J28" s="61"/>
      <c r="K28" s="62"/>
      <c r="L28" s="63"/>
    </row>
    <row r="29" spans="1:13" x14ac:dyDescent="0.3">
      <c r="F29" s="59"/>
      <c r="H29" s="60"/>
      <c r="I29" s="60"/>
      <c r="J29" s="61"/>
      <c r="K29" s="62"/>
      <c r="L29" s="63"/>
    </row>
  </sheetData>
  <mergeCells count="12">
    <mergeCell ref="C9:F9"/>
    <mergeCell ref="C5:F5"/>
    <mergeCell ref="C8:F8"/>
    <mergeCell ref="C6:F6"/>
    <mergeCell ref="C10:F10"/>
    <mergeCell ref="B13:I13"/>
    <mergeCell ref="A14:A15"/>
    <mergeCell ref="B14:I14"/>
    <mergeCell ref="B15:I15"/>
    <mergeCell ref="A16:A17"/>
    <mergeCell ref="B16:I16"/>
    <mergeCell ref="B17:I17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&amp;R2024-01-23</oddFooter>
  </headerFooter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Blad9">
    <pageSetUpPr fitToPage="1"/>
  </sheetPr>
  <dimension ref="A1:R35"/>
  <sheetViews>
    <sheetView showZeros="0" tabSelected="1" view="pageLayout" topLeftCell="A3" zoomScaleNormal="100" workbookViewId="0">
      <selection activeCell="L15" sqref="L15"/>
    </sheetView>
  </sheetViews>
  <sheetFormatPr defaultColWidth="9.1328125" defaultRowHeight="12.4" x14ac:dyDescent="0.3"/>
  <cols>
    <col min="1" max="1" width="5.73046875" style="113" customWidth="1"/>
    <col min="2" max="2" width="9.1328125" style="113"/>
    <col min="3" max="3" width="12.59765625" style="113" bestFit="1" customWidth="1"/>
    <col min="4" max="4" width="2.73046875" style="113" customWidth="1"/>
    <col min="5" max="6" width="7.265625" style="113" customWidth="1"/>
    <col min="7" max="7" width="11.73046875" style="113" customWidth="1"/>
    <col min="8" max="8" width="7" style="113" customWidth="1"/>
    <col min="9" max="11" width="7.265625" style="113" customWidth="1"/>
    <col min="12" max="12" width="9.73046875" style="113" customWidth="1"/>
    <col min="13" max="16384" width="9.1328125" style="113"/>
  </cols>
  <sheetData>
    <row r="1" spans="1:12" ht="35.25" customHeight="1" thickBot="1" x14ac:dyDescent="0.35"/>
    <row r="2" spans="1:12" s="1" customFormat="1" ht="24" customHeight="1" thickBot="1" x14ac:dyDescent="0.4">
      <c r="A2" s="3" t="s">
        <v>59</v>
      </c>
      <c r="H2" s="13"/>
      <c r="I2" s="14" t="s">
        <v>61</v>
      </c>
      <c r="J2" s="15"/>
      <c r="K2" s="16"/>
      <c r="L2" s="16"/>
    </row>
    <row r="3" spans="1:12" s="1" customFormat="1" ht="24" customHeight="1" thickBot="1" x14ac:dyDescent="0.35">
      <c r="A3" s="4" t="s">
        <v>58</v>
      </c>
      <c r="H3" s="13"/>
      <c r="I3" s="14" t="s">
        <v>60</v>
      </c>
      <c r="J3" s="15"/>
      <c r="K3" s="16"/>
      <c r="L3" s="16"/>
    </row>
    <row r="4" spans="1:12" s="1" customFormat="1" ht="24" customHeight="1" thickBot="1" x14ac:dyDescent="0.35">
      <c r="A4" s="2" t="s">
        <v>4</v>
      </c>
      <c r="B4" s="2"/>
      <c r="C4" s="246"/>
      <c r="D4" s="12"/>
      <c r="E4" s="12"/>
      <c r="F4" s="12"/>
      <c r="H4" s="13"/>
      <c r="I4" s="14" t="s">
        <v>10</v>
      </c>
      <c r="J4" s="15"/>
      <c r="K4" s="16"/>
      <c r="L4" s="16"/>
    </row>
    <row r="5" spans="1:12" s="1" customFormat="1" ht="24" customHeight="1" thickBot="1" x14ac:dyDescent="0.35">
      <c r="A5" s="11" t="s">
        <v>5</v>
      </c>
      <c r="B5" s="11"/>
      <c r="C5" s="376"/>
      <c r="D5" s="376"/>
      <c r="E5" s="376"/>
      <c r="F5" s="376"/>
      <c r="H5" s="13"/>
      <c r="I5" s="14" t="s">
        <v>11</v>
      </c>
      <c r="J5" s="17"/>
      <c r="K5" s="16"/>
      <c r="L5" s="16"/>
    </row>
    <row r="6" spans="1:12" s="1" customFormat="1" ht="19.5" customHeight="1" thickBot="1" x14ac:dyDescent="0.35">
      <c r="A6" s="11" t="s">
        <v>8</v>
      </c>
      <c r="B6" s="11"/>
      <c r="C6" s="376"/>
      <c r="D6" s="376"/>
      <c r="E6" s="376"/>
      <c r="F6" s="376"/>
      <c r="K6" s="30"/>
    </row>
    <row r="7" spans="1:12" s="1" customFormat="1" ht="17.100000000000001" customHeight="1" thickBot="1" x14ac:dyDescent="0.35">
      <c r="A7" s="11" t="s">
        <v>20</v>
      </c>
      <c r="B7" s="11"/>
      <c r="C7" s="248"/>
      <c r="D7" s="248"/>
      <c r="E7" s="248"/>
      <c r="F7" s="248"/>
      <c r="J7" s="28" t="s">
        <v>9</v>
      </c>
      <c r="K7" s="31"/>
      <c r="L7" s="27"/>
    </row>
    <row r="8" spans="1:12" s="1" customFormat="1" ht="17.100000000000001" customHeight="1" x14ac:dyDescent="0.3">
      <c r="A8" s="2" t="s">
        <v>0</v>
      </c>
      <c r="B8" s="2"/>
      <c r="C8" s="377"/>
      <c r="D8" s="377"/>
      <c r="E8" s="377"/>
      <c r="F8" s="377"/>
    </row>
    <row r="9" spans="1:12" s="1" customFormat="1" ht="17.100000000000001" customHeight="1" x14ac:dyDescent="0.3">
      <c r="A9" s="11" t="s">
        <v>6</v>
      </c>
      <c r="B9" s="11"/>
      <c r="C9" s="376"/>
      <c r="D9" s="376"/>
      <c r="E9" s="376"/>
      <c r="F9" s="376"/>
    </row>
    <row r="10" spans="1:12" s="1" customFormat="1" ht="17.100000000000001" customHeight="1" x14ac:dyDescent="0.3">
      <c r="A10" s="11" t="s">
        <v>7</v>
      </c>
      <c r="B10" s="11"/>
      <c r="C10" s="376"/>
      <c r="D10" s="376"/>
      <c r="E10" s="376"/>
      <c r="F10" s="376"/>
    </row>
    <row r="11" spans="1:12" s="1" customFormat="1" ht="17.100000000000001" customHeight="1" x14ac:dyDescent="0.3"/>
    <row r="12" spans="1:12" s="1" customFormat="1" ht="17.100000000000001" customHeight="1" x14ac:dyDescent="0.3"/>
    <row r="13" spans="1:12" s="1" customFormat="1" ht="17.100000000000001" customHeight="1" x14ac:dyDescent="0.3"/>
    <row r="14" spans="1:12" s="1" customFormat="1" ht="21.75" customHeight="1" x14ac:dyDescent="0.3">
      <c r="A14" s="110" t="s">
        <v>58</v>
      </c>
      <c r="B14" s="111"/>
      <c r="C14" s="111"/>
      <c r="D14" s="111"/>
      <c r="E14" s="111"/>
      <c r="F14" s="112"/>
      <c r="G14" s="106" t="s">
        <v>16</v>
      </c>
      <c r="H14" s="33"/>
      <c r="I14" s="11"/>
      <c r="J14" s="11"/>
      <c r="K14" s="34"/>
      <c r="L14" s="35" t="s">
        <v>21</v>
      </c>
    </row>
    <row r="15" spans="1:12" s="1" customFormat="1" ht="30" customHeight="1" x14ac:dyDescent="0.3">
      <c r="A15" s="414" t="s">
        <v>165</v>
      </c>
      <c r="B15" s="415"/>
      <c r="C15" s="415"/>
      <c r="D15" s="415"/>
      <c r="E15" s="415"/>
      <c r="F15" s="416"/>
      <c r="G15" s="33"/>
      <c r="H15" s="33"/>
      <c r="I15" s="11"/>
      <c r="J15" s="11"/>
      <c r="K15" s="36"/>
      <c r="L15" s="251"/>
    </row>
    <row r="16" spans="1:12" s="1" customFormat="1" ht="30" customHeight="1" x14ac:dyDescent="0.3">
      <c r="A16" s="417" t="s">
        <v>159</v>
      </c>
      <c r="B16" s="418"/>
      <c r="C16" s="418"/>
      <c r="D16" s="418"/>
      <c r="E16" s="418"/>
      <c r="F16" s="419"/>
      <c r="G16" s="33"/>
      <c r="H16" s="33"/>
      <c r="I16" s="11"/>
      <c r="J16" s="11"/>
      <c r="K16" s="26"/>
      <c r="L16" s="251"/>
    </row>
    <row r="17" spans="1:18" s="1" customFormat="1" ht="30" customHeight="1" x14ac:dyDescent="0.3">
      <c r="A17" s="217" t="s">
        <v>136</v>
      </c>
      <c r="B17" s="88"/>
      <c r="C17" s="88"/>
      <c r="D17" s="88"/>
      <c r="E17" s="88"/>
      <c r="F17" s="218"/>
      <c r="G17" s="33"/>
      <c r="H17" s="33"/>
      <c r="I17" s="11"/>
      <c r="J17" s="11"/>
      <c r="K17" s="26"/>
      <c r="L17" s="251"/>
    </row>
    <row r="18" spans="1:18" s="1" customFormat="1" ht="30" customHeight="1" x14ac:dyDescent="0.3">
      <c r="A18" s="217" t="s">
        <v>128</v>
      </c>
      <c r="B18" s="88"/>
      <c r="C18" s="88"/>
      <c r="D18" s="88"/>
      <c r="E18" s="88"/>
      <c r="F18" s="218"/>
      <c r="G18" s="33"/>
      <c r="H18" s="33"/>
      <c r="I18" s="11"/>
      <c r="J18" s="11"/>
      <c r="K18" s="26"/>
      <c r="L18" s="251"/>
    </row>
    <row r="19" spans="1:18" s="1" customFormat="1" ht="30" customHeight="1" x14ac:dyDescent="0.3">
      <c r="A19" s="217" t="s">
        <v>63</v>
      </c>
      <c r="B19" s="88"/>
      <c r="C19" s="88"/>
      <c r="D19" s="88"/>
      <c r="E19" s="88"/>
      <c r="F19" s="218"/>
      <c r="G19" s="33"/>
      <c r="H19" s="33"/>
      <c r="I19" s="11"/>
      <c r="J19" s="11"/>
      <c r="K19" s="26"/>
      <c r="L19" s="251"/>
    </row>
    <row r="20" spans="1:18" ht="20.100000000000001" customHeight="1" thickBot="1" x14ac:dyDescent="0.35">
      <c r="K20" s="140"/>
      <c r="L20" s="140"/>
    </row>
    <row r="21" spans="1:18" ht="24" customHeight="1" x14ac:dyDescent="0.3">
      <c r="A21" s="423" t="s">
        <v>66</v>
      </c>
      <c r="B21" s="424"/>
      <c r="C21" s="424"/>
      <c r="D21" s="424"/>
      <c r="E21" s="424"/>
      <c r="F21" s="424"/>
      <c r="G21" s="424"/>
      <c r="H21" s="424"/>
      <c r="I21" s="424"/>
      <c r="J21" s="139"/>
      <c r="K21" s="138"/>
      <c r="L21" s="8"/>
      <c r="R21" s="133"/>
    </row>
    <row r="22" spans="1:18" ht="66" customHeight="1" x14ac:dyDescent="0.3">
      <c r="A22" s="431" t="s">
        <v>38</v>
      </c>
      <c r="B22" s="432"/>
      <c r="C22" s="137"/>
      <c r="D22" s="137"/>
      <c r="E22" s="137"/>
      <c r="F22" s="137"/>
      <c r="G22" s="137"/>
      <c r="H22" s="137"/>
      <c r="I22" s="137"/>
      <c r="J22" s="136"/>
      <c r="K22" s="135"/>
      <c r="L22" s="8"/>
      <c r="R22" s="133"/>
    </row>
    <row r="23" spans="1:18" ht="23.25" customHeight="1" x14ac:dyDescent="0.3">
      <c r="A23" s="427" t="s">
        <v>55</v>
      </c>
      <c r="B23" s="428"/>
      <c r="C23" s="260"/>
      <c r="D23" s="425" t="s">
        <v>48</v>
      </c>
      <c r="E23" s="426"/>
      <c r="F23" s="261"/>
      <c r="G23" s="220" t="s">
        <v>65</v>
      </c>
      <c r="H23" s="221">
        <f>IFERROR(IF(ROUND(C23/F23,3)&gt;10,10,ROUND(C23/F23,3)),10)</f>
        <v>10</v>
      </c>
      <c r="I23" s="222" t="s">
        <v>56</v>
      </c>
      <c r="J23" s="220" t="s">
        <v>65</v>
      </c>
      <c r="K23" s="223">
        <f>10-H23</f>
        <v>0</v>
      </c>
      <c r="N23" s="134"/>
      <c r="R23" s="133"/>
    </row>
    <row r="24" spans="1:18" ht="20.100000000000001" customHeight="1" thickBot="1" x14ac:dyDescent="0.35">
      <c r="A24" s="429" t="s">
        <v>14</v>
      </c>
      <c r="B24" s="430"/>
      <c r="C24" s="430"/>
      <c r="D24" s="224"/>
      <c r="E24" s="224"/>
      <c r="F24" s="224"/>
      <c r="G24" s="224"/>
      <c r="H24" s="224"/>
      <c r="I24" s="224"/>
      <c r="J24" s="225"/>
      <c r="K24" s="268"/>
      <c r="R24" s="133"/>
    </row>
    <row r="25" spans="1:18" ht="16.350000000000001" customHeight="1" thickBot="1" x14ac:dyDescent="0.35">
      <c r="A25" s="420" t="s">
        <v>57</v>
      </c>
      <c r="B25" s="421"/>
      <c r="C25" s="421"/>
      <c r="D25" s="421"/>
      <c r="E25" s="421"/>
      <c r="F25" s="421"/>
      <c r="G25" s="421"/>
      <c r="H25" s="421"/>
      <c r="I25" s="421"/>
      <c r="J25" s="421"/>
      <c r="K25" s="422"/>
      <c r="L25" s="9">
        <f>IFERROR(K23-K24,0)</f>
        <v>0</v>
      </c>
      <c r="M25" s="131"/>
      <c r="N25" s="8"/>
      <c r="R25" s="130"/>
    </row>
    <row r="26" spans="1:18" ht="9.75" customHeight="1" x14ac:dyDescent="0.3">
      <c r="A26" s="132"/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8"/>
      <c r="M26" s="131"/>
      <c r="N26" s="8"/>
      <c r="R26" s="130"/>
    </row>
    <row r="27" spans="1:18" ht="17.25" customHeight="1" x14ac:dyDescent="0.3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129" t="s">
        <v>15</v>
      </c>
      <c r="L27" s="128">
        <f>SUM(L15:L25)</f>
        <v>0</v>
      </c>
    </row>
    <row r="28" spans="1:18" ht="18.75" customHeight="1" x14ac:dyDescent="0.3">
      <c r="L28" s="127" t="s">
        <v>64</v>
      </c>
    </row>
    <row r="29" spans="1:18" ht="12" customHeight="1" thickBot="1" x14ac:dyDescent="0.35">
      <c r="F29" s="126"/>
      <c r="I29" s="115"/>
      <c r="J29" s="125"/>
    </row>
    <row r="30" spans="1:18" ht="21.75" customHeight="1" thickBot="1" x14ac:dyDescent="0.35">
      <c r="H30" s="124"/>
      <c r="I30" s="123" t="s">
        <v>54</v>
      </c>
      <c r="J30" s="122"/>
      <c r="K30" s="121"/>
      <c r="L30" s="120">
        <f>ROUND(SUM(L27)/6,3)</f>
        <v>0</v>
      </c>
    </row>
    <row r="31" spans="1:18" ht="18" customHeight="1" x14ac:dyDescent="0.3">
      <c r="F31" s="118"/>
      <c r="H31" s="117"/>
      <c r="I31" s="117"/>
      <c r="J31" s="116"/>
      <c r="K31" s="115"/>
      <c r="L31" s="114"/>
    </row>
    <row r="32" spans="1:18" ht="7.5" customHeight="1" x14ac:dyDescent="0.3">
      <c r="F32" s="118"/>
      <c r="H32" s="117"/>
      <c r="I32" s="117"/>
      <c r="J32" s="116"/>
      <c r="K32" s="115"/>
      <c r="L32" s="114"/>
    </row>
    <row r="33" spans="1:12" ht="18" customHeight="1" x14ac:dyDescent="0.3">
      <c r="F33" s="118"/>
      <c r="H33" s="117"/>
      <c r="I33" s="117"/>
      <c r="J33" s="116"/>
      <c r="K33" s="115"/>
      <c r="L33" s="114"/>
    </row>
    <row r="34" spans="1:12" s="5" customFormat="1" ht="12.75" customHeight="1" x14ac:dyDescent="0.3">
      <c r="A34" s="7" t="s">
        <v>18</v>
      </c>
      <c r="B34" s="119"/>
      <c r="C34" s="58"/>
      <c r="D34" s="58"/>
      <c r="E34" s="58"/>
      <c r="F34" s="7"/>
      <c r="H34" s="7" t="s">
        <v>30</v>
      </c>
      <c r="I34" s="7"/>
      <c r="J34" s="7"/>
      <c r="K34" s="103"/>
      <c r="L34" s="7"/>
    </row>
    <row r="35" spans="1:12" ht="18" customHeight="1" x14ac:dyDescent="0.3">
      <c r="F35" s="118"/>
      <c r="H35" s="117"/>
      <c r="I35" s="117"/>
      <c r="J35" s="116"/>
      <c r="K35" s="115"/>
      <c r="L35" s="114"/>
    </row>
  </sheetData>
  <mergeCells count="13">
    <mergeCell ref="A15:F15"/>
    <mergeCell ref="A16:F16"/>
    <mergeCell ref="C5:F5"/>
    <mergeCell ref="A25:K25"/>
    <mergeCell ref="A21:I21"/>
    <mergeCell ref="D23:E23"/>
    <mergeCell ref="A23:B23"/>
    <mergeCell ref="A24:C24"/>
    <mergeCell ref="A22:B22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&amp;R2022-01-01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77E60-6B7A-4B70-AAD4-B6C281C42562}">
  <sheetPr>
    <pageSetUpPr fitToPage="1"/>
  </sheetPr>
  <dimension ref="A1:R35"/>
  <sheetViews>
    <sheetView showZeros="0" view="pageLayout" topLeftCell="A4" zoomScaleNormal="100" workbookViewId="0">
      <selection activeCell="L15" sqref="L15"/>
    </sheetView>
  </sheetViews>
  <sheetFormatPr defaultColWidth="9.1328125" defaultRowHeight="12.4" x14ac:dyDescent="0.3"/>
  <cols>
    <col min="1" max="1" width="5.73046875" style="113" customWidth="1"/>
    <col min="2" max="2" width="9.1328125" style="113"/>
    <col min="3" max="3" width="12.59765625" style="113" bestFit="1" customWidth="1"/>
    <col min="4" max="4" width="2.73046875" style="113" customWidth="1"/>
    <col min="5" max="6" width="7.265625" style="113" customWidth="1"/>
    <col min="7" max="7" width="11.73046875" style="113" customWidth="1"/>
    <col min="8" max="8" width="7" style="113" customWidth="1"/>
    <col min="9" max="11" width="7.265625" style="113" customWidth="1"/>
    <col min="12" max="12" width="9.73046875" style="113" customWidth="1"/>
    <col min="13" max="16384" width="9.1328125" style="113"/>
  </cols>
  <sheetData>
    <row r="1" spans="1:12" ht="35.25" customHeight="1" thickBot="1" x14ac:dyDescent="0.35"/>
    <row r="2" spans="1:12" s="1" customFormat="1" ht="24" customHeight="1" thickBot="1" x14ac:dyDescent="0.4">
      <c r="A2" s="3" t="s">
        <v>177</v>
      </c>
      <c r="H2" s="13"/>
      <c r="I2" s="14" t="s">
        <v>61</v>
      </c>
      <c r="J2" s="15"/>
      <c r="K2" s="16"/>
      <c r="L2" s="16"/>
    </row>
    <row r="3" spans="1:12" s="1" customFormat="1" ht="24" customHeight="1" thickBot="1" x14ac:dyDescent="0.35">
      <c r="A3" s="4" t="s">
        <v>58</v>
      </c>
      <c r="H3" s="13"/>
      <c r="I3" s="14" t="s">
        <v>60</v>
      </c>
      <c r="J3" s="15"/>
      <c r="K3" s="16"/>
      <c r="L3" s="16"/>
    </row>
    <row r="4" spans="1:12" s="1" customFormat="1" ht="24" customHeight="1" thickBot="1" x14ac:dyDescent="0.35">
      <c r="A4" s="2" t="s">
        <v>4</v>
      </c>
      <c r="B4" s="2"/>
      <c r="C4" s="246"/>
      <c r="D4" s="12"/>
      <c r="E4" s="12"/>
      <c r="F4" s="12"/>
      <c r="H4" s="13"/>
      <c r="I4" s="14" t="s">
        <v>10</v>
      </c>
      <c r="J4" s="15"/>
      <c r="K4" s="16"/>
      <c r="L4" s="16"/>
    </row>
    <row r="5" spans="1:12" s="1" customFormat="1" ht="24" customHeight="1" thickBot="1" x14ac:dyDescent="0.35">
      <c r="A5" s="11" t="s">
        <v>5</v>
      </c>
      <c r="B5" s="11"/>
      <c r="C5" s="376"/>
      <c r="D5" s="376"/>
      <c r="E5" s="376"/>
      <c r="F5" s="376"/>
      <c r="H5" s="13"/>
      <c r="I5" s="14" t="s">
        <v>11</v>
      </c>
      <c r="J5" s="17"/>
      <c r="K5" s="16"/>
      <c r="L5" s="16"/>
    </row>
    <row r="6" spans="1:12" s="1" customFormat="1" ht="19.5" customHeight="1" thickBot="1" x14ac:dyDescent="0.35">
      <c r="A6" s="11" t="s">
        <v>8</v>
      </c>
      <c r="B6" s="11"/>
      <c r="C6" s="376"/>
      <c r="D6" s="376"/>
      <c r="E6" s="376"/>
      <c r="F6" s="376"/>
      <c r="K6" s="30"/>
    </row>
    <row r="7" spans="1:12" s="1" customFormat="1" ht="17.100000000000001" customHeight="1" thickBot="1" x14ac:dyDescent="0.35">
      <c r="A7" s="11" t="s">
        <v>20</v>
      </c>
      <c r="B7" s="11"/>
      <c r="C7" s="248"/>
      <c r="D7" s="248"/>
      <c r="E7" s="248"/>
      <c r="F7" s="248"/>
      <c r="J7" s="28" t="s">
        <v>9</v>
      </c>
      <c r="K7" s="31"/>
      <c r="L7" s="27"/>
    </row>
    <row r="8" spans="1:12" s="1" customFormat="1" ht="17.100000000000001" customHeight="1" x14ac:dyDescent="0.3">
      <c r="A8" s="2" t="s">
        <v>0</v>
      </c>
      <c r="B8" s="2"/>
      <c r="C8" s="377"/>
      <c r="D8" s="377"/>
      <c r="E8" s="377"/>
      <c r="F8" s="377"/>
    </row>
    <row r="9" spans="1:12" s="1" customFormat="1" ht="17.100000000000001" customHeight="1" x14ac:dyDescent="0.3">
      <c r="A9" s="11" t="s">
        <v>6</v>
      </c>
      <c r="B9" s="11"/>
      <c r="C9" s="376"/>
      <c r="D9" s="376"/>
      <c r="E9" s="376"/>
      <c r="F9" s="376"/>
    </row>
    <row r="10" spans="1:12" s="1" customFormat="1" ht="17.100000000000001" customHeight="1" x14ac:dyDescent="0.3">
      <c r="A10" s="11" t="s">
        <v>7</v>
      </c>
      <c r="B10" s="11"/>
      <c r="C10" s="376"/>
      <c r="D10" s="376"/>
      <c r="E10" s="376"/>
      <c r="F10" s="376"/>
    </row>
    <row r="11" spans="1:12" s="1" customFormat="1" ht="17.100000000000001" customHeight="1" x14ac:dyDescent="0.3"/>
    <row r="12" spans="1:12" s="1" customFormat="1" ht="17.100000000000001" customHeight="1" x14ac:dyDescent="0.3"/>
    <row r="13" spans="1:12" s="1" customFormat="1" ht="17.100000000000001" customHeight="1" x14ac:dyDescent="0.3"/>
    <row r="14" spans="1:12" s="1" customFormat="1" ht="21.75" customHeight="1" x14ac:dyDescent="0.3">
      <c r="A14" s="110" t="s">
        <v>164</v>
      </c>
      <c r="B14" s="111"/>
      <c r="C14" s="111"/>
      <c r="D14" s="111"/>
      <c r="E14" s="111"/>
      <c r="F14" s="112"/>
      <c r="G14" s="106" t="s">
        <v>16</v>
      </c>
      <c r="H14" s="33"/>
      <c r="I14" s="11"/>
      <c r="J14" s="11"/>
      <c r="K14" s="34"/>
      <c r="L14" s="35" t="s">
        <v>21</v>
      </c>
    </row>
    <row r="15" spans="1:12" s="1" customFormat="1" ht="30" customHeight="1" x14ac:dyDescent="0.3">
      <c r="A15" s="414" t="s">
        <v>165</v>
      </c>
      <c r="B15" s="415"/>
      <c r="C15" s="415"/>
      <c r="D15" s="415"/>
      <c r="E15" s="415"/>
      <c r="F15" s="416"/>
      <c r="G15" s="33"/>
      <c r="H15" s="33"/>
      <c r="I15" s="11"/>
      <c r="J15" s="11"/>
      <c r="K15" s="36"/>
      <c r="L15" s="251"/>
    </row>
    <row r="16" spans="1:12" s="1" customFormat="1" ht="30" customHeight="1" x14ac:dyDescent="0.3">
      <c r="A16" s="417" t="s">
        <v>159</v>
      </c>
      <c r="B16" s="418"/>
      <c r="C16" s="418"/>
      <c r="D16" s="418"/>
      <c r="E16" s="418"/>
      <c r="F16" s="419"/>
      <c r="G16" s="33"/>
      <c r="H16" s="33"/>
      <c r="I16" s="11"/>
      <c r="J16" s="11"/>
      <c r="K16" s="26"/>
      <c r="L16" s="251"/>
    </row>
    <row r="17" spans="1:18" s="1" customFormat="1" ht="30" customHeight="1" x14ac:dyDescent="0.3">
      <c r="A17" s="217" t="s">
        <v>136</v>
      </c>
      <c r="B17" s="88"/>
      <c r="C17" s="88"/>
      <c r="D17" s="88"/>
      <c r="E17" s="88"/>
      <c r="F17" s="218"/>
      <c r="G17" s="33"/>
      <c r="H17" s="33"/>
      <c r="I17" s="11"/>
      <c r="J17" s="11"/>
      <c r="K17" s="26"/>
      <c r="L17" s="251"/>
    </row>
    <row r="18" spans="1:18" s="1" customFormat="1" ht="30" customHeight="1" x14ac:dyDescent="0.3">
      <c r="A18" s="217" t="s">
        <v>128</v>
      </c>
      <c r="B18" s="88"/>
      <c r="C18" s="88"/>
      <c r="D18" s="88"/>
      <c r="E18" s="88"/>
      <c r="F18" s="218"/>
      <c r="G18" s="33"/>
      <c r="H18" s="33"/>
      <c r="I18" s="11"/>
      <c r="J18" s="11"/>
      <c r="K18" s="26"/>
      <c r="L18" s="251"/>
    </row>
    <row r="19" spans="1:18" s="1" customFormat="1" ht="30" customHeight="1" x14ac:dyDescent="0.3">
      <c r="A19" s="217" t="s">
        <v>63</v>
      </c>
      <c r="B19" s="88"/>
      <c r="C19" s="88"/>
      <c r="D19" s="88"/>
      <c r="E19" s="88"/>
      <c r="F19" s="218"/>
      <c r="G19" s="33"/>
      <c r="H19" s="33"/>
      <c r="I19" s="11"/>
      <c r="J19" s="11"/>
      <c r="K19" s="26"/>
      <c r="L19" s="251"/>
    </row>
    <row r="20" spans="1:18" ht="20.100000000000001" customHeight="1" thickBot="1" x14ac:dyDescent="0.35">
      <c r="K20" s="140"/>
      <c r="L20" s="140"/>
    </row>
    <row r="21" spans="1:18" ht="24" customHeight="1" x14ac:dyDescent="0.3">
      <c r="A21" s="423" t="s">
        <v>66</v>
      </c>
      <c r="B21" s="424"/>
      <c r="C21" s="424"/>
      <c r="D21" s="424"/>
      <c r="E21" s="424"/>
      <c r="F21" s="424"/>
      <c r="G21" s="424"/>
      <c r="H21" s="424"/>
      <c r="I21" s="424"/>
      <c r="J21" s="139"/>
      <c r="K21" s="138"/>
      <c r="L21" s="8"/>
      <c r="R21" s="133"/>
    </row>
    <row r="22" spans="1:18" ht="66" customHeight="1" x14ac:dyDescent="0.3">
      <c r="A22" s="431" t="s">
        <v>38</v>
      </c>
      <c r="B22" s="432"/>
      <c r="C22" s="137"/>
      <c r="D22" s="137"/>
      <c r="E22" s="137"/>
      <c r="F22" s="137"/>
      <c r="G22" s="137"/>
      <c r="H22" s="137"/>
      <c r="I22" s="137"/>
      <c r="J22" s="136"/>
      <c r="K22" s="135"/>
      <c r="L22" s="8"/>
      <c r="R22" s="133"/>
    </row>
    <row r="23" spans="1:18" ht="23.25" customHeight="1" x14ac:dyDescent="0.3">
      <c r="A23" s="427" t="s">
        <v>55</v>
      </c>
      <c r="B23" s="428"/>
      <c r="C23" s="260"/>
      <c r="D23" s="425" t="s">
        <v>48</v>
      </c>
      <c r="E23" s="426"/>
      <c r="F23" s="261"/>
      <c r="G23" s="220" t="s">
        <v>65</v>
      </c>
      <c r="H23" s="221">
        <f>IFERROR(IF(ROUND(C23/F23,3)&gt;10,10,ROUND(C23/F23,3)),10)</f>
        <v>10</v>
      </c>
      <c r="I23" s="222" t="s">
        <v>56</v>
      </c>
      <c r="J23" s="220" t="s">
        <v>65</v>
      </c>
      <c r="K23" s="223">
        <f>10-H23</f>
        <v>0</v>
      </c>
      <c r="N23" s="134"/>
      <c r="R23" s="133"/>
    </row>
    <row r="24" spans="1:18" ht="20.100000000000001" customHeight="1" thickBot="1" x14ac:dyDescent="0.35">
      <c r="A24" s="429" t="s">
        <v>14</v>
      </c>
      <c r="B24" s="430"/>
      <c r="C24" s="430"/>
      <c r="D24" s="224"/>
      <c r="E24" s="224"/>
      <c r="F24" s="224"/>
      <c r="G24" s="224"/>
      <c r="H24" s="224"/>
      <c r="I24" s="224"/>
      <c r="J24" s="225"/>
      <c r="K24" s="268"/>
      <c r="R24" s="133"/>
    </row>
    <row r="25" spans="1:18" ht="16.350000000000001" customHeight="1" thickBot="1" x14ac:dyDescent="0.35">
      <c r="A25" s="420" t="s">
        <v>57</v>
      </c>
      <c r="B25" s="421"/>
      <c r="C25" s="421"/>
      <c r="D25" s="421"/>
      <c r="E25" s="421"/>
      <c r="F25" s="421"/>
      <c r="G25" s="421"/>
      <c r="H25" s="421"/>
      <c r="I25" s="421"/>
      <c r="J25" s="421"/>
      <c r="K25" s="422"/>
      <c r="L25" s="9">
        <f>IFERROR(K23-K24,0)</f>
        <v>0</v>
      </c>
      <c r="M25" s="131"/>
      <c r="N25" s="8"/>
      <c r="R25" s="130"/>
    </row>
    <row r="26" spans="1:18" ht="9.75" customHeight="1" x14ac:dyDescent="0.3">
      <c r="A26" s="132"/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8"/>
      <c r="M26" s="131"/>
      <c r="N26" s="8"/>
      <c r="R26" s="130"/>
    </row>
    <row r="27" spans="1:18" ht="17.25" customHeight="1" x14ac:dyDescent="0.3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129" t="s">
        <v>15</v>
      </c>
      <c r="L27" s="128">
        <f>SUM(L15:L25)</f>
        <v>0</v>
      </c>
    </row>
    <row r="28" spans="1:18" ht="18.75" customHeight="1" x14ac:dyDescent="0.3">
      <c r="L28" s="127" t="s">
        <v>160</v>
      </c>
    </row>
    <row r="29" spans="1:18" ht="12" customHeight="1" thickBot="1" x14ac:dyDescent="0.35">
      <c r="F29" s="126"/>
      <c r="I29" s="115"/>
      <c r="J29" s="125"/>
    </row>
    <row r="30" spans="1:18" ht="21.75" customHeight="1" thickBot="1" x14ac:dyDescent="0.35">
      <c r="H30" s="124"/>
      <c r="I30" s="123" t="s">
        <v>54</v>
      </c>
      <c r="J30" s="122"/>
      <c r="K30" s="121"/>
      <c r="L30" s="120">
        <f>ROUND(SUM(L27)/4,3)</f>
        <v>0</v>
      </c>
    </row>
    <row r="31" spans="1:18" ht="18" customHeight="1" x14ac:dyDescent="0.3">
      <c r="F31" s="118"/>
      <c r="H31" s="117"/>
      <c r="I31" s="117"/>
      <c r="J31" s="116"/>
      <c r="K31" s="115"/>
      <c r="L31" s="114"/>
    </row>
    <row r="32" spans="1:18" ht="7.5" customHeight="1" x14ac:dyDescent="0.3">
      <c r="F32" s="118"/>
      <c r="H32" s="117"/>
      <c r="I32" s="117"/>
      <c r="J32" s="116"/>
      <c r="K32" s="115"/>
      <c r="L32" s="114"/>
    </row>
    <row r="33" spans="1:12" ht="18" customHeight="1" x14ac:dyDescent="0.3">
      <c r="F33" s="118"/>
      <c r="H33" s="117"/>
      <c r="I33" s="117"/>
      <c r="J33" s="116"/>
      <c r="K33" s="115"/>
      <c r="L33" s="114"/>
    </row>
    <row r="34" spans="1:12" s="5" customFormat="1" ht="12.75" customHeight="1" x14ac:dyDescent="0.3">
      <c r="A34" s="7" t="s">
        <v>18</v>
      </c>
      <c r="B34" s="119"/>
      <c r="C34" s="58"/>
      <c r="D34" s="58"/>
      <c r="E34" s="58"/>
      <c r="F34" s="7"/>
      <c r="H34" s="7" t="s">
        <v>30</v>
      </c>
      <c r="I34" s="7"/>
      <c r="J34" s="7"/>
      <c r="K34" s="103"/>
      <c r="L34" s="7"/>
    </row>
    <row r="35" spans="1:12" ht="18" customHeight="1" x14ac:dyDescent="0.3">
      <c r="F35" s="118"/>
      <c r="H35" s="117"/>
      <c r="I35" s="117"/>
      <c r="J35" s="116"/>
      <c r="K35" s="115"/>
      <c r="L35" s="114"/>
    </row>
  </sheetData>
  <mergeCells count="13">
    <mergeCell ref="A25:K25"/>
    <mergeCell ref="A16:F16"/>
    <mergeCell ref="A21:I21"/>
    <mergeCell ref="A22:B22"/>
    <mergeCell ref="A23:B23"/>
    <mergeCell ref="D23:E23"/>
    <mergeCell ref="A24:C24"/>
    <mergeCell ref="A15:F15"/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&amp;R2022-01-01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Blad10">
    <pageSetUpPr fitToPage="1"/>
  </sheetPr>
  <dimension ref="A1:L32"/>
  <sheetViews>
    <sheetView showZeros="0" view="pageLayout" zoomScaleNormal="100" workbookViewId="0">
      <selection activeCell="B14" sqref="B14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6.86328125" style="5" customWidth="1"/>
    <col min="6" max="6" width="7.265625" style="5" customWidth="1"/>
    <col min="7" max="7" width="9" style="5" customWidth="1"/>
    <col min="8" max="8" width="7" style="5" customWidth="1"/>
    <col min="9" max="9" width="11.86328125" style="5" customWidth="1"/>
    <col min="10" max="10" width="5.86328125" style="5" customWidth="1"/>
    <col min="11" max="11" width="7.265625" style="5" customWidth="1"/>
    <col min="12" max="12" width="9.73046875" style="5" customWidth="1"/>
    <col min="13" max="13" width="9.1328125" style="5" customWidth="1"/>
    <col min="14" max="242" width="9.1328125" style="5"/>
    <col min="243" max="243" width="5.73046875" style="5" customWidth="1"/>
    <col min="244" max="245" width="9.1328125" style="5"/>
    <col min="246" max="246" width="2.73046875" style="5" customWidth="1"/>
    <col min="247" max="249" width="7.265625" style="5" customWidth="1"/>
    <col min="250" max="250" width="7" style="5" customWidth="1"/>
    <col min="251" max="253" width="7.265625" style="5" customWidth="1"/>
    <col min="254" max="254" width="10.59765625" style="5" customWidth="1"/>
    <col min="255" max="255" width="7.265625" style="5" customWidth="1"/>
    <col min="256" max="498" width="9.1328125" style="5"/>
    <col min="499" max="499" width="5.73046875" style="5" customWidth="1"/>
    <col min="500" max="501" width="9.1328125" style="5"/>
    <col min="502" max="502" width="2.73046875" style="5" customWidth="1"/>
    <col min="503" max="505" width="7.265625" style="5" customWidth="1"/>
    <col min="506" max="506" width="7" style="5" customWidth="1"/>
    <col min="507" max="509" width="7.265625" style="5" customWidth="1"/>
    <col min="510" max="510" width="10.59765625" style="5" customWidth="1"/>
    <col min="511" max="511" width="7.265625" style="5" customWidth="1"/>
    <col min="512" max="754" width="9.1328125" style="5"/>
    <col min="755" max="755" width="5.73046875" style="5" customWidth="1"/>
    <col min="756" max="757" width="9.1328125" style="5"/>
    <col min="758" max="758" width="2.73046875" style="5" customWidth="1"/>
    <col min="759" max="761" width="7.265625" style="5" customWidth="1"/>
    <col min="762" max="762" width="7" style="5" customWidth="1"/>
    <col min="763" max="765" width="7.265625" style="5" customWidth="1"/>
    <col min="766" max="766" width="10.59765625" style="5" customWidth="1"/>
    <col min="767" max="767" width="7.265625" style="5" customWidth="1"/>
    <col min="768" max="1010" width="9.1328125" style="5"/>
    <col min="1011" max="1011" width="5.73046875" style="5" customWidth="1"/>
    <col min="1012" max="1013" width="9.1328125" style="5"/>
    <col min="1014" max="1014" width="2.73046875" style="5" customWidth="1"/>
    <col min="1015" max="1017" width="7.265625" style="5" customWidth="1"/>
    <col min="1018" max="1018" width="7" style="5" customWidth="1"/>
    <col min="1019" max="1021" width="7.265625" style="5" customWidth="1"/>
    <col min="1022" max="1022" width="10.59765625" style="5" customWidth="1"/>
    <col min="1023" max="1023" width="7.265625" style="5" customWidth="1"/>
    <col min="1024" max="1266" width="9.1328125" style="5"/>
    <col min="1267" max="1267" width="5.73046875" style="5" customWidth="1"/>
    <col min="1268" max="1269" width="9.1328125" style="5"/>
    <col min="1270" max="1270" width="2.73046875" style="5" customWidth="1"/>
    <col min="1271" max="1273" width="7.265625" style="5" customWidth="1"/>
    <col min="1274" max="1274" width="7" style="5" customWidth="1"/>
    <col min="1275" max="1277" width="7.265625" style="5" customWidth="1"/>
    <col min="1278" max="1278" width="10.59765625" style="5" customWidth="1"/>
    <col min="1279" max="1279" width="7.265625" style="5" customWidth="1"/>
    <col min="1280" max="1522" width="9.1328125" style="5"/>
    <col min="1523" max="1523" width="5.73046875" style="5" customWidth="1"/>
    <col min="1524" max="1525" width="9.1328125" style="5"/>
    <col min="1526" max="1526" width="2.73046875" style="5" customWidth="1"/>
    <col min="1527" max="1529" width="7.265625" style="5" customWidth="1"/>
    <col min="1530" max="1530" width="7" style="5" customWidth="1"/>
    <col min="1531" max="1533" width="7.265625" style="5" customWidth="1"/>
    <col min="1534" max="1534" width="10.59765625" style="5" customWidth="1"/>
    <col min="1535" max="1535" width="7.265625" style="5" customWidth="1"/>
    <col min="1536" max="1778" width="9.1328125" style="5"/>
    <col min="1779" max="1779" width="5.73046875" style="5" customWidth="1"/>
    <col min="1780" max="1781" width="9.1328125" style="5"/>
    <col min="1782" max="1782" width="2.73046875" style="5" customWidth="1"/>
    <col min="1783" max="1785" width="7.265625" style="5" customWidth="1"/>
    <col min="1786" max="1786" width="7" style="5" customWidth="1"/>
    <col min="1787" max="1789" width="7.265625" style="5" customWidth="1"/>
    <col min="1790" max="1790" width="10.59765625" style="5" customWidth="1"/>
    <col min="1791" max="1791" width="7.265625" style="5" customWidth="1"/>
    <col min="1792" max="2034" width="9.1328125" style="5"/>
    <col min="2035" max="2035" width="5.73046875" style="5" customWidth="1"/>
    <col min="2036" max="2037" width="9.1328125" style="5"/>
    <col min="2038" max="2038" width="2.73046875" style="5" customWidth="1"/>
    <col min="2039" max="2041" width="7.265625" style="5" customWidth="1"/>
    <col min="2042" max="2042" width="7" style="5" customWidth="1"/>
    <col min="2043" max="2045" width="7.265625" style="5" customWidth="1"/>
    <col min="2046" max="2046" width="10.59765625" style="5" customWidth="1"/>
    <col min="2047" max="2047" width="7.265625" style="5" customWidth="1"/>
    <col min="2048" max="2290" width="9.1328125" style="5"/>
    <col min="2291" max="2291" width="5.73046875" style="5" customWidth="1"/>
    <col min="2292" max="2293" width="9.1328125" style="5"/>
    <col min="2294" max="2294" width="2.73046875" style="5" customWidth="1"/>
    <col min="2295" max="2297" width="7.265625" style="5" customWidth="1"/>
    <col min="2298" max="2298" width="7" style="5" customWidth="1"/>
    <col min="2299" max="2301" width="7.265625" style="5" customWidth="1"/>
    <col min="2302" max="2302" width="10.59765625" style="5" customWidth="1"/>
    <col min="2303" max="2303" width="7.265625" style="5" customWidth="1"/>
    <col min="2304" max="2546" width="9.1328125" style="5"/>
    <col min="2547" max="2547" width="5.73046875" style="5" customWidth="1"/>
    <col min="2548" max="2549" width="9.1328125" style="5"/>
    <col min="2550" max="2550" width="2.73046875" style="5" customWidth="1"/>
    <col min="2551" max="2553" width="7.265625" style="5" customWidth="1"/>
    <col min="2554" max="2554" width="7" style="5" customWidth="1"/>
    <col min="2555" max="2557" width="7.265625" style="5" customWidth="1"/>
    <col min="2558" max="2558" width="10.59765625" style="5" customWidth="1"/>
    <col min="2559" max="2559" width="7.265625" style="5" customWidth="1"/>
    <col min="2560" max="2802" width="9.1328125" style="5"/>
    <col min="2803" max="2803" width="5.73046875" style="5" customWidth="1"/>
    <col min="2804" max="2805" width="9.1328125" style="5"/>
    <col min="2806" max="2806" width="2.73046875" style="5" customWidth="1"/>
    <col min="2807" max="2809" width="7.265625" style="5" customWidth="1"/>
    <col min="2810" max="2810" width="7" style="5" customWidth="1"/>
    <col min="2811" max="2813" width="7.265625" style="5" customWidth="1"/>
    <col min="2814" max="2814" width="10.59765625" style="5" customWidth="1"/>
    <col min="2815" max="2815" width="7.265625" style="5" customWidth="1"/>
    <col min="2816" max="3058" width="9.1328125" style="5"/>
    <col min="3059" max="3059" width="5.73046875" style="5" customWidth="1"/>
    <col min="3060" max="3061" width="9.1328125" style="5"/>
    <col min="3062" max="3062" width="2.73046875" style="5" customWidth="1"/>
    <col min="3063" max="3065" width="7.265625" style="5" customWidth="1"/>
    <col min="3066" max="3066" width="7" style="5" customWidth="1"/>
    <col min="3067" max="3069" width="7.265625" style="5" customWidth="1"/>
    <col min="3070" max="3070" width="10.59765625" style="5" customWidth="1"/>
    <col min="3071" max="3071" width="7.265625" style="5" customWidth="1"/>
    <col min="3072" max="3314" width="9.1328125" style="5"/>
    <col min="3315" max="3315" width="5.73046875" style="5" customWidth="1"/>
    <col min="3316" max="3317" width="9.1328125" style="5"/>
    <col min="3318" max="3318" width="2.73046875" style="5" customWidth="1"/>
    <col min="3319" max="3321" width="7.265625" style="5" customWidth="1"/>
    <col min="3322" max="3322" width="7" style="5" customWidth="1"/>
    <col min="3323" max="3325" width="7.265625" style="5" customWidth="1"/>
    <col min="3326" max="3326" width="10.59765625" style="5" customWidth="1"/>
    <col min="3327" max="3327" width="7.265625" style="5" customWidth="1"/>
    <col min="3328" max="3570" width="9.1328125" style="5"/>
    <col min="3571" max="3571" width="5.73046875" style="5" customWidth="1"/>
    <col min="3572" max="3573" width="9.1328125" style="5"/>
    <col min="3574" max="3574" width="2.73046875" style="5" customWidth="1"/>
    <col min="3575" max="3577" width="7.265625" style="5" customWidth="1"/>
    <col min="3578" max="3578" width="7" style="5" customWidth="1"/>
    <col min="3579" max="3581" width="7.265625" style="5" customWidth="1"/>
    <col min="3582" max="3582" width="10.59765625" style="5" customWidth="1"/>
    <col min="3583" max="3583" width="7.265625" style="5" customWidth="1"/>
    <col min="3584" max="3826" width="9.1328125" style="5"/>
    <col min="3827" max="3827" width="5.73046875" style="5" customWidth="1"/>
    <col min="3828" max="3829" width="9.1328125" style="5"/>
    <col min="3830" max="3830" width="2.73046875" style="5" customWidth="1"/>
    <col min="3831" max="3833" width="7.265625" style="5" customWidth="1"/>
    <col min="3834" max="3834" width="7" style="5" customWidth="1"/>
    <col min="3835" max="3837" width="7.265625" style="5" customWidth="1"/>
    <col min="3838" max="3838" width="10.59765625" style="5" customWidth="1"/>
    <col min="3839" max="3839" width="7.265625" style="5" customWidth="1"/>
    <col min="3840" max="4082" width="9.1328125" style="5"/>
    <col min="4083" max="4083" width="5.73046875" style="5" customWidth="1"/>
    <col min="4084" max="4085" width="9.1328125" style="5"/>
    <col min="4086" max="4086" width="2.73046875" style="5" customWidth="1"/>
    <col min="4087" max="4089" width="7.265625" style="5" customWidth="1"/>
    <col min="4090" max="4090" width="7" style="5" customWidth="1"/>
    <col min="4091" max="4093" width="7.265625" style="5" customWidth="1"/>
    <col min="4094" max="4094" width="10.59765625" style="5" customWidth="1"/>
    <col min="4095" max="4095" width="7.265625" style="5" customWidth="1"/>
    <col min="4096" max="4338" width="9.1328125" style="5"/>
    <col min="4339" max="4339" width="5.73046875" style="5" customWidth="1"/>
    <col min="4340" max="4341" width="9.1328125" style="5"/>
    <col min="4342" max="4342" width="2.73046875" style="5" customWidth="1"/>
    <col min="4343" max="4345" width="7.265625" style="5" customWidth="1"/>
    <col min="4346" max="4346" width="7" style="5" customWidth="1"/>
    <col min="4347" max="4349" width="7.265625" style="5" customWidth="1"/>
    <col min="4350" max="4350" width="10.59765625" style="5" customWidth="1"/>
    <col min="4351" max="4351" width="7.265625" style="5" customWidth="1"/>
    <col min="4352" max="4594" width="9.1328125" style="5"/>
    <col min="4595" max="4595" width="5.73046875" style="5" customWidth="1"/>
    <col min="4596" max="4597" width="9.1328125" style="5"/>
    <col min="4598" max="4598" width="2.73046875" style="5" customWidth="1"/>
    <col min="4599" max="4601" width="7.265625" style="5" customWidth="1"/>
    <col min="4602" max="4602" width="7" style="5" customWidth="1"/>
    <col min="4603" max="4605" width="7.265625" style="5" customWidth="1"/>
    <col min="4606" max="4606" width="10.59765625" style="5" customWidth="1"/>
    <col min="4607" max="4607" width="7.265625" style="5" customWidth="1"/>
    <col min="4608" max="4850" width="9.1328125" style="5"/>
    <col min="4851" max="4851" width="5.73046875" style="5" customWidth="1"/>
    <col min="4852" max="4853" width="9.1328125" style="5"/>
    <col min="4854" max="4854" width="2.73046875" style="5" customWidth="1"/>
    <col min="4855" max="4857" width="7.265625" style="5" customWidth="1"/>
    <col min="4858" max="4858" width="7" style="5" customWidth="1"/>
    <col min="4859" max="4861" width="7.265625" style="5" customWidth="1"/>
    <col min="4862" max="4862" width="10.59765625" style="5" customWidth="1"/>
    <col min="4863" max="4863" width="7.265625" style="5" customWidth="1"/>
    <col min="4864" max="5106" width="9.1328125" style="5"/>
    <col min="5107" max="5107" width="5.73046875" style="5" customWidth="1"/>
    <col min="5108" max="5109" width="9.1328125" style="5"/>
    <col min="5110" max="5110" width="2.73046875" style="5" customWidth="1"/>
    <col min="5111" max="5113" width="7.265625" style="5" customWidth="1"/>
    <col min="5114" max="5114" width="7" style="5" customWidth="1"/>
    <col min="5115" max="5117" width="7.265625" style="5" customWidth="1"/>
    <col min="5118" max="5118" width="10.59765625" style="5" customWidth="1"/>
    <col min="5119" max="5119" width="7.265625" style="5" customWidth="1"/>
    <col min="5120" max="5362" width="9.1328125" style="5"/>
    <col min="5363" max="5363" width="5.73046875" style="5" customWidth="1"/>
    <col min="5364" max="5365" width="9.1328125" style="5"/>
    <col min="5366" max="5366" width="2.73046875" style="5" customWidth="1"/>
    <col min="5367" max="5369" width="7.265625" style="5" customWidth="1"/>
    <col min="5370" max="5370" width="7" style="5" customWidth="1"/>
    <col min="5371" max="5373" width="7.265625" style="5" customWidth="1"/>
    <col min="5374" max="5374" width="10.59765625" style="5" customWidth="1"/>
    <col min="5375" max="5375" width="7.265625" style="5" customWidth="1"/>
    <col min="5376" max="5618" width="9.1328125" style="5"/>
    <col min="5619" max="5619" width="5.73046875" style="5" customWidth="1"/>
    <col min="5620" max="5621" width="9.1328125" style="5"/>
    <col min="5622" max="5622" width="2.73046875" style="5" customWidth="1"/>
    <col min="5623" max="5625" width="7.265625" style="5" customWidth="1"/>
    <col min="5626" max="5626" width="7" style="5" customWidth="1"/>
    <col min="5627" max="5629" width="7.265625" style="5" customWidth="1"/>
    <col min="5630" max="5630" width="10.59765625" style="5" customWidth="1"/>
    <col min="5631" max="5631" width="7.265625" style="5" customWidth="1"/>
    <col min="5632" max="5874" width="9.1328125" style="5"/>
    <col min="5875" max="5875" width="5.73046875" style="5" customWidth="1"/>
    <col min="5876" max="5877" width="9.1328125" style="5"/>
    <col min="5878" max="5878" width="2.73046875" style="5" customWidth="1"/>
    <col min="5879" max="5881" width="7.265625" style="5" customWidth="1"/>
    <col min="5882" max="5882" width="7" style="5" customWidth="1"/>
    <col min="5883" max="5885" width="7.265625" style="5" customWidth="1"/>
    <col min="5886" max="5886" width="10.59765625" style="5" customWidth="1"/>
    <col min="5887" max="5887" width="7.265625" style="5" customWidth="1"/>
    <col min="5888" max="6130" width="9.1328125" style="5"/>
    <col min="6131" max="6131" width="5.73046875" style="5" customWidth="1"/>
    <col min="6132" max="6133" width="9.1328125" style="5"/>
    <col min="6134" max="6134" width="2.73046875" style="5" customWidth="1"/>
    <col min="6135" max="6137" width="7.265625" style="5" customWidth="1"/>
    <col min="6138" max="6138" width="7" style="5" customWidth="1"/>
    <col min="6139" max="6141" width="7.265625" style="5" customWidth="1"/>
    <col min="6142" max="6142" width="10.59765625" style="5" customWidth="1"/>
    <col min="6143" max="6143" width="7.265625" style="5" customWidth="1"/>
    <col min="6144" max="6386" width="9.1328125" style="5"/>
    <col min="6387" max="6387" width="5.73046875" style="5" customWidth="1"/>
    <col min="6388" max="6389" width="9.1328125" style="5"/>
    <col min="6390" max="6390" width="2.73046875" style="5" customWidth="1"/>
    <col min="6391" max="6393" width="7.265625" style="5" customWidth="1"/>
    <col min="6394" max="6394" width="7" style="5" customWidth="1"/>
    <col min="6395" max="6397" width="7.265625" style="5" customWidth="1"/>
    <col min="6398" max="6398" width="10.59765625" style="5" customWidth="1"/>
    <col min="6399" max="6399" width="7.265625" style="5" customWidth="1"/>
    <col min="6400" max="6642" width="9.1328125" style="5"/>
    <col min="6643" max="6643" width="5.73046875" style="5" customWidth="1"/>
    <col min="6644" max="6645" width="9.1328125" style="5"/>
    <col min="6646" max="6646" width="2.73046875" style="5" customWidth="1"/>
    <col min="6647" max="6649" width="7.265625" style="5" customWidth="1"/>
    <col min="6650" max="6650" width="7" style="5" customWidth="1"/>
    <col min="6651" max="6653" width="7.265625" style="5" customWidth="1"/>
    <col min="6654" max="6654" width="10.59765625" style="5" customWidth="1"/>
    <col min="6655" max="6655" width="7.265625" style="5" customWidth="1"/>
    <col min="6656" max="6898" width="9.1328125" style="5"/>
    <col min="6899" max="6899" width="5.73046875" style="5" customWidth="1"/>
    <col min="6900" max="6901" width="9.1328125" style="5"/>
    <col min="6902" max="6902" width="2.73046875" style="5" customWidth="1"/>
    <col min="6903" max="6905" width="7.265625" style="5" customWidth="1"/>
    <col min="6906" max="6906" width="7" style="5" customWidth="1"/>
    <col min="6907" max="6909" width="7.265625" style="5" customWidth="1"/>
    <col min="6910" max="6910" width="10.59765625" style="5" customWidth="1"/>
    <col min="6911" max="6911" width="7.265625" style="5" customWidth="1"/>
    <col min="6912" max="7154" width="9.1328125" style="5"/>
    <col min="7155" max="7155" width="5.73046875" style="5" customWidth="1"/>
    <col min="7156" max="7157" width="9.1328125" style="5"/>
    <col min="7158" max="7158" width="2.73046875" style="5" customWidth="1"/>
    <col min="7159" max="7161" width="7.265625" style="5" customWidth="1"/>
    <col min="7162" max="7162" width="7" style="5" customWidth="1"/>
    <col min="7163" max="7165" width="7.265625" style="5" customWidth="1"/>
    <col min="7166" max="7166" width="10.59765625" style="5" customWidth="1"/>
    <col min="7167" max="7167" width="7.265625" style="5" customWidth="1"/>
    <col min="7168" max="7410" width="9.1328125" style="5"/>
    <col min="7411" max="7411" width="5.73046875" style="5" customWidth="1"/>
    <col min="7412" max="7413" width="9.1328125" style="5"/>
    <col min="7414" max="7414" width="2.73046875" style="5" customWidth="1"/>
    <col min="7415" max="7417" width="7.265625" style="5" customWidth="1"/>
    <col min="7418" max="7418" width="7" style="5" customWidth="1"/>
    <col min="7419" max="7421" width="7.265625" style="5" customWidth="1"/>
    <col min="7422" max="7422" width="10.59765625" style="5" customWidth="1"/>
    <col min="7423" max="7423" width="7.265625" style="5" customWidth="1"/>
    <col min="7424" max="7666" width="9.1328125" style="5"/>
    <col min="7667" max="7667" width="5.73046875" style="5" customWidth="1"/>
    <col min="7668" max="7669" width="9.1328125" style="5"/>
    <col min="7670" max="7670" width="2.73046875" style="5" customWidth="1"/>
    <col min="7671" max="7673" width="7.265625" style="5" customWidth="1"/>
    <col min="7674" max="7674" width="7" style="5" customWidth="1"/>
    <col min="7675" max="7677" width="7.265625" style="5" customWidth="1"/>
    <col min="7678" max="7678" width="10.59765625" style="5" customWidth="1"/>
    <col min="7679" max="7679" width="7.265625" style="5" customWidth="1"/>
    <col min="7680" max="7922" width="9.1328125" style="5"/>
    <col min="7923" max="7923" width="5.73046875" style="5" customWidth="1"/>
    <col min="7924" max="7925" width="9.1328125" style="5"/>
    <col min="7926" max="7926" width="2.73046875" style="5" customWidth="1"/>
    <col min="7927" max="7929" width="7.265625" style="5" customWidth="1"/>
    <col min="7930" max="7930" width="7" style="5" customWidth="1"/>
    <col min="7931" max="7933" width="7.265625" style="5" customWidth="1"/>
    <col min="7934" max="7934" width="10.59765625" style="5" customWidth="1"/>
    <col min="7935" max="7935" width="7.265625" style="5" customWidth="1"/>
    <col min="7936" max="8178" width="9.1328125" style="5"/>
    <col min="8179" max="8179" width="5.73046875" style="5" customWidth="1"/>
    <col min="8180" max="8181" width="9.1328125" style="5"/>
    <col min="8182" max="8182" width="2.73046875" style="5" customWidth="1"/>
    <col min="8183" max="8185" width="7.265625" style="5" customWidth="1"/>
    <col min="8186" max="8186" width="7" style="5" customWidth="1"/>
    <col min="8187" max="8189" width="7.265625" style="5" customWidth="1"/>
    <col min="8190" max="8190" width="10.59765625" style="5" customWidth="1"/>
    <col min="8191" max="8191" width="7.265625" style="5" customWidth="1"/>
    <col min="8192" max="8434" width="9.1328125" style="5"/>
    <col min="8435" max="8435" width="5.73046875" style="5" customWidth="1"/>
    <col min="8436" max="8437" width="9.1328125" style="5"/>
    <col min="8438" max="8438" width="2.73046875" style="5" customWidth="1"/>
    <col min="8439" max="8441" width="7.265625" style="5" customWidth="1"/>
    <col min="8442" max="8442" width="7" style="5" customWidth="1"/>
    <col min="8443" max="8445" width="7.265625" style="5" customWidth="1"/>
    <col min="8446" max="8446" width="10.59765625" style="5" customWidth="1"/>
    <col min="8447" max="8447" width="7.265625" style="5" customWidth="1"/>
    <col min="8448" max="8690" width="9.1328125" style="5"/>
    <col min="8691" max="8691" width="5.73046875" style="5" customWidth="1"/>
    <col min="8692" max="8693" width="9.1328125" style="5"/>
    <col min="8694" max="8694" width="2.73046875" style="5" customWidth="1"/>
    <col min="8695" max="8697" width="7.265625" style="5" customWidth="1"/>
    <col min="8698" max="8698" width="7" style="5" customWidth="1"/>
    <col min="8699" max="8701" width="7.265625" style="5" customWidth="1"/>
    <col min="8702" max="8702" width="10.59765625" style="5" customWidth="1"/>
    <col min="8703" max="8703" width="7.265625" style="5" customWidth="1"/>
    <col min="8704" max="8946" width="9.1328125" style="5"/>
    <col min="8947" max="8947" width="5.73046875" style="5" customWidth="1"/>
    <col min="8948" max="8949" width="9.1328125" style="5"/>
    <col min="8950" max="8950" width="2.73046875" style="5" customWidth="1"/>
    <col min="8951" max="8953" width="7.265625" style="5" customWidth="1"/>
    <col min="8954" max="8954" width="7" style="5" customWidth="1"/>
    <col min="8955" max="8957" width="7.265625" style="5" customWidth="1"/>
    <col min="8958" max="8958" width="10.59765625" style="5" customWidth="1"/>
    <col min="8959" max="8959" width="7.265625" style="5" customWidth="1"/>
    <col min="8960" max="9202" width="9.1328125" style="5"/>
    <col min="9203" max="9203" width="5.73046875" style="5" customWidth="1"/>
    <col min="9204" max="9205" width="9.1328125" style="5"/>
    <col min="9206" max="9206" width="2.73046875" style="5" customWidth="1"/>
    <col min="9207" max="9209" width="7.265625" style="5" customWidth="1"/>
    <col min="9210" max="9210" width="7" style="5" customWidth="1"/>
    <col min="9211" max="9213" width="7.265625" style="5" customWidth="1"/>
    <col min="9214" max="9214" width="10.59765625" style="5" customWidth="1"/>
    <col min="9215" max="9215" width="7.265625" style="5" customWidth="1"/>
    <col min="9216" max="9458" width="9.1328125" style="5"/>
    <col min="9459" max="9459" width="5.73046875" style="5" customWidth="1"/>
    <col min="9460" max="9461" width="9.1328125" style="5"/>
    <col min="9462" max="9462" width="2.73046875" style="5" customWidth="1"/>
    <col min="9463" max="9465" width="7.265625" style="5" customWidth="1"/>
    <col min="9466" max="9466" width="7" style="5" customWidth="1"/>
    <col min="9467" max="9469" width="7.265625" style="5" customWidth="1"/>
    <col min="9470" max="9470" width="10.59765625" style="5" customWidth="1"/>
    <col min="9471" max="9471" width="7.265625" style="5" customWidth="1"/>
    <col min="9472" max="9714" width="9.1328125" style="5"/>
    <col min="9715" max="9715" width="5.73046875" style="5" customWidth="1"/>
    <col min="9716" max="9717" width="9.1328125" style="5"/>
    <col min="9718" max="9718" width="2.73046875" style="5" customWidth="1"/>
    <col min="9719" max="9721" width="7.265625" style="5" customWidth="1"/>
    <col min="9722" max="9722" width="7" style="5" customWidth="1"/>
    <col min="9723" max="9725" width="7.265625" style="5" customWidth="1"/>
    <col min="9726" max="9726" width="10.59765625" style="5" customWidth="1"/>
    <col min="9727" max="9727" width="7.265625" style="5" customWidth="1"/>
    <col min="9728" max="9970" width="9.1328125" style="5"/>
    <col min="9971" max="9971" width="5.73046875" style="5" customWidth="1"/>
    <col min="9972" max="9973" width="9.1328125" style="5"/>
    <col min="9974" max="9974" width="2.73046875" style="5" customWidth="1"/>
    <col min="9975" max="9977" width="7.265625" style="5" customWidth="1"/>
    <col min="9978" max="9978" width="7" style="5" customWidth="1"/>
    <col min="9979" max="9981" width="7.265625" style="5" customWidth="1"/>
    <col min="9982" max="9982" width="10.59765625" style="5" customWidth="1"/>
    <col min="9983" max="9983" width="7.265625" style="5" customWidth="1"/>
    <col min="9984" max="10226" width="9.1328125" style="5"/>
    <col min="10227" max="10227" width="5.73046875" style="5" customWidth="1"/>
    <col min="10228" max="10229" width="9.1328125" style="5"/>
    <col min="10230" max="10230" width="2.73046875" style="5" customWidth="1"/>
    <col min="10231" max="10233" width="7.265625" style="5" customWidth="1"/>
    <col min="10234" max="10234" width="7" style="5" customWidth="1"/>
    <col min="10235" max="10237" width="7.265625" style="5" customWidth="1"/>
    <col min="10238" max="10238" width="10.59765625" style="5" customWidth="1"/>
    <col min="10239" max="10239" width="7.265625" style="5" customWidth="1"/>
    <col min="10240" max="10482" width="9.1328125" style="5"/>
    <col min="10483" max="10483" width="5.73046875" style="5" customWidth="1"/>
    <col min="10484" max="10485" width="9.1328125" style="5"/>
    <col min="10486" max="10486" width="2.73046875" style="5" customWidth="1"/>
    <col min="10487" max="10489" width="7.265625" style="5" customWidth="1"/>
    <col min="10490" max="10490" width="7" style="5" customWidth="1"/>
    <col min="10491" max="10493" width="7.265625" style="5" customWidth="1"/>
    <col min="10494" max="10494" width="10.59765625" style="5" customWidth="1"/>
    <col min="10495" max="10495" width="7.265625" style="5" customWidth="1"/>
    <col min="10496" max="10738" width="9.1328125" style="5"/>
    <col min="10739" max="10739" width="5.73046875" style="5" customWidth="1"/>
    <col min="10740" max="10741" width="9.1328125" style="5"/>
    <col min="10742" max="10742" width="2.73046875" style="5" customWidth="1"/>
    <col min="10743" max="10745" width="7.265625" style="5" customWidth="1"/>
    <col min="10746" max="10746" width="7" style="5" customWidth="1"/>
    <col min="10747" max="10749" width="7.265625" style="5" customWidth="1"/>
    <col min="10750" max="10750" width="10.59765625" style="5" customWidth="1"/>
    <col min="10751" max="10751" width="7.265625" style="5" customWidth="1"/>
    <col min="10752" max="10994" width="9.1328125" style="5"/>
    <col min="10995" max="10995" width="5.73046875" style="5" customWidth="1"/>
    <col min="10996" max="10997" width="9.1328125" style="5"/>
    <col min="10998" max="10998" width="2.73046875" style="5" customWidth="1"/>
    <col min="10999" max="11001" width="7.265625" style="5" customWidth="1"/>
    <col min="11002" max="11002" width="7" style="5" customWidth="1"/>
    <col min="11003" max="11005" width="7.265625" style="5" customWidth="1"/>
    <col min="11006" max="11006" width="10.59765625" style="5" customWidth="1"/>
    <col min="11007" max="11007" width="7.265625" style="5" customWidth="1"/>
    <col min="11008" max="11250" width="9.1328125" style="5"/>
    <col min="11251" max="11251" width="5.73046875" style="5" customWidth="1"/>
    <col min="11252" max="11253" width="9.1328125" style="5"/>
    <col min="11254" max="11254" width="2.73046875" style="5" customWidth="1"/>
    <col min="11255" max="11257" width="7.265625" style="5" customWidth="1"/>
    <col min="11258" max="11258" width="7" style="5" customWidth="1"/>
    <col min="11259" max="11261" width="7.265625" style="5" customWidth="1"/>
    <col min="11262" max="11262" width="10.59765625" style="5" customWidth="1"/>
    <col min="11263" max="11263" width="7.265625" style="5" customWidth="1"/>
    <col min="11264" max="11506" width="9.1328125" style="5"/>
    <col min="11507" max="11507" width="5.73046875" style="5" customWidth="1"/>
    <col min="11508" max="11509" width="9.1328125" style="5"/>
    <col min="11510" max="11510" width="2.73046875" style="5" customWidth="1"/>
    <col min="11511" max="11513" width="7.265625" style="5" customWidth="1"/>
    <col min="11514" max="11514" width="7" style="5" customWidth="1"/>
    <col min="11515" max="11517" width="7.265625" style="5" customWidth="1"/>
    <col min="11518" max="11518" width="10.59765625" style="5" customWidth="1"/>
    <col min="11519" max="11519" width="7.265625" style="5" customWidth="1"/>
    <col min="11520" max="11762" width="9.1328125" style="5"/>
    <col min="11763" max="11763" width="5.73046875" style="5" customWidth="1"/>
    <col min="11764" max="11765" width="9.1328125" style="5"/>
    <col min="11766" max="11766" width="2.73046875" style="5" customWidth="1"/>
    <col min="11767" max="11769" width="7.265625" style="5" customWidth="1"/>
    <col min="11770" max="11770" width="7" style="5" customWidth="1"/>
    <col min="11771" max="11773" width="7.265625" style="5" customWidth="1"/>
    <col min="11774" max="11774" width="10.59765625" style="5" customWidth="1"/>
    <col min="11775" max="11775" width="7.265625" style="5" customWidth="1"/>
    <col min="11776" max="12018" width="9.1328125" style="5"/>
    <col min="12019" max="12019" width="5.73046875" style="5" customWidth="1"/>
    <col min="12020" max="12021" width="9.1328125" style="5"/>
    <col min="12022" max="12022" width="2.73046875" style="5" customWidth="1"/>
    <col min="12023" max="12025" width="7.265625" style="5" customWidth="1"/>
    <col min="12026" max="12026" width="7" style="5" customWidth="1"/>
    <col min="12027" max="12029" width="7.265625" style="5" customWidth="1"/>
    <col min="12030" max="12030" width="10.59765625" style="5" customWidth="1"/>
    <col min="12031" max="12031" width="7.265625" style="5" customWidth="1"/>
    <col min="12032" max="12274" width="9.1328125" style="5"/>
    <col min="12275" max="12275" width="5.73046875" style="5" customWidth="1"/>
    <col min="12276" max="12277" width="9.1328125" style="5"/>
    <col min="12278" max="12278" width="2.73046875" style="5" customWidth="1"/>
    <col min="12279" max="12281" width="7.265625" style="5" customWidth="1"/>
    <col min="12282" max="12282" width="7" style="5" customWidth="1"/>
    <col min="12283" max="12285" width="7.265625" style="5" customWidth="1"/>
    <col min="12286" max="12286" width="10.59765625" style="5" customWidth="1"/>
    <col min="12287" max="12287" width="7.265625" style="5" customWidth="1"/>
    <col min="12288" max="12530" width="9.1328125" style="5"/>
    <col min="12531" max="12531" width="5.73046875" style="5" customWidth="1"/>
    <col min="12532" max="12533" width="9.1328125" style="5"/>
    <col min="12534" max="12534" width="2.73046875" style="5" customWidth="1"/>
    <col min="12535" max="12537" width="7.265625" style="5" customWidth="1"/>
    <col min="12538" max="12538" width="7" style="5" customWidth="1"/>
    <col min="12539" max="12541" width="7.265625" style="5" customWidth="1"/>
    <col min="12542" max="12542" width="10.59765625" style="5" customWidth="1"/>
    <col min="12543" max="12543" width="7.265625" style="5" customWidth="1"/>
    <col min="12544" max="12786" width="9.1328125" style="5"/>
    <col min="12787" max="12787" width="5.73046875" style="5" customWidth="1"/>
    <col min="12788" max="12789" width="9.1328125" style="5"/>
    <col min="12790" max="12790" width="2.73046875" style="5" customWidth="1"/>
    <col min="12791" max="12793" width="7.265625" style="5" customWidth="1"/>
    <col min="12794" max="12794" width="7" style="5" customWidth="1"/>
    <col min="12795" max="12797" width="7.265625" style="5" customWidth="1"/>
    <col min="12798" max="12798" width="10.59765625" style="5" customWidth="1"/>
    <col min="12799" max="12799" width="7.265625" style="5" customWidth="1"/>
    <col min="12800" max="13042" width="9.1328125" style="5"/>
    <col min="13043" max="13043" width="5.73046875" style="5" customWidth="1"/>
    <col min="13044" max="13045" width="9.1328125" style="5"/>
    <col min="13046" max="13046" width="2.73046875" style="5" customWidth="1"/>
    <col min="13047" max="13049" width="7.265625" style="5" customWidth="1"/>
    <col min="13050" max="13050" width="7" style="5" customWidth="1"/>
    <col min="13051" max="13053" width="7.265625" style="5" customWidth="1"/>
    <col min="13054" max="13054" width="10.59765625" style="5" customWidth="1"/>
    <col min="13055" max="13055" width="7.265625" style="5" customWidth="1"/>
    <col min="13056" max="13298" width="9.1328125" style="5"/>
    <col min="13299" max="13299" width="5.73046875" style="5" customWidth="1"/>
    <col min="13300" max="13301" width="9.1328125" style="5"/>
    <col min="13302" max="13302" width="2.73046875" style="5" customWidth="1"/>
    <col min="13303" max="13305" width="7.265625" style="5" customWidth="1"/>
    <col min="13306" max="13306" width="7" style="5" customWidth="1"/>
    <col min="13307" max="13309" width="7.265625" style="5" customWidth="1"/>
    <col min="13310" max="13310" width="10.59765625" style="5" customWidth="1"/>
    <col min="13311" max="13311" width="7.265625" style="5" customWidth="1"/>
    <col min="13312" max="13554" width="9.1328125" style="5"/>
    <col min="13555" max="13555" width="5.73046875" style="5" customWidth="1"/>
    <col min="13556" max="13557" width="9.1328125" style="5"/>
    <col min="13558" max="13558" width="2.73046875" style="5" customWidth="1"/>
    <col min="13559" max="13561" width="7.265625" style="5" customWidth="1"/>
    <col min="13562" max="13562" width="7" style="5" customWidth="1"/>
    <col min="13563" max="13565" width="7.265625" style="5" customWidth="1"/>
    <col min="13566" max="13566" width="10.59765625" style="5" customWidth="1"/>
    <col min="13567" max="13567" width="7.265625" style="5" customWidth="1"/>
    <col min="13568" max="13810" width="9.1328125" style="5"/>
    <col min="13811" max="13811" width="5.73046875" style="5" customWidth="1"/>
    <col min="13812" max="13813" width="9.1328125" style="5"/>
    <col min="13814" max="13814" width="2.73046875" style="5" customWidth="1"/>
    <col min="13815" max="13817" width="7.265625" style="5" customWidth="1"/>
    <col min="13818" max="13818" width="7" style="5" customWidth="1"/>
    <col min="13819" max="13821" width="7.265625" style="5" customWidth="1"/>
    <col min="13822" max="13822" width="10.59765625" style="5" customWidth="1"/>
    <col min="13823" max="13823" width="7.265625" style="5" customWidth="1"/>
    <col min="13824" max="14066" width="9.1328125" style="5"/>
    <col min="14067" max="14067" width="5.73046875" style="5" customWidth="1"/>
    <col min="14068" max="14069" width="9.1328125" style="5"/>
    <col min="14070" max="14070" width="2.73046875" style="5" customWidth="1"/>
    <col min="14071" max="14073" width="7.265625" style="5" customWidth="1"/>
    <col min="14074" max="14074" width="7" style="5" customWidth="1"/>
    <col min="14075" max="14077" width="7.265625" style="5" customWidth="1"/>
    <col min="14078" max="14078" width="10.59765625" style="5" customWidth="1"/>
    <col min="14079" max="14079" width="7.265625" style="5" customWidth="1"/>
    <col min="14080" max="14322" width="9.1328125" style="5"/>
    <col min="14323" max="14323" width="5.73046875" style="5" customWidth="1"/>
    <col min="14324" max="14325" width="9.1328125" style="5"/>
    <col min="14326" max="14326" width="2.73046875" style="5" customWidth="1"/>
    <col min="14327" max="14329" width="7.265625" style="5" customWidth="1"/>
    <col min="14330" max="14330" width="7" style="5" customWidth="1"/>
    <col min="14331" max="14333" width="7.265625" style="5" customWidth="1"/>
    <col min="14334" max="14334" width="10.59765625" style="5" customWidth="1"/>
    <col min="14335" max="14335" width="7.265625" style="5" customWidth="1"/>
    <col min="14336" max="14578" width="9.1328125" style="5"/>
    <col min="14579" max="14579" width="5.73046875" style="5" customWidth="1"/>
    <col min="14580" max="14581" width="9.1328125" style="5"/>
    <col min="14582" max="14582" width="2.73046875" style="5" customWidth="1"/>
    <col min="14583" max="14585" width="7.265625" style="5" customWidth="1"/>
    <col min="14586" max="14586" width="7" style="5" customWidth="1"/>
    <col min="14587" max="14589" width="7.265625" style="5" customWidth="1"/>
    <col min="14590" max="14590" width="10.59765625" style="5" customWidth="1"/>
    <col min="14591" max="14591" width="7.265625" style="5" customWidth="1"/>
    <col min="14592" max="14834" width="9.1328125" style="5"/>
    <col min="14835" max="14835" width="5.73046875" style="5" customWidth="1"/>
    <col min="14836" max="14837" width="9.1328125" style="5"/>
    <col min="14838" max="14838" width="2.73046875" style="5" customWidth="1"/>
    <col min="14839" max="14841" width="7.265625" style="5" customWidth="1"/>
    <col min="14842" max="14842" width="7" style="5" customWidth="1"/>
    <col min="14843" max="14845" width="7.265625" style="5" customWidth="1"/>
    <col min="14846" max="14846" width="10.59765625" style="5" customWidth="1"/>
    <col min="14847" max="14847" width="7.265625" style="5" customWidth="1"/>
    <col min="14848" max="15090" width="9.1328125" style="5"/>
    <col min="15091" max="15091" width="5.73046875" style="5" customWidth="1"/>
    <col min="15092" max="15093" width="9.1328125" style="5"/>
    <col min="15094" max="15094" width="2.73046875" style="5" customWidth="1"/>
    <col min="15095" max="15097" width="7.265625" style="5" customWidth="1"/>
    <col min="15098" max="15098" width="7" style="5" customWidth="1"/>
    <col min="15099" max="15101" width="7.265625" style="5" customWidth="1"/>
    <col min="15102" max="15102" width="10.59765625" style="5" customWidth="1"/>
    <col min="15103" max="15103" width="7.265625" style="5" customWidth="1"/>
    <col min="15104" max="15346" width="9.1328125" style="5"/>
    <col min="15347" max="15347" width="5.73046875" style="5" customWidth="1"/>
    <col min="15348" max="15349" width="9.1328125" style="5"/>
    <col min="15350" max="15350" width="2.73046875" style="5" customWidth="1"/>
    <col min="15351" max="15353" width="7.265625" style="5" customWidth="1"/>
    <col min="15354" max="15354" width="7" style="5" customWidth="1"/>
    <col min="15355" max="15357" width="7.265625" style="5" customWidth="1"/>
    <col min="15358" max="15358" width="10.59765625" style="5" customWidth="1"/>
    <col min="15359" max="15359" width="7.265625" style="5" customWidth="1"/>
    <col min="15360" max="15602" width="9.1328125" style="5"/>
    <col min="15603" max="15603" width="5.73046875" style="5" customWidth="1"/>
    <col min="15604" max="15605" width="9.1328125" style="5"/>
    <col min="15606" max="15606" width="2.73046875" style="5" customWidth="1"/>
    <col min="15607" max="15609" width="7.265625" style="5" customWidth="1"/>
    <col min="15610" max="15610" width="7" style="5" customWidth="1"/>
    <col min="15611" max="15613" width="7.265625" style="5" customWidth="1"/>
    <col min="15614" max="15614" width="10.59765625" style="5" customWidth="1"/>
    <col min="15615" max="15615" width="7.265625" style="5" customWidth="1"/>
    <col min="15616" max="15858" width="9.1328125" style="5"/>
    <col min="15859" max="15859" width="5.73046875" style="5" customWidth="1"/>
    <col min="15860" max="15861" width="9.1328125" style="5"/>
    <col min="15862" max="15862" width="2.73046875" style="5" customWidth="1"/>
    <col min="15863" max="15865" width="7.265625" style="5" customWidth="1"/>
    <col min="15866" max="15866" width="7" style="5" customWidth="1"/>
    <col min="15867" max="15869" width="7.265625" style="5" customWidth="1"/>
    <col min="15870" max="15870" width="10.59765625" style="5" customWidth="1"/>
    <col min="15871" max="15871" width="7.265625" style="5" customWidth="1"/>
    <col min="15872" max="16114" width="9.1328125" style="5"/>
    <col min="16115" max="16115" width="5.73046875" style="5" customWidth="1"/>
    <col min="16116" max="16117" width="9.1328125" style="5"/>
    <col min="16118" max="16118" width="2.73046875" style="5" customWidth="1"/>
    <col min="16119" max="16121" width="7.265625" style="5" customWidth="1"/>
    <col min="16122" max="16122" width="7" style="5" customWidth="1"/>
    <col min="16123" max="16125" width="7.265625" style="5" customWidth="1"/>
    <col min="16126" max="16126" width="10.59765625" style="5" customWidth="1"/>
    <col min="16127" max="16127" width="7.265625" style="5" customWidth="1"/>
    <col min="16128" max="16384" width="9.1328125" style="5"/>
  </cols>
  <sheetData>
    <row r="1" spans="1:12" s="113" customFormat="1" ht="18" customHeight="1" x14ac:dyDescent="0.3"/>
    <row r="2" spans="1:12" ht="24" customHeight="1" thickBot="1" x14ac:dyDescent="0.35">
      <c r="A2" s="441" t="s">
        <v>166</v>
      </c>
      <c r="B2" s="441"/>
      <c r="C2" s="441"/>
      <c r="D2" s="441"/>
      <c r="E2" s="441"/>
      <c r="F2" s="441"/>
      <c r="G2" s="441"/>
      <c r="H2" s="441"/>
      <c r="I2" s="441"/>
      <c r="J2" s="143"/>
      <c r="K2" s="143"/>
      <c r="L2" s="143"/>
    </row>
    <row r="3" spans="1:12" s="113" customFormat="1" ht="21.75" customHeight="1" thickBot="1" x14ac:dyDescent="0.4">
      <c r="A3" s="3" t="s">
        <v>51</v>
      </c>
      <c r="B3" s="1"/>
      <c r="C3" s="1"/>
      <c r="D3" s="1"/>
      <c r="E3" s="1"/>
      <c r="F3" s="1"/>
      <c r="H3" s="13"/>
      <c r="I3" s="14" t="s">
        <v>61</v>
      </c>
      <c r="J3" s="15"/>
      <c r="K3" s="16"/>
      <c r="L3" s="16"/>
    </row>
    <row r="4" spans="1:12" s="113" customFormat="1" ht="24" customHeight="1" thickBot="1" x14ac:dyDescent="0.35">
      <c r="A4" s="2" t="s">
        <v>4</v>
      </c>
      <c r="B4" s="2"/>
      <c r="C4" s="246"/>
      <c r="D4" s="12"/>
      <c r="E4" s="12"/>
      <c r="F4" s="12"/>
      <c r="G4" s="142"/>
      <c r="H4" s="13"/>
      <c r="I4" s="14" t="s">
        <v>60</v>
      </c>
      <c r="J4" s="15"/>
      <c r="K4" s="16"/>
      <c r="L4" s="16"/>
    </row>
    <row r="5" spans="1:12" s="113" customFormat="1" ht="24" customHeight="1" thickBot="1" x14ac:dyDescent="0.35">
      <c r="A5" s="11" t="s">
        <v>5</v>
      </c>
      <c r="B5" s="11"/>
      <c r="C5" s="376"/>
      <c r="D5" s="376"/>
      <c r="E5" s="376"/>
      <c r="F5" s="376"/>
      <c r="G5" s="142"/>
      <c r="H5" s="13"/>
      <c r="I5" s="14" t="s">
        <v>10</v>
      </c>
      <c r="J5" s="15"/>
      <c r="K5" s="16"/>
      <c r="L5" s="16"/>
    </row>
    <row r="6" spans="1:12" s="113" customFormat="1" ht="15" customHeight="1" thickBot="1" x14ac:dyDescent="0.35">
      <c r="A6" s="11" t="s">
        <v>8</v>
      </c>
      <c r="B6" s="11"/>
      <c r="C6" s="376"/>
      <c r="D6" s="376"/>
      <c r="E6" s="376"/>
      <c r="F6" s="376"/>
      <c r="G6" s="141"/>
      <c r="H6" s="13"/>
      <c r="I6" s="14" t="s">
        <v>11</v>
      </c>
      <c r="J6" s="17"/>
      <c r="K6" s="16"/>
      <c r="L6" s="16"/>
    </row>
    <row r="7" spans="1:12" s="113" customFormat="1" ht="17.100000000000001" customHeight="1" thickBot="1" x14ac:dyDescent="0.35">
      <c r="A7" s="11" t="s">
        <v>20</v>
      </c>
      <c r="B7" s="11"/>
      <c r="C7" s="248"/>
      <c r="D7" s="248"/>
      <c r="E7" s="248"/>
      <c r="F7" s="248"/>
      <c r="G7" s="151"/>
      <c r="H7" s="1"/>
      <c r="I7" s="1"/>
      <c r="J7" s="1"/>
      <c r="K7" s="30"/>
      <c r="L7" s="1"/>
    </row>
    <row r="8" spans="1:12" ht="17.100000000000001" customHeight="1" thickBot="1" x14ac:dyDescent="0.35">
      <c r="A8" s="2" t="s">
        <v>0</v>
      </c>
      <c r="B8" s="2"/>
      <c r="C8" s="377"/>
      <c r="D8" s="377"/>
      <c r="E8" s="377"/>
      <c r="F8" s="377"/>
      <c r="G8" s="151"/>
      <c r="H8" s="1"/>
      <c r="I8" s="1"/>
      <c r="J8" s="28" t="s">
        <v>9</v>
      </c>
      <c r="K8" s="31"/>
      <c r="L8" s="27"/>
    </row>
    <row r="9" spans="1:12" ht="17.100000000000001" customHeight="1" x14ac:dyDescent="0.3">
      <c r="A9" s="11" t="s">
        <v>6</v>
      </c>
      <c r="B9" s="11"/>
      <c r="C9" s="376"/>
      <c r="D9" s="376"/>
      <c r="E9" s="376"/>
      <c r="F9" s="376"/>
      <c r="G9" s="151"/>
      <c r="H9" s="141"/>
      <c r="I9" s="141"/>
      <c r="J9" s="141"/>
      <c r="K9" s="141"/>
      <c r="L9" s="113"/>
    </row>
    <row r="10" spans="1:12" ht="17.100000000000001" customHeight="1" x14ac:dyDescent="0.3">
      <c r="A10" s="11" t="s">
        <v>7</v>
      </c>
      <c r="B10" s="11"/>
      <c r="C10" s="376"/>
      <c r="D10" s="376"/>
      <c r="E10" s="376"/>
      <c r="F10" s="376"/>
      <c r="G10" s="151"/>
      <c r="H10" s="141"/>
      <c r="I10" s="141"/>
      <c r="J10" s="437"/>
      <c r="K10" s="437"/>
      <c r="L10" s="152"/>
    </row>
    <row r="11" spans="1:12" ht="17.100000000000001" customHeight="1" x14ac:dyDescent="0.3">
      <c r="H11" s="150"/>
      <c r="I11" s="150"/>
      <c r="J11" s="150"/>
      <c r="K11" s="150"/>
      <c r="L11" s="150"/>
    </row>
    <row r="12" spans="1:12" ht="17.100000000000001" customHeight="1" thickBot="1" x14ac:dyDescent="0.35">
      <c r="B12" s="5" t="s">
        <v>124</v>
      </c>
      <c r="H12" s="150"/>
      <c r="I12" s="150"/>
      <c r="J12" s="150"/>
      <c r="K12" s="150"/>
      <c r="L12" s="150"/>
    </row>
    <row r="13" spans="1:12" ht="28.5" customHeight="1" thickBot="1" x14ac:dyDescent="0.35">
      <c r="B13" s="242" t="s">
        <v>115</v>
      </c>
      <c r="C13" s="243" t="s">
        <v>116</v>
      </c>
      <c r="D13" s="442" t="s">
        <v>117</v>
      </c>
      <c r="E13" s="443"/>
      <c r="F13" s="243" t="s">
        <v>118</v>
      </c>
      <c r="G13" s="243" t="s">
        <v>119</v>
      </c>
      <c r="H13" s="244" t="s">
        <v>120</v>
      </c>
      <c r="I13" s="245" t="s">
        <v>91</v>
      </c>
      <c r="J13" s="446" t="s">
        <v>123</v>
      </c>
      <c r="K13" s="447"/>
      <c r="L13" s="150"/>
    </row>
    <row r="14" spans="1:12" ht="39" customHeight="1" thickBot="1" x14ac:dyDescent="0.35">
      <c r="B14" s="262"/>
      <c r="C14" s="263"/>
      <c r="D14" s="444"/>
      <c r="E14" s="445"/>
      <c r="F14" s="263"/>
      <c r="G14" s="263"/>
      <c r="H14" s="264"/>
      <c r="I14" s="265">
        <f>SUM(B14:H14)</f>
        <v>0</v>
      </c>
      <c r="J14" s="448">
        <f>I14/6</f>
        <v>0</v>
      </c>
      <c r="K14" s="449"/>
      <c r="L14" s="150"/>
    </row>
    <row r="15" spans="1:12" ht="17.100000000000001" customHeight="1" thickBot="1" x14ac:dyDescent="0.35">
      <c r="K15" s="240"/>
      <c r="L15" s="150"/>
    </row>
    <row r="16" spans="1:12" ht="13.15" customHeight="1" thickBot="1" x14ac:dyDescent="0.35">
      <c r="K16" s="241" t="s">
        <v>52</v>
      </c>
    </row>
    <row r="17" spans="1:12" ht="61.9" customHeight="1" thickBot="1" x14ac:dyDescent="0.35">
      <c r="A17" s="238" t="s">
        <v>122</v>
      </c>
      <c r="B17" s="438" t="s">
        <v>170</v>
      </c>
      <c r="C17" s="439"/>
      <c r="D17" s="439"/>
      <c r="E17" s="439"/>
      <c r="F17" s="439"/>
      <c r="G17" s="439"/>
      <c r="H17" s="439"/>
      <c r="I17" s="440"/>
      <c r="J17" s="148" t="s">
        <v>121</v>
      </c>
      <c r="K17" s="226">
        <f>J14</f>
        <v>0</v>
      </c>
      <c r="L17" s="149">
        <f>K17*0.4</f>
        <v>0</v>
      </c>
    </row>
    <row r="18" spans="1:12" ht="78.75" customHeight="1" x14ac:dyDescent="0.3">
      <c r="A18" s="303" t="s">
        <v>145</v>
      </c>
      <c r="B18" s="433" t="s">
        <v>171</v>
      </c>
      <c r="C18" s="434"/>
      <c r="D18" s="434"/>
      <c r="E18" s="434"/>
      <c r="F18" s="434"/>
      <c r="G18" s="434"/>
      <c r="H18" s="434"/>
      <c r="I18" s="434"/>
      <c r="J18" s="148" t="s">
        <v>125</v>
      </c>
      <c r="K18" s="258"/>
      <c r="L18" s="147">
        <f>K18*0.3</f>
        <v>0</v>
      </c>
    </row>
    <row r="19" spans="1:12" ht="72" customHeight="1" x14ac:dyDescent="0.3">
      <c r="A19" s="304"/>
      <c r="B19" s="435" t="s">
        <v>172</v>
      </c>
      <c r="C19" s="436"/>
      <c r="D19" s="436"/>
      <c r="E19" s="436"/>
      <c r="F19" s="436"/>
      <c r="G19" s="436"/>
      <c r="H19" s="436"/>
      <c r="I19" s="436"/>
      <c r="J19" s="146" t="s">
        <v>126</v>
      </c>
      <c r="K19" s="259"/>
      <c r="L19" s="145">
        <f>K19*0.3</f>
        <v>0</v>
      </c>
    </row>
    <row r="20" spans="1:12" ht="18" customHeight="1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53">
        <f>SUM(L17:L19)</f>
        <v>0</v>
      </c>
    </row>
    <row r="21" spans="1:12" ht="7.5" customHeight="1" x14ac:dyDescent="0.3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 ht="18" customHeight="1" x14ac:dyDescent="0.35">
      <c r="A22" s="21"/>
      <c r="B22" s="54" t="s">
        <v>50</v>
      </c>
      <c r="C22" s="55"/>
      <c r="D22" s="56"/>
      <c r="E22" s="56"/>
      <c r="F22" s="56"/>
      <c r="G22" s="56"/>
      <c r="H22" s="56"/>
      <c r="I22" s="56"/>
      <c r="J22" s="56"/>
      <c r="K22" s="56"/>
      <c r="L22" s="266"/>
    </row>
    <row r="23" spans="1:12" ht="7.5" customHeight="1" thickBot="1" x14ac:dyDescent="0.35"/>
    <row r="24" spans="1:12" ht="24" customHeight="1" thickBot="1" x14ac:dyDescent="0.35">
      <c r="I24" s="22" t="s">
        <v>53</v>
      </c>
      <c r="J24" s="23"/>
      <c r="K24" s="23"/>
      <c r="L24" s="57">
        <f>SUM(L17:L19)-L22</f>
        <v>0</v>
      </c>
    </row>
    <row r="25" spans="1:12" ht="18.75" customHeight="1" x14ac:dyDescent="0.3"/>
    <row r="26" spans="1:12" ht="37.5" customHeight="1" x14ac:dyDescent="0.3"/>
    <row r="27" spans="1:12" ht="18" customHeight="1" x14ac:dyDescent="0.3"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</row>
    <row r="28" spans="1:12" ht="12.75" customHeight="1" x14ac:dyDescent="0.3">
      <c r="A28" s="7" t="s">
        <v>18</v>
      </c>
      <c r="B28" s="119"/>
      <c r="C28" s="119"/>
      <c r="D28" s="119"/>
      <c r="E28" s="119"/>
      <c r="F28" s="227"/>
      <c r="G28" s="150"/>
      <c r="H28" s="227" t="s">
        <v>30</v>
      </c>
      <c r="I28" s="227"/>
      <c r="J28" s="227"/>
      <c r="K28" s="228"/>
      <c r="L28" s="227"/>
    </row>
    <row r="29" spans="1:12" ht="18" customHeight="1" x14ac:dyDescent="0.3"/>
    <row r="30" spans="1:12" ht="18" customHeight="1" x14ac:dyDescent="0.3"/>
    <row r="31" spans="1:12" x14ac:dyDescent="0.3">
      <c r="F31" s="59"/>
      <c r="H31" s="60"/>
      <c r="I31" s="60"/>
      <c r="J31" s="61"/>
      <c r="K31" s="62"/>
      <c r="L31" s="144"/>
    </row>
    <row r="32" spans="1:12" x14ac:dyDescent="0.3">
      <c r="F32" s="59"/>
      <c r="H32" s="60"/>
      <c r="I32" s="60"/>
      <c r="J32" s="61"/>
      <c r="K32" s="62"/>
      <c r="L32" s="144"/>
    </row>
  </sheetData>
  <mergeCells count="15">
    <mergeCell ref="J10:K10"/>
    <mergeCell ref="B17:I17"/>
    <mergeCell ref="A2:I2"/>
    <mergeCell ref="C5:F5"/>
    <mergeCell ref="C6:F6"/>
    <mergeCell ref="D13:E13"/>
    <mergeCell ref="D14:E14"/>
    <mergeCell ref="J13:K13"/>
    <mergeCell ref="J14:K14"/>
    <mergeCell ref="A18:A19"/>
    <mergeCell ref="B18:I18"/>
    <mergeCell ref="B19:I19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7501-AB2E-4C76-A1EE-0E42EAF3BB4F}">
  <sheetPr>
    <pageSetUpPr fitToPage="1"/>
  </sheetPr>
  <dimension ref="A1:L32"/>
  <sheetViews>
    <sheetView showZeros="0" view="pageLayout" zoomScaleNormal="100" workbookViewId="0">
      <selection activeCell="B14" sqref="B14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6.86328125" style="5" customWidth="1"/>
    <col min="6" max="6" width="7.265625" style="5" customWidth="1"/>
    <col min="7" max="7" width="9" style="5" customWidth="1"/>
    <col min="8" max="8" width="7" style="5" customWidth="1"/>
    <col min="9" max="9" width="11.86328125" style="5" customWidth="1"/>
    <col min="10" max="10" width="5.86328125" style="5" customWidth="1"/>
    <col min="11" max="11" width="7.265625" style="5" customWidth="1"/>
    <col min="12" max="12" width="9.73046875" style="5" customWidth="1"/>
    <col min="13" max="13" width="9.1328125" style="5" customWidth="1"/>
    <col min="14" max="242" width="9.1328125" style="5"/>
    <col min="243" max="243" width="5.73046875" style="5" customWidth="1"/>
    <col min="244" max="245" width="9.1328125" style="5"/>
    <col min="246" max="246" width="2.73046875" style="5" customWidth="1"/>
    <col min="247" max="249" width="7.265625" style="5" customWidth="1"/>
    <col min="250" max="250" width="7" style="5" customWidth="1"/>
    <col min="251" max="253" width="7.265625" style="5" customWidth="1"/>
    <col min="254" max="254" width="10.59765625" style="5" customWidth="1"/>
    <col min="255" max="255" width="7.265625" style="5" customWidth="1"/>
    <col min="256" max="498" width="9.1328125" style="5"/>
    <col min="499" max="499" width="5.73046875" style="5" customWidth="1"/>
    <col min="500" max="501" width="9.1328125" style="5"/>
    <col min="502" max="502" width="2.73046875" style="5" customWidth="1"/>
    <col min="503" max="505" width="7.265625" style="5" customWidth="1"/>
    <col min="506" max="506" width="7" style="5" customWidth="1"/>
    <col min="507" max="509" width="7.265625" style="5" customWidth="1"/>
    <col min="510" max="510" width="10.59765625" style="5" customWidth="1"/>
    <col min="511" max="511" width="7.265625" style="5" customWidth="1"/>
    <col min="512" max="754" width="9.1328125" style="5"/>
    <col min="755" max="755" width="5.73046875" style="5" customWidth="1"/>
    <col min="756" max="757" width="9.1328125" style="5"/>
    <col min="758" max="758" width="2.73046875" style="5" customWidth="1"/>
    <col min="759" max="761" width="7.265625" style="5" customWidth="1"/>
    <col min="762" max="762" width="7" style="5" customWidth="1"/>
    <col min="763" max="765" width="7.265625" style="5" customWidth="1"/>
    <col min="766" max="766" width="10.59765625" style="5" customWidth="1"/>
    <col min="767" max="767" width="7.265625" style="5" customWidth="1"/>
    <col min="768" max="1010" width="9.1328125" style="5"/>
    <col min="1011" max="1011" width="5.73046875" style="5" customWidth="1"/>
    <col min="1012" max="1013" width="9.1328125" style="5"/>
    <col min="1014" max="1014" width="2.73046875" style="5" customWidth="1"/>
    <col min="1015" max="1017" width="7.265625" style="5" customWidth="1"/>
    <col min="1018" max="1018" width="7" style="5" customWidth="1"/>
    <col min="1019" max="1021" width="7.265625" style="5" customWidth="1"/>
    <col min="1022" max="1022" width="10.59765625" style="5" customWidth="1"/>
    <col min="1023" max="1023" width="7.265625" style="5" customWidth="1"/>
    <col min="1024" max="1266" width="9.1328125" style="5"/>
    <col min="1267" max="1267" width="5.73046875" style="5" customWidth="1"/>
    <col min="1268" max="1269" width="9.1328125" style="5"/>
    <col min="1270" max="1270" width="2.73046875" style="5" customWidth="1"/>
    <col min="1271" max="1273" width="7.265625" style="5" customWidth="1"/>
    <col min="1274" max="1274" width="7" style="5" customWidth="1"/>
    <col min="1275" max="1277" width="7.265625" style="5" customWidth="1"/>
    <col min="1278" max="1278" width="10.59765625" style="5" customWidth="1"/>
    <col min="1279" max="1279" width="7.265625" style="5" customWidth="1"/>
    <col min="1280" max="1522" width="9.1328125" style="5"/>
    <col min="1523" max="1523" width="5.73046875" style="5" customWidth="1"/>
    <col min="1524" max="1525" width="9.1328125" style="5"/>
    <col min="1526" max="1526" width="2.73046875" style="5" customWidth="1"/>
    <col min="1527" max="1529" width="7.265625" style="5" customWidth="1"/>
    <col min="1530" max="1530" width="7" style="5" customWidth="1"/>
    <col min="1531" max="1533" width="7.265625" style="5" customWidth="1"/>
    <col min="1534" max="1534" width="10.59765625" style="5" customWidth="1"/>
    <col min="1535" max="1535" width="7.265625" style="5" customWidth="1"/>
    <col min="1536" max="1778" width="9.1328125" style="5"/>
    <col min="1779" max="1779" width="5.73046875" style="5" customWidth="1"/>
    <col min="1780" max="1781" width="9.1328125" style="5"/>
    <col min="1782" max="1782" width="2.73046875" style="5" customWidth="1"/>
    <col min="1783" max="1785" width="7.265625" style="5" customWidth="1"/>
    <col min="1786" max="1786" width="7" style="5" customWidth="1"/>
    <col min="1787" max="1789" width="7.265625" style="5" customWidth="1"/>
    <col min="1790" max="1790" width="10.59765625" style="5" customWidth="1"/>
    <col min="1791" max="1791" width="7.265625" style="5" customWidth="1"/>
    <col min="1792" max="2034" width="9.1328125" style="5"/>
    <col min="2035" max="2035" width="5.73046875" style="5" customWidth="1"/>
    <col min="2036" max="2037" width="9.1328125" style="5"/>
    <col min="2038" max="2038" width="2.73046875" style="5" customWidth="1"/>
    <col min="2039" max="2041" width="7.265625" style="5" customWidth="1"/>
    <col min="2042" max="2042" width="7" style="5" customWidth="1"/>
    <col min="2043" max="2045" width="7.265625" style="5" customWidth="1"/>
    <col min="2046" max="2046" width="10.59765625" style="5" customWidth="1"/>
    <col min="2047" max="2047" width="7.265625" style="5" customWidth="1"/>
    <col min="2048" max="2290" width="9.1328125" style="5"/>
    <col min="2291" max="2291" width="5.73046875" style="5" customWidth="1"/>
    <col min="2292" max="2293" width="9.1328125" style="5"/>
    <col min="2294" max="2294" width="2.73046875" style="5" customWidth="1"/>
    <col min="2295" max="2297" width="7.265625" style="5" customWidth="1"/>
    <col min="2298" max="2298" width="7" style="5" customWidth="1"/>
    <col min="2299" max="2301" width="7.265625" style="5" customWidth="1"/>
    <col min="2302" max="2302" width="10.59765625" style="5" customWidth="1"/>
    <col min="2303" max="2303" width="7.265625" style="5" customWidth="1"/>
    <col min="2304" max="2546" width="9.1328125" style="5"/>
    <col min="2547" max="2547" width="5.73046875" style="5" customWidth="1"/>
    <col min="2548" max="2549" width="9.1328125" style="5"/>
    <col min="2550" max="2550" width="2.73046875" style="5" customWidth="1"/>
    <col min="2551" max="2553" width="7.265625" style="5" customWidth="1"/>
    <col min="2554" max="2554" width="7" style="5" customWidth="1"/>
    <col min="2555" max="2557" width="7.265625" style="5" customWidth="1"/>
    <col min="2558" max="2558" width="10.59765625" style="5" customWidth="1"/>
    <col min="2559" max="2559" width="7.265625" style="5" customWidth="1"/>
    <col min="2560" max="2802" width="9.1328125" style="5"/>
    <col min="2803" max="2803" width="5.73046875" style="5" customWidth="1"/>
    <col min="2804" max="2805" width="9.1328125" style="5"/>
    <col min="2806" max="2806" width="2.73046875" style="5" customWidth="1"/>
    <col min="2807" max="2809" width="7.265625" style="5" customWidth="1"/>
    <col min="2810" max="2810" width="7" style="5" customWidth="1"/>
    <col min="2811" max="2813" width="7.265625" style="5" customWidth="1"/>
    <col min="2814" max="2814" width="10.59765625" style="5" customWidth="1"/>
    <col min="2815" max="2815" width="7.265625" style="5" customWidth="1"/>
    <col min="2816" max="3058" width="9.1328125" style="5"/>
    <col min="3059" max="3059" width="5.73046875" style="5" customWidth="1"/>
    <col min="3060" max="3061" width="9.1328125" style="5"/>
    <col min="3062" max="3062" width="2.73046875" style="5" customWidth="1"/>
    <col min="3063" max="3065" width="7.265625" style="5" customWidth="1"/>
    <col min="3066" max="3066" width="7" style="5" customWidth="1"/>
    <col min="3067" max="3069" width="7.265625" style="5" customWidth="1"/>
    <col min="3070" max="3070" width="10.59765625" style="5" customWidth="1"/>
    <col min="3071" max="3071" width="7.265625" style="5" customWidth="1"/>
    <col min="3072" max="3314" width="9.1328125" style="5"/>
    <col min="3315" max="3315" width="5.73046875" style="5" customWidth="1"/>
    <col min="3316" max="3317" width="9.1328125" style="5"/>
    <col min="3318" max="3318" width="2.73046875" style="5" customWidth="1"/>
    <col min="3319" max="3321" width="7.265625" style="5" customWidth="1"/>
    <col min="3322" max="3322" width="7" style="5" customWidth="1"/>
    <col min="3323" max="3325" width="7.265625" style="5" customWidth="1"/>
    <col min="3326" max="3326" width="10.59765625" style="5" customWidth="1"/>
    <col min="3327" max="3327" width="7.265625" style="5" customWidth="1"/>
    <col min="3328" max="3570" width="9.1328125" style="5"/>
    <col min="3571" max="3571" width="5.73046875" style="5" customWidth="1"/>
    <col min="3572" max="3573" width="9.1328125" style="5"/>
    <col min="3574" max="3574" width="2.73046875" style="5" customWidth="1"/>
    <col min="3575" max="3577" width="7.265625" style="5" customWidth="1"/>
    <col min="3578" max="3578" width="7" style="5" customWidth="1"/>
    <col min="3579" max="3581" width="7.265625" style="5" customWidth="1"/>
    <col min="3582" max="3582" width="10.59765625" style="5" customWidth="1"/>
    <col min="3583" max="3583" width="7.265625" style="5" customWidth="1"/>
    <col min="3584" max="3826" width="9.1328125" style="5"/>
    <col min="3827" max="3827" width="5.73046875" style="5" customWidth="1"/>
    <col min="3828" max="3829" width="9.1328125" style="5"/>
    <col min="3830" max="3830" width="2.73046875" style="5" customWidth="1"/>
    <col min="3831" max="3833" width="7.265625" style="5" customWidth="1"/>
    <col min="3834" max="3834" width="7" style="5" customWidth="1"/>
    <col min="3835" max="3837" width="7.265625" style="5" customWidth="1"/>
    <col min="3838" max="3838" width="10.59765625" style="5" customWidth="1"/>
    <col min="3839" max="3839" width="7.265625" style="5" customWidth="1"/>
    <col min="3840" max="4082" width="9.1328125" style="5"/>
    <col min="4083" max="4083" width="5.73046875" style="5" customWidth="1"/>
    <col min="4084" max="4085" width="9.1328125" style="5"/>
    <col min="4086" max="4086" width="2.73046875" style="5" customWidth="1"/>
    <col min="4087" max="4089" width="7.265625" style="5" customWidth="1"/>
    <col min="4090" max="4090" width="7" style="5" customWidth="1"/>
    <col min="4091" max="4093" width="7.265625" style="5" customWidth="1"/>
    <col min="4094" max="4094" width="10.59765625" style="5" customWidth="1"/>
    <col min="4095" max="4095" width="7.265625" style="5" customWidth="1"/>
    <col min="4096" max="4338" width="9.1328125" style="5"/>
    <col min="4339" max="4339" width="5.73046875" style="5" customWidth="1"/>
    <col min="4340" max="4341" width="9.1328125" style="5"/>
    <col min="4342" max="4342" width="2.73046875" style="5" customWidth="1"/>
    <col min="4343" max="4345" width="7.265625" style="5" customWidth="1"/>
    <col min="4346" max="4346" width="7" style="5" customWidth="1"/>
    <col min="4347" max="4349" width="7.265625" style="5" customWidth="1"/>
    <col min="4350" max="4350" width="10.59765625" style="5" customWidth="1"/>
    <col min="4351" max="4351" width="7.265625" style="5" customWidth="1"/>
    <col min="4352" max="4594" width="9.1328125" style="5"/>
    <col min="4595" max="4595" width="5.73046875" style="5" customWidth="1"/>
    <col min="4596" max="4597" width="9.1328125" style="5"/>
    <col min="4598" max="4598" width="2.73046875" style="5" customWidth="1"/>
    <col min="4599" max="4601" width="7.265625" style="5" customWidth="1"/>
    <col min="4602" max="4602" width="7" style="5" customWidth="1"/>
    <col min="4603" max="4605" width="7.265625" style="5" customWidth="1"/>
    <col min="4606" max="4606" width="10.59765625" style="5" customWidth="1"/>
    <col min="4607" max="4607" width="7.265625" style="5" customWidth="1"/>
    <col min="4608" max="4850" width="9.1328125" style="5"/>
    <col min="4851" max="4851" width="5.73046875" style="5" customWidth="1"/>
    <col min="4852" max="4853" width="9.1328125" style="5"/>
    <col min="4854" max="4854" width="2.73046875" style="5" customWidth="1"/>
    <col min="4855" max="4857" width="7.265625" style="5" customWidth="1"/>
    <col min="4858" max="4858" width="7" style="5" customWidth="1"/>
    <col min="4859" max="4861" width="7.265625" style="5" customWidth="1"/>
    <col min="4862" max="4862" width="10.59765625" style="5" customWidth="1"/>
    <col min="4863" max="4863" width="7.265625" style="5" customWidth="1"/>
    <col min="4864" max="5106" width="9.1328125" style="5"/>
    <col min="5107" max="5107" width="5.73046875" style="5" customWidth="1"/>
    <col min="5108" max="5109" width="9.1328125" style="5"/>
    <col min="5110" max="5110" width="2.73046875" style="5" customWidth="1"/>
    <col min="5111" max="5113" width="7.265625" style="5" customWidth="1"/>
    <col min="5114" max="5114" width="7" style="5" customWidth="1"/>
    <col min="5115" max="5117" width="7.265625" style="5" customWidth="1"/>
    <col min="5118" max="5118" width="10.59765625" style="5" customWidth="1"/>
    <col min="5119" max="5119" width="7.265625" style="5" customWidth="1"/>
    <col min="5120" max="5362" width="9.1328125" style="5"/>
    <col min="5363" max="5363" width="5.73046875" style="5" customWidth="1"/>
    <col min="5364" max="5365" width="9.1328125" style="5"/>
    <col min="5366" max="5366" width="2.73046875" style="5" customWidth="1"/>
    <col min="5367" max="5369" width="7.265625" style="5" customWidth="1"/>
    <col min="5370" max="5370" width="7" style="5" customWidth="1"/>
    <col min="5371" max="5373" width="7.265625" style="5" customWidth="1"/>
    <col min="5374" max="5374" width="10.59765625" style="5" customWidth="1"/>
    <col min="5375" max="5375" width="7.265625" style="5" customWidth="1"/>
    <col min="5376" max="5618" width="9.1328125" style="5"/>
    <col min="5619" max="5619" width="5.73046875" style="5" customWidth="1"/>
    <col min="5620" max="5621" width="9.1328125" style="5"/>
    <col min="5622" max="5622" width="2.73046875" style="5" customWidth="1"/>
    <col min="5623" max="5625" width="7.265625" style="5" customWidth="1"/>
    <col min="5626" max="5626" width="7" style="5" customWidth="1"/>
    <col min="5627" max="5629" width="7.265625" style="5" customWidth="1"/>
    <col min="5630" max="5630" width="10.59765625" style="5" customWidth="1"/>
    <col min="5631" max="5631" width="7.265625" style="5" customWidth="1"/>
    <col min="5632" max="5874" width="9.1328125" style="5"/>
    <col min="5875" max="5875" width="5.73046875" style="5" customWidth="1"/>
    <col min="5876" max="5877" width="9.1328125" style="5"/>
    <col min="5878" max="5878" width="2.73046875" style="5" customWidth="1"/>
    <col min="5879" max="5881" width="7.265625" style="5" customWidth="1"/>
    <col min="5882" max="5882" width="7" style="5" customWidth="1"/>
    <col min="5883" max="5885" width="7.265625" style="5" customWidth="1"/>
    <col min="5886" max="5886" width="10.59765625" style="5" customWidth="1"/>
    <col min="5887" max="5887" width="7.265625" style="5" customWidth="1"/>
    <col min="5888" max="6130" width="9.1328125" style="5"/>
    <col min="6131" max="6131" width="5.73046875" style="5" customWidth="1"/>
    <col min="6132" max="6133" width="9.1328125" style="5"/>
    <col min="6134" max="6134" width="2.73046875" style="5" customWidth="1"/>
    <col min="6135" max="6137" width="7.265625" style="5" customWidth="1"/>
    <col min="6138" max="6138" width="7" style="5" customWidth="1"/>
    <col min="6139" max="6141" width="7.265625" style="5" customWidth="1"/>
    <col min="6142" max="6142" width="10.59765625" style="5" customWidth="1"/>
    <col min="6143" max="6143" width="7.265625" style="5" customWidth="1"/>
    <col min="6144" max="6386" width="9.1328125" style="5"/>
    <col min="6387" max="6387" width="5.73046875" style="5" customWidth="1"/>
    <col min="6388" max="6389" width="9.1328125" style="5"/>
    <col min="6390" max="6390" width="2.73046875" style="5" customWidth="1"/>
    <col min="6391" max="6393" width="7.265625" style="5" customWidth="1"/>
    <col min="6394" max="6394" width="7" style="5" customWidth="1"/>
    <col min="6395" max="6397" width="7.265625" style="5" customWidth="1"/>
    <col min="6398" max="6398" width="10.59765625" style="5" customWidth="1"/>
    <col min="6399" max="6399" width="7.265625" style="5" customWidth="1"/>
    <col min="6400" max="6642" width="9.1328125" style="5"/>
    <col min="6643" max="6643" width="5.73046875" style="5" customWidth="1"/>
    <col min="6644" max="6645" width="9.1328125" style="5"/>
    <col min="6646" max="6646" width="2.73046875" style="5" customWidth="1"/>
    <col min="6647" max="6649" width="7.265625" style="5" customWidth="1"/>
    <col min="6650" max="6650" width="7" style="5" customWidth="1"/>
    <col min="6651" max="6653" width="7.265625" style="5" customWidth="1"/>
    <col min="6654" max="6654" width="10.59765625" style="5" customWidth="1"/>
    <col min="6655" max="6655" width="7.265625" style="5" customWidth="1"/>
    <col min="6656" max="6898" width="9.1328125" style="5"/>
    <col min="6899" max="6899" width="5.73046875" style="5" customWidth="1"/>
    <col min="6900" max="6901" width="9.1328125" style="5"/>
    <col min="6902" max="6902" width="2.73046875" style="5" customWidth="1"/>
    <col min="6903" max="6905" width="7.265625" style="5" customWidth="1"/>
    <col min="6906" max="6906" width="7" style="5" customWidth="1"/>
    <col min="6907" max="6909" width="7.265625" style="5" customWidth="1"/>
    <col min="6910" max="6910" width="10.59765625" style="5" customWidth="1"/>
    <col min="6911" max="6911" width="7.265625" style="5" customWidth="1"/>
    <col min="6912" max="7154" width="9.1328125" style="5"/>
    <col min="7155" max="7155" width="5.73046875" style="5" customWidth="1"/>
    <col min="7156" max="7157" width="9.1328125" style="5"/>
    <col min="7158" max="7158" width="2.73046875" style="5" customWidth="1"/>
    <col min="7159" max="7161" width="7.265625" style="5" customWidth="1"/>
    <col min="7162" max="7162" width="7" style="5" customWidth="1"/>
    <col min="7163" max="7165" width="7.265625" style="5" customWidth="1"/>
    <col min="7166" max="7166" width="10.59765625" style="5" customWidth="1"/>
    <col min="7167" max="7167" width="7.265625" style="5" customWidth="1"/>
    <col min="7168" max="7410" width="9.1328125" style="5"/>
    <col min="7411" max="7411" width="5.73046875" style="5" customWidth="1"/>
    <col min="7412" max="7413" width="9.1328125" style="5"/>
    <col min="7414" max="7414" width="2.73046875" style="5" customWidth="1"/>
    <col min="7415" max="7417" width="7.265625" style="5" customWidth="1"/>
    <col min="7418" max="7418" width="7" style="5" customWidth="1"/>
    <col min="7419" max="7421" width="7.265625" style="5" customWidth="1"/>
    <col min="7422" max="7422" width="10.59765625" style="5" customWidth="1"/>
    <col min="7423" max="7423" width="7.265625" style="5" customWidth="1"/>
    <col min="7424" max="7666" width="9.1328125" style="5"/>
    <col min="7667" max="7667" width="5.73046875" style="5" customWidth="1"/>
    <col min="7668" max="7669" width="9.1328125" style="5"/>
    <col min="7670" max="7670" width="2.73046875" style="5" customWidth="1"/>
    <col min="7671" max="7673" width="7.265625" style="5" customWidth="1"/>
    <col min="7674" max="7674" width="7" style="5" customWidth="1"/>
    <col min="7675" max="7677" width="7.265625" style="5" customWidth="1"/>
    <col min="7678" max="7678" width="10.59765625" style="5" customWidth="1"/>
    <col min="7679" max="7679" width="7.265625" style="5" customWidth="1"/>
    <col min="7680" max="7922" width="9.1328125" style="5"/>
    <col min="7923" max="7923" width="5.73046875" style="5" customWidth="1"/>
    <col min="7924" max="7925" width="9.1328125" style="5"/>
    <col min="7926" max="7926" width="2.73046875" style="5" customWidth="1"/>
    <col min="7927" max="7929" width="7.265625" style="5" customWidth="1"/>
    <col min="7930" max="7930" width="7" style="5" customWidth="1"/>
    <col min="7931" max="7933" width="7.265625" style="5" customWidth="1"/>
    <col min="7934" max="7934" width="10.59765625" style="5" customWidth="1"/>
    <col min="7935" max="7935" width="7.265625" style="5" customWidth="1"/>
    <col min="7936" max="8178" width="9.1328125" style="5"/>
    <col min="8179" max="8179" width="5.73046875" style="5" customWidth="1"/>
    <col min="8180" max="8181" width="9.1328125" style="5"/>
    <col min="8182" max="8182" width="2.73046875" style="5" customWidth="1"/>
    <col min="8183" max="8185" width="7.265625" style="5" customWidth="1"/>
    <col min="8186" max="8186" width="7" style="5" customWidth="1"/>
    <col min="8187" max="8189" width="7.265625" style="5" customWidth="1"/>
    <col min="8190" max="8190" width="10.59765625" style="5" customWidth="1"/>
    <col min="8191" max="8191" width="7.265625" style="5" customWidth="1"/>
    <col min="8192" max="8434" width="9.1328125" style="5"/>
    <col min="8435" max="8435" width="5.73046875" style="5" customWidth="1"/>
    <col min="8436" max="8437" width="9.1328125" style="5"/>
    <col min="8438" max="8438" width="2.73046875" style="5" customWidth="1"/>
    <col min="8439" max="8441" width="7.265625" style="5" customWidth="1"/>
    <col min="8442" max="8442" width="7" style="5" customWidth="1"/>
    <col min="8443" max="8445" width="7.265625" style="5" customWidth="1"/>
    <col min="8446" max="8446" width="10.59765625" style="5" customWidth="1"/>
    <col min="8447" max="8447" width="7.265625" style="5" customWidth="1"/>
    <col min="8448" max="8690" width="9.1328125" style="5"/>
    <col min="8691" max="8691" width="5.73046875" style="5" customWidth="1"/>
    <col min="8692" max="8693" width="9.1328125" style="5"/>
    <col min="8694" max="8694" width="2.73046875" style="5" customWidth="1"/>
    <col min="8695" max="8697" width="7.265625" style="5" customWidth="1"/>
    <col min="8698" max="8698" width="7" style="5" customWidth="1"/>
    <col min="8699" max="8701" width="7.265625" style="5" customWidth="1"/>
    <col min="8702" max="8702" width="10.59765625" style="5" customWidth="1"/>
    <col min="8703" max="8703" width="7.265625" style="5" customWidth="1"/>
    <col min="8704" max="8946" width="9.1328125" style="5"/>
    <col min="8947" max="8947" width="5.73046875" style="5" customWidth="1"/>
    <col min="8948" max="8949" width="9.1328125" style="5"/>
    <col min="8950" max="8950" width="2.73046875" style="5" customWidth="1"/>
    <col min="8951" max="8953" width="7.265625" style="5" customWidth="1"/>
    <col min="8954" max="8954" width="7" style="5" customWidth="1"/>
    <col min="8955" max="8957" width="7.265625" style="5" customWidth="1"/>
    <col min="8958" max="8958" width="10.59765625" style="5" customWidth="1"/>
    <col min="8959" max="8959" width="7.265625" style="5" customWidth="1"/>
    <col min="8960" max="9202" width="9.1328125" style="5"/>
    <col min="9203" max="9203" width="5.73046875" style="5" customWidth="1"/>
    <col min="9204" max="9205" width="9.1328125" style="5"/>
    <col min="9206" max="9206" width="2.73046875" style="5" customWidth="1"/>
    <col min="9207" max="9209" width="7.265625" style="5" customWidth="1"/>
    <col min="9210" max="9210" width="7" style="5" customWidth="1"/>
    <col min="9211" max="9213" width="7.265625" style="5" customWidth="1"/>
    <col min="9214" max="9214" width="10.59765625" style="5" customWidth="1"/>
    <col min="9215" max="9215" width="7.265625" style="5" customWidth="1"/>
    <col min="9216" max="9458" width="9.1328125" style="5"/>
    <col min="9459" max="9459" width="5.73046875" style="5" customWidth="1"/>
    <col min="9460" max="9461" width="9.1328125" style="5"/>
    <col min="9462" max="9462" width="2.73046875" style="5" customWidth="1"/>
    <col min="9463" max="9465" width="7.265625" style="5" customWidth="1"/>
    <col min="9466" max="9466" width="7" style="5" customWidth="1"/>
    <col min="9467" max="9469" width="7.265625" style="5" customWidth="1"/>
    <col min="9470" max="9470" width="10.59765625" style="5" customWidth="1"/>
    <col min="9471" max="9471" width="7.265625" style="5" customWidth="1"/>
    <col min="9472" max="9714" width="9.1328125" style="5"/>
    <col min="9715" max="9715" width="5.73046875" style="5" customWidth="1"/>
    <col min="9716" max="9717" width="9.1328125" style="5"/>
    <col min="9718" max="9718" width="2.73046875" style="5" customWidth="1"/>
    <col min="9719" max="9721" width="7.265625" style="5" customWidth="1"/>
    <col min="9722" max="9722" width="7" style="5" customWidth="1"/>
    <col min="9723" max="9725" width="7.265625" style="5" customWidth="1"/>
    <col min="9726" max="9726" width="10.59765625" style="5" customWidth="1"/>
    <col min="9727" max="9727" width="7.265625" style="5" customWidth="1"/>
    <col min="9728" max="9970" width="9.1328125" style="5"/>
    <col min="9971" max="9971" width="5.73046875" style="5" customWidth="1"/>
    <col min="9972" max="9973" width="9.1328125" style="5"/>
    <col min="9974" max="9974" width="2.73046875" style="5" customWidth="1"/>
    <col min="9975" max="9977" width="7.265625" style="5" customWidth="1"/>
    <col min="9978" max="9978" width="7" style="5" customWidth="1"/>
    <col min="9979" max="9981" width="7.265625" style="5" customWidth="1"/>
    <col min="9982" max="9982" width="10.59765625" style="5" customWidth="1"/>
    <col min="9983" max="9983" width="7.265625" style="5" customWidth="1"/>
    <col min="9984" max="10226" width="9.1328125" style="5"/>
    <col min="10227" max="10227" width="5.73046875" style="5" customWidth="1"/>
    <col min="10228" max="10229" width="9.1328125" style="5"/>
    <col min="10230" max="10230" width="2.73046875" style="5" customWidth="1"/>
    <col min="10231" max="10233" width="7.265625" style="5" customWidth="1"/>
    <col min="10234" max="10234" width="7" style="5" customWidth="1"/>
    <col min="10235" max="10237" width="7.265625" style="5" customWidth="1"/>
    <col min="10238" max="10238" width="10.59765625" style="5" customWidth="1"/>
    <col min="10239" max="10239" width="7.265625" style="5" customWidth="1"/>
    <col min="10240" max="10482" width="9.1328125" style="5"/>
    <col min="10483" max="10483" width="5.73046875" style="5" customWidth="1"/>
    <col min="10484" max="10485" width="9.1328125" style="5"/>
    <col min="10486" max="10486" width="2.73046875" style="5" customWidth="1"/>
    <col min="10487" max="10489" width="7.265625" style="5" customWidth="1"/>
    <col min="10490" max="10490" width="7" style="5" customWidth="1"/>
    <col min="10491" max="10493" width="7.265625" style="5" customWidth="1"/>
    <col min="10494" max="10494" width="10.59765625" style="5" customWidth="1"/>
    <col min="10495" max="10495" width="7.265625" style="5" customWidth="1"/>
    <col min="10496" max="10738" width="9.1328125" style="5"/>
    <col min="10739" max="10739" width="5.73046875" style="5" customWidth="1"/>
    <col min="10740" max="10741" width="9.1328125" style="5"/>
    <col min="10742" max="10742" width="2.73046875" style="5" customWidth="1"/>
    <col min="10743" max="10745" width="7.265625" style="5" customWidth="1"/>
    <col min="10746" max="10746" width="7" style="5" customWidth="1"/>
    <col min="10747" max="10749" width="7.265625" style="5" customWidth="1"/>
    <col min="10750" max="10750" width="10.59765625" style="5" customWidth="1"/>
    <col min="10751" max="10751" width="7.265625" style="5" customWidth="1"/>
    <col min="10752" max="10994" width="9.1328125" style="5"/>
    <col min="10995" max="10995" width="5.73046875" style="5" customWidth="1"/>
    <col min="10996" max="10997" width="9.1328125" style="5"/>
    <col min="10998" max="10998" width="2.73046875" style="5" customWidth="1"/>
    <col min="10999" max="11001" width="7.265625" style="5" customWidth="1"/>
    <col min="11002" max="11002" width="7" style="5" customWidth="1"/>
    <col min="11003" max="11005" width="7.265625" style="5" customWidth="1"/>
    <col min="11006" max="11006" width="10.59765625" style="5" customWidth="1"/>
    <col min="11007" max="11007" width="7.265625" style="5" customWidth="1"/>
    <col min="11008" max="11250" width="9.1328125" style="5"/>
    <col min="11251" max="11251" width="5.73046875" style="5" customWidth="1"/>
    <col min="11252" max="11253" width="9.1328125" style="5"/>
    <col min="11254" max="11254" width="2.73046875" style="5" customWidth="1"/>
    <col min="11255" max="11257" width="7.265625" style="5" customWidth="1"/>
    <col min="11258" max="11258" width="7" style="5" customWidth="1"/>
    <col min="11259" max="11261" width="7.265625" style="5" customWidth="1"/>
    <col min="11262" max="11262" width="10.59765625" style="5" customWidth="1"/>
    <col min="11263" max="11263" width="7.265625" style="5" customWidth="1"/>
    <col min="11264" max="11506" width="9.1328125" style="5"/>
    <col min="11507" max="11507" width="5.73046875" style="5" customWidth="1"/>
    <col min="11508" max="11509" width="9.1328125" style="5"/>
    <col min="11510" max="11510" width="2.73046875" style="5" customWidth="1"/>
    <col min="11511" max="11513" width="7.265625" style="5" customWidth="1"/>
    <col min="11514" max="11514" width="7" style="5" customWidth="1"/>
    <col min="11515" max="11517" width="7.265625" style="5" customWidth="1"/>
    <col min="11518" max="11518" width="10.59765625" style="5" customWidth="1"/>
    <col min="11519" max="11519" width="7.265625" style="5" customWidth="1"/>
    <col min="11520" max="11762" width="9.1328125" style="5"/>
    <col min="11763" max="11763" width="5.73046875" style="5" customWidth="1"/>
    <col min="11764" max="11765" width="9.1328125" style="5"/>
    <col min="11766" max="11766" width="2.73046875" style="5" customWidth="1"/>
    <col min="11767" max="11769" width="7.265625" style="5" customWidth="1"/>
    <col min="11770" max="11770" width="7" style="5" customWidth="1"/>
    <col min="11771" max="11773" width="7.265625" style="5" customWidth="1"/>
    <col min="11774" max="11774" width="10.59765625" style="5" customWidth="1"/>
    <col min="11775" max="11775" width="7.265625" style="5" customWidth="1"/>
    <col min="11776" max="12018" width="9.1328125" style="5"/>
    <col min="12019" max="12019" width="5.73046875" style="5" customWidth="1"/>
    <col min="12020" max="12021" width="9.1328125" style="5"/>
    <col min="12022" max="12022" width="2.73046875" style="5" customWidth="1"/>
    <col min="12023" max="12025" width="7.265625" style="5" customWidth="1"/>
    <col min="12026" max="12026" width="7" style="5" customWidth="1"/>
    <col min="12027" max="12029" width="7.265625" style="5" customWidth="1"/>
    <col min="12030" max="12030" width="10.59765625" style="5" customWidth="1"/>
    <col min="12031" max="12031" width="7.265625" style="5" customWidth="1"/>
    <col min="12032" max="12274" width="9.1328125" style="5"/>
    <col min="12275" max="12275" width="5.73046875" style="5" customWidth="1"/>
    <col min="12276" max="12277" width="9.1328125" style="5"/>
    <col min="12278" max="12278" width="2.73046875" style="5" customWidth="1"/>
    <col min="12279" max="12281" width="7.265625" style="5" customWidth="1"/>
    <col min="12282" max="12282" width="7" style="5" customWidth="1"/>
    <col min="12283" max="12285" width="7.265625" style="5" customWidth="1"/>
    <col min="12286" max="12286" width="10.59765625" style="5" customWidth="1"/>
    <col min="12287" max="12287" width="7.265625" style="5" customWidth="1"/>
    <col min="12288" max="12530" width="9.1328125" style="5"/>
    <col min="12531" max="12531" width="5.73046875" style="5" customWidth="1"/>
    <col min="12532" max="12533" width="9.1328125" style="5"/>
    <col min="12534" max="12534" width="2.73046875" style="5" customWidth="1"/>
    <col min="12535" max="12537" width="7.265625" style="5" customWidth="1"/>
    <col min="12538" max="12538" width="7" style="5" customWidth="1"/>
    <col min="12539" max="12541" width="7.265625" style="5" customWidth="1"/>
    <col min="12542" max="12542" width="10.59765625" style="5" customWidth="1"/>
    <col min="12543" max="12543" width="7.265625" style="5" customWidth="1"/>
    <col min="12544" max="12786" width="9.1328125" style="5"/>
    <col min="12787" max="12787" width="5.73046875" style="5" customWidth="1"/>
    <col min="12788" max="12789" width="9.1328125" style="5"/>
    <col min="12790" max="12790" width="2.73046875" style="5" customWidth="1"/>
    <col min="12791" max="12793" width="7.265625" style="5" customWidth="1"/>
    <col min="12794" max="12794" width="7" style="5" customWidth="1"/>
    <col min="12795" max="12797" width="7.265625" style="5" customWidth="1"/>
    <col min="12798" max="12798" width="10.59765625" style="5" customWidth="1"/>
    <col min="12799" max="12799" width="7.265625" style="5" customWidth="1"/>
    <col min="12800" max="13042" width="9.1328125" style="5"/>
    <col min="13043" max="13043" width="5.73046875" style="5" customWidth="1"/>
    <col min="13044" max="13045" width="9.1328125" style="5"/>
    <col min="13046" max="13046" width="2.73046875" style="5" customWidth="1"/>
    <col min="13047" max="13049" width="7.265625" style="5" customWidth="1"/>
    <col min="13050" max="13050" width="7" style="5" customWidth="1"/>
    <col min="13051" max="13053" width="7.265625" style="5" customWidth="1"/>
    <col min="13054" max="13054" width="10.59765625" style="5" customWidth="1"/>
    <col min="13055" max="13055" width="7.265625" style="5" customWidth="1"/>
    <col min="13056" max="13298" width="9.1328125" style="5"/>
    <col min="13299" max="13299" width="5.73046875" style="5" customWidth="1"/>
    <col min="13300" max="13301" width="9.1328125" style="5"/>
    <col min="13302" max="13302" width="2.73046875" style="5" customWidth="1"/>
    <col min="13303" max="13305" width="7.265625" style="5" customWidth="1"/>
    <col min="13306" max="13306" width="7" style="5" customWidth="1"/>
    <col min="13307" max="13309" width="7.265625" style="5" customWidth="1"/>
    <col min="13310" max="13310" width="10.59765625" style="5" customWidth="1"/>
    <col min="13311" max="13311" width="7.265625" style="5" customWidth="1"/>
    <col min="13312" max="13554" width="9.1328125" style="5"/>
    <col min="13555" max="13555" width="5.73046875" style="5" customWidth="1"/>
    <col min="13556" max="13557" width="9.1328125" style="5"/>
    <col min="13558" max="13558" width="2.73046875" style="5" customWidth="1"/>
    <col min="13559" max="13561" width="7.265625" style="5" customWidth="1"/>
    <col min="13562" max="13562" width="7" style="5" customWidth="1"/>
    <col min="13563" max="13565" width="7.265625" style="5" customWidth="1"/>
    <col min="13566" max="13566" width="10.59765625" style="5" customWidth="1"/>
    <col min="13567" max="13567" width="7.265625" style="5" customWidth="1"/>
    <col min="13568" max="13810" width="9.1328125" style="5"/>
    <col min="13811" max="13811" width="5.73046875" style="5" customWidth="1"/>
    <col min="13812" max="13813" width="9.1328125" style="5"/>
    <col min="13814" max="13814" width="2.73046875" style="5" customWidth="1"/>
    <col min="13815" max="13817" width="7.265625" style="5" customWidth="1"/>
    <col min="13818" max="13818" width="7" style="5" customWidth="1"/>
    <col min="13819" max="13821" width="7.265625" style="5" customWidth="1"/>
    <col min="13822" max="13822" width="10.59765625" style="5" customWidth="1"/>
    <col min="13823" max="13823" width="7.265625" style="5" customWidth="1"/>
    <col min="13824" max="14066" width="9.1328125" style="5"/>
    <col min="14067" max="14067" width="5.73046875" style="5" customWidth="1"/>
    <col min="14068" max="14069" width="9.1328125" style="5"/>
    <col min="14070" max="14070" width="2.73046875" style="5" customWidth="1"/>
    <col min="14071" max="14073" width="7.265625" style="5" customWidth="1"/>
    <col min="14074" max="14074" width="7" style="5" customWidth="1"/>
    <col min="14075" max="14077" width="7.265625" style="5" customWidth="1"/>
    <col min="14078" max="14078" width="10.59765625" style="5" customWidth="1"/>
    <col min="14079" max="14079" width="7.265625" style="5" customWidth="1"/>
    <col min="14080" max="14322" width="9.1328125" style="5"/>
    <col min="14323" max="14323" width="5.73046875" style="5" customWidth="1"/>
    <col min="14324" max="14325" width="9.1328125" style="5"/>
    <col min="14326" max="14326" width="2.73046875" style="5" customWidth="1"/>
    <col min="14327" max="14329" width="7.265625" style="5" customWidth="1"/>
    <col min="14330" max="14330" width="7" style="5" customWidth="1"/>
    <col min="14331" max="14333" width="7.265625" style="5" customWidth="1"/>
    <col min="14334" max="14334" width="10.59765625" style="5" customWidth="1"/>
    <col min="14335" max="14335" width="7.265625" style="5" customWidth="1"/>
    <col min="14336" max="14578" width="9.1328125" style="5"/>
    <col min="14579" max="14579" width="5.73046875" style="5" customWidth="1"/>
    <col min="14580" max="14581" width="9.1328125" style="5"/>
    <col min="14582" max="14582" width="2.73046875" style="5" customWidth="1"/>
    <col min="14583" max="14585" width="7.265625" style="5" customWidth="1"/>
    <col min="14586" max="14586" width="7" style="5" customWidth="1"/>
    <col min="14587" max="14589" width="7.265625" style="5" customWidth="1"/>
    <col min="14590" max="14590" width="10.59765625" style="5" customWidth="1"/>
    <col min="14591" max="14591" width="7.265625" style="5" customWidth="1"/>
    <col min="14592" max="14834" width="9.1328125" style="5"/>
    <col min="14835" max="14835" width="5.73046875" style="5" customWidth="1"/>
    <col min="14836" max="14837" width="9.1328125" style="5"/>
    <col min="14838" max="14838" width="2.73046875" style="5" customWidth="1"/>
    <col min="14839" max="14841" width="7.265625" style="5" customWidth="1"/>
    <col min="14842" max="14842" width="7" style="5" customWidth="1"/>
    <col min="14843" max="14845" width="7.265625" style="5" customWidth="1"/>
    <col min="14846" max="14846" width="10.59765625" style="5" customWidth="1"/>
    <col min="14847" max="14847" width="7.265625" style="5" customWidth="1"/>
    <col min="14848" max="15090" width="9.1328125" style="5"/>
    <col min="15091" max="15091" width="5.73046875" style="5" customWidth="1"/>
    <col min="15092" max="15093" width="9.1328125" style="5"/>
    <col min="15094" max="15094" width="2.73046875" style="5" customWidth="1"/>
    <col min="15095" max="15097" width="7.265625" style="5" customWidth="1"/>
    <col min="15098" max="15098" width="7" style="5" customWidth="1"/>
    <col min="15099" max="15101" width="7.265625" style="5" customWidth="1"/>
    <col min="15102" max="15102" width="10.59765625" style="5" customWidth="1"/>
    <col min="15103" max="15103" width="7.265625" style="5" customWidth="1"/>
    <col min="15104" max="15346" width="9.1328125" style="5"/>
    <col min="15347" max="15347" width="5.73046875" style="5" customWidth="1"/>
    <col min="15348" max="15349" width="9.1328125" style="5"/>
    <col min="15350" max="15350" width="2.73046875" style="5" customWidth="1"/>
    <col min="15351" max="15353" width="7.265625" style="5" customWidth="1"/>
    <col min="15354" max="15354" width="7" style="5" customWidth="1"/>
    <col min="15355" max="15357" width="7.265625" style="5" customWidth="1"/>
    <col min="15358" max="15358" width="10.59765625" style="5" customWidth="1"/>
    <col min="15359" max="15359" width="7.265625" style="5" customWidth="1"/>
    <col min="15360" max="15602" width="9.1328125" style="5"/>
    <col min="15603" max="15603" width="5.73046875" style="5" customWidth="1"/>
    <col min="15604" max="15605" width="9.1328125" style="5"/>
    <col min="15606" max="15606" width="2.73046875" style="5" customWidth="1"/>
    <col min="15607" max="15609" width="7.265625" style="5" customWidth="1"/>
    <col min="15610" max="15610" width="7" style="5" customWidth="1"/>
    <col min="15611" max="15613" width="7.265625" style="5" customWidth="1"/>
    <col min="15614" max="15614" width="10.59765625" style="5" customWidth="1"/>
    <col min="15615" max="15615" width="7.265625" style="5" customWidth="1"/>
    <col min="15616" max="15858" width="9.1328125" style="5"/>
    <col min="15859" max="15859" width="5.73046875" style="5" customWidth="1"/>
    <col min="15860" max="15861" width="9.1328125" style="5"/>
    <col min="15862" max="15862" width="2.73046875" style="5" customWidth="1"/>
    <col min="15863" max="15865" width="7.265625" style="5" customWidth="1"/>
    <col min="15866" max="15866" width="7" style="5" customWidth="1"/>
    <col min="15867" max="15869" width="7.265625" style="5" customWidth="1"/>
    <col min="15870" max="15870" width="10.59765625" style="5" customWidth="1"/>
    <col min="15871" max="15871" width="7.265625" style="5" customWidth="1"/>
    <col min="15872" max="16114" width="9.1328125" style="5"/>
    <col min="16115" max="16115" width="5.73046875" style="5" customWidth="1"/>
    <col min="16116" max="16117" width="9.1328125" style="5"/>
    <col min="16118" max="16118" width="2.73046875" style="5" customWidth="1"/>
    <col min="16119" max="16121" width="7.265625" style="5" customWidth="1"/>
    <col min="16122" max="16122" width="7" style="5" customWidth="1"/>
    <col min="16123" max="16125" width="7.265625" style="5" customWidth="1"/>
    <col min="16126" max="16126" width="10.59765625" style="5" customWidth="1"/>
    <col min="16127" max="16127" width="7.265625" style="5" customWidth="1"/>
    <col min="16128" max="16384" width="9.1328125" style="5"/>
  </cols>
  <sheetData>
    <row r="1" spans="1:12" s="113" customFormat="1" ht="18" customHeight="1" x14ac:dyDescent="0.3"/>
    <row r="2" spans="1:12" ht="24" customHeight="1" thickBot="1" x14ac:dyDescent="0.35">
      <c r="A2" s="441" t="s">
        <v>168</v>
      </c>
      <c r="B2" s="441"/>
      <c r="C2" s="441"/>
      <c r="D2" s="441"/>
      <c r="E2" s="441"/>
      <c r="F2" s="441"/>
      <c r="G2" s="441"/>
      <c r="H2" s="441"/>
      <c r="I2" s="441"/>
      <c r="J2" s="143"/>
      <c r="K2" s="143"/>
      <c r="L2" s="143"/>
    </row>
    <row r="3" spans="1:12" s="113" customFormat="1" ht="21.75" customHeight="1" thickBot="1" x14ac:dyDescent="0.4">
      <c r="A3" s="3" t="s">
        <v>51</v>
      </c>
      <c r="B3" s="1"/>
      <c r="C3" s="1"/>
      <c r="D3" s="1"/>
      <c r="E3" s="1"/>
      <c r="F3" s="1"/>
      <c r="H3" s="13"/>
      <c r="I3" s="14" t="s">
        <v>61</v>
      </c>
      <c r="J3" s="15"/>
      <c r="K3" s="16"/>
      <c r="L3" s="16"/>
    </row>
    <row r="4" spans="1:12" s="113" customFormat="1" ht="24" customHeight="1" thickBot="1" x14ac:dyDescent="0.35">
      <c r="A4" s="2" t="s">
        <v>4</v>
      </c>
      <c r="B4" s="2"/>
      <c r="C4" s="246"/>
      <c r="D4" s="12"/>
      <c r="E4" s="12"/>
      <c r="F4" s="12"/>
      <c r="G4" s="142"/>
      <c r="H4" s="13"/>
      <c r="I4" s="14" t="s">
        <v>60</v>
      </c>
      <c r="J4" s="15"/>
      <c r="K4" s="16"/>
      <c r="L4" s="16"/>
    </row>
    <row r="5" spans="1:12" s="113" customFormat="1" ht="24" customHeight="1" thickBot="1" x14ac:dyDescent="0.35">
      <c r="A5" s="11" t="s">
        <v>5</v>
      </c>
      <c r="B5" s="11"/>
      <c r="C5" s="376"/>
      <c r="D5" s="376"/>
      <c r="E5" s="376"/>
      <c r="F5" s="376"/>
      <c r="G5" s="142"/>
      <c r="H5" s="13"/>
      <c r="I5" s="14" t="s">
        <v>10</v>
      </c>
      <c r="J5" s="15"/>
      <c r="K5" s="16"/>
      <c r="L5" s="16"/>
    </row>
    <row r="6" spans="1:12" s="113" customFormat="1" ht="15" customHeight="1" thickBot="1" x14ac:dyDescent="0.35">
      <c r="A6" s="11" t="s">
        <v>8</v>
      </c>
      <c r="B6" s="11"/>
      <c r="C6" s="376"/>
      <c r="D6" s="376"/>
      <c r="E6" s="376"/>
      <c r="F6" s="376"/>
      <c r="G6" s="141"/>
      <c r="H6" s="13"/>
      <c r="I6" s="14" t="s">
        <v>11</v>
      </c>
      <c r="J6" s="17"/>
      <c r="K6" s="16"/>
      <c r="L6" s="16"/>
    </row>
    <row r="7" spans="1:12" s="113" customFormat="1" ht="17.100000000000001" customHeight="1" thickBot="1" x14ac:dyDescent="0.35">
      <c r="A7" s="11" t="s">
        <v>20</v>
      </c>
      <c r="B7" s="11"/>
      <c r="C7" s="248"/>
      <c r="D7" s="248"/>
      <c r="E7" s="248"/>
      <c r="F7" s="248"/>
      <c r="G7" s="151"/>
      <c r="H7" s="1"/>
      <c r="I7" s="1"/>
      <c r="J7" s="1"/>
      <c r="K7" s="30"/>
      <c r="L7" s="1"/>
    </row>
    <row r="8" spans="1:12" ht="17.100000000000001" customHeight="1" thickBot="1" x14ac:dyDescent="0.35">
      <c r="A8" s="2" t="s">
        <v>0</v>
      </c>
      <c r="B8" s="2"/>
      <c r="C8" s="377"/>
      <c r="D8" s="377"/>
      <c r="E8" s="377"/>
      <c r="F8" s="377"/>
      <c r="G8" s="151"/>
      <c r="H8" s="1"/>
      <c r="I8" s="1"/>
      <c r="J8" s="28" t="s">
        <v>9</v>
      </c>
      <c r="K8" s="31"/>
      <c r="L8" s="27"/>
    </row>
    <row r="9" spans="1:12" ht="17.100000000000001" customHeight="1" x14ac:dyDescent="0.3">
      <c r="A9" s="11" t="s">
        <v>6</v>
      </c>
      <c r="B9" s="11"/>
      <c r="C9" s="376"/>
      <c r="D9" s="376"/>
      <c r="E9" s="376"/>
      <c r="F9" s="376"/>
      <c r="G9" s="151"/>
      <c r="H9" s="141"/>
      <c r="I9" s="141"/>
      <c r="J9" s="141"/>
      <c r="K9" s="141"/>
      <c r="L9" s="113"/>
    </row>
    <row r="10" spans="1:12" ht="17.100000000000001" customHeight="1" x14ac:dyDescent="0.3">
      <c r="A10" s="11" t="s">
        <v>7</v>
      </c>
      <c r="B10" s="11"/>
      <c r="C10" s="376"/>
      <c r="D10" s="376"/>
      <c r="E10" s="376"/>
      <c r="F10" s="376"/>
      <c r="G10" s="151"/>
      <c r="H10" s="141"/>
      <c r="I10" s="141"/>
      <c r="J10" s="437"/>
      <c r="K10" s="437"/>
      <c r="L10" s="152"/>
    </row>
    <row r="11" spans="1:12" ht="17.100000000000001" customHeight="1" x14ac:dyDescent="0.3">
      <c r="H11" s="150"/>
      <c r="I11" s="150"/>
      <c r="J11" s="150"/>
      <c r="K11" s="150"/>
      <c r="L11" s="150"/>
    </row>
    <row r="12" spans="1:12" ht="17.100000000000001" customHeight="1" thickBot="1" x14ac:dyDescent="0.35">
      <c r="B12" s="5" t="s">
        <v>124</v>
      </c>
      <c r="H12" s="150"/>
      <c r="I12" s="150"/>
      <c r="J12" s="150"/>
      <c r="K12" s="150"/>
      <c r="L12" s="150"/>
    </row>
    <row r="13" spans="1:12" ht="28.5" customHeight="1" thickBot="1" x14ac:dyDescent="0.35">
      <c r="B13" s="242" t="s">
        <v>115</v>
      </c>
      <c r="C13" s="243" t="s">
        <v>116</v>
      </c>
      <c r="D13" s="442" t="s">
        <v>117</v>
      </c>
      <c r="E13" s="443"/>
      <c r="F13" s="243" t="s">
        <v>118</v>
      </c>
      <c r="G13" s="243"/>
      <c r="H13" s="244"/>
      <c r="I13" s="245" t="s">
        <v>91</v>
      </c>
      <c r="J13" s="446" t="s">
        <v>123</v>
      </c>
      <c r="K13" s="447"/>
      <c r="L13" s="150"/>
    </row>
    <row r="14" spans="1:12" ht="39" customHeight="1" thickBot="1" x14ac:dyDescent="0.35">
      <c r="B14" s="262"/>
      <c r="C14" s="263"/>
      <c r="D14" s="444"/>
      <c r="E14" s="445"/>
      <c r="F14" s="263"/>
      <c r="G14" s="288"/>
      <c r="H14" s="289"/>
      <c r="I14" s="265">
        <f>SUM(B14:F14)</f>
        <v>0</v>
      </c>
      <c r="J14" s="448">
        <f>I14/4</f>
        <v>0</v>
      </c>
      <c r="K14" s="449"/>
      <c r="L14" s="150"/>
    </row>
    <row r="15" spans="1:12" ht="17.100000000000001" customHeight="1" thickBot="1" x14ac:dyDescent="0.35">
      <c r="K15" s="240"/>
      <c r="L15" s="150"/>
    </row>
    <row r="16" spans="1:12" ht="13.15" customHeight="1" thickBot="1" x14ac:dyDescent="0.35">
      <c r="K16" s="241" t="s">
        <v>52</v>
      </c>
    </row>
    <row r="17" spans="1:12" ht="61.9" customHeight="1" thickBot="1" x14ac:dyDescent="0.35">
      <c r="A17" s="238" t="s">
        <v>122</v>
      </c>
      <c r="B17" s="450" t="s">
        <v>173</v>
      </c>
      <c r="C17" s="451"/>
      <c r="D17" s="451"/>
      <c r="E17" s="451"/>
      <c r="F17" s="451"/>
      <c r="G17" s="451"/>
      <c r="H17" s="451"/>
      <c r="I17" s="452"/>
      <c r="J17" s="148" t="s">
        <v>121</v>
      </c>
      <c r="K17" s="226">
        <f>J14</f>
        <v>0</v>
      </c>
      <c r="L17" s="149">
        <f>K17*0.4</f>
        <v>0</v>
      </c>
    </row>
    <row r="18" spans="1:12" ht="78.75" customHeight="1" x14ac:dyDescent="0.3">
      <c r="A18" s="303" t="s">
        <v>145</v>
      </c>
      <c r="B18" s="433" t="s">
        <v>171</v>
      </c>
      <c r="C18" s="434"/>
      <c r="D18" s="434"/>
      <c r="E18" s="434"/>
      <c r="F18" s="434"/>
      <c r="G18" s="434"/>
      <c r="H18" s="434"/>
      <c r="I18" s="434"/>
      <c r="J18" s="148" t="s">
        <v>125</v>
      </c>
      <c r="K18" s="258"/>
      <c r="L18" s="147">
        <f>K18*0.3</f>
        <v>0</v>
      </c>
    </row>
    <row r="19" spans="1:12" ht="72" customHeight="1" x14ac:dyDescent="0.3">
      <c r="A19" s="304"/>
      <c r="B19" s="435" t="s">
        <v>172</v>
      </c>
      <c r="C19" s="436"/>
      <c r="D19" s="436"/>
      <c r="E19" s="436"/>
      <c r="F19" s="436"/>
      <c r="G19" s="436"/>
      <c r="H19" s="436"/>
      <c r="I19" s="436"/>
      <c r="J19" s="146" t="s">
        <v>126</v>
      </c>
      <c r="K19" s="259"/>
      <c r="L19" s="145">
        <f>K19*0.3</f>
        <v>0</v>
      </c>
    </row>
    <row r="20" spans="1:12" ht="18" customHeight="1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53">
        <f>SUM(L17:L19)</f>
        <v>0</v>
      </c>
    </row>
    <row r="21" spans="1:12" ht="7.5" customHeight="1" x14ac:dyDescent="0.3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 ht="18" customHeight="1" x14ac:dyDescent="0.35">
      <c r="A22" s="21"/>
      <c r="B22" s="54" t="s">
        <v>50</v>
      </c>
      <c r="C22" s="55"/>
      <c r="D22" s="56"/>
      <c r="E22" s="56"/>
      <c r="F22" s="56"/>
      <c r="G22" s="56"/>
      <c r="H22" s="56"/>
      <c r="I22" s="56"/>
      <c r="J22" s="56"/>
      <c r="K22" s="56"/>
      <c r="L22" s="266"/>
    </row>
    <row r="23" spans="1:12" ht="7.5" customHeight="1" thickBot="1" x14ac:dyDescent="0.35"/>
    <row r="24" spans="1:12" ht="24" customHeight="1" thickBot="1" x14ac:dyDescent="0.35">
      <c r="I24" s="22" t="s">
        <v>53</v>
      </c>
      <c r="J24" s="23"/>
      <c r="K24" s="23"/>
      <c r="L24" s="57">
        <f>SUM(L17:L19)-L22</f>
        <v>0</v>
      </c>
    </row>
    <row r="25" spans="1:12" ht="18.75" customHeight="1" x14ac:dyDescent="0.3"/>
    <row r="26" spans="1:12" ht="37.5" customHeight="1" x14ac:dyDescent="0.3"/>
    <row r="27" spans="1:12" ht="18" customHeight="1" x14ac:dyDescent="0.3"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</row>
    <row r="28" spans="1:12" ht="12.75" customHeight="1" x14ac:dyDescent="0.3">
      <c r="A28" s="7" t="s">
        <v>18</v>
      </c>
      <c r="B28" s="119"/>
      <c r="C28" s="119"/>
      <c r="D28" s="119"/>
      <c r="E28" s="119"/>
      <c r="F28" s="227"/>
      <c r="G28" s="150"/>
      <c r="H28" s="227" t="s">
        <v>30</v>
      </c>
      <c r="I28" s="227"/>
      <c r="J28" s="227"/>
      <c r="K28" s="228"/>
      <c r="L28" s="227"/>
    </row>
    <row r="29" spans="1:12" ht="18" customHeight="1" x14ac:dyDescent="0.3"/>
    <row r="30" spans="1:12" ht="18" customHeight="1" x14ac:dyDescent="0.3"/>
    <row r="31" spans="1:12" x14ac:dyDescent="0.3">
      <c r="F31" s="59"/>
      <c r="H31" s="60"/>
      <c r="I31" s="60"/>
      <c r="J31" s="61"/>
      <c r="K31" s="62"/>
      <c r="L31" s="144"/>
    </row>
    <row r="32" spans="1:12" x14ac:dyDescent="0.3">
      <c r="F32" s="59"/>
      <c r="H32" s="60"/>
      <c r="I32" s="60"/>
      <c r="J32" s="61"/>
      <c r="K32" s="62"/>
      <c r="L32" s="144"/>
    </row>
  </sheetData>
  <mergeCells count="15">
    <mergeCell ref="A18:A19"/>
    <mergeCell ref="B18:I18"/>
    <mergeCell ref="B19:I19"/>
    <mergeCell ref="J10:K10"/>
    <mergeCell ref="D13:E13"/>
    <mergeCell ref="J13:K13"/>
    <mergeCell ref="D14:E14"/>
    <mergeCell ref="J14:K14"/>
    <mergeCell ref="B17:I17"/>
    <mergeCell ref="C10:F10"/>
    <mergeCell ref="A2:I2"/>
    <mergeCell ref="C5:F5"/>
    <mergeCell ref="C6:F6"/>
    <mergeCell ref="C8:F8"/>
    <mergeCell ref="C9:F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F8A05-38DF-4622-89C1-8833AD826719}">
  <sheetPr>
    <pageSetUpPr fitToPage="1"/>
  </sheetPr>
  <dimension ref="A1:L29"/>
  <sheetViews>
    <sheetView showZeros="0" showRuler="0" topLeftCell="A2" zoomScaleNormal="100" zoomScalePageLayoutView="70" workbookViewId="0">
      <selection activeCell="B17" sqref="B17"/>
    </sheetView>
  </sheetViews>
  <sheetFormatPr defaultColWidth="9.19921875" defaultRowHeight="12.4" x14ac:dyDescent="0.3"/>
  <cols>
    <col min="1" max="1" width="5.73046875" style="5" customWidth="1"/>
    <col min="2" max="2" width="10.73046875" style="5" customWidth="1"/>
    <col min="3" max="3" width="9.9296875" style="5" bestFit="1" customWidth="1"/>
    <col min="4" max="4" width="10.19921875" style="5" customWidth="1"/>
    <col min="5" max="5" width="10" style="5" customWidth="1"/>
    <col min="6" max="6" width="10.265625" style="5" customWidth="1"/>
    <col min="7" max="7" width="10.53125" style="5" customWidth="1"/>
    <col min="8" max="8" width="7" style="5" customWidth="1"/>
    <col min="9" max="9" width="7.46484375" style="5" customWidth="1"/>
    <col min="10" max="10" width="5.73046875" style="5" customWidth="1"/>
    <col min="11" max="11" width="7.6640625" style="30" customWidth="1"/>
    <col min="12" max="12" width="8.73046875" style="5" customWidth="1"/>
    <col min="13" max="13" width="7.265625" style="5" customWidth="1"/>
    <col min="14" max="16384" width="9.19921875" style="5"/>
  </cols>
  <sheetData>
    <row r="1" spans="1:12" ht="22.5" customHeight="1" thickBot="1" x14ac:dyDescent="0.4">
      <c r="A1" s="154" t="s">
        <v>2</v>
      </c>
      <c r="F1" s="102"/>
      <c r="H1" s="155"/>
      <c r="I1" s="156" t="s">
        <v>61</v>
      </c>
      <c r="J1" s="157"/>
      <c r="K1" s="158"/>
      <c r="L1" s="270"/>
    </row>
    <row r="2" spans="1:12" ht="24" customHeight="1" thickBot="1" x14ac:dyDescent="0.35">
      <c r="A2" s="6" t="s">
        <v>3</v>
      </c>
      <c r="H2" s="155"/>
      <c r="I2" s="156" t="s">
        <v>60</v>
      </c>
      <c r="J2" s="157"/>
      <c r="K2" s="158"/>
      <c r="L2" s="270"/>
    </row>
    <row r="3" spans="1:12" ht="24" customHeight="1" thickBot="1" x14ac:dyDescent="0.35">
      <c r="A3" s="160" t="s">
        <v>4</v>
      </c>
      <c r="B3" s="160"/>
      <c r="C3" s="297"/>
      <c r="D3" s="297"/>
      <c r="E3" s="271"/>
      <c r="F3" s="271"/>
      <c r="H3" s="155"/>
      <c r="I3" s="156" t="s">
        <v>10</v>
      </c>
      <c r="J3" s="157"/>
      <c r="K3" s="158"/>
      <c r="L3" s="270"/>
    </row>
    <row r="4" spans="1:12" ht="24" customHeight="1" thickBot="1" x14ac:dyDescent="0.35">
      <c r="A4" s="136" t="s">
        <v>5</v>
      </c>
      <c r="B4" s="136"/>
      <c r="C4" s="296"/>
      <c r="D4" s="296"/>
      <c r="E4" s="296"/>
      <c r="F4" s="296"/>
      <c r="H4" s="155"/>
      <c r="I4" s="156" t="s">
        <v>11</v>
      </c>
      <c r="J4" s="162"/>
      <c r="K4" s="158"/>
      <c r="L4" s="270"/>
    </row>
    <row r="5" spans="1:12" s="113" customFormat="1" ht="15.75" customHeight="1" thickBot="1" x14ac:dyDescent="0.35">
      <c r="A5" s="136" t="s">
        <v>8</v>
      </c>
      <c r="B5" s="136"/>
      <c r="C5" s="296"/>
      <c r="D5" s="296"/>
      <c r="E5" s="296"/>
      <c r="F5" s="296"/>
      <c r="K5" s="30"/>
    </row>
    <row r="6" spans="1:12" s="113" customFormat="1" ht="17.2" customHeight="1" thickBot="1" x14ac:dyDescent="0.35">
      <c r="A6" s="136" t="s">
        <v>20</v>
      </c>
      <c r="B6" s="136"/>
      <c r="C6" s="272"/>
      <c r="D6" s="272"/>
      <c r="E6" s="272"/>
      <c r="F6" s="272"/>
      <c r="J6" s="163" t="s">
        <v>9</v>
      </c>
      <c r="K6" s="31"/>
      <c r="L6" s="273"/>
    </row>
    <row r="7" spans="1:12" s="113" customFormat="1" ht="17.2" customHeight="1" x14ac:dyDescent="0.3">
      <c r="A7" s="160" t="s">
        <v>0</v>
      </c>
      <c r="B7" s="160"/>
      <c r="C7" s="296"/>
      <c r="D7" s="296"/>
      <c r="E7" s="296"/>
      <c r="F7" s="296"/>
      <c r="K7" s="30"/>
    </row>
    <row r="8" spans="1:12" s="113" customFormat="1" ht="17.2" customHeight="1" x14ac:dyDescent="0.3">
      <c r="A8" s="136" t="s">
        <v>6</v>
      </c>
      <c r="B8" s="136"/>
      <c r="C8" s="296"/>
      <c r="D8" s="296"/>
      <c r="E8" s="296"/>
      <c r="F8" s="296"/>
      <c r="K8" s="30"/>
    </row>
    <row r="9" spans="1:12" s="113" customFormat="1" ht="17.2" customHeight="1" x14ac:dyDescent="0.3">
      <c r="A9" s="136" t="s">
        <v>7</v>
      </c>
      <c r="B9" s="136"/>
      <c r="C9" s="296"/>
      <c r="D9" s="296"/>
      <c r="E9" s="296"/>
      <c r="F9" s="296"/>
      <c r="K9" s="30"/>
    </row>
    <row r="10" spans="1:12" s="113" customFormat="1" ht="17.2" customHeight="1" thickBot="1" x14ac:dyDescent="0.35">
      <c r="C10" s="274"/>
      <c r="D10" s="274"/>
      <c r="E10" s="274"/>
      <c r="F10" s="274"/>
      <c r="K10" s="30"/>
    </row>
    <row r="11" spans="1:12" s="113" customFormat="1" ht="17.2" customHeight="1" thickBot="1" x14ac:dyDescent="0.35">
      <c r="C11" s="274"/>
      <c r="D11" s="274"/>
      <c r="E11" s="274"/>
      <c r="F11" s="274"/>
      <c r="H11" s="298" t="s">
        <v>16</v>
      </c>
      <c r="I11" s="299"/>
      <c r="J11" s="300" t="s">
        <v>17</v>
      </c>
      <c r="K11" s="301"/>
      <c r="L11" s="302"/>
    </row>
    <row r="12" spans="1:12" ht="34.5" customHeight="1" x14ac:dyDescent="0.3">
      <c r="A12" s="303" t="s">
        <v>146</v>
      </c>
      <c r="B12" s="307" t="s">
        <v>147</v>
      </c>
      <c r="C12" s="308"/>
      <c r="D12" s="308"/>
      <c r="E12" s="308"/>
      <c r="F12" s="308"/>
      <c r="G12" s="309"/>
      <c r="H12" s="316"/>
      <c r="I12" s="317"/>
      <c r="J12" s="322" t="s">
        <v>148</v>
      </c>
      <c r="K12" s="325">
        <f>SUM(B17:G17)/6</f>
        <v>0</v>
      </c>
      <c r="L12" s="328">
        <f>ROUND(K12*0.6,3)</f>
        <v>0</v>
      </c>
    </row>
    <row r="13" spans="1:12" ht="31.5" customHeight="1" x14ac:dyDescent="0.3">
      <c r="A13" s="304"/>
      <c r="B13" s="310"/>
      <c r="C13" s="311"/>
      <c r="D13" s="311"/>
      <c r="E13" s="311"/>
      <c r="F13" s="311"/>
      <c r="G13" s="312"/>
      <c r="H13" s="318"/>
      <c r="I13" s="319"/>
      <c r="J13" s="323"/>
      <c r="K13" s="326"/>
      <c r="L13" s="329"/>
    </row>
    <row r="14" spans="1:12" ht="38.25" customHeight="1" x14ac:dyDescent="0.3">
      <c r="A14" s="304"/>
      <c r="B14" s="310"/>
      <c r="C14" s="311"/>
      <c r="D14" s="311"/>
      <c r="E14" s="311"/>
      <c r="F14" s="311"/>
      <c r="G14" s="312"/>
      <c r="H14" s="318"/>
      <c r="I14" s="319"/>
      <c r="J14" s="323"/>
      <c r="K14" s="326"/>
      <c r="L14" s="329"/>
    </row>
    <row r="15" spans="1:12" ht="70.5" customHeight="1" thickBot="1" x14ac:dyDescent="0.35">
      <c r="A15" s="304"/>
      <c r="B15" s="313"/>
      <c r="C15" s="314"/>
      <c r="D15" s="314"/>
      <c r="E15" s="314"/>
      <c r="F15" s="314"/>
      <c r="G15" s="315"/>
      <c r="H15" s="318"/>
      <c r="I15" s="319"/>
      <c r="J15" s="323"/>
      <c r="K15" s="326"/>
      <c r="L15" s="329"/>
    </row>
    <row r="16" spans="1:12" ht="29" customHeight="1" thickBot="1" x14ac:dyDescent="0.4">
      <c r="A16" s="305"/>
      <c r="B16" s="275" t="s">
        <v>149</v>
      </c>
      <c r="C16" s="276" t="s">
        <v>150</v>
      </c>
      <c r="D16" s="277" t="s">
        <v>151</v>
      </c>
      <c r="E16" s="276" t="s">
        <v>152</v>
      </c>
      <c r="F16" s="276" t="s">
        <v>153</v>
      </c>
      <c r="G16" s="278" t="s">
        <v>154</v>
      </c>
      <c r="H16" s="318"/>
      <c r="I16" s="319"/>
      <c r="J16" s="323"/>
      <c r="K16" s="326"/>
      <c r="L16" s="329"/>
    </row>
    <row r="17" spans="1:12" ht="30" customHeight="1" thickBot="1" x14ac:dyDescent="0.35">
      <c r="A17" s="306"/>
      <c r="B17" s="279"/>
      <c r="C17" s="280">
        <v>0</v>
      </c>
      <c r="D17" s="280"/>
      <c r="E17" s="280"/>
      <c r="F17" s="280"/>
      <c r="G17" s="281"/>
      <c r="H17" s="320"/>
      <c r="I17" s="321"/>
      <c r="J17" s="324"/>
      <c r="K17" s="327"/>
      <c r="L17" s="330"/>
    </row>
    <row r="18" spans="1:12" ht="47.25" customHeight="1" x14ac:dyDescent="0.3">
      <c r="A18" s="333" t="s">
        <v>12</v>
      </c>
      <c r="B18" s="336" t="s">
        <v>155</v>
      </c>
      <c r="C18" s="336"/>
      <c r="D18" s="336"/>
      <c r="E18" s="336"/>
      <c r="F18" s="336"/>
      <c r="G18" s="336"/>
      <c r="H18" s="339"/>
      <c r="I18" s="340"/>
      <c r="J18" s="345" t="s">
        <v>1</v>
      </c>
      <c r="K18" s="348">
        <v>0</v>
      </c>
      <c r="L18" s="328">
        <f>IF(K18-K21 &gt;=0, (ROUND((K18-K21)*0.25,3)),0.00000000001)</f>
        <v>0</v>
      </c>
    </row>
    <row r="19" spans="1:12" ht="18.75" customHeight="1" x14ac:dyDescent="0.3">
      <c r="A19" s="334"/>
      <c r="B19" s="337"/>
      <c r="C19" s="337"/>
      <c r="D19" s="337"/>
      <c r="E19" s="337"/>
      <c r="F19" s="337"/>
      <c r="G19" s="337"/>
      <c r="H19" s="341"/>
      <c r="I19" s="342"/>
      <c r="J19" s="346"/>
      <c r="K19" s="349"/>
      <c r="L19" s="329"/>
    </row>
    <row r="20" spans="1:12" ht="13.5" customHeight="1" thickBot="1" x14ac:dyDescent="0.35">
      <c r="A20" s="334"/>
      <c r="B20" s="338"/>
      <c r="C20" s="338"/>
      <c r="D20" s="338"/>
      <c r="E20" s="338"/>
      <c r="F20" s="338"/>
      <c r="G20" s="337"/>
      <c r="H20" s="341"/>
      <c r="I20" s="342"/>
      <c r="J20" s="346"/>
      <c r="K20" s="349"/>
      <c r="L20" s="329"/>
    </row>
    <row r="21" spans="1:12" ht="28.25" customHeight="1" thickBot="1" x14ac:dyDescent="0.35">
      <c r="A21" s="335"/>
      <c r="B21" s="282" t="s">
        <v>156</v>
      </c>
      <c r="C21" s="283">
        <v>0</v>
      </c>
      <c r="D21" s="283"/>
      <c r="E21" s="283"/>
      <c r="F21" s="283"/>
      <c r="G21" s="283"/>
      <c r="H21" s="343"/>
      <c r="I21" s="344"/>
      <c r="J21" s="347"/>
      <c r="K21" s="284">
        <f>SUM(C21:G21)</f>
        <v>0</v>
      </c>
      <c r="L21" s="350"/>
    </row>
    <row r="22" spans="1:12" ht="87.5" customHeight="1" thickBot="1" x14ac:dyDescent="0.35">
      <c r="A22" s="333" t="s">
        <v>13</v>
      </c>
      <c r="B22" s="336" t="s">
        <v>157</v>
      </c>
      <c r="C22" s="351"/>
      <c r="D22" s="351"/>
      <c r="E22" s="351"/>
      <c r="F22" s="351"/>
      <c r="G22" s="352"/>
      <c r="H22" s="353"/>
      <c r="I22" s="354"/>
      <c r="J22" s="323" t="s">
        <v>158</v>
      </c>
      <c r="K22" s="285">
        <v>0</v>
      </c>
      <c r="L22" s="329">
        <f>IF((K22-K23)&gt;=0,(ROUND((K22-K23)*0.15,3)),0.000000001)</f>
        <v>0</v>
      </c>
    </row>
    <row r="23" spans="1:12" ht="28.25" customHeight="1" thickBot="1" x14ac:dyDescent="0.35">
      <c r="A23" s="335"/>
      <c r="B23" s="286" t="s">
        <v>156</v>
      </c>
      <c r="C23" s="283">
        <v>0</v>
      </c>
      <c r="D23" s="283">
        <v>0</v>
      </c>
      <c r="E23" s="283">
        <v>0</v>
      </c>
      <c r="F23" s="283"/>
      <c r="G23" s="283"/>
      <c r="H23" s="355"/>
      <c r="I23" s="356"/>
      <c r="J23" s="357"/>
      <c r="K23" s="284">
        <f>SUM(C23:G23)</f>
        <v>0</v>
      </c>
      <c r="L23" s="350"/>
    </row>
    <row r="24" spans="1:12" ht="13.15" thickBot="1" x14ac:dyDescent="0.4">
      <c r="A24" s="21"/>
      <c r="B24" s="21"/>
      <c r="C24" s="21"/>
      <c r="D24" s="21"/>
      <c r="E24" s="21"/>
      <c r="F24" s="21"/>
      <c r="G24" s="21"/>
      <c r="H24" s="21"/>
    </row>
    <row r="25" spans="1:12" ht="30" customHeight="1" thickBot="1" x14ac:dyDescent="0.35">
      <c r="I25" s="22" t="s">
        <v>3</v>
      </c>
      <c r="J25" s="23"/>
      <c r="K25" s="331">
        <f>SUM(L12:L22)</f>
        <v>0</v>
      </c>
      <c r="L25" s="332"/>
    </row>
    <row r="26" spans="1:12" ht="12.75" customHeight="1" x14ac:dyDescent="0.3"/>
    <row r="27" spans="1:12" ht="12.75" customHeight="1" x14ac:dyDescent="0.3"/>
    <row r="28" spans="1:12" ht="12.75" customHeight="1" x14ac:dyDescent="0.3"/>
    <row r="29" spans="1:12" ht="12.75" customHeight="1" x14ac:dyDescent="0.3">
      <c r="A29" s="7" t="s">
        <v>18</v>
      </c>
      <c r="B29" s="58"/>
      <c r="C29" s="287"/>
      <c r="D29" s="287"/>
      <c r="E29" s="287"/>
      <c r="H29" s="7" t="s">
        <v>19</v>
      </c>
      <c r="I29" s="7"/>
      <c r="J29" s="7"/>
      <c r="K29" s="103"/>
      <c r="L29" s="7"/>
    </row>
  </sheetData>
  <mergeCells count="26">
    <mergeCell ref="K25:L25"/>
    <mergeCell ref="A18:A21"/>
    <mergeCell ref="B18:G20"/>
    <mergeCell ref="H18:I21"/>
    <mergeCell ref="J18:J21"/>
    <mergeCell ref="K18:K20"/>
    <mergeCell ref="L18:L21"/>
    <mergeCell ref="A22:A23"/>
    <mergeCell ref="B22:G22"/>
    <mergeCell ref="H22:I23"/>
    <mergeCell ref="J22:J23"/>
    <mergeCell ref="L22:L23"/>
    <mergeCell ref="H11:I11"/>
    <mergeCell ref="J11:L11"/>
    <mergeCell ref="A12:A17"/>
    <mergeCell ref="B12:G15"/>
    <mergeCell ref="H12:I17"/>
    <mergeCell ref="J12:J17"/>
    <mergeCell ref="K12:K17"/>
    <mergeCell ref="L12:L17"/>
    <mergeCell ref="C9:F9"/>
    <mergeCell ref="C3:D3"/>
    <mergeCell ref="C4:F4"/>
    <mergeCell ref="C5:F5"/>
    <mergeCell ref="C7:F7"/>
    <mergeCell ref="C8:F8"/>
  </mergeCells>
  <pageMargins left="0.78740157480314965" right="0.15748031496062992" top="0.98425196850393704" bottom="0.39370078740157483" header="0.43307086614173229" footer="0.19685039370078741"/>
  <pageSetup paperSize="9" scale="90" orientation="portrait" r:id="rId1"/>
  <headerFooter alignWithMargins="0">
    <oddHeader>&amp;L&amp;G&amp;C&amp;"Verdana,Normal"&amp;12PROTOKOLL FÖR INDIVIDUELL TÄVLAN</oddHeader>
    <oddFooter>&amp;R2020-03-22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>
    <pageSetUpPr fitToPage="1"/>
  </sheetPr>
  <dimension ref="A1:M33"/>
  <sheetViews>
    <sheetView showZeros="0" view="pageLayout" topLeftCell="A4" zoomScaleNormal="100" workbookViewId="0">
      <selection activeCell="F27" sqref="F27"/>
    </sheetView>
  </sheetViews>
  <sheetFormatPr defaultColWidth="9.1328125" defaultRowHeight="12.4" x14ac:dyDescent="0.3"/>
  <cols>
    <col min="1" max="1" width="5.73046875" style="113" customWidth="1"/>
    <col min="2" max="2" width="9.1328125" style="113"/>
    <col min="3" max="3" width="12.59765625" style="113" bestFit="1" customWidth="1"/>
    <col min="4" max="4" width="2.73046875" style="113" customWidth="1"/>
    <col min="5" max="6" width="7.265625" style="113" customWidth="1"/>
    <col min="7" max="7" width="10.86328125" style="113" customWidth="1"/>
    <col min="8" max="8" width="7" style="113" customWidth="1"/>
    <col min="9" max="9" width="3" style="113" customWidth="1"/>
    <col min="10" max="10" width="6.3984375" style="113" customWidth="1"/>
    <col min="11" max="11" width="7.265625" style="113" customWidth="1"/>
    <col min="12" max="12" width="10.59765625" style="113" customWidth="1"/>
    <col min="13" max="13" width="7.265625" style="113" customWidth="1"/>
    <col min="14" max="16384" width="9.1328125" style="113"/>
  </cols>
  <sheetData>
    <row r="1" spans="1:12" ht="6" customHeight="1" thickBot="1" x14ac:dyDescent="0.35"/>
    <row r="2" spans="1:12" ht="24" customHeight="1" thickBot="1" x14ac:dyDescent="0.4">
      <c r="A2" s="154" t="s">
        <v>161</v>
      </c>
      <c r="H2" s="155"/>
      <c r="I2" s="156" t="s">
        <v>61</v>
      </c>
      <c r="J2" s="157"/>
      <c r="K2" s="158"/>
      <c r="L2" s="158"/>
    </row>
    <row r="3" spans="1:12" ht="24" customHeight="1" thickBot="1" x14ac:dyDescent="0.35">
      <c r="A3" s="159" t="s">
        <v>127</v>
      </c>
      <c r="H3" s="155"/>
      <c r="I3" s="156" t="s">
        <v>60</v>
      </c>
      <c r="J3" s="157"/>
      <c r="K3" s="158"/>
      <c r="L3" s="158"/>
    </row>
    <row r="4" spans="1:12" ht="24" customHeight="1" thickBot="1" x14ac:dyDescent="0.35">
      <c r="A4" s="160" t="s">
        <v>4</v>
      </c>
      <c r="B4" s="160"/>
      <c r="C4" s="247"/>
      <c r="D4" s="161"/>
      <c r="E4" s="161"/>
      <c r="F4" s="161"/>
      <c r="H4" s="155"/>
      <c r="I4" s="156" t="s">
        <v>10</v>
      </c>
      <c r="J4" s="157"/>
      <c r="K4" s="158"/>
      <c r="L4" s="158"/>
    </row>
    <row r="5" spans="1:12" ht="24" customHeight="1" thickBot="1" x14ac:dyDescent="0.35">
      <c r="A5" s="136" t="s">
        <v>5</v>
      </c>
      <c r="B5" s="136"/>
      <c r="C5" s="367"/>
      <c r="D5" s="367"/>
      <c r="E5" s="367"/>
      <c r="F5" s="367"/>
      <c r="H5" s="155"/>
      <c r="I5" s="156" t="s">
        <v>11</v>
      </c>
      <c r="J5" s="162"/>
      <c r="K5" s="158"/>
      <c r="L5" s="158"/>
    </row>
    <row r="6" spans="1:12" ht="19.5" customHeight="1" thickBot="1" x14ac:dyDescent="0.35">
      <c r="A6" s="136" t="s">
        <v>8</v>
      </c>
      <c r="B6" s="136"/>
      <c r="C6" s="367"/>
      <c r="D6" s="367"/>
      <c r="E6" s="367"/>
      <c r="F6" s="367"/>
      <c r="K6" s="30"/>
    </row>
    <row r="7" spans="1:12" ht="17.100000000000001" customHeight="1" thickBot="1" x14ac:dyDescent="0.35">
      <c r="A7" s="136" t="s">
        <v>20</v>
      </c>
      <c r="B7" s="136"/>
      <c r="C7" s="136"/>
      <c r="D7" s="136"/>
      <c r="E7" s="136"/>
      <c r="F7" s="136"/>
      <c r="J7" s="163" t="s">
        <v>9</v>
      </c>
      <c r="K7" s="31"/>
      <c r="L7" s="164"/>
    </row>
    <row r="8" spans="1:12" ht="17.100000000000001" customHeight="1" x14ac:dyDescent="0.3">
      <c r="A8" s="160" t="s">
        <v>0</v>
      </c>
      <c r="B8" s="160"/>
      <c r="C8" s="367"/>
      <c r="D8" s="367"/>
      <c r="E8" s="367"/>
      <c r="F8" s="367"/>
    </row>
    <row r="9" spans="1:12" ht="17.100000000000001" customHeight="1" x14ac:dyDescent="0.3">
      <c r="A9" s="136" t="s">
        <v>6</v>
      </c>
      <c r="B9" s="136"/>
      <c r="C9" s="367"/>
      <c r="D9" s="367"/>
      <c r="E9" s="367"/>
      <c r="F9" s="367"/>
    </row>
    <row r="10" spans="1:12" ht="17.100000000000001" customHeight="1" x14ac:dyDescent="0.3">
      <c r="A10" s="136" t="s">
        <v>7</v>
      </c>
      <c r="B10" s="136"/>
      <c r="C10" s="367"/>
      <c r="D10" s="367"/>
      <c r="E10" s="367"/>
      <c r="F10" s="367"/>
    </row>
    <row r="11" spans="1:12" ht="17.100000000000001" customHeight="1" x14ac:dyDescent="0.3"/>
    <row r="12" spans="1:12" ht="57.75" customHeight="1" x14ac:dyDescent="0.3"/>
    <row r="13" spans="1:12" ht="16.5" hidden="1" customHeight="1" x14ac:dyDescent="0.3"/>
    <row r="14" spans="1:12" ht="21.75" customHeight="1" x14ac:dyDescent="0.3">
      <c r="A14" s="194"/>
      <c r="B14" s="136"/>
      <c r="C14" s="195"/>
      <c r="D14" s="173"/>
      <c r="E14" s="219" t="s">
        <v>16</v>
      </c>
      <c r="F14" s="196"/>
      <c r="G14" s="196"/>
      <c r="H14" s="196"/>
      <c r="I14" s="136"/>
      <c r="J14" s="136"/>
      <c r="K14" s="173"/>
      <c r="L14" s="197" t="s">
        <v>21</v>
      </c>
    </row>
    <row r="15" spans="1:12" ht="20.100000000000001" customHeight="1" x14ac:dyDescent="0.3">
      <c r="A15" s="358" t="s">
        <v>22</v>
      </c>
      <c r="B15" s="359"/>
      <c r="C15" s="359"/>
      <c r="D15" s="360"/>
      <c r="E15" s="364"/>
      <c r="F15" s="365"/>
      <c r="G15" s="365"/>
      <c r="H15" s="365"/>
      <c r="I15" s="365"/>
      <c r="J15" s="365"/>
      <c r="K15" s="366"/>
      <c r="L15" s="250"/>
    </row>
    <row r="16" spans="1:12" ht="20.100000000000001" customHeight="1" x14ac:dyDescent="0.3">
      <c r="A16" s="358" t="s">
        <v>23</v>
      </c>
      <c r="B16" s="359"/>
      <c r="C16" s="359"/>
      <c r="D16" s="360"/>
      <c r="E16" s="364"/>
      <c r="F16" s="365"/>
      <c r="G16" s="365"/>
      <c r="H16" s="365"/>
      <c r="I16" s="365"/>
      <c r="J16" s="365"/>
      <c r="K16" s="366"/>
      <c r="L16" s="250"/>
    </row>
    <row r="17" spans="1:13" ht="20.100000000000001" customHeight="1" x14ac:dyDescent="0.3">
      <c r="A17" s="361" t="s">
        <v>24</v>
      </c>
      <c r="B17" s="362"/>
      <c r="C17" s="362"/>
      <c r="D17" s="363"/>
      <c r="E17" s="364"/>
      <c r="F17" s="365"/>
      <c r="G17" s="365"/>
      <c r="H17" s="365"/>
      <c r="I17" s="365"/>
      <c r="J17" s="365"/>
      <c r="K17" s="366"/>
      <c r="L17" s="250"/>
    </row>
    <row r="18" spans="1:13" ht="20.100000000000001" customHeight="1" x14ac:dyDescent="0.3">
      <c r="A18" s="358" t="s">
        <v>25</v>
      </c>
      <c r="B18" s="359"/>
      <c r="C18" s="359"/>
      <c r="D18" s="360"/>
      <c r="E18" s="364"/>
      <c r="F18" s="365"/>
      <c r="G18" s="365"/>
      <c r="H18" s="365"/>
      <c r="I18" s="365"/>
      <c r="J18" s="365"/>
      <c r="K18" s="366"/>
      <c r="L18" s="250"/>
    </row>
    <row r="19" spans="1:13" ht="20.100000000000001" customHeight="1" x14ac:dyDescent="0.3">
      <c r="A19" s="358" t="s">
        <v>169</v>
      </c>
      <c r="B19" s="359"/>
      <c r="C19" s="359"/>
      <c r="D19" s="360"/>
      <c r="E19" s="368"/>
      <c r="F19" s="368"/>
      <c r="G19" s="368"/>
      <c r="H19" s="368"/>
      <c r="I19" s="368"/>
      <c r="J19" s="368"/>
      <c r="K19" s="369"/>
      <c r="L19" s="250"/>
    </row>
    <row r="20" spans="1:13" ht="20.100000000000001" customHeight="1" x14ac:dyDescent="0.3">
      <c r="A20" s="370" t="s">
        <v>26</v>
      </c>
      <c r="B20" s="371"/>
      <c r="C20" s="371"/>
      <c r="D20" s="372"/>
      <c r="E20" s="364"/>
      <c r="F20" s="365"/>
      <c r="G20" s="365"/>
      <c r="H20" s="365"/>
      <c r="I20" s="365"/>
      <c r="J20" s="365"/>
      <c r="K20" s="366"/>
      <c r="L20" s="250"/>
    </row>
    <row r="21" spans="1:13" ht="20.100000000000001" customHeight="1" x14ac:dyDescent="0.3">
      <c r="A21" s="358" t="s">
        <v>189</v>
      </c>
      <c r="B21" s="359"/>
      <c r="C21" s="359"/>
      <c r="D21" s="360"/>
      <c r="E21" s="358"/>
      <c r="F21" s="359"/>
      <c r="G21" s="359"/>
      <c r="H21" s="359"/>
      <c r="I21" s="359"/>
      <c r="J21" s="359"/>
      <c r="K21" s="360"/>
      <c r="L21" s="250"/>
    </row>
    <row r="22" spans="1:13" ht="20.100000000000001" customHeight="1" x14ac:dyDescent="0.3">
      <c r="K22" s="140"/>
      <c r="L22" s="140"/>
    </row>
    <row r="23" spans="1:13" ht="15.75" customHeight="1" x14ac:dyDescent="0.3">
      <c r="I23" s="115"/>
      <c r="J23" s="198"/>
      <c r="K23" s="115" t="s">
        <v>27</v>
      </c>
      <c r="L23" s="197">
        <f>SUM(L15:L21)</f>
        <v>0</v>
      </c>
    </row>
    <row r="24" spans="1:13" ht="18.75" customHeight="1" x14ac:dyDescent="0.3">
      <c r="K24" s="115" t="s">
        <v>28</v>
      </c>
      <c r="L24" s="198"/>
    </row>
    <row r="25" spans="1:13" ht="18.75" customHeight="1" thickBot="1" x14ac:dyDescent="0.35">
      <c r="F25" s="126"/>
      <c r="I25" s="115"/>
      <c r="J25" s="199"/>
    </row>
    <row r="26" spans="1:13" s="179" customFormat="1" ht="21.75" customHeight="1" thickBot="1" x14ac:dyDescent="0.4">
      <c r="H26" s="200"/>
      <c r="I26" s="123" t="s">
        <v>29</v>
      </c>
      <c r="J26" s="201"/>
      <c r="K26" s="202"/>
      <c r="L26" s="203">
        <f>ROUND(L23/7,3)</f>
        <v>0</v>
      </c>
      <c r="M26" s="204"/>
    </row>
    <row r="27" spans="1:13" ht="18" customHeight="1" x14ac:dyDescent="0.3">
      <c r="F27" s="118"/>
      <c r="H27" s="117"/>
      <c r="I27" s="117"/>
      <c r="J27" s="116"/>
      <c r="K27" s="115"/>
      <c r="L27" s="205"/>
    </row>
    <row r="28" spans="1:13" ht="18" customHeight="1" x14ac:dyDescent="0.3">
      <c r="F28" s="118"/>
      <c r="H28" s="117"/>
      <c r="I28" s="117"/>
      <c r="J28" s="116"/>
      <c r="K28" s="115"/>
      <c r="L28" s="205"/>
    </row>
    <row r="29" spans="1:13" ht="18" customHeight="1" x14ac:dyDescent="0.3">
      <c r="F29" s="118"/>
      <c r="H29" s="117"/>
      <c r="I29" s="117"/>
      <c r="J29" s="116"/>
      <c r="K29" s="115"/>
      <c r="L29" s="205"/>
    </row>
    <row r="30" spans="1:13" ht="18" customHeight="1" x14ac:dyDescent="0.3">
      <c r="F30" s="118"/>
      <c r="H30" s="117"/>
      <c r="I30" s="117"/>
      <c r="J30" s="116"/>
      <c r="K30" s="115"/>
      <c r="L30" s="205"/>
    </row>
    <row r="31" spans="1:13" ht="18" customHeight="1" x14ac:dyDescent="0.3">
      <c r="F31" s="118"/>
      <c r="H31" s="117"/>
      <c r="I31" s="117"/>
      <c r="J31" s="116"/>
      <c r="K31" s="115"/>
      <c r="L31" s="205"/>
    </row>
    <row r="32" spans="1:13" ht="18" customHeight="1" x14ac:dyDescent="0.3">
      <c r="A32" s="160" t="s">
        <v>18</v>
      </c>
      <c r="B32" s="193"/>
      <c r="C32" s="193"/>
      <c r="D32" s="193"/>
      <c r="E32" s="193"/>
      <c r="F32" s="118"/>
      <c r="H32" s="160" t="s">
        <v>30</v>
      </c>
      <c r="I32" s="160"/>
      <c r="J32" s="160"/>
      <c r="K32" s="160"/>
      <c r="L32" s="160"/>
    </row>
    <row r="33" spans="6:12" ht="18" customHeight="1" x14ac:dyDescent="0.3">
      <c r="F33" s="118"/>
      <c r="H33" s="117"/>
      <c r="I33" s="117"/>
      <c r="J33" s="116"/>
      <c r="K33" s="115"/>
      <c r="L33" s="205"/>
    </row>
  </sheetData>
  <mergeCells count="19">
    <mergeCell ref="C5:F5"/>
    <mergeCell ref="C6:F6"/>
    <mergeCell ref="C8:F8"/>
    <mergeCell ref="C9:F9"/>
    <mergeCell ref="C10:F10"/>
    <mergeCell ref="E21:K21"/>
    <mergeCell ref="A18:D18"/>
    <mergeCell ref="A17:D17"/>
    <mergeCell ref="A16:D16"/>
    <mergeCell ref="A15:D15"/>
    <mergeCell ref="E15:K15"/>
    <mergeCell ref="E16:K16"/>
    <mergeCell ref="E17:K17"/>
    <mergeCell ref="E18:K18"/>
    <mergeCell ref="E20:K20"/>
    <mergeCell ref="E19:K19"/>
    <mergeCell ref="A21:D21"/>
    <mergeCell ref="A20:D20"/>
    <mergeCell ref="A19:D1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&amp;R2024-01-23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>
    <pageSetUpPr fitToPage="1"/>
  </sheetPr>
  <dimension ref="A1:L33"/>
  <sheetViews>
    <sheetView showZeros="0" view="pageLayout" topLeftCell="A3" zoomScaleNormal="100" zoomScaleSheetLayoutView="100" workbookViewId="0">
      <selection activeCell="L36" sqref="L36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4.265625" style="1" customWidth="1"/>
    <col min="5" max="5" width="8.1328125" style="1" customWidth="1"/>
    <col min="6" max="6" width="6" style="1" customWidth="1"/>
    <col min="7" max="7" width="10.59765625" style="1" customWidth="1"/>
    <col min="8" max="8" width="7.86328125" style="1" customWidth="1"/>
    <col min="9" max="9" width="4.1328125" style="1" customWidth="1"/>
    <col min="10" max="10" width="3.59765625" style="1" customWidth="1"/>
    <col min="11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3" t="s">
        <v>162</v>
      </c>
      <c r="H2" s="13"/>
      <c r="I2" s="14" t="s">
        <v>61</v>
      </c>
      <c r="J2" s="15"/>
      <c r="K2" s="16"/>
      <c r="L2" s="16"/>
    </row>
    <row r="3" spans="1:12" ht="24" customHeight="1" thickBot="1" x14ac:dyDescent="0.35">
      <c r="A3" s="4" t="s">
        <v>127</v>
      </c>
      <c r="H3" s="13"/>
      <c r="I3" s="14" t="s">
        <v>60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46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76"/>
      <c r="D5" s="376"/>
      <c r="E5" s="376"/>
      <c r="F5" s="376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76"/>
      <c r="D6" s="376"/>
      <c r="E6" s="376"/>
      <c r="F6" s="376"/>
      <c r="K6" s="30"/>
    </row>
    <row r="7" spans="1:12" ht="17.100000000000001" customHeight="1" thickBot="1" x14ac:dyDescent="0.35">
      <c r="A7" s="11" t="s">
        <v>20</v>
      </c>
      <c r="B7" s="11"/>
      <c r="C7" s="248"/>
      <c r="D7" s="248"/>
      <c r="E7" s="248"/>
      <c r="F7" s="248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77"/>
      <c r="D8" s="377"/>
      <c r="E8" s="377"/>
      <c r="F8" s="377"/>
    </row>
    <row r="9" spans="1:12" ht="17.100000000000001" customHeight="1" x14ac:dyDescent="0.3">
      <c r="A9" s="11" t="s">
        <v>6</v>
      </c>
      <c r="B9" s="11"/>
      <c r="C9" s="376"/>
      <c r="D9" s="376"/>
      <c r="E9" s="376"/>
      <c r="F9" s="376"/>
    </row>
    <row r="10" spans="1:12" ht="17.100000000000001" customHeight="1" x14ac:dyDescent="0.3">
      <c r="A10" s="11" t="s">
        <v>7</v>
      </c>
      <c r="B10" s="11"/>
      <c r="C10" s="376"/>
      <c r="D10" s="376"/>
      <c r="E10" s="376"/>
      <c r="F10" s="376"/>
    </row>
    <row r="11" spans="1:12" ht="17.100000000000001" customHeight="1" x14ac:dyDescent="0.3"/>
    <row r="12" spans="1:12" ht="17.100000000000001" customHeight="1" x14ac:dyDescent="0.3"/>
    <row r="13" spans="1:12" ht="39.75" customHeight="1" x14ac:dyDescent="0.3"/>
    <row r="14" spans="1:12" ht="21.75" customHeight="1" x14ac:dyDescent="0.3">
      <c r="A14" s="99"/>
      <c r="B14" s="11"/>
      <c r="C14" s="100"/>
      <c r="D14" s="11"/>
      <c r="E14" s="101"/>
      <c r="F14" s="11" t="s">
        <v>16</v>
      </c>
      <c r="G14" s="33"/>
      <c r="H14" s="33"/>
      <c r="I14" s="33"/>
      <c r="J14" s="11"/>
      <c r="K14" s="34"/>
      <c r="L14" s="35" t="s">
        <v>21</v>
      </c>
    </row>
    <row r="15" spans="1:12" ht="20.100000000000001" customHeight="1" x14ac:dyDescent="0.3">
      <c r="A15" s="217" t="s">
        <v>22</v>
      </c>
      <c r="B15" s="88"/>
      <c r="C15" s="106"/>
      <c r="D15" s="106"/>
      <c r="E15" s="34"/>
      <c r="F15" s="33"/>
      <c r="G15" s="33"/>
      <c r="H15" s="33"/>
      <c r="I15" s="33"/>
      <c r="J15" s="11"/>
      <c r="K15" s="36"/>
      <c r="L15" s="251"/>
    </row>
    <row r="16" spans="1:12" ht="20.100000000000001" customHeight="1" x14ac:dyDescent="0.3">
      <c r="A16" s="217" t="s">
        <v>23</v>
      </c>
      <c r="B16" s="88"/>
      <c r="C16" s="106"/>
      <c r="D16" s="106"/>
      <c r="E16" s="34"/>
      <c r="F16" s="33"/>
      <c r="G16" s="33"/>
      <c r="H16" s="33"/>
      <c r="I16" s="33"/>
      <c r="J16" s="11"/>
      <c r="K16" s="26"/>
      <c r="L16" s="251"/>
    </row>
    <row r="17" spans="1:12" ht="20.100000000000001" customHeight="1" x14ac:dyDescent="0.3">
      <c r="A17" s="215" t="s">
        <v>24</v>
      </c>
      <c r="B17" s="216"/>
      <c r="C17" s="106"/>
      <c r="D17" s="106"/>
      <c r="E17" s="34"/>
      <c r="F17" s="33"/>
      <c r="G17" s="33"/>
      <c r="H17" s="33"/>
      <c r="I17" s="33"/>
      <c r="J17" s="11"/>
      <c r="K17" s="26"/>
      <c r="L17" s="251"/>
    </row>
    <row r="18" spans="1:12" ht="20.100000000000001" customHeight="1" x14ac:dyDescent="0.3">
      <c r="A18" s="217" t="s">
        <v>31</v>
      </c>
      <c r="B18" s="88"/>
      <c r="C18" s="106"/>
      <c r="D18" s="106"/>
      <c r="E18" s="34"/>
      <c r="F18" s="33"/>
      <c r="G18" s="33"/>
      <c r="H18" s="33"/>
      <c r="I18" s="33"/>
      <c r="J18" s="11"/>
      <c r="K18" s="26"/>
      <c r="L18" s="251"/>
    </row>
    <row r="19" spans="1:12" ht="20.100000000000001" customHeight="1" x14ac:dyDescent="0.3">
      <c r="A19" s="217" t="s">
        <v>32</v>
      </c>
      <c r="B19" s="88"/>
      <c r="C19" s="106"/>
      <c r="D19" s="106"/>
      <c r="E19" s="34"/>
      <c r="F19" s="33"/>
      <c r="G19" s="33"/>
      <c r="H19" s="33"/>
      <c r="I19" s="33"/>
      <c r="J19" s="11"/>
      <c r="K19" s="26"/>
      <c r="L19" s="251"/>
    </row>
    <row r="20" spans="1:12" ht="20.100000000000001" customHeight="1" x14ac:dyDescent="0.3">
      <c r="A20" s="217" t="s">
        <v>33</v>
      </c>
      <c r="B20" s="88"/>
      <c r="C20" s="106"/>
      <c r="D20" s="106"/>
      <c r="E20" s="34"/>
      <c r="F20" s="33"/>
      <c r="G20" s="33"/>
      <c r="H20" s="33"/>
      <c r="I20" s="33"/>
      <c r="J20" s="11"/>
      <c r="K20" s="26"/>
      <c r="L20" s="251"/>
    </row>
    <row r="21" spans="1:12" ht="20.100000000000001" customHeight="1" x14ac:dyDescent="0.3">
      <c r="A21" s="217" t="s">
        <v>25</v>
      </c>
      <c r="B21" s="88"/>
      <c r="C21" s="106"/>
      <c r="D21" s="106"/>
      <c r="E21" s="34"/>
      <c r="F21" s="33"/>
      <c r="G21" s="33"/>
      <c r="H21" s="33"/>
      <c r="I21" s="33"/>
      <c r="J21" s="11"/>
      <c r="K21" s="26"/>
      <c r="L21" s="251"/>
    </row>
    <row r="22" spans="1:12" ht="20.100000000000001" customHeight="1" x14ac:dyDescent="0.3">
      <c r="A22" s="373" t="s">
        <v>178</v>
      </c>
      <c r="B22" s="374"/>
      <c r="C22" s="374"/>
      <c r="D22" s="374"/>
      <c r="E22" s="375"/>
      <c r="F22" s="33"/>
      <c r="G22" s="33"/>
      <c r="H22" s="33"/>
      <c r="I22" s="33"/>
      <c r="J22" s="11"/>
      <c r="K22" s="26"/>
      <c r="L22" s="251"/>
    </row>
    <row r="23" spans="1:12" ht="20.100000000000001" customHeight="1" x14ac:dyDescent="0.3">
      <c r="K23" s="37"/>
      <c r="L23" s="37"/>
    </row>
    <row r="24" spans="1:12" ht="15.75" customHeight="1" x14ac:dyDescent="0.3">
      <c r="I24" s="38"/>
      <c r="J24" s="39"/>
      <c r="K24" s="38" t="s">
        <v>27</v>
      </c>
      <c r="L24" s="35">
        <f>SUM(L15:L22)</f>
        <v>0</v>
      </c>
    </row>
    <row r="25" spans="1:12" ht="18.75" customHeight="1" x14ac:dyDescent="0.3">
      <c r="K25" s="38" t="s">
        <v>34</v>
      </c>
      <c r="L25" s="39"/>
    </row>
    <row r="26" spans="1:12" ht="18.75" customHeight="1" thickBot="1" x14ac:dyDescent="0.35">
      <c r="F26" s="40"/>
      <c r="I26" s="38"/>
      <c r="J26" s="41"/>
    </row>
    <row r="27" spans="1:12" ht="21.75" customHeight="1" thickBot="1" x14ac:dyDescent="0.35">
      <c r="H27" s="42"/>
      <c r="I27" s="43" t="s">
        <v>29</v>
      </c>
      <c r="J27" s="44"/>
      <c r="K27" s="45"/>
      <c r="L27" s="46">
        <f>ROUND(L24/8,3)</f>
        <v>0</v>
      </c>
    </row>
    <row r="28" spans="1:12" ht="18" customHeight="1" x14ac:dyDescent="0.3">
      <c r="F28" s="47"/>
      <c r="H28" s="42"/>
      <c r="I28" s="42"/>
      <c r="J28" s="48"/>
      <c r="K28" s="38"/>
      <c r="L28" s="49"/>
    </row>
    <row r="29" spans="1:12" ht="18" customHeight="1" x14ac:dyDescent="0.3">
      <c r="F29" s="47"/>
      <c r="H29" s="42"/>
      <c r="I29" s="42"/>
      <c r="J29" s="48"/>
      <c r="K29" s="38"/>
      <c r="L29" s="49"/>
    </row>
    <row r="30" spans="1:12" ht="18" customHeight="1" x14ac:dyDescent="0.3">
      <c r="F30" s="47"/>
      <c r="H30" s="42"/>
      <c r="I30" s="42"/>
      <c r="J30" s="48"/>
      <c r="K30" s="38"/>
      <c r="L30" s="49"/>
    </row>
    <row r="31" spans="1:12" ht="18" customHeight="1" x14ac:dyDescent="0.3">
      <c r="F31" s="47"/>
      <c r="H31" s="42"/>
      <c r="I31" s="42"/>
      <c r="J31" s="48"/>
      <c r="K31" s="38"/>
      <c r="L31" s="49"/>
    </row>
    <row r="32" spans="1:12" ht="18" customHeight="1" x14ac:dyDescent="0.3">
      <c r="A32" s="2" t="s">
        <v>18</v>
      </c>
      <c r="B32" s="29"/>
      <c r="C32" s="29"/>
      <c r="D32" s="29"/>
      <c r="E32" s="29"/>
      <c r="F32" s="47"/>
      <c r="H32" s="2" t="s">
        <v>30</v>
      </c>
      <c r="I32" s="2"/>
      <c r="J32" s="2"/>
      <c r="K32" s="2"/>
      <c r="L32" s="2"/>
    </row>
    <row r="33" spans="6:12" ht="18" customHeight="1" x14ac:dyDescent="0.3">
      <c r="F33" s="47"/>
      <c r="H33" s="42"/>
      <c r="I33" s="42"/>
      <c r="J33" s="48"/>
      <c r="K33" s="38"/>
      <c r="L33" s="49"/>
    </row>
  </sheetData>
  <mergeCells count="6">
    <mergeCell ref="A22:E22"/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&amp;R2024-01-23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1:L33"/>
  <sheetViews>
    <sheetView showZeros="0" view="pageLayout" topLeftCell="A4" zoomScaleNormal="100" workbookViewId="0">
      <selection activeCell="L40" sqref="L40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6" width="7.265625" style="1" customWidth="1"/>
    <col min="7" max="7" width="11.59765625" style="1" customWidth="1"/>
    <col min="8" max="8" width="7.86328125" style="1" customWidth="1"/>
    <col min="9" max="9" width="4" style="1" customWidth="1"/>
    <col min="10" max="10" width="4.86328125" style="1" customWidth="1"/>
    <col min="11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3" t="s">
        <v>175</v>
      </c>
      <c r="H2" s="13"/>
      <c r="I2" s="14" t="s">
        <v>61</v>
      </c>
      <c r="J2" s="15"/>
      <c r="K2" s="16"/>
      <c r="L2" s="16"/>
    </row>
    <row r="3" spans="1:12" ht="24" customHeight="1" thickBot="1" x14ac:dyDescent="0.35">
      <c r="A3" s="4" t="s">
        <v>127</v>
      </c>
      <c r="H3" s="13"/>
      <c r="I3" s="14" t="s">
        <v>60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46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76"/>
      <c r="D5" s="376"/>
      <c r="E5" s="376"/>
      <c r="F5" s="376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76"/>
      <c r="D6" s="376"/>
      <c r="E6" s="376"/>
      <c r="F6" s="376"/>
      <c r="K6" s="30"/>
    </row>
    <row r="7" spans="1:12" ht="17.100000000000001" customHeight="1" thickBot="1" x14ac:dyDescent="0.35">
      <c r="A7" s="11" t="s">
        <v>20</v>
      </c>
      <c r="B7" s="11"/>
      <c r="C7" s="248"/>
      <c r="D7" s="248"/>
      <c r="E7" s="248"/>
      <c r="F7" s="248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77"/>
      <c r="D8" s="377"/>
      <c r="E8" s="377"/>
      <c r="F8" s="377"/>
    </row>
    <row r="9" spans="1:12" ht="17.100000000000001" customHeight="1" x14ac:dyDescent="0.3">
      <c r="A9" s="11" t="s">
        <v>6</v>
      </c>
      <c r="B9" s="11"/>
      <c r="C9" s="376"/>
      <c r="D9" s="376"/>
      <c r="E9" s="376"/>
      <c r="F9" s="376"/>
    </row>
    <row r="10" spans="1:12" ht="17.100000000000001" customHeight="1" x14ac:dyDescent="0.3">
      <c r="A10" s="11" t="s">
        <v>7</v>
      </c>
      <c r="B10" s="11"/>
      <c r="C10" s="376"/>
      <c r="D10" s="376"/>
      <c r="E10" s="376"/>
      <c r="F10" s="376"/>
    </row>
    <row r="11" spans="1:12" ht="17.100000000000001" customHeight="1" x14ac:dyDescent="0.3"/>
    <row r="12" spans="1:12" ht="17.100000000000001" customHeight="1" x14ac:dyDescent="0.3"/>
    <row r="13" spans="1:12" ht="36" customHeight="1" x14ac:dyDescent="0.3"/>
    <row r="14" spans="1:12" ht="21.75" customHeight="1" x14ac:dyDescent="0.3">
      <c r="A14" s="99"/>
      <c r="B14" s="11"/>
      <c r="C14" s="100"/>
      <c r="D14" s="34"/>
      <c r="E14" s="106" t="s">
        <v>16</v>
      </c>
      <c r="F14" s="33"/>
      <c r="G14" s="33"/>
      <c r="H14" s="11"/>
      <c r="I14" s="33"/>
      <c r="J14" s="11"/>
      <c r="K14" s="34"/>
      <c r="L14" s="35" t="s">
        <v>21</v>
      </c>
    </row>
    <row r="15" spans="1:12" ht="19.5" customHeight="1" x14ac:dyDescent="0.3">
      <c r="A15" s="217" t="s">
        <v>22</v>
      </c>
      <c r="B15" s="88"/>
      <c r="C15" s="106"/>
      <c r="D15" s="101"/>
      <c r="E15" s="33"/>
      <c r="F15" s="33"/>
      <c r="G15" s="33"/>
      <c r="H15" s="11"/>
      <c r="I15" s="33"/>
      <c r="J15" s="11"/>
      <c r="K15" s="36"/>
      <c r="L15" s="251"/>
    </row>
    <row r="16" spans="1:12" ht="19.5" customHeight="1" x14ac:dyDescent="0.3">
      <c r="A16" s="215" t="s">
        <v>24</v>
      </c>
      <c r="B16" s="216"/>
      <c r="C16" s="106"/>
      <c r="D16" s="101"/>
      <c r="E16" s="33"/>
      <c r="F16" s="33"/>
      <c r="G16" s="33"/>
      <c r="H16" s="11"/>
      <c r="I16" s="33"/>
      <c r="J16" s="11"/>
      <c r="K16" s="26"/>
      <c r="L16" s="251"/>
    </row>
    <row r="17" spans="1:12" ht="19.5" customHeight="1" x14ac:dyDescent="0.3">
      <c r="A17" s="217" t="s">
        <v>31</v>
      </c>
      <c r="B17" s="88"/>
      <c r="C17" s="106"/>
      <c r="D17" s="101"/>
      <c r="E17" s="33"/>
      <c r="F17" s="33"/>
      <c r="G17" s="33"/>
      <c r="H17" s="11"/>
      <c r="I17" s="33"/>
      <c r="J17" s="11"/>
      <c r="K17" s="26"/>
      <c r="L17" s="251"/>
    </row>
    <row r="18" spans="1:12" ht="19.5" customHeight="1" x14ac:dyDescent="0.3">
      <c r="A18" s="217" t="s">
        <v>32</v>
      </c>
      <c r="B18" s="88"/>
      <c r="C18" s="106"/>
      <c r="D18" s="101"/>
      <c r="E18" s="33"/>
      <c r="F18" s="33"/>
      <c r="G18" s="33"/>
      <c r="H18" s="11"/>
      <c r="I18" s="33"/>
      <c r="J18" s="11"/>
      <c r="K18" s="26"/>
      <c r="L18" s="251"/>
    </row>
    <row r="19" spans="1:12" ht="19.5" customHeight="1" x14ac:dyDescent="0.3">
      <c r="A19" s="217" t="s">
        <v>33</v>
      </c>
      <c r="B19" s="88"/>
      <c r="C19" s="106"/>
      <c r="D19" s="101"/>
      <c r="E19" s="33"/>
      <c r="F19" s="33"/>
      <c r="G19" s="33"/>
      <c r="H19" s="11"/>
      <c r="I19" s="33"/>
      <c r="J19" s="11"/>
      <c r="K19" s="26"/>
      <c r="L19" s="251"/>
    </row>
    <row r="20" spans="1:12" ht="19.5" customHeight="1" x14ac:dyDescent="0.3">
      <c r="A20" s="217" t="s">
        <v>25</v>
      </c>
      <c r="B20" s="88"/>
      <c r="C20" s="106"/>
      <c r="D20" s="101"/>
      <c r="E20" s="33"/>
      <c r="F20" s="33"/>
      <c r="G20" s="33"/>
      <c r="H20" s="11"/>
      <c r="I20" s="33"/>
      <c r="J20" s="11"/>
      <c r="K20" s="26"/>
      <c r="L20" s="251"/>
    </row>
    <row r="21" spans="1:12" ht="19.5" customHeight="1" x14ac:dyDescent="0.3">
      <c r="A21" s="217" t="s">
        <v>36</v>
      </c>
      <c r="B21" s="88"/>
      <c r="C21" s="106"/>
      <c r="D21" s="101"/>
      <c r="E21" s="33"/>
      <c r="F21" s="33"/>
      <c r="G21" s="33"/>
      <c r="H21" s="11"/>
      <c r="I21" s="33"/>
      <c r="J21" s="11"/>
      <c r="K21" s="26"/>
      <c r="L21" s="251"/>
    </row>
    <row r="22" spans="1:12" ht="19.5" customHeight="1" x14ac:dyDescent="0.3">
      <c r="A22" s="378" t="s">
        <v>163</v>
      </c>
      <c r="B22" s="379"/>
      <c r="C22" s="379"/>
      <c r="D22" s="380"/>
      <c r="E22" s="33"/>
      <c r="F22" s="33"/>
      <c r="G22" s="33"/>
      <c r="H22" s="11"/>
      <c r="I22" s="33"/>
      <c r="J22" s="11"/>
      <c r="K22" s="26"/>
      <c r="L22" s="251"/>
    </row>
    <row r="23" spans="1:12" ht="20.100000000000001" customHeight="1" x14ac:dyDescent="0.3">
      <c r="A23" s="295" t="s">
        <v>197</v>
      </c>
      <c r="K23" s="37"/>
      <c r="L23" s="37"/>
    </row>
    <row r="24" spans="1:12" ht="15.75" customHeight="1" x14ac:dyDescent="0.3">
      <c r="A24" s="295" t="s">
        <v>198</v>
      </c>
      <c r="I24" s="38"/>
      <c r="J24" s="39"/>
      <c r="K24" s="38" t="s">
        <v>27</v>
      </c>
      <c r="L24" s="35">
        <f>SUM(L15:L22)</f>
        <v>0</v>
      </c>
    </row>
    <row r="25" spans="1:12" ht="18.75" customHeight="1" x14ac:dyDescent="0.3">
      <c r="K25" s="38" t="s">
        <v>34</v>
      </c>
      <c r="L25" s="39"/>
    </row>
    <row r="26" spans="1:12" ht="18.75" customHeight="1" thickBot="1" x14ac:dyDescent="0.35">
      <c r="F26" s="40"/>
      <c r="I26" s="38"/>
      <c r="J26" s="41"/>
    </row>
    <row r="27" spans="1:12" ht="21.75" customHeight="1" thickBot="1" x14ac:dyDescent="0.35">
      <c r="H27" s="42"/>
      <c r="I27" s="43" t="s">
        <v>29</v>
      </c>
      <c r="J27" s="44"/>
      <c r="K27" s="45"/>
      <c r="L27" s="46">
        <f>ROUND(L24/8,3)</f>
        <v>0</v>
      </c>
    </row>
    <row r="28" spans="1:12" ht="18" customHeight="1" x14ac:dyDescent="0.3">
      <c r="F28" s="47"/>
      <c r="H28" s="42"/>
      <c r="I28" s="42"/>
      <c r="J28" s="48"/>
      <c r="K28" s="38"/>
      <c r="L28" s="49"/>
    </row>
    <row r="29" spans="1:12" ht="18" customHeight="1" x14ac:dyDescent="0.3">
      <c r="F29" s="47"/>
      <c r="H29" s="42"/>
      <c r="I29" s="42"/>
      <c r="J29" s="48"/>
      <c r="K29" s="38"/>
      <c r="L29" s="49"/>
    </row>
    <row r="30" spans="1:12" ht="18" customHeight="1" x14ac:dyDescent="0.3">
      <c r="F30" s="47"/>
      <c r="H30" s="42"/>
      <c r="I30" s="42"/>
      <c r="J30" s="48"/>
      <c r="K30" s="38"/>
      <c r="L30" s="49"/>
    </row>
    <row r="31" spans="1:12" ht="18" customHeight="1" x14ac:dyDescent="0.3">
      <c r="F31" s="47"/>
      <c r="H31" s="42"/>
      <c r="I31" s="42"/>
      <c r="J31" s="48"/>
      <c r="K31" s="38"/>
      <c r="L31" s="49"/>
    </row>
    <row r="32" spans="1:12" ht="18" customHeight="1" x14ac:dyDescent="0.3">
      <c r="A32" s="2" t="s">
        <v>18</v>
      </c>
      <c r="B32" s="29"/>
      <c r="C32" s="29"/>
      <c r="D32" s="29"/>
      <c r="E32" s="29"/>
      <c r="F32" s="47"/>
      <c r="H32" s="2" t="s">
        <v>30</v>
      </c>
      <c r="I32" s="2"/>
      <c r="J32" s="2"/>
      <c r="K32" s="2"/>
      <c r="L32" s="2"/>
    </row>
    <row r="33" spans="6:12" ht="18" customHeight="1" x14ac:dyDescent="0.3">
      <c r="F33" s="47"/>
      <c r="H33" s="42"/>
      <c r="I33" s="42"/>
      <c r="J33" s="48"/>
      <c r="K33" s="38"/>
      <c r="L33" s="49"/>
    </row>
  </sheetData>
  <mergeCells count="6">
    <mergeCell ref="A22:D22"/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&amp;R2024-02-04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>
    <pageSetUpPr fitToPage="1"/>
  </sheetPr>
  <dimension ref="A1:L37"/>
  <sheetViews>
    <sheetView showZeros="0" view="pageLayout" topLeftCell="A3" zoomScaleNormal="100" workbookViewId="0">
      <selection activeCell="E15" sqref="E15"/>
    </sheetView>
  </sheetViews>
  <sheetFormatPr defaultColWidth="9.1328125" defaultRowHeight="12.4" x14ac:dyDescent="0.3"/>
  <cols>
    <col min="1" max="1" width="5.73046875" style="113" customWidth="1"/>
    <col min="2" max="2" width="9.1328125" style="113"/>
    <col min="3" max="3" width="12.59765625" style="113" bestFit="1" customWidth="1"/>
    <col min="4" max="4" width="1.19921875" style="113" customWidth="1"/>
    <col min="5" max="6" width="7.265625" style="113" customWidth="1"/>
    <col min="7" max="7" width="9.265625" style="113" customWidth="1"/>
    <col min="8" max="8" width="7" style="113" customWidth="1"/>
    <col min="9" max="9" width="7.265625" style="113" customWidth="1"/>
    <col min="10" max="10" width="6.265625" style="113" customWidth="1"/>
    <col min="11" max="11" width="10.265625" style="113" customWidth="1"/>
    <col min="12" max="12" width="10.73046875" style="113" customWidth="1"/>
    <col min="13" max="16384" width="9.1328125" style="113"/>
  </cols>
  <sheetData>
    <row r="1" spans="1:12" ht="6" customHeight="1" thickBot="1" x14ac:dyDescent="0.35"/>
    <row r="2" spans="1:12" ht="22.5" customHeight="1" thickBot="1" x14ac:dyDescent="0.4">
      <c r="A2" s="381" t="s">
        <v>176</v>
      </c>
      <c r="B2" s="381"/>
      <c r="C2" s="381"/>
      <c r="D2" s="381"/>
      <c r="E2" s="381"/>
      <c r="F2" s="381"/>
      <c r="H2" s="155"/>
      <c r="I2" s="156" t="s">
        <v>61</v>
      </c>
      <c r="J2" s="157"/>
      <c r="K2" s="158"/>
      <c r="L2" s="158"/>
    </row>
    <row r="3" spans="1:12" ht="24" customHeight="1" thickBot="1" x14ac:dyDescent="0.35">
      <c r="A3" s="159" t="s">
        <v>37</v>
      </c>
      <c r="H3" s="155"/>
      <c r="I3" s="156" t="s">
        <v>60</v>
      </c>
      <c r="J3" s="157"/>
      <c r="K3" s="158"/>
      <c r="L3" s="158"/>
    </row>
    <row r="4" spans="1:12" ht="24" customHeight="1" thickBot="1" x14ac:dyDescent="0.35">
      <c r="A4" s="160" t="s">
        <v>4</v>
      </c>
      <c r="B4" s="160"/>
      <c r="C4" s="247"/>
      <c r="D4" s="161"/>
      <c r="E4" s="161"/>
      <c r="F4" s="161"/>
      <c r="H4" s="155"/>
      <c r="I4" s="156" t="s">
        <v>10</v>
      </c>
      <c r="J4" s="157"/>
      <c r="K4" s="158"/>
      <c r="L4" s="158"/>
    </row>
    <row r="5" spans="1:12" ht="24" customHeight="1" thickBot="1" x14ac:dyDescent="0.35">
      <c r="A5" s="136" t="s">
        <v>5</v>
      </c>
      <c r="B5" s="136"/>
      <c r="C5" s="367"/>
      <c r="D5" s="367"/>
      <c r="E5" s="367"/>
      <c r="F5" s="367"/>
      <c r="H5" s="155"/>
      <c r="I5" s="156" t="s">
        <v>11</v>
      </c>
      <c r="J5" s="162"/>
      <c r="K5" s="158"/>
      <c r="L5" s="158"/>
    </row>
    <row r="6" spans="1:12" ht="19.5" customHeight="1" thickBot="1" x14ac:dyDescent="0.35">
      <c r="A6" s="136" t="s">
        <v>8</v>
      </c>
      <c r="B6" s="136"/>
      <c r="C6" s="367"/>
      <c r="D6" s="367"/>
      <c r="E6" s="367"/>
      <c r="F6" s="367"/>
      <c r="K6" s="30"/>
    </row>
    <row r="7" spans="1:12" ht="17.100000000000001" customHeight="1" thickBot="1" x14ac:dyDescent="0.35">
      <c r="A7" s="136" t="s">
        <v>20</v>
      </c>
      <c r="B7" s="136"/>
      <c r="C7" s="249"/>
      <c r="D7" s="249"/>
      <c r="E7" s="249"/>
      <c r="F7" s="249"/>
      <c r="J7" s="163" t="s">
        <v>9</v>
      </c>
      <c r="K7" s="31"/>
      <c r="L7" s="164"/>
    </row>
    <row r="8" spans="1:12" ht="17.100000000000001" customHeight="1" x14ac:dyDescent="0.3">
      <c r="A8" s="160" t="s">
        <v>0</v>
      </c>
      <c r="B8" s="160"/>
      <c r="C8" s="382"/>
      <c r="D8" s="382"/>
      <c r="E8" s="382"/>
      <c r="F8" s="382"/>
    </row>
    <row r="9" spans="1:12" ht="17.100000000000001" customHeight="1" x14ac:dyDescent="0.3">
      <c r="A9" s="136" t="s">
        <v>6</v>
      </c>
      <c r="B9" s="136"/>
      <c r="C9" s="367"/>
      <c r="D9" s="367"/>
      <c r="E9" s="367"/>
      <c r="F9" s="367"/>
    </row>
    <row r="10" spans="1:12" ht="17.100000000000001" customHeight="1" x14ac:dyDescent="0.3">
      <c r="A10" s="136" t="s">
        <v>7</v>
      </c>
      <c r="B10" s="136"/>
      <c r="C10" s="367"/>
      <c r="D10" s="367"/>
      <c r="E10" s="367"/>
      <c r="F10" s="367"/>
    </row>
    <row r="11" spans="1:12" ht="33.75" customHeight="1" x14ac:dyDescent="0.3"/>
    <row r="12" spans="1:12" ht="17.100000000000001" customHeight="1" x14ac:dyDescent="0.3">
      <c r="A12" s="165" t="s">
        <v>38</v>
      </c>
      <c r="B12" s="166"/>
      <c r="C12" s="166"/>
      <c r="D12" s="166"/>
      <c r="E12" s="166"/>
      <c r="F12" s="166"/>
      <c r="G12" s="166"/>
      <c r="H12" s="166"/>
      <c r="I12" s="166"/>
      <c r="J12" s="166"/>
      <c r="K12" s="167"/>
      <c r="L12" s="168"/>
    </row>
    <row r="13" spans="1:12" ht="18" customHeight="1" x14ac:dyDescent="0.3">
      <c r="A13" s="169"/>
      <c r="K13" s="115"/>
      <c r="L13" s="170"/>
    </row>
    <row r="14" spans="1:12" ht="39" customHeight="1" x14ac:dyDescent="0.3">
      <c r="A14" s="169"/>
      <c r="J14" s="141"/>
      <c r="L14" s="171"/>
    </row>
    <row r="15" spans="1:12" ht="18" customHeight="1" x14ac:dyDescent="0.3">
      <c r="A15" s="172" t="s">
        <v>14</v>
      </c>
      <c r="B15" s="173"/>
      <c r="C15" s="172"/>
      <c r="D15" s="136"/>
      <c r="E15" s="255">
        <v>0</v>
      </c>
      <c r="F15" s="255">
        <v>0</v>
      </c>
      <c r="G15" s="255">
        <v>0</v>
      </c>
      <c r="H15" s="255">
        <v>0</v>
      </c>
      <c r="I15" s="255">
        <v>0</v>
      </c>
      <c r="J15" s="255">
        <v>0</v>
      </c>
      <c r="K15" s="174"/>
      <c r="L15" s="175"/>
    </row>
    <row r="16" spans="1:12" ht="19.5" customHeight="1" thickBot="1" x14ac:dyDescent="0.4">
      <c r="A16" s="154" t="s">
        <v>39</v>
      </c>
    </row>
    <row r="17" spans="1:12" ht="15" customHeight="1" thickBot="1" x14ac:dyDescent="0.35">
      <c r="H17" s="176"/>
      <c r="I17" s="143"/>
      <c r="K17" s="177" t="s">
        <v>40</v>
      </c>
    </row>
    <row r="18" spans="1:12" ht="15" customHeight="1" x14ac:dyDescent="0.3">
      <c r="K18" s="30"/>
    </row>
    <row r="19" spans="1:12" ht="15" customHeight="1" x14ac:dyDescent="0.3">
      <c r="K19" s="30"/>
    </row>
    <row r="20" spans="1:12" ht="15" customHeight="1" x14ac:dyDescent="0.3">
      <c r="K20" s="30"/>
    </row>
    <row r="21" spans="1:12" ht="15" customHeight="1" x14ac:dyDescent="0.3">
      <c r="K21" s="30"/>
    </row>
    <row r="23" spans="1:12" ht="21" customHeight="1" x14ac:dyDescent="0.35">
      <c r="G23" s="178"/>
      <c r="J23" s="179"/>
      <c r="K23" s="92"/>
      <c r="L23" s="180"/>
    </row>
    <row r="24" spans="1:12" ht="23.25" customHeight="1" x14ac:dyDescent="0.3">
      <c r="A24" s="159" t="s">
        <v>41</v>
      </c>
    </row>
    <row r="25" spans="1:12" s="5" customFormat="1" ht="13.5" customHeight="1" x14ac:dyDescent="0.3">
      <c r="B25" s="84" t="s">
        <v>50</v>
      </c>
      <c r="H25" s="30"/>
      <c r="I25" s="52"/>
      <c r="J25" s="85"/>
      <c r="K25" s="86"/>
    </row>
    <row r="26" spans="1:12" ht="15" customHeight="1" x14ac:dyDescent="0.3">
      <c r="B26" s="181" t="s">
        <v>42</v>
      </c>
      <c r="C26" s="182"/>
      <c r="D26" s="183"/>
      <c r="E26" s="252">
        <v>0</v>
      </c>
      <c r="F26" s="181" t="s">
        <v>43</v>
      </c>
      <c r="G26" s="183"/>
      <c r="H26" s="253">
        <v>0</v>
      </c>
      <c r="I26" s="94" t="str">
        <f>IFERROR(ROUND(E26/H26,3),"")</f>
        <v/>
      </c>
      <c r="J26" s="95"/>
      <c r="K26" s="269" t="str">
        <f>IFERROR((10-I26),"")</f>
        <v/>
      </c>
    </row>
    <row r="27" spans="1:12" ht="8.25" customHeight="1" x14ac:dyDescent="0.3">
      <c r="H27" s="30"/>
      <c r="I27" s="184"/>
      <c r="J27" s="85"/>
      <c r="K27" s="86"/>
    </row>
    <row r="28" spans="1:12" ht="12" customHeight="1" x14ac:dyDescent="0.3">
      <c r="I28" s="184"/>
      <c r="J28" s="85"/>
    </row>
    <row r="29" spans="1:12" ht="15" customHeight="1" x14ac:dyDescent="0.3">
      <c r="D29" s="185" t="s">
        <v>14</v>
      </c>
      <c r="E29" s="136"/>
      <c r="F29" s="186"/>
      <c r="G29" s="182"/>
      <c r="H29" s="182"/>
      <c r="I29" s="187"/>
      <c r="J29" s="97"/>
      <c r="K29" s="294">
        <f>SUM(E15:J15)</f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188" t="s">
        <v>44</v>
      </c>
      <c r="H31" s="157"/>
      <c r="I31" s="157"/>
      <c r="J31" s="189"/>
      <c r="K31" s="98" t="str">
        <f>IFERROR(K26-K29,"")</f>
        <v/>
      </c>
      <c r="L31" s="180">
        <v>1</v>
      </c>
    </row>
    <row r="32" spans="1:12" ht="11.25" customHeight="1" thickBot="1" x14ac:dyDescent="0.35"/>
    <row r="33" spans="1:12" ht="20.25" customHeight="1" thickBot="1" x14ac:dyDescent="0.35">
      <c r="I33" s="163" t="s">
        <v>45</v>
      </c>
      <c r="J33" s="190"/>
      <c r="K33" s="190"/>
      <c r="L33" s="191" t="str">
        <f>IFERROR(K31,"")</f>
        <v/>
      </c>
    </row>
    <row r="35" spans="1:12" ht="55.5" customHeight="1" x14ac:dyDescent="0.3">
      <c r="E35" s="192"/>
      <c r="F35" s="192"/>
      <c r="G35" s="192"/>
    </row>
    <row r="37" spans="1:12" x14ac:dyDescent="0.3">
      <c r="A37" s="160" t="s">
        <v>18</v>
      </c>
      <c r="B37" s="193"/>
      <c r="C37" s="193"/>
      <c r="D37" s="193"/>
      <c r="E37" s="193"/>
      <c r="H37" s="160" t="s">
        <v>30</v>
      </c>
      <c r="I37" s="160"/>
      <c r="J37" s="160"/>
      <c r="K37" s="160"/>
      <c r="L37" s="160"/>
    </row>
  </sheetData>
  <mergeCells count="6">
    <mergeCell ref="C10:F10"/>
    <mergeCell ref="A2:F2"/>
    <mergeCell ref="C5:F5"/>
    <mergeCell ref="C6:F6"/>
    <mergeCell ref="C8:F8"/>
    <mergeCell ref="C9:F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&amp;R2024-01-23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37"/>
  <sheetViews>
    <sheetView showZeros="0" view="pageLayout" topLeftCell="A2" zoomScaleNormal="100" workbookViewId="0">
      <selection activeCell="A2" sqref="A2:F2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1.796875" style="5" customWidth="1"/>
    <col min="5" max="5" width="7.265625" style="5" customWidth="1"/>
    <col min="6" max="6" width="8.265625" style="5" customWidth="1"/>
    <col min="7" max="7" width="7.73046875" style="5" customWidth="1"/>
    <col min="8" max="8" width="7" style="5" customWidth="1"/>
    <col min="9" max="9" width="7.265625" style="5" customWidth="1"/>
    <col min="10" max="10" width="7.06640625" style="5" customWidth="1"/>
    <col min="11" max="11" width="10.265625" style="5" customWidth="1"/>
    <col min="12" max="12" width="8.86328125" style="5" customWidth="1"/>
    <col min="13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5" width="7.265625" style="5" customWidth="1"/>
    <col min="266" max="266" width="4.73046875" style="5" customWidth="1"/>
    <col min="267" max="267" width="10.265625" style="5" customWidth="1"/>
    <col min="268" max="268" width="10.73046875" style="5" customWidth="1"/>
    <col min="269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1" width="7.265625" style="5" customWidth="1"/>
    <col min="522" max="522" width="4.73046875" style="5" customWidth="1"/>
    <col min="523" max="523" width="10.265625" style="5" customWidth="1"/>
    <col min="524" max="524" width="10.73046875" style="5" customWidth="1"/>
    <col min="525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7" width="7.265625" style="5" customWidth="1"/>
    <col min="778" max="778" width="4.73046875" style="5" customWidth="1"/>
    <col min="779" max="779" width="10.265625" style="5" customWidth="1"/>
    <col min="780" max="780" width="10.73046875" style="5" customWidth="1"/>
    <col min="781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3" width="7.265625" style="5" customWidth="1"/>
    <col min="1034" max="1034" width="4.73046875" style="5" customWidth="1"/>
    <col min="1035" max="1035" width="10.265625" style="5" customWidth="1"/>
    <col min="1036" max="1036" width="10.73046875" style="5" customWidth="1"/>
    <col min="1037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89" width="7.265625" style="5" customWidth="1"/>
    <col min="1290" max="1290" width="4.73046875" style="5" customWidth="1"/>
    <col min="1291" max="1291" width="10.265625" style="5" customWidth="1"/>
    <col min="1292" max="1292" width="10.73046875" style="5" customWidth="1"/>
    <col min="1293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5" width="7.265625" style="5" customWidth="1"/>
    <col min="1546" max="1546" width="4.73046875" style="5" customWidth="1"/>
    <col min="1547" max="1547" width="10.265625" style="5" customWidth="1"/>
    <col min="1548" max="1548" width="10.73046875" style="5" customWidth="1"/>
    <col min="1549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1" width="7.265625" style="5" customWidth="1"/>
    <col min="1802" max="1802" width="4.73046875" style="5" customWidth="1"/>
    <col min="1803" max="1803" width="10.265625" style="5" customWidth="1"/>
    <col min="1804" max="1804" width="10.73046875" style="5" customWidth="1"/>
    <col min="1805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7" width="7.265625" style="5" customWidth="1"/>
    <col min="2058" max="2058" width="4.73046875" style="5" customWidth="1"/>
    <col min="2059" max="2059" width="10.265625" style="5" customWidth="1"/>
    <col min="2060" max="2060" width="10.73046875" style="5" customWidth="1"/>
    <col min="2061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3" width="7.265625" style="5" customWidth="1"/>
    <col min="2314" max="2314" width="4.73046875" style="5" customWidth="1"/>
    <col min="2315" max="2315" width="10.265625" style="5" customWidth="1"/>
    <col min="2316" max="2316" width="10.73046875" style="5" customWidth="1"/>
    <col min="2317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69" width="7.265625" style="5" customWidth="1"/>
    <col min="2570" max="2570" width="4.73046875" style="5" customWidth="1"/>
    <col min="2571" max="2571" width="10.265625" style="5" customWidth="1"/>
    <col min="2572" max="2572" width="10.73046875" style="5" customWidth="1"/>
    <col min="2573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5" width="7.265625" style="5" customWidth="1"/>
    <col min="2826" max="2826" width="4.73046875" style="5" customWidth="1"/>
    <col min="2827" max="2827" width="10.265625" style="5" customWidth="1"/>
    <col min="2828" max="2828" width="10.73046875" style="5" customWidth="1"/>
    <col min="2829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1" width="7.265625" style="5" customWidth="1"/>
    <col min="3082" max="3082" width="4.73046875" style="5" customWidth="1"/>
    <col min="3083" max="3083" width="10.265625" style="5" customWidth="1"/>
    <col min="3084" max="3084" width="10.73046875" style="5" customWidth="1"/>
    <col min="3085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7" width="7.265625" style="5" customWidth="1"/>
    <col min="3338" max="3338" width="4.73046875" style="5" customWidth="1"/>
    <col min="3339" max="3339" width="10.265625" style="5" customWidth="1"/>
    <col min="3340" max="3340" width="10.73046875" style="5" customWidth="1"/>
    <col min="3341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3" width="7.265625" style="5" customWidth="1"/>
    <col min="3594" max="3594" width="4.73046875" style="5" customWidth="1"/>
    <col min="3595" max="3595" width="10.265625" style="5" customWidth="1"/>
    <col min="3596" max="3596" width="10.73046875" style="5" customWidth="1"/>
    <col min="3597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49" width="7.265625" style="5" customWidth="1"/>
    <col min="3850" max="3850" width="4.73046875" style="5" customWidth="1"/>
    <col min="3851" max="3851" width="10.265625" style="5" customWidth="1"/>
    <col min="3852" max="3852" width="10.73046875" style="5" customWidth="1"/>
    <col min="3853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5" width="7.265625" style="5" customWidth="1"/>
    <col min="4106" max="4106" width="4.73046875" style="5" customWidth="1"/>
    <col min="4107" max="4107" width="10.265625" style="5" customWidth="1"/>
    <col min="4108" max="4108" width="10.73046875" style="5" customWidth="1"/>
    <col min="4109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1" width="7.265625" style="5" customWidth="1"/>
    <col min="4362" max="4362" width="4.73046875" style="5" customWidth="1"/>
    <col min="4363" max="4363" width="10.265625" style="5" customWidth="1"/>
    <col min="4364" max="4364" width="10.73046875" style="5" customWidth="1"/>
    <col min="4365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7" width="7.265625" style="5" customWidth="1"/>
    <col min="4618" max="4618" width="4.73046875" style="5" customWidth="1"/>
    <col min="4619" max="4619" width="10.265625" style="5" customWidth="1"/>
    <col min="4620" max="4620" width="10.73046875" style="5" customWidth="1"/>
    <col min="4621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3" width="7.265625" style="5" customWidth="1"/>
    <col min="4874" max="4874" width="4.73046875" style="5" customWidth="1"/>
    <col min="4875" max="4875" width="10.265625" style="5" customWidth="1"/>
    <col min="4876" max="4876" width="10.73046875" style="5" customWidth="1"/>
    <col min="4877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29" width="7.265625" style="5" customWidth="1"/>
    <col min="5130" max="5130" width="4.73046875" style="5" customWidth="1"/>
    <col min="5131" max="5131" width="10.265625" style="5" customWidth="1"/>
    <col min="5132" max="5132" width="10.73046875" style="5" customWidth="1"/>
    <col min="5133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5" width="7.265625" style="5" customWidth="1"/>
    <col min="5386" max="5386" width="4.73046875" style="5" customWidth="1"/>
    <col min="5387" max="5387" width="10.265625" style="5" customWidth="1"/>
    <col min="5388" max="5388" width="10.73046875" style="5" customWidth="1"/>
    <col min="5389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1" width="7.265625" style="5" customWidth="1"/>
    <col min="5642" max="5642" width="4.73046875" style="5" customWidth="1"/>
    <col min="5643" max="5643" width="10.265625" style="5" customWidth="1"/>
    <col min="5644" max="5644" width="10.73046875" style="5" customWidth="1"/>
    <col min="5645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7" width="7.265625" style="5" customWidth="1"/>
    <col min="5898" max="5898" width="4.73046875" style="5" customWidth="1"/>
    <col min="5899" max="5899" width="10.265625" style="5" customWidth="1"/>
    <col min="5900" max="5900" width="10.73046875" style="5" customWidth="1"/>
    <col min="5901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3" width="7.265625" style="5" customWidth="1"/>
    <col min="6154" max="6154" width="4.73046875" style="5" customWidth="1"/>
    <col min="6155" max="6155" width="10.265625" style="5" customWidth="1"/>
    <col min="6156" max="6156" width="10.73046875" style="5" customWidth="1"/>
    <col min="6157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09" width="7.265625" style="5" customWidth="1"/>
    <col min="6410" max="6410" width="4.73046875" style="5" customWidth="1"/>
    <col min="6411" max="6411" width="10.265625" style="5" customWidth="1"/>
    <col min="6412" max="6412" width="10.73046875" style="5" customWidth="1"/>
    <col min="6413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5" width="7.265625" style="5" customWidth="1"/>
    <col min="6666" max="6666" width="4.73046875" style="5" customWidth="1"/>
    <col min="6667" max="6667" width="10.265625" style="5" customWidth="1"/>
    <col min="6668" max="6668" width="10.73046875" style="5" customWidth="1"/>
    <col min="6669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1" width="7.265625" style="5" customWidth="1"/>
    <col min="6922" max="6922" width="4.73046875" style="5" customWidth="1"/>
    <col min="6923" max="6923" width="10.265625" style="5" customWidth="1"/>
    <col min="6924" max="6924" width="10.73046875" style="5" customWidth="1"/>
    <col min="6925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7" width="7.265625" style="5" customWidth="1"/>
    <col min="7178" max="7178" width="4.73046875" style="5" customWidth="1"/>
    <col min="7179" max="7179" width="10.265625" style="5" customWidth="1"/>
    <col min="7180" max="7180" width="10.73046875" style="5" customWidth="1"/>
    <col min="7181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3" width="7.265625" style="5" customWidth="1"/>
    <col min="7434" max="7434" width="4.73046875" style="5" customWidth="1"/>
    <col min="7435" max="7435" width="10.265625" style="5" customWidth="1"/>
    <col min="7436" max="7436" width="10.73046875" style="5" customWidth="1"/>
    <col min="7437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89" width="7.265625" style="5" customWidth="1"/>
    <col min="7690" max="7690" width="4.73046875" style="5" customWidth="1"/>
    <col min="7691" max="7691" width="10.265625" style="5" customWidth="1"/>
    <col min="7692" max="7692" width="10.73046875" style="5" customWidth="1"/>
    <col min="7693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5" width="7.265625" style="5" customWidth="1"/>
    <col min="7946" max="7946" width="4.73046875" style="5" customWidth="1"/>
    <col min="7947" max="7947" width="10.265625" style="5" customWidth="1"/>
    <col min="7948" max="7948" width="10.73046875" style="5" customWidth="1"/>
    <col min="7949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1" width="7.265625" style="5" customWidth="1"/>
    <col min="8202" max="8202" width="4.73046875" style="5" customWidth="1"/>
    <col min="8203" max="8203" width="10.265625" style="5" customWidth="1"/>
    <col min="8204" max="8204" width="10.73046875" style="5" customWidth="1"/>
    <col min="8205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7" width="7.265625" style="5" customWidth="1"/>
    <col min="8458" max="8458" width="4.73046875" style="5" customWidth="1"/>
    <col min="8459" max="8459" width="10.265625" style="5" customWidth="1"/>
    <col min="8460" max="8460" width="10.73046875" style="5" customWidth="1"/>
    <col min="8461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3" width="7.265625" style="5" customWidth="1"/>
    <col min="8714" max="8714" width="4.73046875" style="5" customWidth="1"/>
    <col min="8715" max="8715" width="10.265625" style="5" customWidth="1"/>
    <col min="8716" max="8716" width="10.73046875" style="5" customWidth="1"/>
    <col min="8717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69" width="7.265625" style="5" customWidth="1"/>
    <col min="8970" max="8970" width="4.73046875" style="5" customWidth="1"/>
    <col min="8971" max="8971" width="10.265625" style="5" customWidth="1"/>
    <col min="8972" max="8972" width="10.73046875" style="5" customWidth="1"/>
    <col min="8973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5" width="7.265625" style="5" customWidth="1"/>
    <col min="9226" max="9226" width="4.73046875" style="5" customWidth="1"/>
    <col min="9227" max="9227" width="10.265625" style="5" customWidth="1"/>
    <col min="9228" max="9228" width="10.73046875" style="5" customWidth="1"/>
    <col min="9229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1" width="7.265625" style="5" customWidth="1"/>
    <col min="9482" max="9482" width="4.73046875" style="5" customWidth="1"/>
    <col min="9483" max="9483" width="10.265625" style="5" customWidth="1"/>
    <col min="9484" max="9484" width="10.73046875" style="5" customWidth="1"/>
    <col min="9485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7" width="7.265625" style="5" customWidth="1"/>
    <col min="9738" max="9738" width="4.73046875" style="5" customWidth="1"/>
    <col min="9739" max="9739" width="10.265625" style="5" customWidth="1"/>
    <col min="9740" max="9740" width="10.73046875" style="5" customWidth="1"/>
    <col min="9741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3" width="7.265625" style="5" customWidth="1"/>
    <col min="9994" max="9994" width="4.73046875" style="5" customWidth="1"/>
    <col min="9995" max="9995" width="10.265625" style="5" customWidth="1"/>
    <col min="9996" max="9996" width="10.73046875" style="5" customWidth="1"/>
    <col min="9997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49" width="7.265625" style="5" customWidth="1"/>
    <col min="10250" max="10250" width="4.73046875" style="5" customWidth="1"/>
    <col min="10251" max="10251" width="10.265625" style="5" customWidth="1"/>
    <col min="10252" max="10252" width="10.73046875" style="5" customWidth="1"/>
    <col min="10253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5" width="7.265625" style="5" customWidth="1"/>
    <col min="10506" max="10506" width="4.73046875" style="5" customWidth="1"/>
    <col min="10507" max="10507" width="10.265625" style="5" customWidth="1"/>
    <col min="10508" max="10508" width="10.73046875" style="5" customWidth="1"/>
    <col min="10509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1" width="7.265625" style="5" customWidth="1"/>
    <col min="10762" max="10762" width="4.73046875" style="5" customWidth="1"/>
    <col min="10763" max="10763" width="10.265625" style="5" customWidth="1"/>
    <col min="10764" max="10764" width="10.73046875" style="5" customWidth="1"/>
    <col min="10765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7" width="7.265625" style="5" customWidth="1"/>
    <col min="11018" max="11018" width="4.73046875" style="5" customWidth="1"/>
    <col min="11019" max="11019" width="10.265625" style="5" customWidth="1"/>
    <col min="11020" max="11020" width="10.73046875" style="5" customWidth="1"/>
    <col min="11021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3" width="7.265625" style="5" customWidth="1"/>
    <col min="11274" max="11274" width="4.73046875" style="5" customWidth="1"/>
    <col min="11275" max="11275" width="10.265625" style="5" customWidth="1"/>
    <col min="11276" max="11276" width="10.73046875" style="5" customWidth="1"/>
    <col min="11277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29" width="7.265625" style="5" customWidth="1"/>
    <col min="11530" max="11530" width="4.73046875" style="5" customWidth="1"/>
    <col min="11531" max="11531" width="10.265625" style="5" customWidth="1"/>
    <col min="11532" max="11532" width="10.73046875" style="5" customWidth="1"/>
    <col min="11533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5" width="7.265625" style="5" customWidth="1"/>
    <col min="11786" max="11786" width="4.73046875" style="5" customWidth="1"/>
    <col min="11787" max="11787" width="10.265625" style="5" customWidth="1"/>
    <col min="11788" max="11788" width="10.73046875" style="5" customWidth="1"/>
    <col min="11789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1" width="7.265625" style="5" customWidth="1"/>
    <col min="12042" max="12042" width="4.73046875" style="5" customWidth="1"/>
    <col min="12043" max="12043" width="10.265625" style="5" customWidth="1"/>
    <col min="12044" max="12044" width="10.73046875" style="5" customWidth="1"/>
    <col min="12045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7" width="7.265625" style="5" customWidth="1"/>
    <col min="12298" max="12298" width="4.73046875" style="5" customWidth="1"/>
    <col min="12299" max="12299" width="10.265625" style="5" customWidth="1"/>
    <col min="12300" max="12300" width="10.73046875" style="5" customWidth="1"/>
    <col min="12301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3" width="7.265625" style="5" customWidth="1"/>
    <col min="12554" max="12554" width="4.73046875" style="5" customWidth="1"/>
    <col min="12555" max="12555" width="10.265625" style="5" customWidth="1"/>
    <col min="12556" max="12556" width="10.73046875" style="5" customWidth="1"/>
    <col min="12557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09" width="7.265625" style="5" customWidth="1"/>
    <col min="12810" max="12810" width="4.73046875" style="5" customWidth="1"/>
    <col min="12811" max="12811" width="10.265625" style="5" customWidth="1"/>
    <col min="12812" max="12812" width="10.73046875" style="5" customWidth="1"/>
    <col min="12813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5" width="7.265625" style="5" customWidth="1"/>
    <col min="13066" max="13066" width="4.73046875" style="5" customWidth="1"/>
    <col min="13067" max="13067" width="10.265625" style="5" customWidth="1"/>
    <col min="13068" max="13068" width="10.73046875" style="5" customWidth="1"/>
    <col min="13069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1" width="7.265625" style="5" customWidth="1"/>
    <col min="13322" max="13322" width="4.73046875" style="5" customWidth="1"/>
    <col min="13323" max="13323" width="10.265625" style="5" customWidth="1"/>
    <col min="13324" max="13324" width="10.73046875" style="5" customWidth="1"/>
    <col min="13325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7" width="7.265625" style="5" customWidth="1"/>
    <col min="13578" max="13578" width="4.73046875" style="5" customWidth="1"/>
    <col min="13579" max="13579" width="10.265625" style="5" customWidth="1"/>
    <col min="13580" max="13580" width="10.73046875" style="5" customWidth="1"/>
    <col min="13581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3" width="7.265625" style="5" customWidth="1"/>
    <col min="13834" max="13834" width="4.73046875" style="5" customWidth="1"/>
    <col min="13835" max="13835" width="10.265625" style="5" customWidth="1"/>
    <col min="13836" max="13836" width="10.73046875" style="5" customWidth="1"/>
    <col min="13837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89" width="7.265625" style="5" customWidth="1"/>
    <col min="14090" max="14090" width="4.73046875" style="5" customWidth="1"/>
    <col min="14091" max="14091" width="10.265625" style="5" customWidth="1"/>
    <col min="14092" max="14092" width="10.73046875" style="5" customWidth="1"/>
    <col min="14093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5" width="7.265625" style="5" customWidth="1"/>
    <col min="14346" max="14346" width="4.73046875" style="5" customWidth="1"/>
    <col min="14347" max="14347" width="10.265625" style="5" customWidth="1"/>
    <col min="14348" max="14348" width="10.73046875" style="5" customWidth="1"/>
    <col min="14349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1" width="7.265625" style="5" customWidth="1"/>
    <col min="14602" max="14602" width="4.73046875" style="5" customWidth="1"/>
    <col min="14603" max="14603" width="10.265625" style="5" customWidth="1"/>
    <col min="14604" max="14604" width="10.73046875" style="5" customWidth="1"/>
    <col min="14605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7" width="7.265625" style="5" customWidth="1"/>
    <col min="14858" max="14858" width="4.73046875" style="5" customWidth="1"/>
    <col min="14859" max="14859" width="10.265625" style="5" customWidth="1"/>
    <col min="14860" max="14860" width="10.73046875" style="5" customWidth="1"/>
    <col min="14861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3" width="7.265625" style="5" customWidth="1"/>
    <col min="15114" max="15114" width="4.73046875" style="5" customWidth="1"/>
    <col min="15115" max="15115" width="10.265625" style="5" customWidth="1"/>
    <col min="15116" max="15116" width="10.73046875" style="5" customWidth="1"/>
    <col min="15117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69" width="7.265625" style="5" customWidth="1"/>
    <col min="15370" max="15370" width="4.73046875" style="5" customWidth="1"/>
    <col min="15371" max="15371" width="10.265625" style="5" customWidth="1"/>
    <col min="15372" max="15372" width="10.73046875" style="5" customWidth="1"/>
    <col min="15373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5" width="7.265625" style="5" customWidth="1"/>
    <col min="15626" max="15626" width="4.73046875" style="5" customWidth="1"/>
    <col min="15627" max="15627" width="10.265625" style="5" customWidth="1"/>
    <col min="15628" max="15628" width="10.73046875" style="5" customWidth="1"/>
    <col min="15629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1" width="7.265625" style="5" customWidth="1"/>
    <col min="15882" max="15882" width="4.73046875" style="5" customWidth="1"/>
    <col min="15883" max="15883" width="10.265625" style="5" customWidth="1"/>
    <col min="15884" max="15884" width="10.73046875" style="5" customWidth="1"/>
    <col min="15885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7" width="7.265625" style="5" customWidth="1"/>
    <col min="16138" max="16138" width="4.73046875" style="5" customWidth="1"/>
    <col min="16139" max="16139" width="10.265625" style="5" customWidth="1"/>
    <col min="16140" max="16140" width="10.73046875" style="5" customWidth="1"/>
    <col min="16141" max="16384" width="9.1328125" style="5"/>
  </cols>
  <sheetData>
    <row r="1" spans="1:12" ht="6" customHeight="1" thickBot="1" x14ac:dyDescent="0.35"/>
    <row r="2" spans="1:12" ht="22.5" customHeight="1" thickBot="1" x14ac:dyDescent="0.4">
      <c r="A2" s="383" t="s">
        <v>174</v>
      </c>
      <c r="B2" s="383"/>
      <c r="C2" s="383"/>
      <c r="D2" s="383"/>
      <c r="E2" s="383"/>
      <c r="F2" s="383"/>
      <c r="H2" s="13"/>
      <c r="I2" s="14" t="s">
        <v>61</v>
      </c>
      <c r="J2" s="15"/>
      <c r="K2" s="16"/>
      <c r="L2" s="16"/>
    </row>
    <row r="3" spans="1:12" ht="24" customHeight="1" thickBot="1" x14ac:dyDescent="0.35">
      <c r="A3" s="6" t="s">
        <v>37</v>
      </c>
      <c r="H3" s="13"/>
      <c r="I3" s="14" t="s">
        <v>60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46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76"/>
      <c r="D5" s="376"/>
      <c r="E5" s="376"/>
      <c r="F5" s="376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76"/>
      <c r="D6" s="376"/>
      <c r="E6" s="376"/>
      <c r="F6" s="376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20</v>
      </c>
      <c r="B7" s="11"/>
      <c r="C7" s="248"/>
      <c r="D7" s="248"/>
      <c r="E7" s="248"/>
      <c r="F7" s="248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77"/>
      <c r="D8" s="377"/>
      <c r="E8" s="377"/>
      <c r="F8" s="377"/>
    </row>
    <row r="9" spans="1:12" ht="17.100000000000001" customHeight="1" x14ac:dyDescent="0.3">
      <c r="A9" s="11" t="s">
        <v>6</v>
      </c>
      <c r="B9" s="11"/>
      <c r="C9" s="376"/>
      <c r="D9" s="376"/>
      <c r="E9" s="376"/>
      <c r="F9" s="376"/>
    </row>
    <row r="10" spans="1:12" ht="17.100000000000001" customHeight="1" x14ac:dyDescent="0.3">
      <c r="A10" s="11" t="s">
        <v>7</v>
      </c>
      <c r="B10" s="11"/>
      <c r="C10" s="376"/>
      <c r="D10" s="376"/>
      <c r="E10" s="376"/>
      <c r="F10" s="376"/>
    </row>
    <row r="11" spans="1:12" ht="51.75" customHeight="1" x14ac:dyDescent="0.3"/>
    <row r="12" spans="1:12" ht="17.100000000000001" customHeight="1" x14ac:dyDescent="0.3">
      <c r="A12" s="64" t="s">
        <v>38</v>
      </c>
      <c r="B12" s="65"/>
      <c r="C12" s="65"/>
      <c r="D12" s="65"/>
      <c r="E12" s="65"/>
      <c r="F12" s="65"/>
      <c r="G12" s="65"/>
      <c r="H12" s="65"/>
      <c r="I12" s="65"/>
      <c r="J12" s="65"/>
      <c r="K12" s="66"/>
      <c r="L12" s="67"/>
    </row>
    <row r="13" spans="1:12" ht="18" customHeight="1" x14ac:dyDescent="0.3">
      <c r="A13" s="384"/>
      <c r="B13" s="385"/>
      <c r="C13" s="385"/>
      <c r="D13" s="385"/>
      <c r="E13" s="385"/>
      <c r="F13" s="385"/>
      <c r="G13" s="385"/>
      <c r="H13" s="385"/>
      <c r="I13" s="385"/>
      <c r="J13" s="385"/>
      <c r="K13" s="385"/>
      <c r="L13" s="386"/>
    </row>
    <row r="14" spans="1:12" ht="39" customHeight="1" x14ac:dyDescent="0.3">
      <c r="A14" s="387"/>
      <c r="B14" s="388"/>
      <c r="C14" s="388"/>
      <c r="D14" s="388"/>
      <c r="E14" s="388"/>
      <c r="F14" s="388"/>
      <c r="G14" s="388"/>
      <c r="H14" s="388"/>
      <c r="I14" s="388"/>
      <c r="J14" s="388"/>
      <c r="K14" s="388"/>
      <c r="L14" s="389"/>
    </row>
    <row r="15" spans="1:12" s="1" customFormat="1" ht="18" customHeight="1" x14ac:dyDescent="0.3">
      <c r="A15" s="32" t="s">
        <v>14</v>
      </c>
      <c r="B15" s="34"/>
      <c r="C15" s="32"/>
      <c r="D15" s="11"/>
      <c r="E15" s="255">
        <v>0</v>
      </c>
      <c r="F15" s="255">
        <v>0</v>
      </c>
      <c r="G15" s="255">
        <v>0</v>
      </c>
      <c r="H15" s="255">
        <v>0</v>
      </c>
      <c r="I15" s="255">
        <v>0</v>
      </c>
      <c r="J15" s="255">
        <v>0</v>
      </c>
      <c r="K15" s="107"/>
      <c r="L15" s="108"/>
    </row>
    <row r="16" spans="1:12" ht="19.5" customHeight="1" x14ac:dyDescent="0.35">
      <c r="A16" s="50" t="s">
        <v>39</v>
      </c>
    </row>
    <row r="17" spans="1:12" ht="15" customHeight="1" x14ac:dyDescent="0.3">
      <c r="G17" s="69"/>
      <c r="H17" s="70" t="s">
        <v>46</v>
      </c>
      <c r="I17" s="71"/>
      <c r="K17" s="72" t="s">
        <v>21</v>
      </c>
    </row>
    <row r="18" spans="1:12" ht="15" customHeight="1" x14ac:dyDescent="0.3">
      <c r="B18" s="73" t="s">
        <v>47</v>
      </c>
      <c r="C18" s="54"/>
      <c r="D18" s="55"/>
      <c r="E18" s="254">
        <f>LEN(A$13)-LEN(SUBSTITUTE(A$13,"R",""))</f>
        <v>0</v>
      </c>
      <c r="F18" s="74">
        <v>1.3</v>
      </c>
      <c r="G18" s="75"/>
      <c r="H18" s="72">
        <f>IF(E18&gt;9,10,E18)</f>
        <v>0</v>
      </c>
      <c r="I18" s="68"/>
      <c r="K18" s="76">
        <f>F18*H18</f>
        <v>0</v>
      </c>
    </row>
    <row r="19" spans="1:12" ht="15" customHeight="1" x14ac:dyDescent="0.3">
      <c r="B19" s="73" t="s">
        <v>106</v>
      </c>
      <c r="C19" s="54"/>
      <c r="D19" s="55"/>
      <c r="E19" s="254">
        <f>LEN(A$13)-LEN(SUBSTITUTE(A$13,"D",""))+LEN(A$13)-LEN(SUBSTITUTE(A$13,"S",""))</f>
        <v>0</v>
      </c>
      <c r="F19" s="74">
        <v>0.9</v>
      </c>
      <c r="G19" s="75"/>
      <c r="H19" s="72">
        <f>IF(SUM(E18:E19)&gt;9,10-H18,E19)</f>
        <v>0</v>
      </c>
      <c r="I19" s="68"/>
      <c r="K19" s="76">
        <f>F19*H19</f>
        <v>0</v>
      </c>
    </row>
    <row r="20" spans="1:12" ht="15" customHeight="1" x14ac:dyDescent="0.3">
      <c r="B20" s="73" t="s">
        <v>144</v>
      </c>
      <c r="C20" s="54"/>
      <c r="D20" s="55"/>
      <c r="E20" s="254">
        <f>LEN(A$13)-LEN(SUBSTITUTE(A$13,"M",""))</f>
        <v>0</v>
      </c>
      <c r="F20" s="74">
        <v>0.4</v>
      </c>
      <c r="G20" s="75"/>
      <c r="H20" s="72">
        <f>IF(SUM(E18:E20)&gt;9,IF(10-SUM(H18:H19)&gt;0,10-SUM(H18:H19),0),E20)</f>
        <v>0</v>
      </c>
      <c r="I20" s="68"/>
      <c r="K20" s="76">
        <f>F20*H20</f>
        <v>0</v>
      </c>
    </row>
    <row r="21" spans="1:12" ht="15" customHeight="1" x14ac:dyDescent="0.3">
      <c r="B21" s="73" t="s">
        <v>107</v>
      </c>
      <c r="C21" s="54"/>
      <c r="D21" s="55"/>
      <c r="E21" s="254">
        <f>LEN(A$13)-LEN(SUBSTITUTE(A$13,"E",""))+LEN(A$13)-LEN(SUBSTITUTE(A$13,"L",""))</f>
        <v>0</v>
      </c>
      <c r="F21" s="109" t="s">
        <v>62</v>
      </c>
      <c r="G21" s="75"/>
      <c r="H21" s="72"/>
      <c r="I21" s="68"/>
      <c r="K21" s="76">
        <f>F21*H21</f>
        <v>0</v>
      </c>
    </row>
    <row r="22" spans="1:12" ht="12.75" thickBot="1" x14ac:dyDescent="0.35">
      <c r="B22" s="77" t="s">
        <v>48</v>
      </c>
      <c r="C22" s="78"/>
      <c r="D22" s="78"/>
      <c r="E22" s="79">
        <f>SUM(E18:E21)</f>
        <v>0</v>
      </c>
    </row>
    <row r="23" spans="1:12" ht="21" customHeight="1" thickBot="1" x14ac:dyDescent="0.4">
      <c r="G23" s="80" t="s">
        <v>49</v>
      </c>
      <c r="H23" s="24"/>
      <c r="I23" s="24"/>
      <c r="J23" s="81"/>
      <c r="K23" s="82">
        <f>IF(SUM(K18:K21)&gt;10,10,SUM(K18:K21))</f>
        <v>0</v>
      </c>
      <c r="L23" s="83">
        <v>0.3</v>
      </c>
    </row>
    <row r="24" spans="1:12" ht="23.25" customHeight="1" x14ac:dyDescent="0.3">
      <c r="A24" s="6" t="s">
        <v>41</v>
      </c>
    </row>
    <row r="25" spans="1:12" ht="13.5" customHeight="1" x14ac:dyDescent="0.3">
      <c r="B25" s="84" t="s">
        <v>50</v>
      </c>
      <c r="H25" s="30"/>
      <c r="I25" s="52"/>
      <c r="J25" s="85"/>
      <c r="K25" s="86"/>
    </row>
    <row r="26" spans="1:12" s="1" customFormat="1" ht="15" customHeight="1" x14ac:dyDescent="0.3">
      <c r="B26" s="104" t="s">
        <v>42</v>
      </c>
      <c r="C26" s="25"/>
      <c r="D26" s="105"/>
      <c r="E26" s="252">
        <f xml:space="preserve"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f>
        <v>0</v>
      </c>
      <c r="F26" s="104" t="s">
        <v>43</v>
      </c>
      <c r="G26" s="105"/>
      <c r="H26" s="93">
        <f>E22</f>
        <v>0</v>
      </c>
      <c r="I26" s="94" t="str">
        <f>IFERROR(ROUND(E26/H26,3),"-")</f>
        <v>-</v>
      </c>
      <c r="J26" s="95"/>
      <c r="K26" s="96">
        <f>IFERROR((10-I26),0)</f>
        <v>0</v>
      </c>
    </row>
    <row r="27" spans="1:12" ht="8.25" customHeight="1" x14ac:dyDescent="0.3">
      <c r="H27" s="30"/>
      <c r="I27" s="52"/>
      <c r="J27" s="85"/>
      <c r="K27" s="86"/>
    </row>
    <row r="28" spans="1:12" ht="12" customHeight="1" x14ac:dyDescent="0.3">
      <c r="I28" s="52"/>
      <c r="J28" s="85"/>
    </row>
    <row r="29" spans="1:12" ht="15" customHeight="1" x14ac:dyDescent="0.3">
      <c r="E29" s="87" t="s">
        <v>14</v>
      </c>
      <c r="F29" s="11"/>
      <c r="G29" s="25"/>
      <c r="H29" s="25"/>
      <c r="I29" s="88"/>
      <c r="J29" s="89"/>
      <c r="K29" s="294">
        <f>SUM(E15:J15)</f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90" t="s">
        <v>44</v>
      </c>
      <c r="H31" s="24"/>
      <c r="I31" s="24"/>
      <c r="J31" s="91"/>
      <c r="K31" s="82">
        <f>K26-K29</f>
        <v>0</v>
      </c>
      <c r="L31" s="83">
        <v>0.7</v>
      </c>
    </row>
    <row r="32" spans="1:12" ht="11.25" customHeight="1" thickBot="1" x14ac:dyDescent="0.35"/>
    <row r="33" spans="1:12" ht="20.25" customHeight="1" thickBot="1" x14ac:dyDescent="0.35">
      <c r="I33" s="28" t="s">
        <v>45</v>
      </c>
      <c r="J33" s="23"/>
      <c r="K33" s="23"/>
      <c r="L33" s="57">
        <f>ROUND(K23*0.3 + K31*0.7,3)</f>
        <v>0</v>
      </c>
    </row>
    <row r="35" spans="1:12" ht="31.5" customHeight="1" x14ac:dyDescent="0.3"/>
    <row r="37" spans="1:12" x14ac:dyDescent="0.3">
      <c r="A37" s="7" t="s">
        <v>18</v>
      </c>
      <c r="B37" s="58"/>
      <c r="C37" s="58"/>
      <c r="D37" s="58"/>
      <c r="E37" s="58"/>
      <c r="H37" s="7" t="s">
        <v>30</v>
      </c>
      <c r="I37" s="7"/>
      <c r="J37" s="7"/>
      <c r="K37" s="7"/>
      <c r="L37" s="7"/>
    </row>
  </sheetData>
  <mergeCells count="7">
    <mergeCell ref="A2:F2"/>
    <mergeCell ref="A13:L14"/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&amp;R2024-01-23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7">
    <pageSetUpPr fitToPage="1"/>
  </sheetPr>
  <dimension ref="A1:L37"/>
  <sheetViews>
    <sheetView showZeros="0" view="pageLayout" topLeftCell="A4" zoomScaleNormal="100" workbookViewId="0">
      <selection activeCell="A2" sqref="A2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1.796875" style="5" customWidth="1"/>
    <col min="5" max="5" width="7.265625" style="5" customWidth="1"/>
    <col min="6" max="6" width="8.265625" style="5" customWidth="1"/>
    <col min="7" max="7" width="7.73046875" style="5" customWidth="1"/>
    <col min="8" max="8" width="7" style="5" customWidth="1"/>
    <col min="9" max="9" width="7.265625" style="5" customWidth="1"/>
    <col min="10" max="10" width="6.9296875" style="5" customWidth="1"/>
    <col min="11" max="11" width="10.265625" style="5" customWidth="1"/>
    <col min="12" max="12" width="8.86328125" style="5" customWidth="1"/>
    <col min="13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5" width="7.265625" style="5" customWidth="1"/>
    <col min="266" max="266" width="4.73046875" style="5" customWidth="1"/>
    <col min="267" max="267" width="10.265625" style="5" customWidth="1"/>
    <col min="268" max="268" width="10.73046875" style="5" customWidth="1"/>
    <col min="269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1" width="7.265625" style="5" customWidth="1"/>
    <col min="522" max="522" width="4.73046875" style="5" customWidth="1"/>
    <col min="523" max="523" width="10.265625" style="5" customWidth="1"/>
    <col min="524" max="524" width="10.73046875" style="5" customWidth="1"/>
    <col min="525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7" width="7.265625" style="5" customWidth="1"/>
    <col min="778" max="778" width="4.73046875" style="5" customWidth="1"/>
    <col min="779" max="779" width="10.265625" style="5" customWidth="1"/>
    <col min="780" max="780" width="10.73046875" style="5" customWidth="1"/>
    <col min="781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3" width="7.265625" style="5" customWidth="1"/>
    <col min="1034" max="1034" width="4.73046875" style="5" customWidth="1"/>
    <col min="1035" max="1035" width="10.265625" style="5" customWidth="1"/>
    <col min="1036" max="1036" width="10.73046875" style="5" customWidth="1"/>
    <col min="1037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89" width="7.265625" style="5" customWidth="1"/>
    <col min="1290" max="1290" width="4.73046875" style="5" customWidth="1"/>
    <col min="1291" max="1291" width="10.265625" style="5" customWidth="1"/>
    <col min="1292" max="1292" width="10.73046875" style="5" customWidth="1"/>
    <col min="1293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5" width="7.265625" style="5" customWidth="1"/>
    <col min="1546" max="1546" width="4.73046875" style="5" customWidth="1"/>
    <col min="1547" max="1547" width="10.265625" style="5" customWidth="1"/>
    <col min="1548" max="1548" width="10.73046875" style="5" customWidth="1"/>
    <col min="1549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1" width="7.265625" style="5" customWidth="1"/>
    <col min="1802" max="1802" width="4.73046875" style="5" customWidth="1"/>
    <col min="1803" max="1803" width="10.265625" style="5" customWidth="1"/>
    <col min="1804" max="1804" width="10.73046875" style="5" customWidth="1"/>
    <col min="1805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7" width="7.265625" style="5" customWidth="1"/>
    <col min="2058" max="2058" width="4.73046875" style="5" customWidth="1"/>
    <col min="2059" max="2059" width="10.265625" style="5" customWidth="1"/>
    <col min="2060" max="2060" width="10.73046875" style="5" customWidth="1"/>
    <col min="2061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3" width="7.265625" style="5" customWidth="1"/>
    <col min="2314" max="2314" width="4.73046875" style="5" customWidth="1"/>
    <col min="2315" max="2315" width="10.265625" style="5" customWidth="1"/>
    <col min="2316" max="2316" width="10.73046875" style="5" customWidth="1"/>
    <col min="2317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69" width="7.265625" style="5" customWidth="1"/>
    <col min="2570" max="2570" width="4.73046875" style="5" customWidth="1"/>
    <col min="2571" max="2571" width="10.265625" style="5" customWidth="1"/>
    <col min="2572" max="2572" width="10.73046875" style="5" customWidth="1"/>
    <col min="2573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5" width="7.265625" style="5" customWidth="1"/>
    <col min="2826" max="2826" width="4.73046875" style="5" customWidth="1"/>
    <col min="2827" max="2827" width="10.265625" style="5" customWidth="1"/>
    <col min="2828" max="2828" width="10.73046875" style="5" customWidth="1"/>
    <col min="2829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1" width="7.265625" style="5" customWidth="1"/>
    <col min="3082" max="3082" width="4.73046875" style="5" customWidth="1"/>
    <col min="3083" max="3083" width="10.265625" style="5" customWidth="1"/>
    <col min="3084" max="3084" width="10.73046875" style="5" customWidth="1"/>
    <col min="3085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7" width="7.265625" style="5" customWidth="1"/>
    <col min="3338" max="3338" width="4.73046875" style="5" customWidth="1"/>
    <col min="3339" max="3339" width="10.265625" style="5" customWidth="1"/>
    <col min="3340" max="3340" width="10.73046875" style="5" customWidth="1"/>
    <col min="3341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3" width="7.265625" style="5" customWidth="1"/>
    <col min="3594" max="3594" width="4.73046875" style="5" customWidth="1"/>
    <col min="3595" max="3595" width="10.265625" style="5" customWidth="1"/>
    <col min="3596" max="3596" width="10.73046875" style="5" customWidth="1"/>
    <col min="3597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49" width="7.265625" style="5" customWidth="1"/>
    <col min="3850" max="3850" width="4.73046875" style="5" customWidth="1"/>
    <col min="3851" max="3851" width="10.265625" style="5" customWidth="1"/>
    <col min="3852" max="3852" width="10.73046875" style="5" customWidth="1"/>
    <col min="3853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5" width="7.265625" style="5" customWidth="1"/>
    <col min="4106" max="4106" width="4.73046875" style="5" customWidth="1"/>
    <col min="4107" max="4107" width="10.265625" style="5" customWidth="1"/>
    <col min="4108" max="4108" width="10.73046875" style="5" customWidth="1"/>
    <col min="4109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1" width="7.265625" style="5" customWidth="1"/>
    <col min="4362" max="4362" width="4.73046875" style="5" customWidth="1"/>
    <col min="4363" max="4363" width="10.265625" style="5" customWidth="1"/>
    <col min="4364" max="4364" width="10.73046875" style="5" customWidth="1"/>
    <col min="4365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7" width="7.265625" style="5" customWidth="1"/>
    <col min="4618" max="4618" width="4.73046875" style="5" customWidth="1"/>
    <col min="4619" max="4619" width="10.265625" style="5" customWidth="1"/>
    <col min="4620" max="4620" width="10.73046875" style="5" customWidth="1"/>
    <col min="4621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3" width="7.265625" style="5" customWidth="1"/>
    <col min="4874" max="4874" width="4.73046875" style="5" customWidth="1"/>
    <col min="4875" max="4875" width="10.265625" style="5" customWidth="1"/>
    <col min="4876" max="4876" width="10.73046875" style="5" customWidth="1"/>
    <col min="4877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29" width="7.265625" style="5" customWidth="1"/>
    <col min="5130" max="5130" width="4.73046875" style="5" customWidth="1"/>
    <col min="5131" max="5131" width="10.265625" style="5" customWidth="1"/>
    <col min="5132" max="5132" width="10.73046875" style="5" customWidth="1"/>
    <col min="5133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5" width="7.265625" style="5" customWidth="1"/>
    <col min="5386" max="5386" width="4.73046875" style="5" customWidth="1"/>
    <col min="5387" max="5387" width="10.265625" style="5" customWidth="1"/>
    <col min="5388" max="5388" width="10.73046875" style="5" customWidth="1"/>
    <col min="5389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1" width="7.265625" style="5" customWidth="1"/>
    <col min="5642" max="5642" width="4.73046875" style="5" customWidth="1"/>
    <col min="5643" max="5643" width="10.265625" style="5" customWidth="1"/>
    <col min="5644" max="5644" width="10.73046875" style="5" customWidth="1"/>
    <col min="5645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7" width="7.265625" style="5" customWidth="1"/>
    <col min="5898" max="5898" width="4.73046875" style="5" customWidth="1"/>
    <col min="5899" max="5899" width="10.265625" style="5" customWidth="1"/>
    <col min="5900" max="5900" width="10.73046875" style="5" customWidth="1"/>
    <col min="5901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3" width="7.265625" style="5" customWidth="1"/>
    <col min="6154" max="6154" width="4.73046875" style="5" customWidth="1"/>
    <col min="6155" max="6155" width="10.265625" style="5" customWidth="1"/>
    <col min="6156" max="6156" width="10.73046875" style="5" customWidth="1"/>
    <col min="6157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09" width="7.265625" style="5" customWidth="1"/>
    <col min="6410" max="6410" width="4.73046875" style="5" customWidth="1"/>
    <col min="6411" max="6411" width="10.265625" style="5" customWidth="1"/>
    <col min="6412" max="6412" width="10.73046875" style="5" customWidth="1"/>
    <col min="6413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5" width="7.265625" style="5" customWidth="1"/>
    <col min="6666" max="6666" width="4.73046875" style="5" customWidth="1"/>
    <col min="6667" max="6667" width="10.265625" style="5" customWidth="1"/>
    <col min="6668" max="6668" width="10.73046875" style="5" customWidth="1"/>
    <col min="6669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1" width="7.265625" style="5" customWidth="1"/>
    <col min="6922" max="6922" width="4.73046875" style="5" customWidth="1"/>
    <col min="6923" max="6923" width="10.265625" style="5" customWidth="1"/>
    <col min="6924" max="6924" width="10.73046875" style="5" customWidth="1"/>
    <col min="6925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7" width="7.265625" style="5" customWidth="1"/>
    <col min="7178" max="7178" width="4.73046875" style="5" customWidth="1"/>
    <col min="7179" max="7179" width="10.265625" style="5" customWidth="1"/>
    <col min="7180" max="7180" width="10.73046875" style="5" customWidth="1"/>
    <col min="7181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3" width="7.265625" style="5" customWidth="1"/>
    <col min="7434" max="7434" width="4.73046875" style="5" customWidth="1"/>
    <col min="7435" max="7435" width="10.265625" style="5" customWidth="1"/>
    <col min="7436" max="7436" width="10.73046875" style="5" customWidth="1"/>
    <col min="7437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89" width="7.265625" style="5" customWidth="1"/>
    <col min="7690" max="7690" width="4.73046875" style="5" customWidth="1"/>
    <col min="7691" max="7691" width="10.265625" style="5" customWidth="1"/>
    <col min="7692" max="7692" width="10.73046875" style="5" customWidth="1"/>
    <col min="7693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5" width="7.265625" style="5" customWidth="1"/>
    <col min="7946" max="7946" width="4.73046875" style="5" customWidth="1"/>
    <col min="7947" max="7947" width="10.265625" style="5" customWidth="1"/>
    <col min="7948" max="7948" width="10.73046875" style="5" customWidth="1"/>
    <col min="7949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1" width="7.265625" style="5" customWidth="1"/>
    <col min="8202" max="8202" width="4.73046875" style="5" customWidth="1"/>
    <col min="8203" max="8203" width="10.265625" style="5" customWidth="1"/>
    <col min="8204" max="8204" width="10.73046875" style="5" customWidth="1"/>
    <col min="8205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7" width="7.265625" style="5" customWidth="1"/>
    <col min="8458" max="8458" width="4.73046875" style="5" customWidth="1"/>
    <col min="8459" max="8459" width="10.265625" style="5" customWidth="1"/>
    <col min="8460" max="8460" width="10.73046875" style="5" customWidth="1"/>
    <col min="8461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3" width="7.265625" style="5" customWidth="1"/>
    <col min="8714" max="8714" width="4.73046875" style="5" customWidth="1"/>
    <col min="8715" max="8715" width="10.265625" style="5" customWidth="1"/>
    <col min="8716" max="8716" width="10.73046875" style="5" customWidth="1"/>
    <col min="8717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69" width="7.265625" style="5" customWidth="1"/>
    <col min="8970" max="8970" width="4.73046875" style="5" customWidth="1"/>
    <col min="8971" max="8971" width="10.265625" style="5" customWidth="1"/>
    <col min="8972" max="8972" width="10.73046875" style="5" customWidth="1"/>
    <col min="8973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5" width="7.265625" style="5" customWidth="1"/>
    <col min="9226" max="9226" width="4.73046875" style="5" customWidth="1"/>
    <col min="9227" max="9227" width="10.265625" style="5" customWidth="1"/>
    <col min="9228" max="9228" width="10.73046875" style="5" customWidth="1"/>
    <col min="9229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1" width="7.265625" style="5" customWidth="1"/>
    <col min="9482" max="9482" width="4.73046875" style="5" customWidth="1"/>
    <col min="9483" max="9483" width="10.265625" style="5" customWidth="1"/>
    <col min="9484" max="9484" width="10.73046875" style="5" customWidth="1"/>
    <col min="9485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7" width="7.265625" style="5" customWidth="1"/>
    <col min="9738" max="9738" width="4.73046875" style="5" customWidth="1"/>
    <col min="9739" max="9739" width="10.265625" style="5" customWidth="1"/>
    <col min="9740" max="9740" width="10.73046875" style="5" customWidth="1"/>
    <col min="9741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3" width="7.265625" style="5" customWidth="1"/>
    <col min="9994" max="9994" width="4.73046875" style="5" customWidth="1"/>
    <col min="9995" max="9995" width="10.265625" style="5" customWidth="1"/>
    <col min="9996" max="9996" width="10.73046875" style="5" customWidth="1"/>
    <col min="9997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49" width="7.265625" style="5" customWidth="1"/>
    <col min="10250" max="10250" width="4.73046875" style="5" customWidth="1"/>
    <col min="10251" max="10251" width="10.265625" style="5" customWidth="1"/>
    <col min="10252" max="10252" width="10.73046875" style="5" customWidth="1"/>
    <col min="10253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5" width="7.265625" style="5" customWidth="1"/>
    <col min="10506" max="10506" width="4.73046875" style="5" customWidth="1"/>
    <col min="10507" max="10507" width="10.265625" style="5" customWidth="1"/>
    <col min="10508" max="10508" width="10.73046875" style="5" customWidth="1"/>
    <col min="10509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1" width="7.265625" style="5" customWidth="1"/>
    <col min="10762" max="10762" width="4.73046875" style="5" customWidth="1"/>
    <col min="10763" max="10763" width="10.265625" style="5" customWidth="1"/>
    <col min="10764" max="10764" width="10.73046875" style="5" customWidth="1"/>
    <col min="10765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7" width="7.265625" style="5" customWidth="1"/>
    <col min="11018" max="11018" width="4.73046875" style="5" customWidth="1"/>
    <col min="11019" max="11019" width="10.265625" style="5" customWidth="1"/>
    <col min="11020" max="11020" width="10.73046875" style="5" customWidth="1"/>
    <col min="11021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3" width="7.265625" style="5" customWidth="1"/>
    <col min="11274" max="11274" width="4.73046875" style="5" customWidth="1"/>
    <col min="11275" max="11275" width="10.265625" style="5" customWidth="1"/>
    <col min="11276" max="11276" width="10.73046875" style="5" customWidth="1"/>
    <col min="11277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29" width="7.265625" style="5" customWidth="1"/>
    <col min="11530" max="11530" width="4.73046875" style="5" customWidth="1"/>
    <col min="11531" max="11531" width="10.265625" style="5" customWidth="1"/>
    <col min="11532" max="11532" width="10.73046875" style="5" customWidth="1"/>
    <col min="11533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5" width="7.265625" style="5" customWidth="1"/>
    <col min="11786" max="11786" width="4.73046875" style="5" customWidth="1"/>
    <col min="11787" max="11787" width="10.265625" style="5" customWidth="1"/>
    <col min="11788" max="11788" width="10.73046875" style="5" customWidth="1"/>
    <col min="11789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1" width="7.265625" style="5" customWidth="1"/>
    <col min="12042" max="12042" width="4.73046875" style="5" customWidth="1"/>
    <col min="12043" max="12043" width="10.265625" style="5" customWidth="1"/>
    <col min="12044" max="12044" width="10.73046875" style="5" customWidth="1"/>
    <col min="12045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7" width="7.265625" style="5" customWidth="1"/>
    <col min="12298" max="12298" width="4.73046875" style="5" customWidth="1"/>
    <col min="12299" max="12299" width="10.265625" style="5" customWidth="1"/>
    <col min="12300" max="12300" width="10.73046875" style="5" customWidth="1"/>
    <col min="12301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3" width="7.265625" style="5" customWidth="1"/>
    <col min="12554" max="12554" width="4.73046875" style="5" customWidth="1"/>
    <col min="12555" max="12555" width="10.265625" style="5" customWidth="1"/>
    <col min="12556" max="12556" width="10.73046875" style="5" customWidth="1"/>
    <col min="12557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09" width="7.265625" style="5" customWidth="1"/>
    <col min="12810" max="12810" width="4.73046875" style="5" customWidth="1"/>
    <col min="12811" max="12811" width="10.265625" style="5" customWidth="1"/>
    <col min="12812" max="12812" width="10.73046875" style="5" customWidth="1"/>
    <col min="12813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5" width="7.265625" style="5" customWidth="1"/>
    <col min="13066" max="13066" width="4.73046875" style="5" customWidth="1"/>
    <col min="13067" max="13067" width="10.265625" style="5" customWidth="1"/>
    <col min="13068" max="13068" width="10.73046875" style="5" customWidth="1"/>
    <col min="13069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1" width="7.265625" style="5" customWidth="1"/>
    <col min="13322" max="13322" width="4.73046875" style="5" customWidth="1"/>
    <col min="13323" max="13323" width="10.265625" style="5" customWidth="1"/>
    <col min="13324" max="13324" width="10.73046875" style="5" customWidth="1"/>
    <col min="13325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7" width="7.265625" style="5" customWidth="1"/>
    <col min="13578" max="13578" width="4.73046875" style="5" customWidth="1"/>
    <col min="13579" max="13579" width="10.265625" style="5" customWidth="1"/>
    <col min="13580" max="13580" width="10.73046875" style="5" customWidth="1"/>
    <col min="13581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3" width="7.265625" style="5" customWidth="1"/>
    <col min="13834" max="13834" width="4.73046875" style="5" customWidth="1"/>
    <col min="13835" max="13835" width="10.265625" style="5" customWidth="1"/>
    <col min="13836" max="13836" width="10.73046875" style="5" customWidth="1"/>
    <col min="13837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89" width="7.265625" style="5" customWidth="1"/>
    <col min="14090" max="14090" width="4.73046875" style="5" customWidth="1"/>
    <col min="14091" max="14091" width="10.265625" style="5" customWidth="1"/>
    <col min="14092" max="14092" width="10.73046875" style="5" customWidth="1"/>
    <col min="14093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5" width="7.265625" style="5" customWidth="1"/>
    <col min="14346" max="14346" width="4.73046875" style="5" customWidth="1"/>
    <col min="14347" max="14347" width="10.265625" style="5" customWidth="1"/>
    <col min="14348" max="14348" width="10.73046875" style="5" customWidth="1"/>
    <col min="14349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1" width="7.265625" style="5" customWidth="1"/>
    <col min="14602" max="14602" width="4.73046875" style="5" customWidth="1"/>
    <col min="14603" max="14603" width="10.265625" style="5" customWidth="1"/>
    <col min="14604" max="14604" width="10.73046875" style="5" customWidth="1"/>
    <col min="14605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7" width="7.265625" style="5" customWidth="1"/>
    <col min="14858" max="14858" width="4.73046875" style="5" customWidth="1"/>
    <col min="14859" max="14859" width="10.265625" style="5" customWidth="1"/>
    <col min="14860" max="14860" width="10.73046875" style="5" customWidth="1"/>
    <col min="14861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3" width="7.265625" style="5" customWidth="1"/>
    <col min="15114" max="15114" width="4.73046875" style="5" customWidth="1"/>
    <col min="15115" max="15115" width="10.265625" style="5" customWidth="1"/>
    <col min="15116" max="15116" width="10.73046875" style="5" customWidth="1"/>
    <col min="15117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69" width="7.265625" style="5" customWidth="1"/>
    <col min="15370" max="15370" width="4.73046875" style="5" customWidth="1"/>
    <col min="15371" max="15371" width="10.265625" style="5" customWidth="1"/>
    <col min="15372" max="15372" width="10.73046875" style="5" customWidth="1"/>
    <col min="15373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5" width="7.265625" style="5" customWidth="1"/>
    <col min="15626" max="15626" width="4.73046875" style="5" customWidth="1"/>
    <col min="15627" max="15627" width="10.265625" style="5" customWidth="1"/>
    <col min="15628" max="15628" width="10.73046875" style="5" customWidth="1"/>
    <col min="15629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1" width="7.265625" style="5" customWidth="1"/>
    <col min="15882" max="15882" width="4.73046875" style="5" customWidth="1"/>
    <col min="15883" max="15883" width="10.265625" style="5" customWidth="1"/>
    <col min="15884" max="15884" width="10.73046875" style="5" customWidth="1"/>
    <col min="15885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7" width="7.265625" style="5" customWidth="1"/>
    <col min="16138" max="16138" width="4.73046875" style="5" customWidth="1"/>
    <col min="16139" max="16139" width="10.265625" style="5" customWidth="1"/>
    <col min="16140" max="16140" width="10.73046875" style="5" customWidth="1"/>
    <col min="16141" max="16384" width="9.1328125" style="5"/>
  </cols>
  <sheetData>
    <row r="1" spans="1:12" ht="6" customHeight="1" thickBot="1" x14ac:dyDescent="0.35"/>
    <row r="2" spans="1:12" ht="22.5" customHeight="1" thickBot="1" x14ac:dyDescent="0.4">
      <c r="A2" s="50" t="s">
        <v>167</v>
      </c>
      <c r="H2" s="13"/>
      <c r="I2" s="14" t="s">
        <v>61</v>
      </c>
      <c r="J2" s="15"/>
      <c r="K2" s="16"/>
      <c r="L2" s="16"/>
    </row>
    <row r="3" spans="1:12" ht="24" customHeight="1" thickBot="1" x14ac:dyDescent="0.35">
      <c r="A3" s="6" t="s">
        <v>37</v>
      </c>
      <c r="H3" s="13"/>
      <c r="I3" s="14" t="s">
        <v>60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46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76"/>
      <c r="D5" s="376"/>
      <c r="E5" s="376"/>
      <c r="F5" s="376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76"/>
      <c r="D6" s="376"/>
      <c r="E6" s="376"/>
      <c r="F6" s="376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20</v>
      </c>
      <c r="B7" s="11"/>
      <c r="C7" s="248"/>
      <c r="D7" s="248"/>
      <c r="E7" s="248"/>
      <c r="F7" s="248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77"/>
      <c r="D8" s="377"/>
      <c r="E8" s="377"/>
      <c r="F8" s="377"/>
    </row>
    <row r="9" spans="1:12" ht="17.100000000000001" customHeight="1" x14ac:dyDescent="0.3">
      <c r="A9" s="11" t="s">
        <v>6</v>
      </c>
      <c r="B9" s="11"/>
      <c r="C9" s="376"/>
      <c r="D9" s="376"/>
      <c r="E9" s="376"/>
      <c r="F9" s="376"/>
    </row>
    <row r="10" spans="1:12" ht="17.100000000000001" customHeight="1" x14ac:dyDescent="0.3">
      <c r="A10" s="11" t="s">
        <v>7</v>
      </c>
      <c r="B10" s="11"/>
      <c r="C10" s="376"/>
      <c r="D10" s="376"/>
      <c r="E10" s="376"/>
      <c r="F10" s="376"/>
    </row>
    <row r="11" spans="1:12" ht="51.75" customHeight="1" x14ac:dyDescent="0.3"/>
    <row r="12" spans="1:12" ht="17.100000000000001" customHeight="1" x14ac:dyDescent="0.3">
      <c r="A12" s="64" t="s">
        <v>38</v>
      </c>
      <c r="B12" s="65"/>
      <c r="C12" s="65"/>
      <c r="D12" s="65"/>
      <c r="E12" s="65"/>
      <c r="F12" s="65"/>
      <c r="G12" s="65"/>
      <c r="H12" s="65"/>
      <c r="I12" s="65"/>
      <c r="J12" s="65"/>
      <c r="K12" s="66"/>
      <c r="L12" s="67"/>
    </row>
    <row r="13" spans="1:12" ht="18" customHeight="1" x14ac:dyDescent="0.3">
      <c r="A13" s="384"/>
      <c r="B13" s="385"/>
      <c r="C13" s="385"/>
      <c r="D13" s="385"/>
      <c r="E13" s="385"/>
      <c r="F13" s="385"/>
      <c r="G13" s="385"/>
      <c r="H13" s="385"/>
      <c r="I13" s="385"/>
      <c r="J13" s="385"/>
      <c r="K13" s="385"/>
      <c r="L13" s="386"/>
    </row>
    <row r="14" spans="1:12" ht="39" customHeight="1" x14ac:dyDescent="0.3">
      <c r="A14" s="387"/>
      <c r="B14" s="388"/>
      <c r="C14" s="388"/>
      <c r="D14" s="388"/>
      <c r="E14" s="388"/>
      <c r="F14" s="388"/>
      <c r="G14" s="388"/>
      <c r="H14" s="388"/>
      <c r="I14" s="388"/>
      <c r="J14" s="388"/>
      <c r="K14" s="388"/>
      <c r="L14" s="389"/>
    </row>
    <row r="15" spans="1:12" s="1" customFormat="1" ht="18" customHeight="1" x14ac:dyDescent="0.3">
      <c r="A15" s="32" t="s">
        <v>14</v>
      </c>
      <c r="B15" s="34"/>
      <c r="C15" s="32"/>
      <c r="D15" s="11"/>
      <c r="E15" s="255">
        <v>0</v>
      </c>
      <c r="F15" s="255">
        <v>0</v>
      </c>
      <c r="G15" s="255">
        <v>0</v>
      </c>
      <c r="H15" s="255">
        <v>0</v>
      </c>
      <c r="I15" s="255">
        <v>0</v>
      </c>
      <c r="J15" s="255">
        <v>0</v>
      </c>
      <c r="K15" s="107"/>
      <c r="L15" s="108"/>
    </row>
    <row r="16" spans="1:12" ht="19.5" customHeight="1" x14ac:dyDescent="0.35">
      <c r="A16" s="50" t="s">
        <v>39</v>
      </c>
    </row>
    <row r="17" spans="1:12" ht="15" customHeight="1" x14ac:dyDescent="0.3">
      <c r="G17" s="69"/>
      <c r="H17" s="70" t="s">
        <v>46</v>
      </c>
      <c r="I17" s="71"/>
      <c r="K17" s="72" t="s">
        <v>21</v>
      </c>
    </row>
    <row r="18" spans="1:12" ht="15" customHeight="1" x14ac:dyDescent="0.3">
      <c r="B18" s="73" t="s">
        <v>47</v>
      </c>
      <c r="C18" s="54"/>
      <c r="D18" s="55"/>
      <c r="E18" s="254">
        <f>LEN(A$13)-LEN(SUBSTITUTE(A$13,"R",""))</f>
        <v>0</v>
      </c>
      <c r="F18" s="74">
        <v>1.3</v>
      </c>
      <c r="G18" s="75"/>
      <c r="H18" s="72">
        <f>IF(E18&gt;9,10,E18)</f>
        <v>0</v>
      </c>
      <c r="I18" s="68"/>
      <c r="K18" s="76">
        <f>F18*H18</f>
        <v>0</v>
      </c>
    </row>
    <row r="19" spans="1:12" ht="15" customHeight="1" x14ac:dyDescent="0.3">
      <c r="B19" s="73" t="s">
        <v>106</v>
      </c>
      <c r="C19" s="54"/>
      <c r="D19" s="55"/>
      <c r="E19" s="254">
        <f>LEN(A$13)-LEN(SUBSTITUTE(A$13,"D",""))+LEN(A$13)-LEN(SUBSTITUTE(A$13,"S",""))</f>
        <v>0</v>
      </c>
      <c r="F19" s="74">
        <v>0.9</v>
      </c>
      <c r="G19" s="75"/>
      <c r="H19" s="72">
        <f>IF(SUM(E18:E19)&gt;9,10-H18,E19)</f>
        <v>0</v>
      </c>
      <c r="I19" s="68"/>
      <c r="K19" s="76">
        <f>F19*H19</f>
        <v>0</v>
      </c>
    </row>
    <row r="20" spans="1:12" ht="15" customHeight="1" x14ac:dyDescent="0.3">
      <c r="B20" s="73" t="s">
        <v>144</v>
      </c>
      <c r="C20" s="54"/>
      <c r="D20" s="55"/>
      <c r="E20" s="254">
        <f>LEN(A$13)-LEN(SUBSTITUTE(A$13,"M",""))</f>
        <v>0</v>
      </c>
      <c r="F20" s="74">
        <v>0.4</v>
      </c>
      <c r="G20" s="75"/>
      <c r="H20" s="72">
        <f>IF(SUM(E18:E20)&gt;9,IF(10-SUM(H18:H19)&gt;0,10-SUM(H18:H19),0),E20)</f>
        <v>0</v>
      </c>
      <c r="I20" s="68"/>
      <c r="K20" s="76">
        <f>F20*H20</f>
        <v>0</v>
      </c>
    </row>
    <row r="21" spans="1:12" ht="15" customHeight="1" x14ac:dyDescent="0.3">
      <c r="B21" s="73" t="s">
        <v>107</v>
      </c>
      <c r="C21" s="54"/>
      <c r="D21" s="55"/>
      <c r="E21" s="254">
        <f>LEN(A$13)-LEN(SUBSTITUTE(A$13,"E",""))+LEN(A$13)-LEN(SUBSTITUTE(A$13,"L",""))</f>
        <v>0</v>
      </c>
      <c r="F21" s="109" t="s">
        <v>62</v>
      </c>
      <c r="G21" s="75"/>
      <c r="H21" s="72"/>
      <c r="I21" s="68"/>
      <c r="K21" s="76">
        <f>F21*H21</f>
        <v>0</v>
      </c>
    </row>
    <row r="22" spans="1:12" ht="12.75" thickBot="1" x14ac:dyDescent="0.35">
      <c r="B22" s="77" t="s">
        <v>48</v>
      </c>
      <c r="C22" s="78"/>
      <c r="D22" s="78"/>
      <c r="E22" s="79">
        <f>SUM(E18:E21)</f>
        <v>0</v>
      </c>
    </row>
    <row r="23" spans="1:12" ht="21" customHeight="1" thickBot="1" x14ac:dyDescent="0.4">
      <c r="G23" s="80" t="s">
        <v>49</v>
      </c>
      <c r="H23" s="24"/>
      <c r="I23" s="24"/>
      <c r="J23" s="81"/>
      <c r="K23" s="82">
        <f>IF(SUM(K18:K21)&gt;10,10,SUM(K18:K21))</f>
        <v>0</v>
      </c>
      <c r="L23" s="83">
        <v>0.3</v>
      </c>
    </row>
    <row r="24" spans="1:12" ht="23.25" customHeight="1" x14ac:dyDescent="0.3">
      <c r="A24" s="6" t="s">
        <v>41</v>
      </c>
    </row>
    <row r="25" spans="1:12" ht="13.5" customHeight="1" x14ac:dyDescent="0.3">
      <c r="B25" s="84" t="s">
        <v>50</v>
      </c>
      <c r="H25" s="30"/>
      <c r="I25" s="52"/>
      <c r="J25" s="85"/>
      <c r="K25" s="86"/>
    </row>
    <row r="26" spans="1:12" s="1" customFormat="1" ht="15" customHeight="1" x14ac:dyDescent="0.3">
      <c r="B26" s="104" t="s">
        <v>42</v>
      </c>
      <c r="C26" s="25"/>
      <c r="D26" s="105"/>
      <c r="E26" s="252">
        <f xml:space="preserve"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f>
        <v>0</v>
      </c>
      <c r="F26" s="104" t="s">
        <v>43</v>
      </c>
      <c r="G26" s="105"/>
      <c r="H26" s="93">
        <f>E22</f>
        <v>0</v>
      </c>
      <c r="I26" s="94" t="str">
        <f>IFERROR(ROUND(E26/H26,3),"")</f>
        <v/>
      </c>
      <c r="J26" s="95"/>
      <c r="K26" s="96" t="str">
        <f>IFERROR((10-I26),"")</f>
        <v/>
      </c>
    </row>
    <row r="27" spans="1:12" ht="8.25" customHeight="1" x14ac:dyDescent="0.3">
      <c r="H27" s="30"/>
      <c r="I27" s="52"/>
      <c r="J27" s="85"/>
      <c r="K27" s="86"/>
    </row>
    <row r="28" spans="1:12" ht="12" customHeight="1" x14ac:dyDescent="0.3">
      <c r="I28" s="52"/>
      <c r="J28" s="85"/>
    </row>
    <row r="29" spans="1:12" ht="15" customHeight="1" x14ac:dyDescent="0.3">
      <c r="E29" s="87" t="s">
        <v>14</v>
      </c>
      <c r="F29" s="11"/>
      <c r="G29" s="25"/>
      <c r="H29" s="25"/>
      <c r="I29" s="88"/>
      <c r="J29" s="89"/>
      <c r="K29" s="294">
        <f>SUM(E15:J15)</f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90" t="s">
        <v>44</v>
      </c>
      <c r="H31" s="24"/>
      <c r="I31" s="24"/>
      <c r="J31" s="91"/>
      <c r="K31" s="82" t="str">
        <f>IFERROR(K26-K29,"")</f>
        <v/>
      </c>
      <c r="L31" s="83">
        <v>0.7</v>
      </c>
    </row>
    <row r="32" spans="1:12" ht="11.25" customHeight="1" thickBot="1" x14ac:dyDescent="0.35"/>
    <row r="33" spans="1:12" ht="20.25" customHeight="1" thickBot="1" x14ac:dyDescent="0.35">
      <c r="I33" s="28" t="s">
        <v>45</v>
      </c>
      <c r="J33" s="23"/>
      <c r="K33" s="23"/>
      <c r="L33" s="57" t="str">
        <f>IFERROR(ROUND(K23*0.3 + K31*0.7,3),"")</f>
        <v/>
      </c>
    </row>
    <row r="35" spans="1:12" ht="31.5" customHeight="1" x14ac:dyDescent="0.3"/>
    <row r="37" spans="1:12" x14ac:dyDescent="0.3">
      <c r="A37" s="7" t="s">
        <v>18</v>
      </c>
      <c r="B37" s="58"/>
      <c r="C37" s="58"/>
      <c r="D37" s="58"/>
      <c r="E37" s="58"/>
      <c r="H37" s="7" t="s">
        <v>30</v>
      </c>
      <c r="I37" s="7"/>
      <c r="J37" s="7"/>
      <c r="K37" s="7"/>
      <c r="L37" s="7"/>
    </row>
  </sheetData>
  <mergeCells count="6">
    <mergeCell ref="A13:L14"/>
    <mergeCell ref="C10:F10"/>
    <mergeCell ref="C5:F5"/>
    <mergeCell ref="C8:F8"/>
    <mergeCell ref="C9:F9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&amp;R2023-01-23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M30"/>
  <sheetViews>
    <sheetView showZeros="0" view="pageLayout" topLeftCell="A5" zoomScaleNormal="100" workbookViewId="0">
      <selection activeCell="K13" sqref="K13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10.464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383" t="s">
        <v>176</v>
      </c>
      <c r="B2" s="383"/>
      <c r="C2" s="383"/>
      <c r="D2" s="383"/>
      <c r="E2" s="383"/>
      <c r="F2" s="383"/>
      <c r="H2" s="13"/>
      <c r="I2" s="14" t="s">
        <v>61</v>
      </c>
      <c r="J2" s="15"/>
      <c r="K2" s="16"/>
      <c r="L2" s="16"/>
    </row>
    <row r="3" spans="1:12" ht="24" customHeight="1" thickBot="1" x14ac:dyDescent="0.35">
      <c r="A3" s="6" t="s">
        <v>51</v>
      </c>
      <c r="H3" s="13"/>
      <c r="I3" s="14" t="s">
        <v>60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46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76"/>
      <c r="D5" s="376"/>
      <c r="E5" s="376"/>
      <c r="F5" s="376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76"/>
      <c r="D6" s="376"/>
      <c r="E6" s="376"/>
      <c r="F6" s="376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20</v>
      </c>
      <c r="B7" s="11"/>
      <c r="C7" s="248"/>
      <c r="D7" s="248"/>
      <c r="E7" s="248"/>
      <c r="F7" s="248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77"/>
      <c r="D8" s="377"/>
      <c r="E8" s="377"/>
      <c r="F8" s="377"/>
    </row>
    <row r="9" spans="1:12" ht="17.100000000000001" customHeight="1" x14ac:dyDescent="0.3">
      <c r="A9" s="11" t="s">
        <v>6</v>
      </c>
      <c r="B9" s="11"/>
      <c r="C9" s="376"/>
      <c r="D9" s="376"/>
      <c r="E9" s="376"/>
      <c r="F9" s="376"/>
    </row>
    <row r="10" spans="1:12" ht="17.100000000000001" customHeight="1" x14ac:dyDescent="0.3">
      <c r="A10" s="11" t="s">
        <v>7</v>
      </c>
      <c r="B10" s="11"/>
      <c r="C10" s="376"/>
      <c r="D10" s="376"/>
      <c r="E10" s="376"/>
      <c r="F10" s="376"/>
    </row>
    <row r="11" spans="1:12" ht="10.15" customHeight="1" x14ac:dyDescent="0.3"/>
    <row r="12" spans="1:12" ht="22.15" customHeight="1" thickBot="1" x14ac:dyDescent="0.35">
      <c r="C12" s="51"/>
      <c r="I12" s="52"/>
      <c r="K12" s="10" t="s">
        <v>52</v>
      </c>
    </row>
    <row r="13" spans="1:12" ht="69" customHeight="1" thickBot="1" x14ac:dyDescent="0.35">
      <c r="A13" s="291" t="s">
        <v>179</v>
      </c>
      <c r="B13" s="406" t="s">
        <v>180</v>
      </c>
      <c r="C13" s="407"/>
      <c r="D13" s="407"/>
      <c r="E13" s="407"/>
      <c r="F13" s="407"/>
      <c r="G13" s="407"/>
      <c r="H13" s="407"/>
      <c r="I13" s="408"/>
      <c r="J13" s="18" t="s">
        <v>181</v>
      </c>
      <c r="K13" s="292"/>
      <c r="L13" s="293">
        <f>K13*0.2</f>
        <v>0</v>
      </c>
    </row>
    <row r="14" spans="1:12" ht="93.75" customHeight="1" x14ac:dyDescent="0.3">
      <c r="A14" s="390" t="s">
        <v>140</v>
      </c>
      <c r="B14" s="392" t="s">
        <v>182</v>
      </c>
      <c r="C14" s="393"/>
      <c r="D14" s="393"/>
      <c r="E14" s="393"/>
      <c r="F14" s="393"/>
      <c r="G14" s="393"/>
      <c r="H14" s="393"/>
      <c r="I14" s="394"/>
      <c r="J14" s="18" t="s">
        <v>193</v>
      </c>
      <c r="K14" s="256"/>
      <c r="L14" s="149">
        <f>K14*0.25</f>
        <v>0</v>
      </c>
    </row>
    <row r="15" spans="1:12" ht="108" customHeight="1" thickBot="1" x14ac:dyDescent="0.35">
      <c r="A15" s="391"/>
      <c r="B15" s="395" t="s">
        <v>190</v>
      </c>
      <c r="C15" s="396"/>
      <c r="D15" s="396"/>
      <c r="E15" s="396"/>
      <c r="F15" s="396"/>
      <c r="G15" s="396"/>
      <c r="H15" s="396"/>
      <c r="I15" s="397"/>
      <c r="J15" s="20" t="s">
        <v>194</v>
      </c>
      <c r="K15" s="257"/>
      <c r="L15" s="239">
        <f>K15*0.2</f>
        <v>0</v>
      </c>
    </row>
    <row r="16" spans="1:12" ht="64.5" customHeight="1" x14ac:dyDescent="0.3">
      <c r="A16" s="398" t="s">
        <v>141</v>
      </c>
      <c r="B16" s="400" t="s">
        <v>191</v>
      </c>
      <c r="C16" s="401"/>
      <c r="D16" s="401"/>
      <c r="E16" s="401"/>
      <c r="F16" s="401"/>
      <c r="G16" s="401"/>
      <c r="H16" s="401"/>
      <c r="I16" s="402"/>
      <c r="J16" s="18" t="s">
        <v>195</v>
      </c>
      <c r="K16" s="258"/>
      <c r="L16" s="147">
        <f>K16*0.2</f>
        <v>0</v>
      </c>
    </row>
    <row r="17" spans="1:13" ht="80.25" customHeight="1" x14ac:dyDescent="0.3">
      <c r="A17" s="399"/>
      <c r="B17" s="403" t="s">
        <v>192</v>
      </c>
      <c r="C17" s="404"/>
      <c r="D17" s="404"/>
      <c r="E17" s="404"/>
      <c r="F17" s="404"/>
      <c r="G17" s="404"/>
      <c r="H17" s="404"/>
      <c r="I17" s="405"/>
      <c r="J17" s="19" t="s">
        <v>196</v>
      </c>
      <c r="K17" s="259"/>
      <c r="L17" s="145">
        <f>K17*0.15</f>
        <v>0</v>
      </c>
    </row>
    <row r="18" spans="1:13" ht="18" customHeight="1" x14ac:dyDescent="0.3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53">
        <f>SUM(L14:L17)</f>
        <v>0</v>
      </c>
      <c r="M18" s="21"/>
    </row>
    <row r="19" spans="1:13" ht="7.5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ht="18" customHeight="1" x14ac:dyDescent="0.35">
      <c r="A20" s="21"/>
      <c r="B20" s="54" t="s">
        <v>50</v>
      </c>
      <c r="C20" s="55"/>
      <c r="D20" s="56"/>
      <c r="E20" s="56"/>
      <c r="F20" s="56"/>
      <c r="G20" s="56"/>
      <c r="H20" s="56"/>
      <c r="I20" s="56"/>
      <c r="J20" s="56"/>
      <c r="K20" s="56"/>
      <c r="L20" s="266"/>
      <c r="M20" s="21"/>
    </row>
    <row r="21" spans="1:13" ht="7.5" customHeight="1" thickBot="1" x14ac:dyDescent="0.35"/>
    <row r="22" spans="1:13" ht="18.75" customHeight="1" thickBot="1" x14ac:dyDescent="0.35">
      <c r="I22" s="22" t="s">
        <v>53</v>
      </c>
      <c r="J22" s="23"/>
      <c r="K22" s="23"/>
      <c r="L22" s="57">
        <f>SUM(L13:L17)-L20</f>
        <v>0</v>
      </c>
    </row>
    <row r="23" spans="1:13" ht="18.75" customHeight="1" x14ac:dyDescent="0.3"/>
    <row r="24" spans="1:13" ht="21.75" customHeight="1" x14ac:dyDescent="0.3"/>
    <row r="25" spans="1:13" ht="18" customHeight="1" x14ac:dyDescent="0.3"/>
    <row r="26" spans="1:13" ht="18" customHeight="1" x14ac:dyDescent="0.3">
      <c r="A26" s="7" t="s">
        <v>18</v>
      </c>
      <c r="B26" s="58"/>
      <c r="C26" s="58"/>
      <c r="D26" s="58"/>
      <c r="E26" s="58"/>
      <c r="H26" s="7" t="s">
        <v>30</v>
      </c>
      <c r="I26" s="7"/>
      <c r="J26" s="7"/>
      <c r="K26" s="7"/>
      <c r="L26" s="7"/>
    </row>
    <row r="27" spans="1:13" ht="18" customHeight="1" x14ac:dyDescent="0.3"/>
    <row r="28" spans="1:13" ht="18" customHeight="1" x14ac:dyDescent="0.3"/>
    <row r="29" spans="1:13" x14ac:dyDescent="0.3">
      <c r="F29" s="59"/>
      <c r="H29" s="60"/>
      <c r="I29" s="60"/>
      <c r="J29" s="61"/>
      <c r="K29" s="62"/>
      <c r="L29" s="63"/>
    </row>
    <row r="30" spans="1:13" x14ac:dyDescent="0.3">
      <c r="F30" s="59"/>
      <c r="H30" s="60"/>
      <c r="I30" s="60"/>
      <c r="J30" s="61"/>
      <c r="K30" s="62"/>
      <c r="L30" s="63"/>
    </row>
  </sheetData>
  <mergeCells count="13">
    <mergeCell ref="A2:F2"/>
    <mergeCell ref="A14:A15"/>
    <mergeCell ref="B14:I14"/>
    <mergeCell ref="B15:I15"/>
    <mergeCell ref="A16:A17"/>
    <mergeCell ref="B16:I16"/>
    <mergeCell ref="B17:I17"/>
    <mergeCell ref="C5:F5"/>
    <mergeCell ref="C6:F6"/>
    <mergeCell ref="C8:F8"/>
    <mergeCell ref="C9:F9"/>
    <mergeCell ref="C10:F10"/>
    <mergeCell ref="B13:I13"/>
  </mergeCells>
  <pageMargins left="0.78740157480314965" right="0.15748031496062992" top="0.98425196850393704" bottom="0.39370078740157483" header="0.43307086614173229" footer="0.19685039370078741"/>
  <pageSetup paperSize="9" scale="97" orientation="portrait" r:id="rId1"/>
  <headerFooter alignWithMargins="0">
    <oddHeader>&amp;L&amp;G&amp;C&amp;"Verdana,Normal"&amp;12PROTOKOLL FÖR INDIVIDUELL TÄVLAN</oddHeader>
    <oddFooter>&amp;R2024-01-23</oddFooter>
  </headerFooter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15</vt:i4>
      </vt:variant>
      <vt:variant>
        <vt:lpstr>Namngivna områden</vt:lpstr>
      </vt:variant>
      <vt:variant>
        <vt:i4>121</vt:i4>
      </vt:variant>
    </vt:vector>
  </HeadingPairs>
  <TitlesOfParts>
    <vt:vector size="136" baseType="lpstr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'Häst, individuell'!armnr</vt:lpstr>
      <vt:lpstr>'Ind kür artistisk junior'!armnr</vt:lpstr>
      <vt:lpstr>'Ind kür artistisk minior'!armnr</vt:lpstr>
      <vt:lpstr>'Ind kür artistisk senior'!armnr</vt:lpstr>
      <vt:lpstr>'Ind kür tekn junior'!armnr</vt:lpstr>
      <vt:lpstr>'Ind kür tekn minior'!armnr</vt:lpstr>
      <vt:lpstr>'Ind kür tekn senior'!armnr</vt:lpstr>
      <vt:lpstr>'Individuell junior grund B'!armnr</vt:lpstr>
      <vt:lpstr>'Individuell minior grund D'!armnr</vt:lpstr>
      <vt:lpstr>'Individuell senior grund C'!armnr</vt:lpstr>
      <vt:lpstr>'Individuell tekniska övning YV'!armnr</vt:lpstr>
      <vt:lpstr>'Individuell tekniska övningar'!armnr</vt:lpstr>
      <vt:lpstr>'Individuellt tekniskt artis YV'!armnr</vt:lpstr>
      <vt:lpstr>'Individuellt tekniskt artistisk'!armnr</vt:lpstr>
      <vt:lpstr>'Häst, individuell'!bord</vt:lpstr>
      <vt:lpstr>'Ind kür artistisk junior'!bord</vt:lpstr>
      <vt:lpstr>'Ind kür artistisk minior'!bord</vt:lpstr>
      <vt:lpstr>'Ind kür artistisk senior'!bord</vt:lpstr>
      <vt:lpstr>'Ind kür tekn junior'!bord</vt:lpstr>
      <vt:lpstr>'Ind kür tekn minior'!bord</vt:lpstr>
      <vt:lpstr>'Ind kür tekn senior'!bord</vt:lpstr>
      <vt:lpstr>'Individuell junior grund B'!bord</vt:lpstr>
      <vt:lpstr>'Individuell minior grund D'!bord</vt:lpstr>
      <vt:lpstr>'Individuell senior grund C'!bord</vt:lpstr>
      <vt:lpstr>'Individuell tekniska övning YV'!bord</vt:lpstr>
      <vt:lpstr>'Individuell tekniska övningar'!bord</vt:lpstr>
      <vt:lpstr>'Individuellt tekniskt artis YV'!bord</vt:lpstr>
      <vt:lpstr>'Individuellt tekniskt artistisk'!bord</vt:lpstr>
      <vt:lpstr>'Häst, individuell'!datum</vt:lpstr>
      <vt:lpstr>'Ind kür artistisk junior'!datum</vt:lpstr>
      <vt:lpstr>'Ind kür artistisk minior'!datum</vt:lpstr>
      <vt:lpstr>'Ind kür artistisk senior'!datum</vt:lpstr>
      <vt:lpstr>'Ind kür tekn junior'!datum</vt:lpstr>
      <vt:lpstr>'Ind kür tekn minior'!datum</vt:lpstr>
      <vt:lpstr>'Ind kür tekn senior'!datum</vt:lpstr>
      <vt:lpstr>'Individuell junior grund B'!datum</vt:lpstr>
      <vt:lpstr>'Individuell minior grund D'!datum</vt:lpstr>
      <vt:lpstr>'Individuell senior grund C'!datum</vt:lpstr>
      <vt:lpstr>'Individuell tekniska övning YV'!datum</vt:lpstr>
      <vt:lpstr>'Individuell tekniska övningar'!datum</vt:lpstr>
      <vt:lpstr>'Individuellt tekniskt artis YV'!datum</vt:lpstr>
      <vt:lpstr>'Individuellt tekniskt artistisk'!datum</vt:lpstr>
      <vt:lpstr>'Häst, individuell'!domare</vt:lpstr>
      <vt:lpstr>'Ind kür artistisk junior'!domare</vt:lpstr>
      <vt:lpstr>'Ind kür artistisk minior'!domare</vt:lpstr>
      <vt:lpstr>'Ind kür artistisk senior'!domare</vt:lpstr>
      <vt:lpstr>'Ind kür tekn junior'!domare</vt:lpstr>
      <vt:lpstr>'Ind kür tekn minior'!domare</vt:lpstr>
      <vt:lpstr>'Ind kür tekn senior'!domare</vt:lpstr>
      <vt:lpstr>'Individuell junior grund B'!domare</vt:lpstr>
      <vt:lpstr>'Individuell minior grund D'!domare</vt:lpstr>
      <vt:lpstr>'Individuell senior grund C'!domare</vt:lpstr>
      <vt:lpstr>'Individuell tekniska övning YV'!domare</vt:lpstr>
      <vt:lpstr>'Individuell tekniska övningar'!domare</vt:lpstr>
      <vt:lpstr>'Individuellt tekniskt artis YV'!domare</vt:lpstr>
      <vt:lpstr>'Individuellt tekniskt artistisk'!domare</vt:lpstr>
      <vt:lpstr>'Häst, individuell'!header</vt:lpstr>
      <vt:lpstr>'Ind kür artistisk junior'!header</vt:lpstr>
      <vt:lpstr>'Ind kür artistisk minior'!header</vt:lpstr>
      <vt:lpstr>'Ind kür tekn junior'!header</vt:lpstr>
      <vt:lpstr>'Ind kür tekn minior'!header</vt:lpstr>
      <vt:lpstr>'Individuell junior grund B'!header</vt:lpstr>
      <vt:lpstr>'Individuell minior grund D'!header</vt:lpstr>
      <vt:lpstr>'Häst, individuell'!id</vt:lpstr>
      <vt:lpstr>'Ind kür artistisk junior'!id</vt:lpstr>
      <vt:lpstr>'Ind kür artistisk minior'!id</vt:lpstr>
      <vt:lpstr>'Ind kür artistisk senior'!id</vt:lpstr>
      <vt:lpstr>'Ind kür tekn junior'!id</vt:lpstr>
      <vt:lpstr>'Ind kür tekn minior'!id</vt:lpstr>
      <vt:lpstr>'Ind kür tekn senior'!id</vt:lpstr>
      <vt:lpstr>'Individuell junior grund B'!id</vt:lpstr>
      <vt:lpstr>'Individuell minior grund D'!id</vt:lpstr>
      <vt:lpstr>'Individuell senior grund C'!id</vt:lpstr>
      <vt:lpstr>'Individuell tekniska övning YV'!id</vt:lpstr>
      <vt:lpstr>'Individuell tekniska övningar'!id</vt:lpstr>
      <vt:lpstr>'Individuellt tekniskt artis YV'!id</vt:lpstr>
      <vt:lpstr>'Individuellt tekniskt artistisk'!id</vt:lpstr>
      <vt:lpstr>'Individuell junior grund B'!Individuell_1</vt:lpstr>
      <vt:lpstr>'Häst, individuell'!klass</vt:lpstr>
      <vt:lpstr>'Ind kür artistisk junior'!klass</vt:lpstr>
      <vt:lpstr>'Ind kür artistisk minior'!klass</vt:lpstr>
      <vt:lpstr>'Ind kür artistisk senior'!klass</vt:lpstr>
      <vt:lpstr>'Ind kür tekn junior'!klass</vt:lpstr>
      <vt:lpstr>'Ind kür tekn minior'!klass</vt:lpstr>
      <vt:lpstr>'Ind kür tekn senior'!klass</vt:lpstr>
      <vt:lpstr>'Individuell junior grund B'!klass</vt:lpstr>
      <vt:lpstr>'Individuell minior grund D'!klass</vt:lpstr>
      <vt:lpstr>'Individuell senior grund C'!klass</vt:lpstr>
      <vt:lpstr>'Individuell tekniska övning YV'!klass</vt:lpstr>
      <vt:lpstr>'Individuell tekniska övningar'!klass</vt:lpstr>
      <vt:lpstr>'Individuellt tekniskt artis YV'!klass</vt:lpstr>
      <vt:lpstr>'Individuellt tekniskt artistisk'!klass</vt:lpstr>
      <vt:lpstr>'Häst, individuell'!moment</vt:lpstr>
      <vt:lpstr>'Ind kür artistisk junior'!moment</vt:lpstr>
      <vt:lpstr>'Ind kür artistisk minior'!moment</vt:lpstr>
      <vt:lpstr>'Ind kür artistisk senior'!moment</vt:lpstr>
      <vt:lpstr>'Ind kür tekn junior'!moment</vt:lpstr>
      <vt:lpstr>'Ind kür tekn minior'!moment</vt:lpstr>
      <vt:lpstr>'Ind kür tekn senior'!moment</vt:lpstr>
      <vt:lpstr>'Individuell junior grund B'!moment</vt:lpstr>
      <vt:lpstr>'Individuell minior grund D'!moment</vt:lpstr>
      <vt:lpstr>'Individuell senior grund C'!moment</vt:lpstr>
      <vt:lpstr>'Individuell tekniska övning YV'!moment</vt:lpstr>
      <vt:lpstr>'Individuell tekniska övningar'!moment</vt:lpstr>
      <vt:lpstr>'Individuellt tekniskt artis YV'!moment</vt:lpstr>
      <vt:lpstr>'Individuellt tekniskt artistisk'!moment</vt:lpstr>
      <vt:lpstr>'Häst, individuell'!result</vt:lpstr>
      <vt:lpstr>'Ind kür artistisk junior'!result</vt:lpstr>
      <vt:lpstr>'Ind kür artistisk minior'!result</vt:lpstr>
      <vt:lpstr>'Ind kür artistisk senior'!result</vt:lpstr>
      <vt:lpstr>'Ind kür tekn junior'!result</vt:lpstr>
      <vt:lpstr>'Ind kür tekn minior'!result</vt:lpstr>
      <vt:lpstr>'Ind kür tekn senior'!result</vt:lpstr>
      <vt:lpstr>'Individuell junior grund B'!result</vt:lpstr>
      <vt:lpstr>'Individuell minior grund D'!result</vt:lpstr>
      <vt:lpstr>'Individuell senior grund C'!result</vt:lpstr>
      <vt:lpstr>'Individuell tekniska övning YV'!result</vt:lpstr>
      <vt:lpstr>'Individuell tekniska övningar'!result</vt:lpstr>
      <vt:lpstr>'Individuellt tekniskt artis YV'!result</vt:lpstr>
      <vt:lpstr>'Individuellt tekniskt artistisk'!result</vt:lpstr>
      <vt:lpstr>'Häst, individuell'!Utskriftsområde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2024-01-23T21:04:21Z</cp:lastPrinted>
  <dcterms:created xsi:type="dcterms:W3CDTF">2005-01-07T14:31:35Z</dcterms:created>
  <dcterms:modified xsi:type="dcterms:W3CDTF">2024-02-04T20:42:54Z</dcterms:modified>
</cp:coreProperties>
</file>