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bookViews>
    <workbookView xWindow="43080" yWindow="-120" windowWidth="38640" windowHeight="21240" tabRatio="966" activeTab="8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individuell'!$C$33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senior'!$C$25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individuell'!$K$29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40" l="1"/>
  <c r="K12" i="40"/>
  <c r="I21" i="40"/>
  <c r="I19" i="40"/>
  <c r="I18" i="40"/>
  <c r="K12" i="33"/>
  <c r="I21" i="33"/>
  <c r="I20" i="33"/>
  <c r="I19" i="33"/>
  <c r="I18" i="33"/>
  <c r="L12" i="38"/>
  <c r="K12" i="38"/>
  <c r="H26" i="38"/>
  <c r="E26" i="38"/>
  <c r="K25" i="43"/>
  <c r="K18" i="43"/>
  <c r="L18" i="43" l="1"/>
  <c r="L16" i="34" l="1"/>
  <c r="L15" i="34"/>
  <c r="L14" i="34"/>
  <c r="L13" i="34"/>
  <c r="K29" i="33"/>
  <c r="L13" i="42" l="1"/>
  <c r="L17" i="42"/>
  <c r="L16" i="42"/>
  <c r="L15" i="42"/>
  <c r="L14" i="42"/>
  <c r="K29" i="38"/>
  <c r="L18" i="42" l="1"/>
  <c r="L22" i="42"/>
  <c r="K29" i="40" l="1"/>
  <c r="L17" i="41"/>
  <c r="L16" i="41"/>
  <c r="L15" i="41"/>
  <c r="L13" i="41"/>
  <c r="I14" i="45"/>
  <c r="J14" i="45" s="1"/>
  <c r="L19" i="45"/>
  <c r="L18" i="45"/>
  <c r="L30" i="44"/>
  <c r="H23" i="44"/>
  <c r="K23" i="44" s="1"/>
  <c r="L25" i="44" s="1"/>
  <c r="L27" i="44" s="1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7" i="43" l="1"/>
  <c r="L26" i="43" s="1"/>
  <c r="K12" i="43"/>
  <c r="L12" i="43" s="1"/>
  <c r="K29" i="43" l="1"/>
  <c r="L17" i="34"/>
  <c r="I26" i="38"/>
  <c r="L22" i="34" l="1"/>
  <c r="L18" i="34"/>
  <c r="L14" i="41"/>
  <c r="L18" i="41" l="1"/>
  <c r="L22" i="41"/>
  <c r="E22" i="40"/>
  <c r="K21" i="40"/>
  <c r="H18" i="40"/>
  <c r="K18" i="40" s="1"/>
  <c r="H26" i="40" l="1"/>
  <c r="I26" i="40" s="1"/>
  <c r="K26" i="40" s="1"/>
  <c r="K31" i="40" s="1"/>
  <c r="L12" i="40"/>
  <c r="H19" i="40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K21" i="33"/>
  <c r="K20" i="33"/>
  <c r="K19" i="33"/>
  <c r="K18" i="33"/>
  <c r="L24" i="24"/>
  <c r="L27" i="24" s="1"/>
  <c r="H26" i="33" l="1"/>
  <c r="I26" i="33" s="1"/>
  <c r="K26" i="33" s="1"/>
  <c r="K31" i="33" s="1"/>
  <c r="L12" i="33"/>
  <c r="K23" i="33"/>
  <c r="L24" i="36"/>
  <c r="L20" i="36"/>
  <c r="L33" i="33" l="1"/>
</calcChain>
</file>

<file path=xl/sharedStrings.xml><?xml version="1.0" encoding="utf-8"?>
<sst xmlns="http://schemas.openxmlformats.org/spreadsheetml/2006/main" count="790" uniqueCount="205">
  <si>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</si>
  <si>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</si>
  <si>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</si>
  <si>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</si>
  <si>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</si>
  <si>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</si>
  <si>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</si>
  <si>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</si>
  <si>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</si>
  <si>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</si>
  <si>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</si>
  <si>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</si>
  <si>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</si>
  <si>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</si>
  <si>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</si>
  <si>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</si>
  <si>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</si>
  <si>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</si>
  <si>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</si>
  <si>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</si>
  <si>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</si>
  <si>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</si>
  <si>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</si>
  <si>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</si>
  <si>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</si>
  <si>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</si>
  <si>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</si>
  <si>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</si>
  <si>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</si>
  <si>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</si>
  <si>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</si>
  <si>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</si>
  <si>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</si>
  <si>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</si>
  <si>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</si>
  <si>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</si>
  <si>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</si>
  <si>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</si>
  <si>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</si>
  <si>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</si>
  <si>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</si>
  <si>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</si>
  <si>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</si>
  <si>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</si>
  <si>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</si>
  <si>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</si>
  <si>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</si>
  <si>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</si>
  <si>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</si>
  <si>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</si>
  <si>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</si>
  <si>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</si>
  <si>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</si>
  <si>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</si>
  <si>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</si>
  <si>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</si>
  <si>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</si>
  <si>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</si>
  <si>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</si>
  <si>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</si>
  <si>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</si>
  <si>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</si>
  <si>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</si>
  <si>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</si>
  <si>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</si>
  <si>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</si>
  <si>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</si>
  <si>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</si>
  <si>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</si>
  <si>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</si>
  <si>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</si>
  <si>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</si>
  <si>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</si>
  <si>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</si>
  <si>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</si>
  <si>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</si>
  <si>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</si>
  <si>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</si>
  <si>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</si>
  <si>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</si>
  <si>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</si>
  <si>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</si>
  <si>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</si>
  <si>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</si>
  <si>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</si>
  <si>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</si>
  <si>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</si>
  <si>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</si>
  <si>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</si>
  <si>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</si>
  <si>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</si>
  <si>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</si>
  <si>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</si>
  <si>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</si>
  <si>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</si>
  <si>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</si>
  <si>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</si>
  <si>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</si>
  <si>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</si>
  <si>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</si>
  <si>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</si>
  <si>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</si>
  <si>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</si>
  <si>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</si>
  <si>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</si>
  <si>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</si>
  <si>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</si>
  <si>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</si>
  <si>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</si>
  <si>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</si>
  <si>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</si>
  <si>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</si>
  <si>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</si>
  <si>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</si>
  <si>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</si>
  <si>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</si>
  <si>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</si>
  <si>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</si>
  <si>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</si>
  <si>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</si>
  <si>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</si>
  <si>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</si>
  <si>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</si>
  <si>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</si>
  <si>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</si>
  <si>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</si>
  <si>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</si>
  <si>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</si>
  <si>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</si>
  <si>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</si>
  <si>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</si>
  <si>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</si>
  <si>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</si>
  <si>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</si>
  <si>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</si>
  <si>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</si>
  <si>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</si>
  <si>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</si>
  <si>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</si>
  <si>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</si>
  <si>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</si>
  <si>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</si>
  <si>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</si>
  <si>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</si>
  <si>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</si>
  <si>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</si>
  <si>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</si>
  <si>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</si>
  <si>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</si>
  <si>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</si>
  <si>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</si>
  <si>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</si>
  <si>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</si>
  <si>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</si>
  <si>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</si>
  <si>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</si>
  <si>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</si>
  <si>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</si>
  <si>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Hjulning</t>
  </si>
  <si>
    <t>/ 4</t>
  </si>
  <si>
    <t>Individuell 1*</t>
  </si>
  <si>
    <t>Individuell 2*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</si>
  <si>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</si>
  <si>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</si>
  <si>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</si>
  <si>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</si>
  <si>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</si>
  <si>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</si>
  <si>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</si>
  <si>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</si>
  <si>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</si>
  <si>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</si>
  <si>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</si>
  <si>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</si>
  <si>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</si>
  <si>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</si>
  <si>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</si>
  <si>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</si>
  <si>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</si>
  <si>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</si>
  <si>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</si>
  <si>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 xml:space="preserve">
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Ett urval av övningar och övergångar från olika strukturgrupper.
</t>
    </r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</si>
  <si>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 inklusive insidan och utsidan av hästen.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</si>
  <si>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frihet i rörelse.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</si>
  <si>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t>
    </r>
  </si>
  <si>
    <t>C2
10%</t>
  </si>
  <si>
    <t>C3
25%</t>
  </si>
  <si>
    <t>C4
25%</t>
  </si>
  <si>
    <t>Bakåtsving, följt av avgång inåt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</si>
  <si>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kors, inklusive insidan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</si>
  <si>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 xml:space="preserve">
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rörelsefrihet.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</si>
  <si>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</si>
  <si>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25%</t>
  </si>
  <si>
    <t>C2
20%</t>
  </si>
  <si>
    <t>C3
20%</t>
  </si>
  <si>
    <t>C4
15%</t>
  </si>
  <si>
    <t>*Beskrivning, se FEI VAULTING RULES ver. 2024-01-18</t>
  </si>
  <si>
    <t>Swing off from seat astride to the outside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</si>
  <si>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utrymme, användning av alla delar av hästens rygg, hals och kors inklusive insidan och utsidan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</si>
  <si>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musiken/kroppsspråk/uttrycksfullhet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</si>
  <si>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10%</t>
  </si>
  <si>
    <t>C3
30%</t>
  </si>
  <si>
    <t>Vilja/lydnad</t>
  </si>
  <si>
    <t>Balanserat tempo</t>
  </si>
  <si>
    <t>Håller voltspåret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</si>
</sst>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/>
    <xf numFmtId="0" fontId="5" fillId="0" borderId="0"/>
  </cellStyleXfs>
  <cellXfs count="479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1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6" fillId="0" borderId="0" xfId="0" applyFont="1"/>
    <xf numFmtId="0" fontId="8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2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8" fillId="0" borderId="0" xfId="5" applyFont="1"/>
    <xf numFmtId="0" fontId="5" fillId="0" borderId="0" xfId="5"/>
    <xf numFmtId="0" fontId="0" fillId="0" borderId="9" xfId="0" applyBorder="1"/>
    <xf numFmtId="0" fontId="26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2" fillId="0" borderId="17" xfId="3" applyFont="1" applyBorder="1" applyAlignment="1">
      <alignment horizontal="center" wrapText="1"/>
    </xf>
    <xf numFmtId="0" fontId="32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2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3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3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50" xfId="3" applyFont="1" applyBorder="1" applyAlignment="1">
      <alignment vertical="center" wrapText="1"/>
    </xf>
    <xf numFmtId="0" fontId="32" fillId="3" borderId="17" xfId="3" applyFont="1" applyFill="1" applyBorder="1" applyAlignment="1" applyProtection="1">
      <alignment horizontal="center" vertical="center" wrapText="1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6" fillId="0" borderId="0" xfId="3" applyFont="1" applyAlignment="1">
      <alignment horizontal="left"/>
    </xf>
    <xf numFmtId="0" fontId="8" fillId="0" borderId="60" xfId="5" applyFont="1" applyBorder="1" applyAlignment="1">
      <alignment horizontal="center" vertical="center" textRotation="90" wrapText="1"/>
    </xf>
    <xf numFmtId="172" fontId="2" fillId="3" borderId="28" xfId="1" applyNumberFormat="1" applyFont="1" applyFill="1" applyBorder="1" applyAlignment="1" applyProtection="1">
      <alignment horizontal="center" vertical="center"/>
      <protection locked="0"/>
    </xf>
    <xf numFmtId="166" fontId="2" fillId="0" borderId="33" xfId="1" applyNumberFormat="1" applyFont="1" applyFill="1" applyBorder="1" applyAlignment="1" applyProtection="1">
      <alignment horizontal="center" vertical="center" wrapText="1"/>
    </xf>
    <xf numFmtId="166" fontId="1" fillId="2" borderId="9" xfId="1" applyNumberFormat="1" applyFont="1" applyFill="1" applyBorder="1" applyAlignment="1">
      <alignment horizontal="center" vertical="center"/>
    </xf>
    <xf numFmtId="0" fontId="15" fillId="0" borderId="0" xfId="5" applyFont="1" applyProtection="1">
      <protection locked="0"/>
    </xf>
    <xf numFmtId="0" fontId="8" fillId="2" borderId="58" xfId="3" applyFont="1" applyFill="1" applyBorder="1" applyAlignment="1" applyProtection="1">
      <alignment horizontal="center" vertical="center" wrapText="1"/>
      <protection locked="0"/>
    </xf>
    <xf numFmtId="0" fontId="8" fillId="2" borderId="48" xfId="3" applyFont="1" applyFill="1" applyBorder="1" applyAlignment="1" applyProtection="1">
      <alignment horizontal="center" vertical="center" wrapText="1"/>
      <protection locked="0"/>
    </xf>
    <xf numFmtId="0" fontId="8" fillId="2" borderId="48" xfId="3" quotePrefix="1" applyFont="1" applyFill="1" applyBorder="1" applyAlignment="1" applyProtection="1">
      <alignment horizontal="center" vertical="center" wrapText="1"/>
      <protection locked="0"/>
    </xf>
    <xf numFmtId="0" fontId="8" fillId="2" borderId="59" xfId="3" applyFont="1" applyFill="1" applyBorder="1" applyAlignment="1" applyProtection="1">
      <alignment horizontal="center" vertical="center" wrapText="1"/>
      <protection locked="0"/>
    </xf>
    <xf numFmtId="172" fontId="1" fillId="2" borderId="47" xfId="1" applyNumberFormat="1" applyFont="1" applyFill="1" applyBorder="1" applyAlignment="1">
      <alignment vertical="center"/>
    </xf>
    <xf numFmtId="172" fontId="1" fillId="3" borderId="29" xfId="1" applyNumberFormat="1" applyFont="1" applyFill="1" applyBorder="1" applyAlignment="1" applyProtection="1">
      <alignment vertical="center"/>
      <protection locked="0"/>
    </xf>
    <xf numFmtId="172" fontId="1" fillId="2" borderId="17" xfId="1" applyNumberFormat="1" applyFont="1" applyFill="1" applyBorder="1" applyAlignment="1">
      <alignment vertical="center"/>
    </xf>
    <xf numFmtId="3" fontId="1" fillId="0" borderId="11" xfId="5" applyNumberFormat="1" applyFont="1" applyBorder="1" applyAlignment="1">
      <alignment horizontal="center"/>
    </xf>
    <xf numFmtId="3" fontId="1" fillId="0" borderId="11" xfId="3" applyNumberFormat="1" applyFont="1" applyBorder="1" applyAlignment="1">
      <alignment horizontal="center"/>
    </xf>
    <xf numFmtId="9" fontId="23" fillId="0" borderId="7" xfId="3" applyNumberFormat="1" applyFont="1" applyBorder="1" applyAlignment="1">
      <alignment horizontal="center" vertical="center" wrapText="1"/>
    </xf>
    <xf numFmtId="0" fontId="22" fillId="0" borderId="12" xfId="3" applyFont="1" applyBorder="1" applyAlignment="1">
      <alignment horizontal="center" vertical="center" wrapText="1"/>
    </xf>
    <xf numFmtId="9" fontId="23" fillId="0" borderId="1" xfId="3" applyNumberFormat="1" applyFont="1" applyBorder="1" applyAlignment="1">
      <alignment horizontal="center" vertical="center" wrapText="1"/>
    </xf>
    <xf numFmtId="0" fontId="32" fillId="0" borderId="66" xfId="3" applyFont="1" applyBorder="1" applyAlignment="1">
      <alignment horizontal="center" vertical="center" wrapText="1"/>
    </xf>
    <xf numFmtId="0" fontId="5" fillId="3" borderId="58" xfId="3" applyFill="1" applyBorder="1" applyAlignment="1" applyProtection="1">
      <alignment horizontal="center" vertical="center" wrapText="1"/>
      <protection locked="0"/>
    </xf>
    <xf numFmtId="0" fontId="5" fillId="3" borderId="48" xfId="3" applyFill="1" applyBorder="1" applyAlignment="1" applyProtection="1">
      <alignment horizontal="center" vertical="center" wrapText="1"/>
      <protection locked="0"/>
    </xf>
    <xf numFmtId="0" fontId="5" fillId="3" borderId="24" xfId="3" quotePrefix="1" applyFill="1" applyBorder="1" applyAlignment="1" applyProtection="1">
      <alignment horizontal="center" vertical="center" wrapText="1"/>
      <protection locked="0"/>
    </xf>
    <xf numFmtId="0" fontId="5" fillId="3" borderId="25" xfId="3" quotePrefix="1" applyFill="1" applyBorder="1" applyAlignment="1" applyProtection="1">
      <alignment horizontal="center" vertical="center" wrapText="1"/>
      <protection locked="0"/>
    </xf>
    <xf numFmtId="0" fontId="5" fillId="3" borderId="59" xfId="3" applyFill="1" applyBorder="1" applyAlignment="1" applyProtection="1">
      <alignment horizontal="center" vertical="center" wrapText="1"/>
      <protection locked="0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1" fillId="0" borderId="54" xfId="3" applyFont="1" applyBorder="1" applyAlignment="1">
      <alignment horizontal="center" vertical="center"/>
    </xf>
    <xf numFmtId="0" fontId="31" fillId="0" borderId="49" xfId="3" applyFont="1" applyBorder="1" applyAlignment="1">
      <alignment horizontal="center" vertical="center"/>
    </xf>
    <xf numFmtId="0" fontId="31" fillId="0" borderId="40" xfId="3" applyFont="1" applyBorder="1" applyAlignment="1">
      <alignment horizontal="center" vertical="center" wrapText="1"/>
    </xf>
    <xf numFmtId="0" fontId="31" fillId="0" borderId="19" xfId="3" applyFont="1" applyBorder="1" applyAlignment="1">
      <alignment horizontal="center" vertical="center" wrapText="1"/>
    </xf>
    <xf numFmtId="0" fontId="31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3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1" fillId="2" borderId="44" xfId="1" applyNumberFormat="1" applyFont="1" applyFill="1" applyBorder="1" applyAlignment="1">
      <alignment horizontal="center" vertical="center"/>
    </xf>
    <xf numFmtId="166" fontId="1" fillId="2" borderId="29" xfId="1" applyNumberFormat="1" applyFont="1" applyFill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57" xfId="1" applyNumberFormat="1" applyFont="1" applyBorder="1" applyAlignment="1">
      <alignment horizontal="center" vertical="center" wrapText="1"/>
    </xf>
    <xf numFmtId="166" fontId="2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2" fillId="0" borderId="45" xfId="3" applyFont="1" applyBorder="1" applyAlignment="1">
      <alignment horizontal="left" vertical="center" wrapText="1" indent="1"/>
    </xf>
    <xf numFmtId="0" fontId="32" fillId="0" borderId="0" xfId="3" applyFont="1" applyAlignment="1">
      <alignment horizontal="left" vertical="center" wrapText="1" indent="1"/>
    </xf>
    <xf numFmtId="0" fontId="32" fillId="0" borderId="1" xfId="3" applyFont="1" applyBorder="1" applyAlignment="1">
      <alignment horizontal="left" vertical="center" wrapText="1" indent="1"/>
    </xf>
    <xf numFmtId="0" fontId="32" fillId="0" borderId="54" xfId="3" applyFont="1" applyBorder="1" applyAlignment="1">
      <alignment horizontal="center" vertical="center" wrapText="1"/>
    </xf>
    <xf numFmtId="0" fontId="32" fillId="0" borderId="49" xfId="3" applyFont="1" applyBorder="1" applyAlignment="1">
      <alignment horizontal="center" vertical="center" wrapText="1"/>
    </xf>
    <xf numFmtId="0" fontId="32" fillId="0" borderId="55" xfId="3" applyFont="1" applyBorder="1" applyAlignment="1">
      <alignment horizontal="center" vertical="center" wrapText="1"/>
    </xf>
    <xf numFmtId="0" fontId="32" fillId="0" borderId="56" xfId="3" applyFont="1" applyBorder="1" applyAlignment="1">
      <alignment horizontal="center" vertical="center" wrapText="1"/>
    </xf>
    <xf numFmtId="0" fontId="32" fillId="0" borderId="58" xfId="3" applyFont="1" applyBorder="1" applyAlignment="1">
      <alignment horizontal="center" vertical="center" wrapText="1"/>
    </xf>
    <xf numFmtId="0" fontId="32" fillId="0" borderId="59" xfId="3" applyFont="1" applyBorder="1" applyAlignment="1">
      <alignment horizontal="center" vertical="center" wrapText="1"/>
    </xf>
    <xf numFmtId="0" fontId="16" fillId="0" borderId="54" xfId="3" applyFont="1" applyBorder="1" applyAlignment="1">
      <alignment horizontal="center" vertical="center" wrapText="1"/>
    </xf>
    <xf numFmtId="0" fontId="16" fillId="0" borderId="55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6" xfId="1" applyNumberFormat="1" applyFont="1" applyBorder="1" applyAlignment="1">
      <alignment horizontal="center" vertical="center" wrapText="1"/>
    </xf>
    <xf numFmtId="166" fontId="2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23" fillId="0" borderId="64" xfId="3" applyFont="1" applyBorder="1" applyAlignment="1">
      <alignment horizontal="center" vertical="center" wrapText="1"/>
    </xf>
    <xf numFmtId="0" fontId="22" fillId="0" borderId="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0" fontId="22" fillId="0" borderId="11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32" fillId="0" borderId="65" xfId="3" applyFont="1" applyBorder="1" applyAlignment="1">
      <alignment horizontal="center" vertical="center" wrapText="1"/>
    </xf>
    <xf numFmtId="9" fontId="23" fillId="0" borderId="51" xfId="3" applyNumberFormat="1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166" fontId="1" fillId="2" borderId="35" xfId="1" applyNumberFormat="1" applyFont="1" applyFill="1" applyBorder="1" applyAlignment="1" applyProtection="1">
      <alignment horizontal="center" vertical="center"/>
      <protection locked="0"/>
    </xf>
    <xf numFmtId="166" fontId="1" fillId="2" borderId="61" xfId="1" applyNumberFormat="1" applyFont="1" applyFill="1" applyBorder="1" applyAlignment="1" applyProtection="1">
      <alignment horizontal="center" vertical="center"/>
      <protection locked="0"/>
    </xf>
    <xf numFmtId="166" fontId="1" fillId="2" borderId="47" xfId="1" applyNumberFormat="1" applyFont="1" applyFill="1" applyBorder="1" applyAlignment="1" applyProtection="1">
      <alignment horizontal="center" vertical="center"/>
      <protection locked="0"/>
    </xf>
    <xf numFmtId="0" fontId="1" fillId="0" borderId="8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3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5" applyFont="1" applyBorder="1" applyAlignment="1" applyProtection="1">
      <alignment horizontal="left" vertical="center"/>
      <protection locked="0"/>
    </xf>
    <xf numFmtId="0" fontId="1" fillId="0" borderId="2" xfId="5" applyFont="1" applyBorder="1" applyAlignment="1" applyProtection="1">
      <alignment horizontal="left" vertical="center"/>
      <protection locked="0"/>
    </xf>
    <xf numFmtId="0" fontId="1" fillId="0" borderId="3" xfId="5" applyFont="1" applyBorder="1" applyAlignment="1" applyProtection="1">
      <alignment horizontal="left" vertical="center"/>
      <protection locked="0"/>
    </xf>
    <xf numFmtId="0" fontId="1" fillId="0" borderId="5" xfId="5" applyFont="1" applyBorder="1" applyAlignment="1">
      <alignment vertical="top"/>
    </xf>
    <xf numFmtId="0" fontId="1" fillId="0" borderId="0" xfId="5" applyFont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7" xfId="5" applyFont="1" applyBorder="1" applyAlignment="1">
      <alignment vertical="top"/>
    </xf>
    <xf numFmtId="0" fontId="1" fillId="0" borderId="1" xfId="5" applyFont="1" applyBorder="1" applyAlignment="1">
      <alignment vertical="top"/>
    </xf>
    <xf numFmtId="0" fontId="1" fillId="0" borderId="12" xfId="5" applyFont="1" applyBorder="1" applyAlignment="1">
      <alignment vertical="top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30" fillId="0" borderId="24" xfId="5" applyFont="1" applyBorder="1" applyAlignment="1">
      <alignment horizontal="left" vertical="top" wrapText="1"/>
    </xf>
    <xf numFmtId="0" fontId="30" fillId="0" borderId="39" xfId="5" applyFont="1" applyBorder="1" applyAlignment="1">
      <alignment horizontal="left" vertical="top" wrapText="1"/>
    </xf>
    <xf numFmtId="0" fontId="30" fillId="0" borderId="25" xfId="5" applyFont="1" applyBorder="1" applyAlignment="1">
      <alignment horizontal="left" vertical="top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2" xfId="0" applyFont="1" applyBorder="1" applyAlignment="1">
      <alignment horizontal="center" vertical="center" textRotation="90" wrapText="1"/>
    </xf>
    <xf numFmtId="0" fontId="11" fillId="0" borderId="26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7" xfId="5" applyFont="1" applyBorder="1" applyAlignment="1">
      <alignment horizontal="left" vertical="top" wrapText="1"/>
    </xf>
    <xf numFmtId="0" fontId="11" fillId="0" borderId="8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 wrapText="1"/>
    </xf>
    <xf numFmtId="0" fontId="9" fillId="0" borderId="26" xfId="5" applyFont="1" applyBorder="1" applyAlignment="1">
      <alignment horizontal="left" vertical="center" wrapText="1"/>
    </xf>
    <xf numFmtId="0" fontId="9" fillId="0" borderId="38" xfId="5" applyFont="1" applyBorder="1" applyAlignment="1">
      <alignment horizontal="left" vertical="center" wrapText="1"/>
    </xf>
    <xf numFmtId="0" fontId="9" fillId="0" borderId="27" xfId="5" applyFont="1" applyBorder="1" applyAlignment="1">
      <alignment horizontal="left" vertical="center" wrapText="1"/>
    </xf>
    <xf numFmtId="0" fontId="11" fillId="0" borderId="26" xfId="5" applyFont="1" applyBorder="1" applyAlignment="1">
      <alignment horizontal="left" vertical="center" wrapText="1"/>
    </xf>
    <xf numFmtId="0" fontId="11" fillId="0" borderId="38" xfId="5" applyFont="1" applyBorder="1" applyAlignment="1">
      <alignment horizontal="left" vertical="center" wrapText="1"/>
    </xf>
    <xf numFmtId="0" fontId="11" fillId="0" borderId="27" xfId="5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24" xfId="5" applyFont="1" applyBorder="1" applyAlignment="1">
      <alignment horizontal="left" vertical="top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4" fillId="0" borderId="37" xfId="5" applyFont="1" applyBorder="1" applyAlignment="1">
      <alignment horizontal="left" vertical="center" wrapText="1" indent="1"/>
    </xf>
    <xf numFmtId="0" fontId="24" fillId="0" borderId="38" xfId="5" applyFont="1" applyBorder="1" applyAlignment="1">
      <alignment horizontal="left" vertical="center" wrapText="1" indent="1"/>
    </xf>
    <xf numFmtId="1" fontId="22" fillId="2" borderId="8" xfId="1" applyNumberFormat="1" applyFont="1" applyFill="1" applyBorder="1" applyAlignment="1">
      <alignment horizontal="center" vertical="center" wrapText="1"/>
    </xf>
    <xf numFmtId="1" fontId="22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3" fillId="0" borderId="53" xfId="5" applyFont="1" applyBorder="1" applyAlignment="1">
      <alignment horizontal="left" vertical="top" wrapText="1"/>
    </xf>
    <xf numFmtId="0" fontId="23" fillId="0" borderId="2" xfId="5" applyFont="1" applyBorder="1" applyAlignment="1">
      <alignment horizontal="left" vertical="top" wrapText="1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13</xdr:row>
      <xdr:rowOff>698500</xdr:rowOff>
    </xdr:from>
    <xdr:to>
      <xdr:col>8</xdr:col>
      <xdr:colOff>716554</xdr:colOff>
      <xdr:row>13</xdr:row>
      <xdr:rowOff>1096962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CEFAE5A-B77E-46E2-B4E2-73E537B4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" y="4427537"/>
          <a:ext cx="4775792" cy="393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710787</xdr:rowOff>
    </xdr:from>
    <xdr:to>
      <xdr:col>8</xdr:col>
      <xdr:colOff>306387</xdr:colOff>
      <xdr:row>14</xdr:row>
      <xdr:rowOff>1314489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3E10A9C-A6F6-4735-B4CC-7038B166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1" y="5611399"/>
          <a:ext cx="4344986" cy="598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13</xdr:row>
      <xdr:rowOff>685277</xdr:rowOff>
    </xdr:from>
    <xdr:to>
      <xdr:col>8</xdr:col>
      <xdr:colOff>392112</xdr:colOff>
      <xdr:row>13</xdr:row>
      <xdr:rowOff>1039647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30D14B7-A2F1-421A-96D3-E98CA5D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4314302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14</xdr:row>
      <xdr:rowOff>736599</xdr:rowOff>
    </xdr:from>
    <xdr:to>
      <xdr:col>8</xdr:col>
      <xdr:colOff>373339</xdr:colOff>
      <xdr:row>14</xdr:row>
      <xdr:rowOff>1295434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3A71C80-EC9D-47E6-B3F0-3048202C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484811"/>
          <a:ext cx="4354788" cy="55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628650</xdr:rowOff>
    </xdr:from>
    <xdr:to>
      <xdr:col>8</xdr:col>
      <xdr:colOff>373063</xdr:colOff>
      <xdr:row>13</xdr:row>
      <xdr:rowOff>983020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3F183DF6-2F07-47EE-B223-2F587223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438650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</xdr:row>
      <xdr:rowOff>742950</xdr:rowOff>
    </xdr:from>
    <xdr:to>
      <xdr:col>8</xdr:col>
      <xdr:colOff>305076</xdr:colOff>
      <xdr:row>14</xdr:row>
      <xdr:rowOff>1306547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C4E107A-6D2A-4A04-A090-71EF8ADD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2" y="5638800"/>
          <a:ext cx="4345264" cy="56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24" customFormat="1" ht="20.65" x14ac:dyDescent="0.6">
      <c r="A1" s="223" t="s">
        <v>88</v>
      </c>
    </row>
    <row r="2" spans="1:6" s="224" customFormat="1" x14ac:dyDescent="0.35">
      <c r="A2" s="224" t="s">
        <v>89</v>
      </c>
    </row>
    <row r="3" spans="1:6" s="224" customFormat="1" x14ac:dyDescent="0.35">
      <c r="A3" s="224" t="s">
        <v>107</v>
      </c>
    </row>
    <row r="4" spans="1:6" s="224" customFormat="1" x14ac:dyDescent="0.35">
      <c r="A4" s="224" t="s">
        <v>137</v>
      </c>
    </row>
    <row r="5" spans="1:6" s="261" customFormat="1" x14ac:dyDescent="0.35">
      <c r="A5" s="261" t="s">
        <v>133</v>
      </c>
    </row>
    <row r="6" spans="1:6" s="224" customFormat="1" x14ac:dyDescent="0.35"/>
    <row r="7" spans="1:6" s="224" customFormat="1" x14ac:dyDescent="0.35"/>
    <row r="8" spans="1:6" s="224" customFormat="1" x14ac:dyDescent="0.35"/>
    <row r="9" spans="1:6" s="224" customFormat="1" x14ac:dyDescent="0.35">
      <c r="A9" s="224" t="s">
        <v>110</v>
      </c>
    </row>
    <row r="10" spans="1:6" s="224" customFormat="1" x14ac:dyDescent="0.35"/>
    <row r="11" spans="1:6" s="203" customFormat="1" ht="17.25" x14ac:dyDescent="0.45">
      <c r="A11" s="203" t="s">
        <v>66</v>
      </c>
    </row>
    <row r="13" spans="1:6" x14ac:dyDescent="0.35">
      <c r="A13" s="151" t="s">
        <v>67</v>
      </c>
    </row>
    <row r="14" spans="1:6" x14ac:dyDescent="0.35">
      <c r="A14" s="151"/>
    </row>
    <row r="15" spans="1:6" s="204" customFormat="1" ht="13.15" x14ac:dyDescent="0.4">
      <c r="A15" s="204" t="s">
        <v>74</v>
      </c>
    </row>
    <row r="16" spans="1:6" ht="20.100000000000001" customHeight="1" x14ac:dyDescent="0.35">
      <c r="B16" s="205" t="s">
        <v>70</v>
      </c>
      <c r="C16" s="151"/>
      <c r="F16" s="205" t="s">
        <v>71</v>
      </c>
    </row>
    <row r="17" spans="1:9" ht="20.100000000000001" customHeight="1" x14ac:dyDescent="0.4">
      <c r="B17" s="204" t="s">
        <v>72</v>
      </c>
      <c r="C17" s="204" t="s">
        <v>73</v>
      </c>
      <c r="D17" s="204" t="s">
        <v>75</v>
      </c>
      <c r="E17" s="204"/>
      <c r="F17" s="204" t="s">
        <v>72</v>
      </c>
      <c r="G17" s="204" t="s">
        <v>73</v>
      </c>
      <c r="H17" s="204" t="s">
        <v>75</v>
      </c>
    </row>
    <row r="18" spans="1:9" ht="24.95" customHeight="1" x14ac:dyDescent="0.35">
      <c r="A18" s="151" t="s">
        <v>68</v>
      </c>
      <c r="B18" s="200" t="s">
        <v>76</v>
      </c>
      <c r="C18" s="200" t="s">
        <v>134</v>
      </c>
      <c r="D18" s="200" t="s">
        <v>134</v>
      </c>
      <c r="E18" s="207"/>
      <c r="F18" s="200" t="s">
        <v>76</v>
      </c>
      <c r="G18" s="200" t="s">
        <v>130</v>
      </c>
      <c r="H18" s="200" t="s">
        <v>77</v>
      </c>
    </row>
    <row r="19" spans="1:9" ht="24.95" customHeight="1" x14ac:dyDescent="0.35">
      <c r="A19" s="151"/>
      <c r="B19" s="201"/>
      <c r="C19" s="201"/>
      <c r="D19" s="201"/>
      <c r="E19" s="206"/>
      <c r="F19" s="201"/>
      <c r="G19" s="201"/>
      <c r="H19" s="201"/>
    </row>
    <row r="20" spans="1:9" ht="24.95" customHeight="1" x14ac:dyDescent="0.35">
      <c r="A20" s="151" t="s">
        <v>69</v>
      </c>
      <c r="B20" s="200" t="s">
        <v>76</v>
      </c>
      <c r="C20" s="200" t="s">
        <v>128</v>
      </c>
      <c r="D20" s="200" t="s">
        <v>128</v>
      </c>
      <c r="E20" s="207"/>
      <c r="F20" s="200" t="s">
        <v>76</v>
      </c>
      <c r="G20" s="200" t="s">
        <v>131</v>
      </c>
      <c r="H20" s="200" t="s">
        <v>77</v>
      </c>
    </row>
    <row r="21" spans="1:9" ht="24.95" customHeight="1" x14ac:dyDescent="0.35">
      <c r="A21" s="151"/>
      <c r="B21" s="201"/>
      <c r="C21" s="201"/>
      <c r="D21" s="201"/>
      <c r="E21" s="206"/>
      <c r="F21" s="201"/>
      <c r="G21" s="201"/>
      <c r="H21" s="201"/>
    </row>
    <row r="22" spans="1:9" ht="24.95" customHeight="1" x14ac:dyDescent="0.35">
      <c r="A22" s="151" t="s">
        <v>78</v>
      </c>
      <c r="B22" s="200" t="s">
        <v>76</v>
      </c>
      <c r="C22" s="200" t="s">
        <v>129</v>
      </c>
      <c r="D22" s="200" t="s">
        <v>129</v>
      </c>
      <c r="E22" s="207"/>
      <c r="F22" s="200" t="s">
        <v>76</v>
      </c>
      <c r="G22" s="200" t="s">
        <v>132</v>
      </c>
      <c r="H22" s="200" t="s">
        <v>77</v>
      </c>
    </row>
    <row r="23" spans="1:9" ht="24.95" customHeight="1" x14ac:dyDescent="0.35">
      <c r="A23" s="151"/>
      <c r="B23" s="201"/>
      <c r="C23" s="201"/>
      <c r="D23" s="201"/>
      <c r="E23" s="206"/>
      <c r="F23" s="201"/>
      <c r="G23" s="201"/>
      <c r="H23" s="201"/>
    </row>
    <row r="24" spans="1:9" ht="24.95" customHeight="1" x14ac:dyDescent="0.35">
      <c r="A24" s="151" t="s">
        <v>79</v>
      </c>
      <c r="B24" s="200" t="s">
        <v>76</v>
      </c>
      <c r="C24" s="200" t="s">
        <v>129</v>
      </c>
      <c r="D24" s="200" t="s">
        <v>129</v>
      </c>
      <c r="E24" s="207"/>
      <c r="F24" s="200" t="s">
        <v>76</v>
      </c>
      <c r="G24" s="200" t="s">
        <v>80</v>
      </c>
      <c r="H24" s="200" t="s">
        <v>81</v>
      </c>
    </row>
    <row r="25" spans="1:9" ht="25.5" x14ac:dyDescent="0.35">
      <c r="A25" s="206" t="s">
        <v>108</v>
      </c>
      <c r="B25" s="200" t="s">
        <v>76</v>
      </c>
      <c r="C25" s="200" t="s">
        <v>132</v>
      </c>
      <c r="D25" s="200" t="s">
        <v>77</v>
      </c>
      <c r="E25" s="206"/>
    </row>
    <row r="26" spans="1:9" x14ac:dyDescent="0.35">
      <c r="A26" s="206"/>
      <c r="B26" s="200"/>
      <c r="C26" s="200"/>
      <c r="D26" s="200"/>
      <c r="E26" s="206"/>
    </row>
    <row r="27" spans="1:9" ht="24.95" customHeight="1" x14ac:dyDescent="0.35">
      <c r="A27" s="151" t="s">
        <v>79</v>
      </c>
      <c r="B27" s="200" t="s">
        <v>76</v>
      </c>
      <c r="C27" s="200" t="s">
        <v>129</v>
      </c>
      <c r="D27" s="200" t="s">
        <v>129</v>
      </c>
      <c r="E27" s="207"/>
      <c r="F27" s="200" t="s">
        <v>76</v>
      </c>
      <c r="G27" s="200" t="s">
        <v>132</v>
      </c>
      <c r="H27" s="200" t="s">
        <v>77</v>
      </c>
    </row>
    <row r="28" spans="1:9" ht="25.5" x14ac:dyDescent="0.35">
      <c r="A28" s="206" t="s">
        <v>109</v>
      </c>
      <c r="B28" s="200" t="s">
        <v>76</v>
      </c>
      <c r="C28" s="200" t="s">
        <v>80</v>
      </c>
      <c r="D28" s="200" t="s">
        <v>81</v>
      </c>
      <c r="E28" s="206"/>
    </row>
    <row r="30" spans="1:9" s="204" customFormat="1" ht="13.15" x14ac:dyDescent="0.4">
      <c r="A30" s="204" t="s">
        <v>83</v>
      </c>
    </row>
    <row r="31" spans="1:9" ht="20.100000000000001" customHeight="1" x14ac:dyDescent="0.35">
      <c r="B31" s="205" t="s">
        <v>70</v>
      </c>
      <c r="C31" s="151"/>
      <c r="F31" s="205" t="s">
        <v>71</v>
      </c>
    </row>
    <row r="32" spans="1:9" ht="20.100000000000001" customHeight="1" x14ac:dyDescent="0.4">
      <c r="B32" s="204" t="s">
        <v>72</v>
      </c>
      <c r="C32" s="204" t="s">
        <v>73</v>
      </c>
      <c r="D32" s="204" t="s">
        <v>75</v>
      </c>
      <c r="E32" s="204" t="s">
        <v>84</v>
      </c>
      <c r="F32" s="204" t="s">
        <v>72</v>
      </c>
      <c r="G32" s="204" t="s">
        <v>73</v>
      </c>
      <c r="H32" s="204" t="s">
        <v>75</v>
      </c>
      <c r="I32" s="204" t="s">
        <v>84</v>
      </c>
    </row>
    <row r="33" spans="1:14" ht="24.95" customHeight="1" x14ac:dyDescent="0.35">
      <c r="A33" s="151" t="s">
        <v>68</v>
      </c>
      <c r="B33" s="200" t="s">
        <v>76</v>
      </c>
      <c r="C33" s="200" t="s">
        <v>134</v>
      </c>
      <c r="D33" s="200" t="s">
        <v>134</v>
      </c>
      <c r="E33" s="200" t="s">
        <v>134</v>
      </c>
      <c r="F33" s="200" t="s">
        <v>76</v>
      </c>
      <c r="G33" s="200" t="s">
        <v>130</v>
      </c>
      <c r="H33" s="200" t="s">
        <v>77</v>
      </c>
      <c r="I33" s="200" t="s">
        <v>130</v>
      </c>
    </row>
    <row r="34" spans="1:14" ht="24.95" customHeight="1" x14ac:dyDescent="0.35">
      <c r="A34" s="151"/>
      <c r="B34" s="201"/>
      <c r="C34" s="201"/>
      <c r="D34" s="201"/>
      <c r="E34" s="201"/>
      <c r="F34" s="201"/>
      <c r="G34" s="201"/>
      <c r="H34" s="201"/>
      <c r="I34" s="201"/>
    </row>
    <row r="35" spans="1:14" ht="24.95" customHeight="1" x14ac:dyDescent="0.35">
      <c r="A35" s="151" t="s">
        <v>69</v>
      </c>
      <c r="B35" s="200" t="s">
        <v>76</v>
      </c>
      <c r="C35" s="200" t="s">
        <v>128</v>
      </c>
      <c r="D35" s="200" t="s">
        <v>128</v>
      </c>
      <c r="E35" s="200" t="s">
        <v>128</v>
      </c>
      <c r="F35" s="200" t="s">
        <v>76</v>
      </c>
      <c r="G35" s="200" t="s">
        <v>131</v>
      </c>
      <c r="H35" s="200" t="s">
        <v>77</v>
      </c>
      <c r="I35" s="200" t="s">
        <v>131</v>
      </c>
    </row>
    <row r="36" spans="1:14" ht="24.95" customHeight="1" x14ac:dyDescent="0.35">
      <c r="A36" s="151"/>
      <c r="B36" s="201"/>
      <c r="C36" s="201"/>
      <c r="D36" s="201"/>
      <c r="E36" s="201"/>
      <c r="F36" s="201"/>
      <c r="G36" s="201"/>
      <c r="H36" s="201"/>
      <c r="I36" s="201"/>
    </row>
    <row r="37" spans="1:14" ht="24.95" customHeight="1" x14ac:dyDescent="0.35">
      <c r="A37" s="151" t="s">
        <v>78</v>
      </c>
      <c r="B37" s="200" t="s">
        <v>76</v>
      </c>
      <c r="C37" s="200" t="s">
        <v>129</v>
      </c>
      <c r="D37" s="200" t="s">
        <v>129</v>
      </c>
      <c r="E37" s="200" t="s">
        <v>129</v>
      </c>
      <c r="F37" s="200" t="s">
        <v>76</v>
      </c>
      <c r="G37" s="200" t="s">
        <v>132</v>
      </c>
      <c r="H37" s="200" t="s">
        <v>77</v>
      </c>
      <c r="I37" s="200" t="s">
        <v>132</v>
      </c>
    </row>
    <row r="38" spans="1:14" ht="24.95" customHeight="1" x14ac:dyDescent="0.35">
      <c r="A38" s="151"/>
      <c r="B38" s="201"/>
      <c r="C38" s="201"/>
      <c r="D38" s="201"/>
      <c r="E38" s="201"/>
      <c r="F38" s="201"/>
      <c r="G38" s="201"/>
      <c r="H38" s="201"/>
      <c r="I38" s="201"/>
    </row>
    <row r="39" spans="1:14" ht="24.95" customHeight="1" x14ac:dyDescent="0.35">
      <c r="A39" s="151" t="s">
        <v>79</v>
      </c>
      <c r="B39" s="200" t="s">
        <v>76</v>
      </c>
      <c r="C39" s="200" t="s">
        <v>129</v>
      </c>
      <c r="D39" s="200" t="s">
        <v>129</v>
      </c>
      <c r="E39" s="200" t="s">
        <v>129</v>
      </c>
      <c r="F39" s="202" t="s">
        <v>76</v>
      </c>
      <c r="G39" s="200" t="s">
        <v>80</v>
      </c>
      <c r="H39" s="200" t="s">
        <v>81</v>
      </c>
      <c r="I39" s="200" t="s">
        <v>80</v>
      </c>
    </row>
    <row r="40" spans="1:14" ht="25.5" x14ac:dyDescent="0.35">
      <c r="A40" s="206" t="s">
        <v>111</v>
      </c>
      <c r="B40" s="200" t="s">
        <v>76</v>
      </c>
      <c r="C40" s="200" t="s">
        <v>132</v>
      </c>
      <c r="D40" s="200" t="s">
        <v>77</v>
      </c>
      <c r="E40" s="200" t="s">
        <v>132</v>
      </c>
    </row>
    <row r="41" spans="1:14" x14ac:dyDescent="0.35">
      <c r="B41" s="206"/>
      <c r="C41" s="206"/>
      <c r="D41" s="206"/>
      <c r="E41" s="206"/>
    </row>
    <row r="42" spans="1:14" ht="24.95" customHeight="1" x14ac:dyDescent="0.35">
      <c r="A42" s="151" t="s">
        <v>79</v>
      </c>
      <c r="B42" s="200" t="s">
        <v>76</v>
      </c>
      <c r="C42" s="200" t="s">
        <v>129</v>
      </c>
      <c r="D42" s="200" t="s">
        <v>129</v>
      </c>
      <c r="E42" s="200" t="s">
        <v>129</v>
      </c>
      <c r="F42" s="200" t="s">
        <v>76</v>
      </c>
      <c r="G42" s="200" t="s">
        <v>132</v>
      </c>
      <c r="H42" s="200" t="s">
        <v>77</v>
      </c>
      <c r="I42" s="200" t="s">
        <v>132</v>
      </c>
    </row>
    <row r="43" spans="1:14" ht="25.5" x14ac:dyDescent="0.35">
      <c r="A43" s="206" t="s">
        <v>112</v>
      </c>
      <c r="B43" s="200" t="s">
        <v>76</v>
      </c>
      <c r="C43" s="200" t="s">
        <v>80</v>
      </c>
      <c r="D43" s="200" t="s">
        <v>81</v>
      </c>
      <c r="E43" s="200" t="s">
        <v>80</v>
      </c>
    </row>
    <row r="44" spans="1:14" x14ac:dyDescent="0.35">
      <c r="B44" s="206"/>
      <c r="C44" s="206"/>
      <c r="D44" s="206"/>
      <c r="E44" s="206"/>
    </row>
    <row r="45" spans="1:14" x14ac:dyDescent="0.35">
      <c r="B45" s="206"/>
      <c r="C45" s="206"/>
      <c r="D45" s="206"/>
      <c r="E45" s="206"/>
    </row>
    <row r="46" spans="1:14" ht="13.15" x14ac:dyDescent="0.4">
      <c r="A46" s="204" t="s">
        <v>82</v>
      </c>
    </row>
    <row r="48" spans="1:14" ht="20.100000000000001" customHeight="1" x14ac:dyDescent="0.35">
      <c r="B48" s="205" t="s">
        <v>70</v>
      </c>
      <c r="C48" s="151"/>
      <c r="F48" s="205" t="s">
        <v>71</v>
      </c>
      <c r="J48" s="205" t="s">
        <v>85</v>
      </c>
      <c r="K48" s="151"/>
      <c r="N48" s="205" t="s">
        <v>86</v>
      </c>
    </row>
    <row r="49" spans="1:17" ht="20.100000000000001" customHeight="1" x14ac:dyDescent="0.4">
      <c r="B49" s="204" t="s">
        <v>72</v>
      </c>
      <c r="C49" s="204" t="s">
        <v>73</v>
      </c>
      <c r="D49" s="204" t="s">
        <v>75</v>
      </c>
      <c r="E49" s="204"/>
      <c r="F49" s="204" t="s">
        <v>72</v>
      </c>
      <c r="G49" s="204" t="s">
        <v>73</v>
      </c>
      <c r="H49" s="204" t="s">
        <v>75</v>
      </c>
      <c r="J49" s="204" t="s">
        <v>72</v>
      </c>
      <c r="K49" s="204" t="s">
        <v>73</v>
      </c>
      <c r="L49" s="204" t="s">
        <v>75</v>
      </c>
      <c r="M49" s="204"/>
      <c r="N49" s="204" t="s">
        <v>72</v>
      </c>
      <c r="O49" s="204" t="s">
        <v>73</v>
      </c>
      <c r="P49" s="204" t="s">
        <v>75</v>
      </c>
    </row>
    <row r="50" spans="1:17" ht="24.95" customHeight="1" x14ac:dyDescent="0.35">
      <c r="A50" s="151" t="s">
        <v>68</v>
      </c>
      <c r="B50" s="200" t="s">
        <v>76</v>
      </c>
      <c r="C50" s="200" t="s">
        <v>134</v>
      </c>
      <c r="D50" s="200" t="s">
        <v>134</v>
      </c>
      <c r="E50" s="207"/>
      <c r="F50" s="200" t="s">
        <v>76</v>
      </c>
      <c r="G50" s="200" t="s">
        <v>130</v>
      </c>
      <c r="H50" s="200" t="s">
        <v>77</v>
      </c>
      <c r="J50" s="200" t="s">
        <v>76</v>
      </c>
      <c r="K50" s="200" t="s">
        <v>134</v>
      </c>
      <c r="L50" s="200" t="s">
        <v>134</v>
      </c>
      <c r="M50" s="207"/>
      <c r="N50" s="200" t="s">
        <v>76</v>
      </c>
      <c r="O50" s="200" t="s">
        <v>130</v>
      </c>
      <c r="P50" s="200" t="s">
        <v>77</v>
      </c>
    </row>
    <row r="51" spans="1:17" ht="24.95" customHeight="1" x14ac:dyDescent="0.35">
      <c r="A51" s="151"/>
      <c r="B51" s="201"/>
      <c r="C51" s="201"/>
      <c r="D51" s="201"/>
      <c r="E51" s="206"/>
      <c r="F51" s="201"/>
      <c r="G51" s="201"/>
      <c r="H51" s="201"/>
      <c r="J51" s="201"/>
      <c r="K51" s="201"/>
      <c r="L51" s="201"/>
      <c r="M51" s="206"/>
      <c r="N51" s="201"/>
      <c r="O51" s="201"/>
      <c r="P51" s="201"/>
    </row>
    <row r="52" spans="1:17" ht="24.95" customHeight="1" x14ac:dyDescent="0.35">
      <c r="A52" s="151" t="s">
        <v>69</v>
      </c>
      <c r="B52" s="200" t="s">
        <v>76</v>
      </c>
      <c r="C52" s="200" t="s">
        <v>128</v>
      </c>
      <c r="D52" s="200" t="s">
        <v>128</v>
      </c>
      <c r="E52" s="207"/>
      <c r="F52" s="200" t="s">
        <v>76</v>
      </c>
      <c r="G52" s="200" t="s">
        <v>131</v>
      </c>
      <c r="H52" s="200" t="s">
        <v>77</v>
      </c>
      <c r="J52" s="200" t="s">
        <v>76</v>
      </c>
      <c r="K52" s="200" t="s">
        <v>128</v>
      </c>
      <c r="L52" s="200" t="s">
        <v>128</v>
      </c>
      <c r="M52" s="207"/>
      <c r="N52" s="200" t="s">
        <v>76</v>
      </c>
      <c r="O52" s="200" t="s">
        <v>131</v>
      </c>
      <c r="P52" s="200" t="s">
        <v>77</v>
      </c>
    </row>
    <row r="53" spans="1:17" ht="24.95" customHeight="1" x14ac:dyDescent="0.35">
      <c r="A53" s="151"/>
      <c r="B53" s="201"/>
      <c r="C53" s="201"/>
      <c r="D53" s="201"/>
      <c r="E53" s="206"/>
      <c r="F53" s="201"/>
      <c r="G53" s="201"/>
      <c r="H53" s="201"/>
      <c r="J53" s="201"/>
      <c r="K53" s="201"/>
      <c r="L53" s="201"/>
      <c r="M53" s="206"/>
      <c r="N53" s="201"/>
      <c r="O53" s="201"/>
      <c r="P53" s="201"/>
    </row>
    <row r="54" spans="1:17" ht="24.95" customHeight="1" x14ac:dyDescent="0.35">
      <c r="A54" s="151" t="s">
        <v>78</v>
      </c>
      <c r="B54" s="200" t="s">
        <v>76</v>
      </c>
      <c r="C54" s="200" t="s">
        <v>129</v>
      </c>
      <c r="D54" s="200" t="s">
        <v>129</v>
      </c>
      <c r="E54" s="207"/>
      <c r="F54" s="200" t="s">
        <v>76</v>
      </c>
      <c r="G54" s="200" t="s">
        <v>132</v>
      </c>
      <c r="H54" s="200" t="s">
        <v>77</v>
      </c>
      <c r="J54" s="200" t="s">
        <v>76</v>
      </c>
      <c r="K54" s="200" t="s">
        <v>129</v>
      </c>
      <c r="L54" s="200" t="s">
        <v>129</v>
      </c>
      <c r="M54" s="207"/>
      <c r="N54" s="200" t="s">
        <v>76</v>
      </c>
      <c r="O54" s="200" t="s">
        <v>132</v>
      </c>
      <c r="P54" s="200" t="s">
        <v>77</v>
      </c>
    </row>
    <row r="55" spans="1:17" ht="24.95" customHeight="1" x14ac:dyDescent="0.35">
      <c r="A55" s="151"/>
      <c r="B55" s="201"/>
      <c r="C55" s="201"/>
      <c r="D55" s="201"/>
      <c r="E55" s="206"/>
      <c r="F55" s="201"/>
      <c r="G55" s="201"/>
      <c r="H55" s="201"/>
      <c r="J55" s="201"/>
      <c r="K55" s="201"/>
      <c r="L55" s="201"/>
      <c r="M55" s="206"/>
      <c r="N55" s="201"/>
      <c r="O55" s="201"/>
      <c r="P55" s="201"/>
    </row>
    <row r="56" spans="1:17" ht="24.95" customHeight="1" x14ac:dyDescent="0.35">
      <c r="A56" s="151" t="s">
        <v>79</v>
      </c>
      <c r="B56" s="200" t="s">
        <v>76</v>
      </c>
      <c r="C56" s="200" t="s">
        <v>129</v>
      </c>
      <c r="D56" s="200" t="s">
        <v>129</v>
      </c>
      <c r="E56" s="207"/>
      <c r="F56" s="200" t="s">
        <v>76</v>
      </c>
      <c r="G56" s="200" t="s">
        <v>132</v>
      </c>
      <c r="H56" s="200" t="s">
        <v>77</v>
      </c>
      <c r="J56" s="200" t="s">
        <v>76</v>
      </c>
      <c r="K56" s="200" t="s">
        <v>80</v>
      </c>
      <c r="L56" s="200" t="s">
        <v>81</v>
      </c>
      <c r="M56" s="207"/>
      <c r="N56" s="200" t="s">
        <v>76</v>
      </c>
      <c r="O56" s="200" t="s">
        <v>132</v>
      </c>
      <c r="P56" s="200" t="s">
        <v>77</v>
      </c>
    </row>
    <row r="57" spans="1:17" x14ac:dyDescent="0.35">
      <c r="E57" s="206"/>
      <c r="J57" s="208"/>
      <c r="K57" s="208"/>
      <c r="L57" s="208"/>
      <c r="M57" s="206"/>
    </row>
    <row r="59" spans="1:17" ht="13.15" x14ac:dyDescent="0.4">
      <c r="A59" s="204" t="s">
        <v>87</v>
      </c>
    </row>
    <row r="61" spans="1:17" ht="20.100000000000001" customHeight="1" x14ac:dyDescent="0.35">
      <c r="B61" s="205" t="s">
        <v>70</v>
      </c>
      <c r="C61" s="151"/>
      <c r="F61" s="205" t="s">
        <v>71</v>
      </c>
      <c r="J61" s="205" t="s">
        <v>85</v>
      </c>
      <c r="K61" s="151"/>
      <c r="N61" s="205" t="s">
        <v>86</v>
      </c>
    </row>
    <row r="62" spans="1:17" ht="20.100000000000001" customHeight="1" x14ac:dyDescent="0.4">
      <c r="B62" s="204" t="s">
        <v>72</v>
      </c>
      <c r="C62" s="204" t="s">
        <v>73</v>
      </c>
      <c r="D62" s="204" t="s">
        <v>75</v>
      </c>
      <c r="E62" s="204" t="s">
        <v>84</v>
      </c>
      <c r="F62" s="204" t="s">
        <v>72</v>
      </c>
      <c r="G62" s="204" t="s">
        <v>73</v>
      </c>
      <c r="H62" s="204" t="s">
        <v>75</v>
      </c>
      <c r="I62" s="204" t="s">
        <v>84</v>
      </c>
      <c r="J62" s="204" t="s">
        <v>72</v>
      </c>
      <c r="K62" s="204" t="s">
        <v>73</v>
      </c>
      <c r="L62" s="204" t="s">
        <v>75</v>
      </c>
      <c r="M62" s="204" t="s">
        <v>84</v>
      </c>
      <c r="N62" s="204" t="s">
        <v>72</v>
      </c>
      <c r="O62" s="204" t="s">
        <v>73</v>
      </c>
      <c r="P62" s="204" t="s">
        <v>75</v>
      </c>
      <c r="Q62" s="204" t="s">
        <v>84</v>
      </c>
    </row>
    <row r="63" spans="1:17" ht="24.95" customHeight="1" x14ac:dyDescent="0.35">
      <c r="A63" s="151" t="s">
        <v>68</v>
      </c>
      <c r="B63" s="200" t="s">
        <v>76</v>
      </c>
      <c r="C63" s="200" t="s">
        <v>134</v>
      </c>
      <c r="D63" s="200" t="s">
        <v>134</v>
      </c>
      <c r="E63" s="200" t="s">
        <v>134</v>
      </c>
      <c r="F63" s="200" t="s">
        <v>76</v>
      </c>
      <c r="G63" s="200" t="s">
        <v>130</v>
      </c>
      <c r="H63" s="200" t="s">
        <v>77</v>
      </c>
      <c r="I63" s="200" t="s">
        <v>130</v>
      </c>
      <c r="J63" s="200" t="s">
        <v>76</v>
      </c>
      <c r="K63" s="200" t="s">
        <v>134</v>
      </c>
      <c r="L63" s="200" t="s">
        <v>134</v>
      </c>
      <c r="M63" s="200" t="s">
        <v>134</v>
      </c>
      <c r="N63" s="200" t="s">
        <v>76</v>
      </c>
      <c r="O63" s="200" t="s">
        <v>130</v>
      </c>
      <c r="P63" s="200" t="s">
        <v>77</v>
      </c>
      <c r="Q63" s="200" t="s">
        <v>130</v>
      </c>
    </row>
    <row r="64" spans="1:17" ht="24.95" customHeight="1" x14ac:dyDescent="0.35">
      <c r="A64" s="15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</row>
    <row r="65" spans="1:17" ht="24.95" customHeight="1" x14ac:dyDescent="0.35">
      <c r="A65" s="151" t="s">
        <v>69</v>
      </c>
      <c r="B65" s="200" t="s">
        <v>76</v>
      </c>
      <c r="C65" s="200" t="s">
        <v>128</v>
      </c>
      <c r="D65" s="200" t="s">
        <v>128</v>
      </c>
      <c r="E65" s="200" t="s">
        <v>128</v>
      </c>
      <c r="F65" s="200" t="s">
        <v>76</v>
      </c>
      <c r="G65" s="200" t="s">
        <v>131</v>
      </c>
      <c r="H65" s="200" t="s">
        <v>77</v>
      </c>
      <c r="I65" s="200" t="s">
        <v>131</v>
      </c>
      <c r="J65" s="200" t="s">
        <v>76</v>
      </c>
      <c r="K65" s="200" t="s">
        <v>128</v>
      </c>
      <c r="L65" s="200" t="s">
        <v>128</v>
      </c>
      <c r="M65" s="200" t="s">
        <v>128</v>
      </c>
      <c r="N65" s="200" t="s">
        <v>76</v>
      </c>
      <c r="O65" s="200" t="s">
        <v>131</v>
      </c>
      <c r="P65" s="200" t="s">
        <v>77</v>
      </c>
      <c r="Q65" s="200" t="s">
        <v>131</v>
      </c>
    </row>
    <row r="66" spans="1:17" ht="24.95" customHeight="1" x14ac:dyDescent="0.35">
      <c r="A66" s="15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</row>
    <row r="67" spans="1:17" ht="24.95" customHeight="1" x14ac:dyDescent="0.35">
      <c r="A67" s="151" t="s">
        <v>78</v>
      </c>
      <c r="B67" s="200" t="s">
        <v>76</v>
      </c>
      <c r="C67" s="200" t="s">
        <v>129</v>
      </c>
      <c r="D67" s="200" t="s">
        <v>129</v>
      </c>
      <c r="E67" s="200" t="s">
        <v>129</v>
      </c>
      <c r="F67" s="200" t="s">
        <v>76</v>
      </c>
      <c r="G67" s="200" t="s">
        <v>132</v>
      </c>
      <c r="H67" s="200" t="s">
        <v>77</v>
      </c>
      <c r="I67" s="200" t="s">
        <v>132</v>
      </c>
      <c r="J67" s="200" t="s">
        <v>76</v>
      </c>
      <c r="K67" s="200" t="s">
        <v>129</v>
      </c>
      <c r="L67" s="200" t="s">
        <v>129</v>
      </c>
      <c r="M67" s="200" t="s">
        <v>129</v>
      </c>
      <c r="N67" s="200" t="s">
        <v>76</v>
      </c>
      <c r="O67" s="200" t="s">
        <v>132</v>
      </c>
      <c r="P67" s="200" t="s">
        <v>77</v>
      </c>
      <c r="Q67" s="200" t="s">
        <v>132</v>
      </c>
    </row>
    <row r="68" spans="1:17" ht="24.95" customHeight="1" x14ac:dyDescent="0.35">
      <c r="A68" s="15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</row>
    <row r="69" spans="1:17" ht="24.95" customHeight="1" x14ac:dyDescent="0.35">
      <c r="A69" s="151" t="s">
        <v>79</v>
      </c>
      <c r="B69" s="200" t="s">
        <v>76</v>
      </c>
      <c r="C69" s="200" t="s">
        <v>129</v>
      </c>
      <c r="D69" s="200" t="s">
        <v>129</v>
      </c>
      <c r="E69" s="200" t="s">
        <v>129</v>
      </c>
      <c r="F69" s="200" t="s">
        <v>76</v>
      </c>
      <c r="G69" s="200" t="s">
        <v>132</v>
      </c>
      <c r="H69" s="200" t="s">
        <v>77</v>
      </c>
      <c r="I69" s="200" t="s">
        <v>132</v>
      </c>
      <c r="J69" s="200" t="s">
        <v>76</v>
      </c>
      <c r="K69" s="200" t="s">
        <v>80</v>
      </c>
      <c r="L69" s="200" t="s">
        <v>81</v>
      </c>
      <c r="M69" s="200" t="s">
        <v>80</v>
      </c>
      <c r="N69" s="200" t="s">
        <v>76</v>
      </c>
      <c r="O69" s="200" t="s">
        <v>132</v>
      </c>
      <c r="P69" s="200" t="s">
        <v>77</v>
      </c>
      <c r="Q69" s="200" t="s">
        <v>132</v>
      </c>
    </row>
    <row r="73" spans="1:17" s="224" customFormat="1" ht="17.25" x14ac:dyDescent="0.45">
      <c r="A73" s="226" t="s">
        <v>103</v>
      </c>
    </row>
    <row r="74" spans="1:17" s="204" customFormat="1" ht="13.15" x14ac:dyDescent="0.4">
      <c r="A74" s="229" t="s">
        <v>34</v>
      </c>
      <c r="B74" s="229" t="s">
        <v>72</v>
      </c>
      <c r="C74" s="229" t="s">
        <v>73</v>
      </c>
      <c r="D74" s="229" t="s">
        <v>75</v>
      </c>
      <c r="E74" s="229" t="s">
        <v>84</v>
      </c>
      <c r="F74" s="229" t="s">
        <v>90</v>
      </c>
    </row>
    <row r="75" spans="1:17" x14ac:dyDescent="0.35">
      <c r="A75" s="225" t="s">
        <v>91</v>
      </c>
      <c r="B75" s="225" t="s">
        <v>92</v>
      </c>
      <c r="C75" s="231" t="s">
        <v>104</v>
      </c>
      <c r="D75" s="231" t="s">
        <v>104</v>
      </c>
      <c r="E75" s="225" t="s">
        <v>93</v>
      </c>
      <c r="F75" s="225" t="s">
        <v>94</v>
      </c>
    </row>
    <row r="76" spans="1:17" x14ac:dyDescent="0.35">
      <c r="A76" s="225" t="s">
        <v>95</v>
      </c>
      <c r="B76" s="225" t="s">
        <v>92</v>
      </c>
      <c r="C76" s="225" t="s">
        <v>96</v>
      </c>
      <c r="D76" s="231" t="s">
        <v>136</v>
      </c>
      <c r="E76" s="225" t="s">
        <v>98</v>
      </c>
      <c r="F76" s="225" t="s">
        <v>94</v>
      </c>
    </row>
    <row r="77" spans="1:17" x14ac:dyDescent="0.35">
      <c r="A77" s="225" t="s">
        <v>99</v>
      </c>
      <c r="B77" s="225" t="s">
        <v>92</v>
      </c>
      <c r="C77" s="225" t="s">
        <v>96</v>
      </c>
      <c r="D77" s="231" t="s">
        <v>136</v>
      </c>
      <c r="E77" s="225" t="s">
        <v>98</v>
      </c>
      <c r="F77" s="225" t="s">
        <v>94</v>
      </c>
    </row>
    <row r="78" spans="1:17" ht="26.25" customHeight="1" x14ac:dyDescent="0.35">
      <c r="A78" s="225"/>
      <c r="B78" s="225"/>
      <c r="C78" s="225"/>
      <c r="D78" s="225"/>
      <c r="E78" s="225"/>
      <c r="F78" s="227" t="s">
        <v>100</v>
      </c>
    </row>
    <row r="79" spans="1:17" ht="26.25" customHeight="1" x14ac:dyDescent="0.35">
      <c r="F79" s="228"/>
    </row>
    <row r="80" spans="1:17" ht="26.25" customHeight="1" x14ac:dyDescent="0.35">
      <c r="F80" s="228"/>
    </row>
    <row r="82" spans="1:6" s="204" customFormat="1" ht="26.25" x14ac:dyDescent="0.4">
      <c r="A82" s="230" t="s">
        <v>102</v>
      </c>
      <c r="B82" s="229" t="s">
        <v>72</v>
      </c>
      <c r="C82" s="229" t="s">
        <v>73</v>
      </c>
      <c r="D82" s="229" t="s">
        <v>75</v>
      </c>
      <c r="E82" s="229" t="s">
        <v>84</v>
      </c>
      <c r="F82" s="229" t="s">
        <v>90</v>
      </c>
    </row>
    <row r="83" spans="1:6" x14ac:dyDescent="0.35">
      <c r="A83" s="225" t="s">
        <v>91</v>
      </c>
      <c r="B83" s="225" t="s">
        <v>92</v>
      </c>
      <c r="C83" s="231" t="s">
        <v>104</v>
      </c>
      <c r="D83" s="231" t="s">
        <v>104</v>
      </c>
      <c r="E83" s="225" t="s">
        <v>93</v>
      </c>
      <c r="F83" s="225" t="s">
        <v>94</v>
      </c>
    </row>
    <row r="84" spans="1:6" x14ac:dyDescent="0.35">
      <c r="A84" s="225" t="s">
        <v>95</v>
      </c>
      <c r="B84" s="225" t="s">
        <v>92</v>
      </c>
      <c r="C84" s="225" t="s">
        <v>96</v>
      </c>
      <c r="D84" s="225" t="s">
        <v>97</v>
      </c>
      <c r="E84" s="225" t="s">
        <v>98</v>
      </c>
      <c r="F84" s="225" t="s">
        <v>94</v>
      </c>
    </row>
    <row r="85" spans="1:6" ht="26.25" customHeight="1" x14ac:dyDescent="0.35">
      <c r="A85" s="225"/>
      <c r="B85" s="225"/>
      <c r="C85" s="225"/>
      <c r="D85" s="225"/>
      <c r="E85" s="225"/>
      <c r="F85" s="200" t="s">
        <v>101</v>
      </c>
    </row>
    <row r="88" spans="1:6" s="226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4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82" t="s">
        <v>173</v>
      </c>
      <c r="B2" s="282"/>
      <c r="C2" s="282"/>
      <c r="D2" s="282"/>
      <c r="E2" s="282"/>
      <c r="F2" s="282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8.65" customHeight="1" x14ac:dyDescent="0.3"/>
    <row r="12" spans="1:12" ht="25.15" customHeight="1" thickBot="1" x14ac:dyDescent="0.35">
      <c r="C12" s="51"/>
      <c r="I12" s="52"/>
      <c r="K12" s="10" t="s">
        <v>51</v>
      </c>
    </row>
    <row r="13" spans="1:12" ht="73.5" customHeight="1" thickBot="1" x14ac:dyDescent="0.35">
      <c r="A13" s="283" t="s">
        <v>178</v>
      </c>
      <c r="B13" s="432" t="s">
        <v>179</v>
      </c>
      <c r="C13" s="433"/>
      <c r="D13" s="433"/>
      <c r="E13" s="433"/>
      <c r="F13" s="433"/>
      <c r="G13" s="433"/>
      <c r="H13" s="433"/>
      <c r="I13" s="434"/>
      <c r="J13" s="18" t="s">
        <v>180</v>
      </c>
      <c r="K13" s="284"/>
      <c r="L13" s="285">
        <f>K13*0.2</f>
        <v>0</v>
      </c>
    </row>
    <row r="14" spans="1:12" ht="91.5" customHeight="1" x14ac:dyDescent="0.3">
      <c r="A14" s="416" t="s">
        <v>141</v>
      </c>
      <c r="B14" s="418" t="s">
        <v>181</v>
      </c>
      <c r="C14" s="419"/>
      <c r="D14" s="419"/>
      <c r="E14" s="419"/>
      <c r="F14" s="419"/>
      <c r="G14" s="419"/>
      <c r="H14" s="419"/>
      <c r="I14" s="420"/>
      <c r="J14" s="18" t="s">
        <v>113</v>
      </c>
      <c r="K14" s="250"/>
      <c r="L14" s="147">
        <f>K14*0.2</f>
        <v>0</v>
      </c>
    </row>
    <row r="15" spans="1:12" ht="123" customHeight="1" thickBot="1" x14ac:dyDescent="0.35">
      <c r="A15" s="438"/>
      <c r="B15" s="439" t="s">
        <v>182</v>
      </c>
      <c r="C15" s="422"/>
      <c r="D15" s="422"/>
      <c r="E15" s="422"/>
      <c r="F15" s="422"/>
      <c r="G15" s="422"/>
      <c r="H15" s="422"/>
      <c r="I15" s="423"/>
      <c r="J15" s="20" t="s">
        <v>185</v>
      </c>
      <c r="K15" s="251"/>
      <c r="L15" s="233">
        <f>K15*0.1</f>
        <v>0</v>
      </c>
    </row>
    <row r="16" spans="1:12" ht="85.5" customHeight="1" x14ac:dyDescent="0.3">
      <c r="A16" s="416" t="s">
        <v>142</v>
      </c>
      <c r="B16" s="435" t="s">
        <v>183</v>
      </c>
      <c r="C16" s="436"/>
      <c r="D16" s="436"/>
      <c r="E16" s="436"/>
      <c r="F16" s="436"/>
      <c r="G16" s="436"/>
      <c r="H16" s="436"/>
      <c r="I16" s="437"/>
      <c r="J16" s="18" t="s">
        <v>186</v>
      </c>
      <c r="K16" s="252"/>
      <c r="L16" s="145">
        <f>K16*0.25</f>
        <v>0</v>
      </c>
    </row>
    <row r="17" spans="1:13" ht="72" customHeight="1" x14ac:dyDescent="0.3">
      <c r="A17" s="417"/>
      <c r="B17" s="429" t="s">
        <v>184</v>
      </c>
      <c r="C17" s="430"/>
      <c r="D17" s="430"/>
      <c r="E17" s="430"/>
      <c r="F17" s="430"/>
      <c r="G17" s="430"/>
      <c r="H17" s="430"/>
      <c r="I17" s="431"/>
      <c r="J17" s="19" t="s">
        <v>187</v>
      </c>
      <c r="K17" s="253"/>
      <c r="L17" s="143">
        <f>K17*0.25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SUM(L13:L17)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  <mergeCell ref="B13:I13"/>
  </mergeCells>
  <dataValidations count="1">
    <dataValidation type="decimal" allowBlank="1" showInputMessage="1" showErrorMessage="1" error="Du kan endast mata in siffror mellan 0 och 10. Var noga med punkt eller komma beroende på språk" sqref="K13:K17 L20" xr:uid="{4161595A-2953-4F7B-837A-33E2B7048019}">
      <formula1>1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94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>
    <pageSetUpPr fitToPage="1"/>
  </sheetPr>
  <dimension ref="A1:M29"/>
  <sheetViews>
    <sheetView showZeros="0" view="pageLayout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166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0.15" customHeight="1" x14ac:dyDescent="0.3"/>
    <row r="12" spans="1:12" ht="22.9" customHeight="1" thickBot="1" x14ac:dyDescent="0.35">
      <c r="C12" s="51"/>
      <c r="I12" s="52"/>
      <c r="K12" s="10" t="s">
        <v>51</v>
      </c>
    </row>
    <row r="13" spans="1:12" ht="71.25" customHeight="1" thickBot="1" x14ac:dyDescent="0.35">
      <c r="A13" s="283" t="s">
        <v>178</v>
      </c>
      <c r="B13" s="432" t="s">
        <v>179</v>
      </c>
      <c r="C13" s="433"/>
      <c r="D13" s="433"/>
      <c r="E13" s="433"/>
      <c r="F13" s="433"/>
      <c r="G13" s="433"/>
      <c r="H13" s="433"/>
      <c r="I13" s="434"/>
      <c r="J13" s="18" t="s">
        <v>180</v>
      </c>
      <c r="K13" s="284"/>
      <c r="L13" s="285">
        <f>K13*0.2</f>
        <v>0</v>
      </c>
    </row>
    <row r="14" spans="1:12" ht="85.5" customHeight="1" thickBot="1" x14ac:dyDescent="0.35">
      <c r="A14" s="416" t="s">
        <v>141</v>
      </c>
      <c r="B14" s="418" t="s">
        <v>181</v>
      </c>
      <c r="C14" s="419"/>
      <c r="D14" s="419"/>
      <c r="E14" s="419"/>
      <c r="F14" s="419"/>
      <c r="G14" s="419"/>
      <c r="H14" s="419"/>
      <c r="I14" s="420"/>
      <c r="J14" s="18" t="s">
        <v>200</v>
      </c>
      <c r="K14" s="250"/>
      <c r="L14" s="147">
        <f>K14*0.1</f>
        <v>0</v>
      </c>
    </row>
    <row r="15" spans="1:12" ht="110.25" customHeight="1" thickBot="1" x14ac:dyDescent="0.35">
      <c r="A15" s="438"/>
      <c r="B15" s="418" t="s">
        <v>198</v>
      </c>
      <c r="C15" s="419"/>
      <c r="D15" s="419"/>
      <c r="E15" s="419"/>
      <c r="F15" s="419"/>
      <c r="G15" s="419"/>
      <c r="H15" s="419"/>
      <c r="I15" s="420"/>
      <c r="J15" s="20" t="s">
        <v>185</v>
      </c>
      <c r="K15" s="251"/>
      <c r="L15" s="233">
        <f>K15*0.1</f>
        <v>0</v>
      </c>
    </row>
    <row r="16" spans="1:12" ht="85.5" customHeight="1" x14ac:dyDescent="0.3">
      <c r="A16" s="416" t="s">
        <v>142</v>
      </c>
      <c r="B16" s="435" t="s">
        <v>183</v>
      </c>
      <c r="C16" s="436"/>
      <c r="D16" s="436"/>
      <c r="E16" s="436"/>
      <c r="F16" s="436"/>
      <c r="G16" s="436"/>
      <c r="H16" s="436"/>
      <c r="I16" s="437"/>
      <c r="J16" s="18" t="s">
        <v>201</v>
      </c>
      <c r="K16" s="252"/>
      <c r="L16" s="145">
        <f>K16*0.3</f>
        <v>0</v>
      </c>
    </row>
    <row r="17" spans="1:13" ht="72" customHeight="1" x14ac:dyDescent="0.3">
      <c r="A17" s="417"/>
      <c r="B17" s="429" t="s">
        <v>199</v>
      </c>
      <c r="C17" s="430"/>
      <c r="D17" s="430"/>
      <c r="E17" s="430"/>
      <c r="F17" s="430"/>
      <c r="G17" s="430"/>
      <c r="H17" s="430"/>
      <c r="I17" s="431"/>
      <c r="J17" s="19" t="s">
        <v>138</v>
      </c>
      <c r="K17" s="253"/>
      <c r="L17" s="143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SUM(L13:L17)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5" spans="1:13" ht="18" customHeight="1" x14ac:dyDescent="0.3">
      <c r="A25" s="7" t="s">
        <v>17</v>
      </c>
      <c r="B25" s="58"/>
      <c r="C25" s="58"/>
      <c r="D25" s="58"/>
      <c r="E25" s="58"/>
      <c r="H25" s="7" t="s">
        <v>29</v>
      </c>
      <c r="I25" s="7"/>
      <c r="J25" s="7"/>
      <c r="K25" s="7"/>
      <c r="L25" s="7"/>
    </row>
    <row r="26" spans="1:13" ht="18" customHeight="1" x14ac:dyDescent="0.3"/>
    <row r="27" spans="1:13" ht="18" customHeight="1" x14ac:dyDescent="0.3"/>
    <row r="28" spans="1:13" x14ac:dyDescent="0.3">
      <c r="F28" s="59"/>
      <c r="H28" s="60"/>
      <c r="I28" s="60"/>
      <c r="J28" s="61"/>
      <c r="K28" s="62"/>
      <c r="L28" s="63"/>
    </row>
    <row r="29" spans="1:13" x14ac:dyDescent="0.3">
      <c r="F29" s="59"/>
      <c r="H29" s="60"/>
      <c r="I29" s="60"/>
      <c r="J29" s="61"/>
      <c r="K29" s="62"/>
      <c r="L29" s="63"/>
    </row>
  </sheetData>
  <mergeCells count="12">
    <mergeCell ref="C9:F9"/>
    <mergeCell ref="C5:F5"/>
    <mergeCell ref="C8:F8"/>
    <mergeCell ref="C6:F6"/>
    <mergeCell ref="C10:F10"/>
    <mergeCell ref="B13:I13"/>
    <mergeCell ref="A14:A15"/>
    <mergeCell ref="B14:I14"/>
    <mergeCell ref="B15:I15"/>
    <mergeCell ref="A16:A17"/>
    <mergeCell ref="B16:I16"/>
    <mergeCell ref="B17:I17"/>
  </mergeCells>
  <dataValidations count="1">
    <dataValidation type="decimal" allowBlank="1" showInputMessage="1" showErrorMessage="1" error="Du kan endast mata in siffror mellan 0 och 10. Var noga med punkt eller komma beroende på språk" sqref="K13 K14 K15 K16 K17 L20" xr:uid="{D6E2C8F8-7AAD-4E82-B818-AA02695B4DF9}">
      <formula1>1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3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1.73046875" style="111" customWidth="1"/>
    <col min="8" max="8" width="7" style="111" customWidth="1"/>
    <col min="9" max="11" width="7.265625" style="111" customWidth="1"/>
    <col min="12" max="12" width="9.73046875" style="111" customWidth="1"/>
    <col min="13" max="16384" width="9.1328125" style="111"/>
  </cols>
  <sheetData>
    <row r="1" spans="1:12" ht="35.25" customHeight="1" thickBot="1" x14ac:dyDescent="0.35"/>
    <row r="2" spans="1:12" s="1" customFormat="1" ht="24" customHeight="1" thickBot="1" x14ac:dyDescent="0.4">
      <c r="A2" s="3" t="s">
        <v>58</v>
      </c>
      <c r="H2" s="13"/>
      <c r="I2" s="14" t="s">
        <v>60</v>
      </c>
      <c r="J2" s="15"/>
      <c r="K2" s="16"/>
      <c r="L2" s="16"/>
    </row>
    <row r="3" spans="1:12" s="1" customFormat="1" ht="24" customHeight="1" thickBot="1" x14ac:dyDescent="0.35">
      <c r="A3" s="4" t="s">
        <v>57</v>
      </c>
      <c r="H3" s="13"/>
      <c r="I3" s="14" t="s">
        <v>59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s="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s="1" customFormat="1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s="1" customFormat="1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08" t="s">
        <v>57</v>
      </c>
      <c r="B14" s="109"/>
      <c r="C14" s="109"/>
      <c r="D14" s="109"/>
      <c r="E14" s="109"/>
      <c r="F14" s="110"/>
      <c r="G14" s="104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40" t="s">
        <v>164</v>
      </c>
      <c r="B15" s="441"/>
      <c r="C15" s="441"/>
      <c r="D15" s="441"/>
      <c r="E15" s="441"/>
      <c r="F15" s="442"/>
      <c r="G15" s="33"/>
      <c r="H15" s="33"/>
      <c r="I15" s="11"/>
      <c r="J15" s="11"/>
      <c r="K15" s="36"/>
      <c r="L15" s="245"/>
    </row>
    <row r="16" spans="1:12" s="1" customFormat="1" ht="30" customHeight="1" x14ac:dyDescent="0.3">
      <c r="A16" s="443" t="s">
        <v>158</v>
      </c>
      <c r="B16" s="444"/>
      <c r="C16" s="444"/>
      <c r="D16" s="444"/>
      <c r="E16" s="444"/>
      <c r="F16" s="445"/>
      <c r="G16" s="33"/>
      <c r="H16" s="33"/>
      <c r="I16" s="11"/>
      <c r="J16" s="11"/>
      <c r="K16" s="26"/>
      <c r="L16" s="245"/>
    </row>
    <row r="17" spans="1:18" s="1" customFormat="1" ht="30" customHeight="1" x14ac:dyDescent="0.3">
      <c r="A17" s="211" t="s">
        <v>135</v>
      </c>
      <c r="B17" s="87"/>
      <c r="C17" s="87"/>
      <c r="D17" s="87"/>
      <c r="E17" s="87"/>
      <c r="F17" s="212"/>
      <c r="G17" s="33"/>
      <c r="H17" s="33"/>
      <c r="I17" s="11"/>
      <c r="J17" s="11"/>
      <c r="K17" s="26"/>
      <c r="L17" s="245"/>
    </row>
    <row r="18" spans="1:18" s="1" customFormat="1" ht="30" customHeight="1" x14ac:dyDescent="0.3">
      <c r="A18" s="211" t="s">
        <v>127</v>
      </c>
      <c r="B18" s="87"/>
      <c r="C18" s="87"/>
      <c r="D18" s="87"/>
      <c r="E18" s="87"/>
      <c r="F18" s="212"/>
      <c r="G18" s="33"/>
      <c r="H18" s="33"/>
      <c r="I18" s="11"/>
      <c r="J18" s="11"/>
      <c r="K18" s="26"/>
      <c r="L18" s="245"/>
    </row>
    <row r="19" spans="1:18" s="1" customFormat="1" ht="30" customHeight="1" x14ac:dyDescent="0.3">
      <c r="A19" s="211" t="s">
        <v>62</v>
      </c>
      <c r="B19" s="87"/>
      <c r="C19" s="87"/>
      <c r="D19" s="87"/>
      <c r="E19" s="87"/>
      <c r="F19" s="212"/>
      <c r="G19" s="33"/>
      <c r="H19" s="33"/>
      <c r="I19" s="11"/>
      <c r="J19" s="11"/>
      <c r="K19" s="26"/>
      <c r="L19" s="245"/>
    </row>
    <row r="20" spans="1:18" ht="20.100000000000001" customHeight="1" thickBot="1" x14ac:dyDescent="0.35">
      <c r="K20" s="138"/>
      <c r="L20" s="138"/>
    </row>
    <row r="21" spans="1:18" ht="24" customHeight="1" x14ac:dyDescent="0.3">
      <c r="A21" s="449" t="s">
        <v>65</v>
      </c>
      <c r="B21" s="450"/>
      <c r="C21" s="450"/>
      <c r="D21" s="450"/>
      <c r="E21" s="450"/>
      <c r="F21" s="450"/>
      <c r="G21" s="450"/>
      <c r="H21" s="450"/>
      <c r="I21" s="450"/>
      <c r="J21" s="137"/>
      <c r="K21" s="136"/>
      <c r="L21" s="8"/>
      <c r="R21" s="131"/>
    </row>
    <row r="22" spans="1:18" ht="66" customHeight="1" x14ac:dyDescent="0.3">
      <c r="A22" s="457" t="s">
        <v>37</v>
      </c>
      <c r="B22" s="458"/>
      <c r="C22" s="135"/>
      <c r="D22" s="135"/>
      <c r="E22" s="135"/>
      <c r="F22" s="135"/>
      <c r="G22" s="135"/>
      <c r="H22" s="135"/>
      <c r="I22" s="135"/>
      <c r="J22" s="134"/>
      <c r="K22" s="133"/>
      <c r="L22" s="8"/>
      <c r="R22" s="131"/>
    </row>
    <row r="23" spans="1:18" ht="23.25" customHeight="1" x14ac:dyDescent="0.3">
      <c r="A23" s="453" t="s">
        <v>54</v>
      </c>
      <c r="B23" s="454"/>
      <c r="C23" s="254"/>
      <c r="D23" s="451" t="s">
        <v>47</v>
      </c>
      <c r="E23" s="452"/>
      <c r="F23" s="255"/>
      <c r="G23" s="214" t="s">
        <v>64</v>
      </c>
      <c r="H23" s="215">
        <f>IFERROR(IF(ROUND(C23/F23,3)&gt;10,10,ROUND(C23/F23,3)),10)</f>
        <v>10</v>
      </c>
      <c r="I23" s="216" t="s">
        <v>55</v>
      </c>
      <c r="J23" s="214" t="s">
        <v>64</v>
      </c>
      <c r="K23" s="217">
        <f>10-H23</f>
        <v>0</v>
      </c>
      <c r="N23" s="132"/>
      <c r="R23" s="131"/>
    </row>
    <row r="24" spans="1:18" ht="20.100000000000001" customHeight="1" thickBot="1" x14ac:dyDescent="0.35">
      <c r="A24" s="455" t="s">
        <v>13</v>
      </c>
      <c r="B24" s="456"/>
      <c r="C24" s="456"/>
      <c r="D24" s="218"/>
      <c r="E24" s="218"/>
      <c r="F24" s="218"/>
      <c r="G24" s="218"/>
      <c r="H24" s="218"/>
      <c r="I24" s="218"/>
      <c r="J24" s="219"/>
      <c r="K24" s="262"/>
      <c r="R24" s="131"/>
    </row>
    <row r="25" spans="1:18" ht="16.350000000000001" customHeight="1" thickBot="1" x14ac:dyDescent="0.35">
      <c r="A25" s="446" t="s">
        <v>56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8"/>
      <c r="L25" s="9">
        <f>IFERROR(K23-K24,0)</f>
        <v>0</v>
      </c>
      <c r="M25" s="129"/>
      <c r="N25" s="8"/>
      <c r="R25" s="128"/>
    </row>
    <row r="26" spans="1:18" ht="9.75" customHeight="1" x14ac:dyDescent="0.3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8"/>
      <c r="M26" s="129"/>
      <c r="N26" s="8"/>
      <c r="R26" s="128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7" t="s">
        <v>14</v>
      </c>
      <c r="L27" s="126">
        <f>SUM(L15:L25)</f>
        <v>0</v>
      </c>
    </row>
    <row r="28" spans="1:18" ht="18.75" customHeight="1" x14ac:dyDescent="0.3">
      <c r="L28" s="125" t="s">
        <v>63</v>
      </c>
    </row>
    <row r="29" spans="1:18" ht="12" customHeight="1" thickBot="1" x14ac:dyDescent="0.35">
      <c r="F29" s="124"/>
      <c r="I29" s="113"/>
      <c r="J29" s="123"/>
    </row>
    <row r="30" spans="1:18" ht="21.75" customHeight="1" thickBot="1" x14ac:dyDescent="0.35">
      <c r="H30" s="122"/>
      <c r="I30" s="121" t="s">
        <v>53</v>
      </c>
      <c r="J30" s="120"/>
      <c r="K30" s="119"/>
      <c r="L30" s="118">
        <f>ROUND(SUM(L27)/6,3)</f>
        <v>0</v>
      </c>
    </row>
    <row r="31" spans="1:18" ht="18" customHeight="1" x14ac:dyDescent="0.3">
      <c r="F31" s="116"/>
      <c r="H31" s="115"/>
      <c r="I31" s="115"/>
      <c r="J31" s="114"/>
      <c r="K31" s="113"/>
      <c r="L31" s="112"/>
    </row>
    <row r="32" spans="1:18" ht="7.5" customHeight="1" x14ac:dyDescent="0.3">
      <c r="F32" s="116"/>
      <c r="H32" s="115"/>
      <c r="I32" s="115"/>
      <c r="J32" s="114"/>
      <c r="K32" s="113"/>
      <c r="L32" s="112"/>
    </row>
    <row r="33" spans="1:12" ht="18" customHeight="1" x14ac:dyDescent="0.3">
      <c r="F33" s="116"/>
      <c r="H33" s="115"/>
      <c r="I33" s="115"/>
      <c r="J33" s="114"/>
      <c r="K33" s="113"/>
      <c r="L33" s="112"/>
    </row>
    <row r="34" spans="1:12" s="5" customFormat="1" ht="12.75" customHeight="1" x14ac:dyDescent="0.3">
      <c r="A34" s="7" t="s">
        <v>17</v>
      </c>
      <c r="B34" s="117"/>
      <c r="C34" s="58"/>
      <c r="D34" s="58"/>
      <c r="E34" s="58"/>
      <c r="F34" s="7"/>
      <c r="H34" s="7" t="s">
        <v>29</v>
      </c>
      <c r="I34" s="7"/>
      <c r="J34" s="7"/>
      <c r="K34" s="101"/>
      <c r="L34" s="7"/>
    </row>
    <row r="35" spans="1:12" ht="18" customHeight="1" x14ac:dyDescent="0.3">
      <c r="F35" s="116"/>
      <c r="H35" s="115"/>
      <c r="I35" s="115"/>
      <c r="J35" s="114"/>
      <c r="K35" s="113"/>
      <c r="L35" s="11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dataValidations count="2">
    <dataValidation type="decimal" allowBlank="1" showInputMessage="1" showErrorMessage="1" error="Du kan endast mata in siffror mellan 0 och 10. Var noga med punkt eller komma beroende på språk" sqref="L15:L19" xr:uid="{924DC316-F573-4895-AFCD-D14BE73F69A0}">
      <formula1>1</formula1>
      <formula2>10</formula2>
    </dataValidation>
    <dataValidation type="decimal" allowBlank="1" showInputMessage="1" showErrorMessage="1" error="Du kan endast mata in siffror. Var noga med punkt eller komma beroende på språk" sqref="C23 F23 K24" xr:uid="{AC54A561-64AF-48D6-AEDB-6E880CE3EDA4}">
      <formula1>0</formula1>
      <formula2>100000</formula2>
    </dataValidation>
  </dataValidation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1.73046875" style="111" customWidth="1"/>
    <col min="8" max="8" width="7" style="111" customWidth="1"/>
    <col min="9" max="11" width="7.265625" style="111" customWidth="1"/>
    <col min="12" max="12" width="9.73046875" style="111" customWidth="1"/>
    <col min="13" max="16384" width="9.1328125" style="111"/>
  </cols>
  <sheetData>
    <row r="1" spans="1:12" ht="35.25" customHeight="1" thickBot="1" x14ac:dyDescent="0.35"/>
    <row r="2" spans="1:12" s="1" customFormat="1" ht="24" customHeight="1" thickBot="1" x14ac:dyDescent="0.4">
      <c r="A2" s="3" t="s">
        <v>176</v>
      </c>
      <c r="H2" s="13"/>
      <c r="I2" s="14" t="s">
        <v>60</v>
      </c>
      <c r="J2" s="15"/>
      <c r="K2" s="16"/>
      <c r="L2" s="16"/>
    </row>
    <row r="3" spans="1:12" s="1" customFormat="1" ht="24" customHeight="1" thickBot="1" x14ac:dyDescent="0.35">
      <c r="A3" s="4" t="s">
        <v>57</v>
      </c>
      <c r="H3" s="13"/>
      <c r="I3" s="14" t="s">
        <v>59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s="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s="1" customFormat="1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s="1" customFormat="1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08" t="s">
        <v>163</v>
      </c>
      <c r="B14" s="109"/>
      <c r="C14" s="109"/>
      <c r="D14" s="109"/>
      <c r="E14" s="109"/>
      <c r="F14" s="110"/>
      <c r="G14" s="104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40" t="s">
        <v>164</v>
      </c>
      <c r="B15" s="441"/>
      <c r="C15" s="441"/>
      <c r="D15" s="441"/>
      <c r="E15" s="441"/>
      <c r="F15" s="442"/>
      <c r="G15" s="33"/>
      <c r="H15" s="33"/>
      <c r="I15" s="11"/>
      <c r="J15" s="11"/>
      <c r="K15" s="36"/>
      <c r="L15" s="245"/>
    </row>
    <row r="16" spans="1:12" s="1" customFormat="1" ht="30" customHeight="1" x14ac:dyDescent="0.3">
      <c r="A16" s="443" t="s">
        <v>158</v>
      </c>
      <c r="B16" s="444"/>
      <c r="C16" s="444"/>
      <c r="D16" s="444"/>
      <c r="E16" s="444"/>
      <c r="F16" s="445"/>
      <c r="G16" s="33"/>
      <c r="H16" s="33"/>
      <c r="I16" s="11"/>
      <c r="J16" s="11"/>
      <c r="K16" s="26"/>
      <c r="L16" s="245"/>
    </row>
    <row r="17" spans="1:18" s="1" customFormat="1" ht="30" customHeight="1" x14ac:dyDescent="0.3">
      <c r="A17" s="211" t="s">
        <v>135</v>
      </c>
      <c r="B17" s="87"/>
      <c r="C17" s="87"/>
      <c r="D17" s="87"/>
      <c r="E17" s="87"/>
      <c r="F17" s="212"/>
      <c r="G17" s="33"/>
      <c r="H17" s="33"/>
      <c r="I17" s="11"/>
      <c r="J17" s="11"/>
      <c r="K17" s="26"/>
      <c r="L17" s="245"/>
    </row>
    <row r="18" spans="1:18" s="1" customFormat="1" ht="30" customHeight="1" x14ac:dyDescent="0.3">
      <c r="A18" s="211" t="s">
        <v>127</v>
      </c>
      <c r="B18" s="87"/>
      <c r="C18" s="87"/>
      <c r="D18" s="87"/>
      <c r="E18" s="87"/>
      <c r="F18" s="212"/>
      <c r="G18" s="33"/>
      <c r="H18" s="33"/>
      <c r="I18" s="11"/>
      <c r="J18" s="11"/>
      <c r="K18" s="26"/>
      <c r="L18" s="245"/>
    </row>
    <row r="19" spans="1:18" s="1" customFormat="1" ht="30" customHeight="1" x14ac:dyDescent="0.3">
      <c r="A19" s="211" t="s">
        <v>62</v>
      </c>
      <c r="B19" s="87"/>
      <c r="C19" s="87"/>
      <c r="D19" s="87"/>
      <c r="E19" s="87"/>
      <c r="F19" s="212"/>
      <c r="G19" s="33"/>
      <c r="H19" s="33"/>
      <c r="I19" s="11"/>
      <c r="J19" s="11"/>
      <c r="K19" s="26"/>
      <c r="L19" s="245"/>
    </row>
    <row r="20" spans="1:18" ht="20.100000000000001" customHeight="1" thickBot="1" x14ac:dyDescent="0.35">
      <c r="K20" s="138"/>
      <c r="L20" s="138"/>
    </row>
    <row r="21" spans="1:18" ht="24" customHeight="1" x14ac:dyDescent="0.3">
      <c r="A21" s="449" t="s">
        <v>65</v>
      </c>
      <c r="B21" s="450"/>
      <c r="C21" s="450"/>
      <c r="D21" s="450"/>
      <c r="E21" s="450"/>
      <c r="F21" s="450"/>
      <c r="G21" s="450"/>
      <c r="H21" s="450"/>
      <c r="I21" s="450"/>
      <c r="J21" s="137"/>
      <c r="K21" s="136"/>
      <c r="L21" s="8"/>
      <c r="R21" s="131"/>
    </row>
    <row r="22" spans="1:18" ht="66" customHeight="1" x14ac:dyDescent="0.3">
      <c r="A22" s="457" t="s">
        <v>37</v>
      </c>
      <c r="B22" s="458"/>
      <c r="C22" s="135"/>
      <c r="D22" s="135"/>
      <c r="E22" s="135"/>
      <c r="F22" s="135"/>
      <c r="G22" s="135"/>
      <c r="H22" s="135"/>
      <c r="I22" s="135"/>
      <c r="J22" s="134"/>
      <c r="K22" s="133"/>
      <c r="L22" s="8"/>
      <c r="R22" s="131"/>
    </row>
    <row r="23" spans="1:18" ht="23.25" customHeight="1" x14ac:dyDescent="0.3">
      <c r="A23" s="453" t="s">
        <v>54</v>
      </c>
      <c r="B23" s="454"/>
      <c r="C23" s="254"/>
      <c r="D23" s="451" t="s">
        <v>47</v>
      </c>
      <c r="E23" s="452"/>
      <c r="F23" s="255"/>
      <c r="G23" s="214" t="s">
        <v>64</v>
      </c>
      <c r="H23" s="215">
        <f>IFERROR(IF(ROUND(C23/F23,3)&gt;10,10,ROUND(C23/F23,3)),10)</f>
        <v>10</v>
      </c>
      <c r="I23" s="216" t="s">
        <v>55</v>
      </c>
      <c r="J23" s="214" t="s">
        <v>64</v>
      </c>
      <c r="K23" s="217">
        <f>10-H23</f>
        <v>0</v>
      </c>
      <c r="N23" s="132"/>
      <c r="R23" s="131"/>
    </row>
    <row r="24" spans="1:18" ht="20.100000000000001" customHeight="1" thickBot="1" x14ac:dyDescent="0.35">
      <c r="A24" s="455" t="s">
        <v>13</v>
      </c>
      <c r="B24" s="456"/>
      <c r="C24" s="456"/>
      <c r="D24" s="218"/>
      <c r="E24" s="218"/>
      <c r="F24" s="218"/>
      <c r="G24" s="218"/>
      <c r="H24" s="218"/>
      <c r="I24" s="218"/>
      <c r="J24" s="219"/>
      <c r="K24" s="262"/>
      <c r="R24" s="131"/>
    </row>
    <row r="25" spans="1:18" ht="16.350000000000001" customHeight="1" thickBot="1" x14ac:dyDescent="0.35">
      <c r="A25" s="446" t="s">
        <v>56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8"/>
      <c r="L25" s="9">
        <f>IFERROR(K23-K24,0)</f>
        <v>0</v>
      </c>
      <c r="M25" s="129"/>
      <c r="N25" s="8"/>
      <c r="R25" s="128"/>
    </row>
    <row r="26" spans="1:18" ht="9.75" customHeight="1" x14ac:dyDescent="0.3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8"/>
      <c r="M26" s="129"/>
      <c r="N26" s="8"/>
      <c r="R26" s="128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7" t="s">
        <v>14</v>
      </c>
      <c r="L27" s="126">
        <f>SUM(L15:L25)</f>
        <v>0</v>
      </c>
    </row>
    <row r="28" spans="1:18" ht="18.75" customHeight="1" x14ac:dyDescent="0.3">
      <c r="L28" s="125" t="s">
        <v>159</v>
      </c>
    </row>
    <row r="29" spans="1:18" ht="12" customHeight="1" thickBot="1" x14ac:dyDescent="0.35">
      <c r="F29" s="124"/>
      <c r="I29" s="113"/>
      <c r="J29" s="123"/>
    </row>
    <row r="30" spans="1:18" ht="21.75" customHeight="1" thickBot="1" x14ac:dyDescent="0.35">
      <c r="H30" s="122"/>
      <c r="I30" s="121" t="s">
        <v>53</v>
      </c>
      <c r="J30" s="120"/>
      <c r="K30" s="119"/>
      <c r="L30" s="118">
        <f>ROUND(SUM(L27)/4,3)</f>
        <v>0</v>
      </c>
    </row>
    <row r="31" spans="1:18" ht="18" customHeight="1" x14ac:dyDescent="0.3">
      <c r="F31" s="116"/>
      <c r="H31" s="115"/>
      <c r="I31" s="115"/>
      <c r="J31" s="114"/>
      <c r="K31" s="113"/>
      <c r="L31" s="112"/>
    </row>
    <row r="32" spans="1:18" ht="7.5" customHeight="1" x14ac:dyDescent="0.3">
      <c r="F32" s="116"/>
      <c r="H32" s="115"/>
      <c r="I32" s="115"/>
      <c r="J32" s="114"/>
      <c r="K32" s="113"/>
      <c r="L32" s="112"/>
    </row>
    <row r="33" spans="1:12" ht="18" customHeight="1" x14ac:dyDescent="0.3">
      <c r="F33" s="116"/>
      <c r="H33" s="115"/>
      <c r="I33" s="115"/>
      <c r="J33" s="114"/>
      <c r="K33" s="113"/>
      <c r="L33" s="112"/>
    </row>
    <row r="34" spans="1:12" s="5" customFormat="1" ht="12.75" customHeight="1" x14ac:dyDescent="0.3">
      <c r="A34" s="7" t="s">
        <v>17</v>
      </c>
      <c r="B34" s="117"/>
      <c r="C34" s="58"/>
      <c r="D34" s="58"/>
      <c r="E34" s="58"/>
      <c r="F34" s="7"/>
      <c r="H34" s="7" t="s">
        <v>29</v>
      </c>
      <c r="I34" s="7"/>
      <c r="J34" s="7"/>
      <c r="K34" s="101"/>
      <c r="L34" s="7"/>
    </row>
    <row r="35" spans="1:12" ht="18" customHeight="1" x14ac:dyDescent="0.3">
      <c r="F35" s="116"/>
      <c r="H35" s="115"/>
      <c r="I35" s="115"/>
      <c r="J35" s="114"/>
      <c r="K35" s="113"/>
      <c r="L35" s="112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A15:F15"/>
    <mergeCell ref="C5:F5"/>
    <mergeCell ref="C6:F6"/>
    <mergeCell ref="C8:F8"/>
    <mergeCell ref="C9:F9"/>
    <mergeCell ref="C10:F10"/>
  </mergeCells>
  <dataValidations count="2">
    <dataValidation type="decimal" allowBlank="1" showInputMessage="1" showErrorMessage="1" error="Du kan endast mata in siffror mellan 0 och 10. Var noga med punkt eller komma beroende på språk" sqref="L15:L19" xr:uid="{A69A740B-83B6-42AF-8E6A-DFC2DE5E21F4}">
      <formula1>1</formula1>
      <formula2>10</formula2>
    </dataValidation>
    <dataValidation type="decimal" allowBlank="1" showInputMessage="1" showErrorMessage="1" error="Du kan endast mata in siffror. Var noga med punkt eller komma beroende på språk" sqref="C23 F23 K24" xr:uid="{FFAA6551-97BA-4962-93F4-8BCF71A28866}">
      <formula1>0</formula1>
      <formula2>100000</formula2>
    </dataValidation>
  </dataValidation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L22" activeCellId="3" sqref="B14:H14 K18 K19 L2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1" customFormat="1" ht="18" customHeight="1" x14ac:dyDescent="0.3"/>
    <row r="2" spans="1:12" ht="24" customHeight="1" thickBot="1" x14ac:dyDescent="0.35">
      <c r="A2" s="467" t="s">
        <v>165</v>
      </c>
      <c r="B2" s="467"/>
      <c r="C2" s="467"/>
      <c r="D2" s="467"/>
      <c r="E2" s="467"/>
      <c r="F2" s="467"/>
      <c r="G2" s="467"/>
      <c r="H2" s="467"/>
      <c r="I2" s="467"/>
      <c r="J2" s="141"/>
      <c r="K2" s="141"/>
      <c r="L2" s="141"/>
    </row>
    <row r="3" spans="1:12" s="111" customFormat="1" ht="21.75" customHeight="1" thickBot="1" x14ac:dyDescent="0.4">
      <c r="A3" s="3" t="s">
        <v>50</v>
      </c>
      <c r="B3" s="1"/>
      <c r="C3" s="1"/>
      <c r="D3" s="1"/>
      <c r="E3" s="1"/>
      <c r="F3" s="1"/>
      <c r="H3" s="13"/>
      <c r="I3" s="14" t="s">
        <v>60</v>
      </c>
      <c r="J3" s="15"/>
      <c r="K3" s="16"/>
      <c r="L3" s="16"/>
    </row>
    <row r="4" spans="1:12" s="111" customFormat="1" ht="24" customHeight="1" thickBot="1" x14ac:dyDescent="0.35">
      <c r="A4" s="2" t="s">
        <v>4</v>
      </c>
      <c r="B4" s="2"/>
      <c r="C4" s="240"/>
      <c r="D4" s="12"/>
      <c r="E4" s="12"/>
      <c r="F4" s="12"/>
      <c r="G4" s="140"/>
      <c r="H4" s="13"/>
      <c r="I4" s="14" t="s">
        <v>59</v>
      </c>
      <c r="J4" s="15"/>
      <c r="K4" s="16"/>
      <c r="L4" s="16"/>
    </row>
    <row r="5" spans="1:12" s="11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G5" s="140"/>
      <c r="H5" s="13"/>
      <c r="I5" s="14" t="s">
        <v>10</v>
      </c>
      <c r="J5" s="15"/>
      <c r="K5" s="16"/>
      <c r="L5" s="16"/>
    </row>
    <row r="6" spans="1:12" s="111" customFormat="1" ht="15" customHeight="1" thickBot="1" x14ac:dyDescent="0.35">
      <c r="A6" s="11" t="s">
        <v>8</v>
      </c>
      <c r="B6" s="11"/>
      <c r="C6" s="396"/>
      <c r="D6" s="396"/>
      <c r="E6" s="396"/>
      <c r="F6" s="396"/>
      <c r="G6" s="139"/>
      <c r="H6" s="13"/>
      <c r="I6" s="14" t="s">
        <v>11</v>
      </c>
      <c r="J6" s="17"/>
      <c r="K6" s="16"/>
      <c r="L6" s="16"/>
    </row>
    <row r="7" spans="1:12" s="11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G7" s="149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97"/>
      <c r="D8" s="397"/>
      <c r="E8" s="397"/>
      <c r="F8" s="397"/>
      <c r="G8" s="149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  <c r="G9" s="149"/>
      <c r="H9" s="139"/>
      <c r="I9" s="139"/>
      <c r="J9" s="139"/>
      <c r="K9" s="139"/>
      <c r="L9" s="111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  <c r="G10" s="149"/>
      <c r="H10" s="139"/>
      <c r="I10" s="139"/>
      <c r="J10" s="463"/>
      <c r="K10" s="463"/>
      <c r="L10" s="150"/>
    </row>
    <row r="11" spans="1:12" ht="17.100000000000001" customHeight="1" x14ac:dyDescent="0.3">
      <c r="H11" s="148"/>
      <c r="I11" s="148"/>
      <c r="J11" s="148"/>
      <c r="K11" s="148"/>
      <c r="L11" s="148"/>
    </row>
    <row r="12" spans="1:12" ht="17.100000000000001" customHeight="1" thickBot="1" x14ac:dyDescent="0.35">
      <c r="B12" s="5" t="s">
        <v>123</v>
      </c>
      <c r="H12" s="148"/>
      <c r="I12" s="148"/>
      <c r="J12" s="148"/>
      <c r="K12" s="148"/>
      <c r="L12" s="148"/>
    </row>
    <row r="13" spans="1:12" ht="28.5" customHeight="1" thickBot="1" x14ac:dyDescent="0.35">
      <c r="B13" s="236" t="s">
        <v>114</v>
      </c>
      <c r="C13" s="237" t="s">
        <v>115</v>
      </c>
      <c r="D13" s="468" t="s">
        <v>116</v>
      </c>
      <c r="E13" s="469"/>
      <c r="F13" s="237" t="s">
        <v>117</v>
      </c>
      <c r="G13" s="237" t="s">
        <v>118</v>
      </c>
      <c r="H13" s="238" t="s">
        <v>119</v>
      </c>
      <c r="I13" s="239" t="s">
        <v>90</v>
      </c>
      <c r="J13" s="472" t="s">
        <v>122</v>
      </c>
      <c r="K13" s="473"/>
      <c r="L13" s="148"/>
    </row>
    <row r="14" spans="1:12" ht="39" customHeight="1" thickBot="1" x14ac:dyDescent="0.35">
      <c r="B14" s="256"/>
      <c r="C14" s="257"/>
      <c r="D14" s="470"/>
      <c r="E14" s="471"/>
      <c r="F14" s="257"/>
      <c r="G14" s="257"/>
      <c r="H14" s="258"/>
      <c r="I14" s="259">
        <f>SUM(B14:H14)</f>
        <v>0</v>
      </c>
      <c r="J14" s="474">
        <f>I14/6</f>
        <v>0</v>
      </c>
      <c r="K14" s="475"/>
      <c r="L14" s="148"/>
    </row>
    <row r="15" spans="1:12" ht="17.100000000000001" customHeight="1" thickBot="1" x14ac:dyDescent="0.35">
      <c r="K15" s="234"/>
      <c r="L15" s="148"/>
    </row>
    <row r="16" spans="1:12" ht="13.15" customHeight="1" thickBot="1" x14ac:dyDescent="0.35">
      <c r="K16" s="235" t="s">
        <v>51</v>
      </c>
    </row>
    <row r="17" spans="1:12" ht="61.9" customHeight="1" thickBot="1" x14ac:dyDescent="0.35">
      <c r="A17" s="232" t="s">
        <v>121</v>
      </c>
      <c r="B17" s="464" t="s">
        <v>169</v>
      </c>
      <c r="C17" s="465"/>
      <c r="D17" s="465"/>
      <c r="E17" s="465"/>
      <c r="F17" s="465"/>
      <c r="G17" s="465"/>
      <c r="H17" s="465"/>
      <c r="I17" s="466"/>
      <c r="J17" s="146" t="s">
        <v>120</v>
      </c>
      <c r="K17" s="220">
        <f>J14</f>
        <v>0</v>
      </c>
      <c r="L17" s="147">
        <f>K17*0.4</f>
        <v>0</v>
      </c>
    </row>
    <row r="18" spans="1:12" ht="78.75" customHeight="1" x14ac:dyDescent="0.3">
      <c r="A18" s="313" t="s">
        <v>144</v>
      </c>
      <c r="B18" s="459" t="s">
        <v>170</v>
      </c>
      <c r="C18" s="460"/>
      <c r="D18" s="460"/>
      <c r="E18" s="460"/>
      <c r="F18" s="460"/>
      <c r="G18" s="460"/>
      <c r="H18" s="460"/>
      <c r="I18" s="460"/>
      <c r="J18" s="146" t="s">
        <v>124</v>
      </c>
      <c r="K18" s="252"/>
      <c r="L18" s="145">
        <f>K18*0.3</f>
        <v>0</v>
      </c>
    </row>
    <row r="19" spans="1:12" ht="72" customHeight="1" x14ac:dyDescent="0.3">
      <c r="A19" s="314"/>
      <c r="B19" s="461" t="s">
        <v>171</v>
      </c>
      <c r="C19" s="462"/>
      <c r="D19" s="462"/>
      <c r="E19" s="462"/>
      <c r="F19" s="462"/>
      <c r="G19" s="462"/>
      <c r="H19" s="462"/>
      <c r="I19" s="462"/>
      <c r="J19" s="144" t="s">
        <v>125</v>
      </c>
      <c r="K19" s="253"/>
      <c r="L19" s="143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49</v>
      </c>
      <c r="C22" s="55"/>
      <c r="D22" s="56"/>
      <c r="E22" s="56"/>
      <c r="F22" s="56"/>
      <c r="G22" s="56"/>
      <c r="H22" s="56"/>
      <c r="I22" s="56"/>
      <c r="J22" s="56"/>
      <c r="K22" s="56"/>
      <c r="L22" s="260"/>
    </row>
    <row r="23" spans="1:12" ht="7.5" customHeight="1" thickBot="1" x14ac:dyDescent="0.35"/>
    <row r="24" spans="1:12" ht="24" customHeight="1" thickBot="1" x14ac:dyDescent="0.35">
      <c r="I24" s="22" t="s">
        <v>52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 ht="12.75" customHeight="1" x14ac:dyDescent="0.3">
      <c r="A28" s="7" t="s">
        <v>17</v>
      </c>
      <c r="B28" s="117"/>
      <c r="C28" s="117"/>
      <c r="D28" s="117"/>
      <c r="E28" s="117"/>
      <c r="F28" s="221"/>
      <c r="G28" s="148"/>
      <c r="H28" s="221" t="s">
        <v>29</v>
      </c>
      <c r="I28" s="221"/>
      <c r="J28" s="221"/>
      <c r="K28" s="222"/>
      <c r="L28" s="221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2"/>
    </row>
    <row r="32" spans="1:12" x14ac:dyDescent="0.3">
      <c r="F32" s="59"/>
      <c r="H32" s="60"/>
      <c r="I32" s="60"/>
      <c r="J32" s="61"/>
      <c r="K32" s="62"/>
      <c r="L32" s="142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dataValidations count="1">
    <dataValidation type="decimal" allowBlank="1" showInputMessage="1" showErrorMessage="1" error="Du kan endast mata in siffror mellan 0 och 10. Var noga med punkt eller komma beroende på språk" sqref="B14:H14 K18 K19 L22" xr:uid="{5C12642A-ECB8-442A-97E3-CEC6FE13045F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1" customFormat="1" ht="18" customHeight="1" x14ac:dyDescent="0.3"/>
    <row r="2" spans="1:12" ht="24" customHeight="1" thickBot="1" x14ac:dyDescent="0.35">
      <c r="A2" s="467" t="s">
        <v>167</v>
      </c>
      <c r="B2" s="467"/>
      <c r="C2" s="467"/>
      <c r="D2" s="467"/>
      <c r="E2" s="467"/>
      <c r="F2" s="467"/>
      <c r="G2" s="467"/>
      <c r="H2" s="467"/>
      <c r="I2" s="467"/>
      <c r="J2" s="141"/>
      <c r="K2" s="141"/>
      <c r="L2" s="141"/>
    </row>
    <row r="3" spans="1:12" s="111" customFormat="1" ht="21.75" customHeight="1" thickBot="1" x14ac:dyDescent="0.4">
      <c r="A3" s="3" t="s">
        <v>50</v>
      </c>
      <c r="B3" s="1"/>
      <c r="C3" s="1"/>
      <c r="D3" s="1"/>
      <c r="E3" s="1"/>
      <c r="F3" s="1"/>
      <c r="H3" s="13"/>
      <c r="I3" s="14" t="s">
        <v>60</v>
      </c>
      <c r="J3" s="15"/>
      <c r="K3" s="16"/>
      <c r="L3" s="16"/>
    </row>
    <row r="4" spans="1:12" s="111" customFormat="1" ht="24" customHeight="1" thickBot="1" x14ac:dyDescent="0.35">
      <c r="A4" s="2" t="s">
        <v>4</v>
      </c>
      <c r="B4" s="2"/>
      <c r="C4" s="240"/>
      <c r="D4" s="12"/>
      <c r="E4" s="12"/>
      <c r="F4" s="12"/>
      <c r="G4" s="140"/>
      <c r="H4" s="13"/>
      <c r="I4" s="14" t="s">
        <v>59</v>
      </c>
      <c r="J4" s="15"/>
      <c r="K4" s="16"/>
      <c r="L4" s="16"/>
    </row>
    <row r="5" spans="1:12" s="11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G5" s="140"/>
      <c r="H5" s="13"/>
      <c r="I5" s="14" t="s">
        <v>10</v>
      </c>
      <c r="J5" s="15"/>
      <c r="K5" s="16"/>
      <c r="L5" s="16"/>
    </row>
    <row r="6" spans="1:12" s="111" customFormat="1" ht="15" customHeight="1" thickBot="1" x14ac:dyDescent="0.35">
      <c r="A6" s="11" t="s">
        <v>8</v>
      </c>
      <c r="B6" s="11"/>
      <c r="C6" s="396"/>
      <c r="D6" s="396"/>
      <c r="E6" s="396"/>
      <c r="F6" s="396"/>
      <c r="G6" s="139"/>
      <c r="H6" s="13"/>
      <c r="I6" s="14" t="s">
        <v>11</v>
      </c>
      <c r="J6" s="17"/>
      <c r="K6" s="16"/>
      <c r="L6" s="16"/>
    </row>
    <row r="7" spans="1:12" s="11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G7" s="149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97"/>
      <c r="D8" s="397"/>
      <c r="E8" s="397"/>
      <c r="F8" s="397"/>
      <c r="G8" s="149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  <c r="G9" s="149"/>
      <c r="H9" s="139"/>
      <c r="I9" s="139"/>
      <c r="J9" s="139"/>
      <c r="K9" s="139"/>
      <c r="L9" s="111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  <c r="G10" s="149"/>
      <c r="H10" s="139"/>
      <c r="I10" s="139"/>
      <c r="J10" s="463"/>
      <c r="K10" s="463"/>
      <c r="L10" s="150"/>
    </row>
    <row r="11" spans="1:12" ht="17.100000000000001" customHeight="1" x14ac:dyDescent="0.3">
      <c r="H11" s="148"/>
      <c r="I11" s="148"/>
      <c r="J11" s="148"/>
      <c r="K11" s="148"/>
      <c r="L11" s="148"/>
    </row>
    <row r="12" spans="1:12" ht="17.100000000000001" customHeight="1" thickBot="1" x14ac:dyDescent="0.35">
      <c r="B12" s="5" t="s">
        <v>123</v>
      </c>
      <c r="H12" s="148"/>
      <c r="I12" s="148"/>
      <c r="J12" s="148"/>
      <c r="K12" s="148"/>
      <c r="L12" s="148"/>
    </row>
    <row r="13" spans="1:12" ht="28.5" customHeight="1" thickBot="1" x14ac:dyDescent="0.35">
      <c r="B13" s="236" t="s">
        <v>114</v>
      </c>
      <c r="C13" s="237" t="s">
        <v>115</v>
      </c>
      <c r="D13" s="468" t="s">
        <v>116</v>
      </c>
      <c r="E13" s="469"/>
      <c r="F13" s="237" t="s">
        <v>117</v>
      </c>
      <c r="G13" s="237"/>
      <c r="H13" s="238"/>
      <c r="I13" s="239" t="s">
        <v>90</v>
      </c>
      <c r="J13" s="472" t="s">
        <v>122</v>
      </c>
      <c r="K13" s="473"/>
      <c r="L13" s="148"/>
    </row>
    <row r="14" spans="1:12" ht="39" customHeight="1" thickBot="1" x14ac:dyDescent="0.35">
      <c r="B14" s="256"/>
      <c r="C14" s="257"/>
      <c r="D14" s="470"/>
      <c r="E14" s="471"/>
      <c r="F14" s="257"/>
      <c r="G14" s="280"/>
      <c r="H14" s="281"/>
      <c r="I14" s="259">
        <f>SUM(B14:F14)</f>
        <v>0</v>
      </c>
      <c r="J14" s="474">
        <f>I14/4</f>
        <v>0</v>
      </c>
      <c r="K14" s="475"/>
      <c r="L14" s="148"/>
    </row>
    <row r="15" spans="1:12" ht="17.100000000000001" customHeight="1" thickBot="1" x14ac:dyDescent="0.35">
      <c r="K15" s="234"/>
      <c r="L15" s="148"/>
    </row>
    <row r="16" spans="1:12" ht="13.15" customHeight="1" thickBot="1" x14ac:dyDescent="0.35">
      <c r="K16" s="235" t="s">
        <v>51</v>
      </c>
    </row>
    <row r="17" spans="1:12" ht="61.9" customHeight="1" thickBot="1" x14ac:dyDescent="0.35">
      <c r="A17" s="232" t="s">
        <v>121</v>
      </c>
      <c r="B17" s="476" t="s">
        <v>172</v>
      </c>
      <c r="C17" s="477"/>
      <c r="D17" s="477"/>
      <c r="E17" s="477"/>
      <c r="F17" s="477"/>
      <c r="G17" s="477"/>
      <c r="H17" s="477"/>
      <c r="I17" s="478"/>
      <c r="J17" s="146" t="s">
        <v>120</v>
      </c>
      <c r="K17" s="220">
        <f>J14</f>
        <v>0</v>
      </c>
      <c r="L17" s="147">
        <f>K17*0.4</f>
        <v>0</v>
      </c>
    </row>
    <row r="18" spans="1:12" ht="78.75" customHeight="1" x14ac:dyDescent="0.3">
      <c r="A18" s="313" t="s">
        <v>144</v>
      </c>
      <c r="B18" s="459" t="s">
        <v>170</v>
      </c>
      <c r="C18" s="460"/>
      <c r="D18" s="460"/>
      <c r="E18" s="460"/>
      <c r="F18" s="460"/>
      <c r="G18" s="460"/>
      <c r="H18" s="460"/>
      <c r="I18" s="460"/>
      <c r="J18" s="146" t="s">
        <v>124</v>
      </c>
      <c r="K18" s="252"/>
      <c r="L18" s="145">
        <f>K18*0.3</f>
        <v>0</v>
      </c>
    </row>
    <row r="19" spans="1:12" ht="72" customHeight="1" x14ac:dyDescent="0.3">
      <c r="A19" s="314"/>
      <c r="B19" s="461" t="s">
        <v>171</v>
      </c>
      <c r="C19" s="462"/>
      <c r="D19" s="462"/>
      <c r="E19" s="462"/>
      <c r="F19" s="462"/>
      <c r="G19" s="462"/>
      <c r="H19" s="462"/>
      <c r="I19" s="462"/>
      <c r="J19" s="144" t="s">
        <v>125</v>
      </c>
      <c r="K19" s="253"/>
      <c r="L19" s="143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49</v>
      </c>
      <c r="C22" s="55"/>
      <c r="D22" s="56"/>
      <c r="E22" s="56"/>
      <c r="F22" s="56"/>
      <c r="G22" s="56"/>
      <c r="H22" s="56"/>
      <c r="I22" s="56"/>
      <c r="J22" s="56"/>
      <c r="K22" s="56"/>
      <c r="L22" s="260"/>
    </row>
    <row r="23" spans="1:12" ht="7.5" customHeight="1" thickBot="1" x14ac:dyDescent="0.35"/>
    <row r="24" spans="1:12" ht="24" customHeight="1" thickBot="1" x14ac:dyDescent="0.35">
      <c r="I24" s="22" t="s">
        <v>52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 ht="12.75" customHeight="1" x14ac:dyDescent="0.3">
      <c r="A28" s="7" t="s">
        <v>17</v>
      </c>
      <c r="B28" s="117"/>
      <c r="C28" s="117"/>
      <c r="D28" s="117"/>
      <c r="E28" s="117"/>
      <c r="F28" s="221"/>
      <c r="G28" s="148"/>
      <c r="H28" s="221" t="s">
        <v>29</v>
      </c>
      <c r="I28" s="221"/>
      <c r="J28" s="221"/>
      <c r="K28" s="222"/>
      <c r="L28" s="221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2"/>
    </row>
    <row r="32" spans="1:12" x14ac:dyDescent="0.3">
      <c r="F32" s="59"/>
      <c r="H32" s="60"/>
      <c r="I32" s="60"/>
      <c r="J32" s="61"/>
      <c r="K32" s="62"/>
      <c r="L32" s="142"/>
    </row>
  </sheetData>
  <mergeCells count="15"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  <mergeCell ref="A2:I2"/>
    <mergeCell ref="C5:F5"/>
    <mergeCell ref="C6:F6"/>
    <mergeCell ref="C8:F8"/>
    <mergeCell ref="C9:F9"/>
  </mergeCells>
  <dataValidations count="1">
    <dataValidation type="decimal" allowBlank="1" showInputMessage="1" showErrorMessage="1" error="Du kan endast mata in siffror mellan 0 och 10. Var noga med punkt eller komma beroende på språk" sqref="B14:F14 K18 K19 L22" xr:uid="{F4EB1C43-753F-4EC3-B376-2665BC2F486C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33"/>
  <sheetViews>
    <sheetView showZeros="0" showRuler="0" topLeftCell="A8" zoomScaleNormal="100" zoomScalePageLayoutView="70" workbookViewId="0">
      <selection activeCell="B23" sqref="B23:C23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2" t="s">
        <v>2</v>
      </c>
      <c r="F1" s="100"/>
      <c r="H1" s="153"/>
      <c r="I1" s="154" t="s">
        <v>60</v>
      </c>
      <c r="J1" s="155"/>
      <c r="K1" s="156"/>
      <c r="L1" s="264"/>
    </row>
    <row r="2" spans="1:12" ht="24" customHeight="1" thickBot="1" x14ac:dyDescent="0.35">
      <c r="A2" s="6" t="s">
        <v>3</v>
      </c>
      <c r="H2" s="153"/>
      <c r="I2" s="154" t="s">
        <v>59</v>
      </c>
      <c r="J2" s="155"/>
      <c r="K2" s="156"/>
      <c r="L2" s="264"/>
    </row>
    <row r="3" spans="1:12" ht="24" customHeight="1" thickBot="1" x14ac:dyDescent="0.35">
      <c r="A3" s="158" t="s">
        <v>4</v>
      </c>
      <c r="B3" s="158"/>
      <c r="C3" s="307"/>
      <c r="D3" s="307"/>
      <c r="E3" s="265"/>
      <c r="F3" s="265"/>
      <c r="H3" s="153"/>
      <c r="I3" s="154" t="s">
        <v>10</v>
      </c>
      <c r="J3" s="155"/>
      <c r="K3" s="156"/>
      <c r="L3" s="264"/>
    </row>
    <row r="4" spans="1:12" ht="24" customHeight="1" thickBot="1" x14ac:dyDescent="0.35">
      <c r="A4" s="134" t="s">
        <v>5</v>
      </c>
      <c r="B4" s="134"/>
      <c r="C4" s="306"/>
      <c r="D4" s="306"/>
      <c r="E4" s="306"/>
      <c r="F4" s="306"/>
      <c r="H4" s="153"/>
      <c r="I4" s="154" t="s">
        <v>11</v>
      </c>
      <c r="J4" s="160"/>
      <c r="K4" s="156"/>
      <c r="L4" s="264"/>
    </row>
    <row r="5" spans="1:12" s="111" customFormat="1" ht="15.75" customHeight="1" thickBot="1" x14ac:dyDescent="0.35">
      <c r="A5" s="134" t="s">
        <v>8</v>
      </c>
      <c r="B5" s="134"/>
      <c r="C5" s="306"/>
      <c r="D5" s="306"/>
      <c r="E5" s="306"/>
      <c r="F5" s="306"/>
      <c r="K5" s="30"/>
    </row>
    <row r="6" spans="1:12" s="111" customFormat="1" ht="17.2" customHeight="1" thickBot="1" x14ac:dyDescent="0.35">
      <c r="A6" s="134" t="s">
        <v>19</v>
      </c>
      <c r="B6" s="134"/>
      <c r="C6" s="266"/>
      <c r="D6" s="266"/>
      <c r="E6" s="266"/>
      <c r="F6" s="266"/>
      <c r="J6" s="161" t="s">
        <v>9</v>
      </c>
      <c r="K6" s="31"/>
      <c r="L6" s="267"/>
    </row>
    <row r="7" spans="1:12" s="111" customFormat="1" ht="17.2" customHeight="1" x14ac:dyDescent="0.3">
      <c r="A7" s="158" t="s">
        <v>0</v>
      </c>
      <c r="B7" s="158"/>
      <c r="C7" s="306"/>
      <c r="D7" s="306"/>
      <c r="E7" s="306"/>
      <c r="F7" s="306"/>
      <c r="K7" s="30"/>
    </row>
    <row r="8" spans="1:12" s="111" customFormat="1" ht="17.2" customHeight="1" x14ac:dyDescent="0.3">
      <c r="A8" s="134" t="s">
        <v>6</v>
      </c>
      <c r="B8" s="134"/>
      <c r="C8" s="306"/>
      <c r="D8" s="306"/>
      <c r="E8" s="306"/>
      <c r="F8" s="306"/>
      <c r="K8" s="30"/>
    </row>
    <row r="9" spans="1:12" s="111" customFormat="1" ht="17.2" customHeight="1" x14ac:dyDescent="0.3">
      <c r="A9" s="134" t="s">
        <v>7</v>
      </c>
      <c r="B9" s="134"/>
      <c r="C9" s="306"/>
      <c r="D9" s="306"/>
      <c r="E9" s="306"/>
      <c r="F9" s="306"/>
      <c r="K9" s="30"/>
    </row>
    <row r="10" spans="1:12" s="111" customFormat="1" ht="17.2" customHeight="1" thickBot="1" x14ac:dyDescent="0.35">
      <c r="C10" s="268"/>
      <c r="D10" s="268"/>
      <c r="E10" s="268"/>
      <c r="F10" s="268"/>
      <c r="K10" s="30"/>
    </row>
    <row r="11" spans="1:12" s="111" customFormat="1" ht="17.2" customHeight="1" thickBot="1" x14ac:dyDescent="0.35">
      <c r="C11" s="268"/>
      <c r="D11" s="268"/>
      <c r="E11" s="268"/>
      <c r="F11" s="268"/>
      <c r="H11" s="308" t="s">
        <v>15</v>
      </c>
      <c r="I11" s="309"/>
      <c r="J11" s="310" t="s">
        <v>16</v>
      </c>
      <c r="K11" s="311"/>
      <c r="L11" s="312"/>
    </row>
    <row r="12" spans="1:12" ht="34.5" customHeight="1" x14ac:dyDescent="0.3">
      <c r="A12" s="313" t="s">
        <v>145</v>
      </c>
      <c r="B12" s="317" t="s">
        <v>146</v>
      </c>
      <c r="C12" s="318"/>
      <c r="D12" s="318"/>
      <c r="E12" s="318"/>
      <c r="F12" s="318"/>
      <c r="G12" s="319"/>
      <c r="H12" s="326"/>
      <c r="I12" s="327"/>
      <c r="J12" s="332" t="s">
        <v>147</v>
      </c>
      <c r="K12" s="335">
        <f>SUM(B17:G17)/6</f>
        <v>0</v>
      </c>
      <c r="L12" s="337">
        <f>ROUND(K12*0.6,3)</f>
        <v>0</v>
      </c>
    </row>
    <row r="13" spans="1:12" ht="31.5" customHeight="1" x14ac:dyDescent="0.3">
      <c r="A13" s="314"/>
      <c r="B13" s="320"/>
      <c r="C13" s="321"/>
      <c r="D13" s="321"/>
      <c r="E13" s="321"/>
      <c r="F13" s="321"/>
      <c r="G13" s="322"/>
      <c r="H13" s="328"/>
      <c r="I13" s="329"/>
      <c r="J13" s="333"/>
      <c r="K13" s="336"/>
      <c r="L13" s="338"/>
    </row>
    <row r="14" spans="1:12" ht="38.25" customHeight="1" x14ac:dyDescent="0.3">
      <c r="A14" s="314"/>
      <c r="B14" s="320"/>
      <c r="C14" s="321"/>
      <c r="D14" s="321"/>
      <c r="E14" s="321"/>
      <c r="F14" s="321"/>
      <c r="G14" s="322"/>
      <c r="H14" s="328"/>
      <c r="I14" s="329"/>
      <c r="J14" s="333"/>
      <c r="K14" s="336"/>
      <c r="L14" s="338"/>
    </row>
    <row r="15" spans="1:12" ht="70.5" customHeight="1" thickBot="1" x14ac:dyDescent="0.35">
      <c r="A15" s="314"/>
      <c r="B15" s="323"/>
      <c r="C15" s="324"/>
      <c r="D15" s="324"/>
      <c r="E15" s="324"/>
      <c r="F15" s="324"/>
      <c r="G15" s="325"/>
      <c r="H15" s="328"/>
      <c r="I15" s="329"/>
      <c r="J15" s="333"/>
      <c r="K15" s="336"/>
      <c r="L15" s="338"/>
    </row>
    <row r="16" spans="1:12" ht="29" customHeight="1" thickBot="1" x14ac:dyDescent="0.4">
      <c r="A16" s="315"/>
      <c r="B16" s="269" t="s">
        <v>148</v>
      </c>
      <c r="C16" s="270" t="s">
        <v>149</v>
      </c>
      <c r="D16" s="271" t="s">
        <v>150</v>
      </c>
      <c r="E16" s="270" t="s">
        <v>151</v>
      </c>
      <c r="F16" s="270" t="s">
        <v>152</v>
      </c>
      <c r="G16" s="272" t="s">
        <v>153</v>
      </c>
      <c r="H16" s="328"/>
      <c r="I16" s="329"/>
      <c r="J16" s="333"/>
      <c r="K16" s="336"/>
      <c r="L16" s="338"/>
    </row>
    <row r="17" spans="1:12" ht="32.25" customHeight="1" thickBot="1" x14ac:dyDescent="0.35">
      <c r="A17" s="316"/>
      <c r="B17" s="273"/>
      <c r="C17" s="274"/>
      <c r="D17" s="274"/>
      <c r="E17" s="274"/>
      <c r="F17" s="274"/>
      <c r="G17" s="275"/>
      <c r="H17" s="330"/>
      <c r="I17" s="331"/>
      <c r="J17" s="334"/>
      <c r="K17" s="336"/>
      <c r="L17" s="339"/>
    </row>
    <row r="18" spans="1:12" ht="47.25" customHeight="1" x14ac:dyDescent="0.3">
      <c r="A18" s="342"/>
      <c r="B18" s="345" t="s">
        <v>154</v>
      </c>
      <c r="C18" s="345"/>
      <c r="D18" s="345"/>
      <c r="E18" s="345"/>
      <c r="F18" s="345"/>
      <c r="G18" s="345"/>
      <c r="H18" s="348"/>
      <c r="I18" s="349"/>
      <c r="J18" s="354" t="s">
        <v>1</v>
      </c>
      <c r="K18" s="375">
        <f>SUMPRODUCT(B23:G23,B22:G22)</f>
        <v>0</v>
      </c>
      <c r="L18" s="357" t="str">
        <f>IF(K18=0,"",MAX(0.0000000001,IF(K25="",ROUND(K18*0.25,3),ROUND((K18-K25)*0.25,3))))</f>
        <v/>
      </c>
    </row>
    <row r="19" spans="1:12" ht="18.75" customHeight="1" x14ac:dyDescent="0.3">
      <c r="A19" s="343"/>
      <c r="B19" s="346"/>
      <c r="C19" s="346"/>
      <c r="D19" s="346"/>
      <c r="E19" s="346"/>
      <c r="F19" s="346"/>
      <c r="G19" s="346"/>
      <c r="H19" s="350"/>
      <c r="I19" s="351"/>
      <c r="J19" s="355"/>
      <c r="K19" s="376"/>
      <c r="L19" s="358"/>
    </row>
    <row r="20" spans="1:12" ht="13.5" customHeight="1" x14ac:dyDescent="0.3">
      <c r="A20" s="343"/>
      <c r="B20" s="347"/>
      <c r="C20" s="347"/>
      <c r="D20" s="347"/>
      <c r="E20" s="347"/>
      <c r="F20" s="347"/>
      <c r="G20" s="346"/>
      <c r="H20" s="350"/>
      <c r="I20" s="351"/>
      <c r="J20" s="355"/>
      <c r="K20" s="376"/>
      <c r="L20" s="358"/>
    </row>
    <row r="21" spans="1:12" ht="13.5" customHeight="1" x14ac:dyDescent="0.3">
      <c r="A21" s="343"/>
      <c r="B21" s="367" t="s">
        <v>202</v>
      </c>
      <c r="C21" s="368"/>
      <c r="D21" s="369" t="s">
        <v>203</v>
      </c>
      <c r="E21" s="370"/>
      <c r="F21" s="371" t="s">
        <v>204</v>
      </c>
      <c r="G21" s="372"/>
      <c r="H21" s="350"/>
      <c r="I21" s="351"/>
      <c r="J21" s="355"/>
      <c r="K21" s="376"/>
      <c r="L21" s="358"/>
    </row>
    <row r="22" spans="1:12" ht="13.5" customHeight="1" x14ac:dyDescent="0.3">
      <c r="A22" s="343"/>
      <c r="B22" s="373">
        <v>0.5</v>
      </c>
      <c r="C22" s="374"/>
      <c r="D22" s="297">
        <v>0.25</v>
      </c>
      <c r="E22" s="298"/>
      <c r="F22" s="299">
        <v>0.25</v>
      </c>
      <c r="G22" s="300"/>
      <c r="H22" s="350"/>
      <c r="I22" s="351"/>
      <c r="J22" s="355"/>
      <c r="K22" s="376"/>
      <c r="L22" s="358"/>
    </row>
    <row r="23" spans="1:12" ht="24.75" customHeight="1" thickBot="1" x14ac:dyDescent="0.35">
      <c r="A23" s="343"/>
      <c r="B23" s="301">
        <v>0</v>
      </c>
      <c r="C23" s="302"/>
      <c r="D23" s="303">
        <v>0</v>
      </c>
      <c r="E23" s="304"/>
      <c r="F23" s="302">
        <v>0</v>
      </c>
      <c r="G23" s="305"/>
      <c r="H23" s="350"/>
      <c r="I23" s="351"/>
      <c r="J23" s="355"/>
      <c r="K23" s="376"/>
      <c r="L23" s="358"/>
    </row>
    <row r="24" spans="1:12" s="148" customFormat="1" ht="9.75" customHeight="1" thickBot="1" x14ac:dyDescent="0.35">
      <c r="A24" s="343"/>
      <c r="B24" s="288"/>
      <c r="C24" s="289"/>
      <c r="D24" s="290"/>
      <c r="E24" s="290"/>
      <c r="F24" s="289"/>
      <c r="G24" s="291"/>
      <c r="H24" s="350"/>
      <c r="I24" s="351"/>
      <c r="J24" s="355"/>
      <c r="K24" s="377"/>
      <c r="L24" s="358"/>
    </row>
    <row r="25" spans="1:12" ht="28.25" customHeight="1" thickBot="1" x14ac:dyDescent="0.35">
      <c r="A25" s="344"/>
      <c r="B25" s="276" t="s">
        <v>155</v>
      </c>
      <c r="C25" s="277">
        <v>0</v>
      </c>
      <c r="D25" s="277"/>
      <c r="E25" s="277"/>
      <c r="F25" s="277"/>
      <c r="G25" s="277"/>
      <c r="H25" s="352"/>
      <c r="I25" s="353"/>
      <c r="J25" s="356"/>
      <c r="K25" s="292" t="str">
        <f>IF(SUM(C25:G25)=0,"",MAX(0.0000000001,SUM(C25:G25)))</f>
        <v/>
      </c>
      <c r="L25" s="359"/>
    </row>
    <row r="26" spans="1:12" ht="87.5" customHeight="1" thickBot="1" x14ac:dyDescent="0.35">
      <c r="A26" s="342" t="s">
        <v>12</v>
      </c>
      <c r="B26" s="345" t="s">
        <v>156</v>
      </c>
      <c r="C26" s="360"/>
      <c r="D26" s="360"/>
      <c r="E26" s="360"/>
      <c r="F26" s="360"/>
      <c r="G26" s="361"/>
      <c r="H26" s="362"/>
      <c r="I26" s="363"/>
      <c r="J26" s="333" t="s">
        <v>157</v>
      </c>
      <c r="K26" s="293">
        <v>0</v>
      </c>
      <c r="L26" s="338">
        <f>IF((K26-K27)&gt;=0,(ROUND((K26-K27)*0.15,3)),0.000000001)</f>
        <v>0</v>
      </c>
    </row>
    <row r="27" spans="1:12" ht="28.25" customHeight="1" thickBot="1" x14ac:dyDescent="0.35">
      <c r="A27" s="344"/>
      <c r="B27" s="278" t="s">
        <v>155</v>
      </c>
      <c r="C27" s="277">
        <v>0</v>
      </c>
      <c r="D27" s="277">
        <v>0</v>
      </c>
      <c r="E27" s="277">
        <v>0</v>
      </c>
      <c r="F27" s="277">
        <v>0</v>
      </c>
      <c r="G27" s="277">
        <v>0</v>
      </c>
      <c r="H27" s="364"/>
      <c r="I27" s="365"/>
      <c r="J27" s="366"/>
      <c r="K27" s="294">
        <f>SUM(C27:G27)</f>
        <v>0</v>
      </c>
      <c r="L27" s="359"/>
    </row>
    <row r="28" spans="1:12" ht="13.15" thickBot="1" x14ac:dyDescent="0.4">
      <c r="A28" s="21"/>
      <c r="B28" s="21"/>
      <c r="C28" s="21"/>
      <c r="D28" s="21"/>
      <c r="E28" s="21"/>
      <c r="F28" s="21"/>
      <c r="G28" s="21"/>
      <c r="H28" s="21"/>
    </row>
    <row r="29" spans="1:12" ht="34.5" customHeight="1" thickBot="1" x14ac:dyDescent="0.35">
      <c r="I29" s="22" t="s">
        <v>3</v>
      </c>
      <c r="J29" s="23"/>
      <c r="K29" s="340">
        <f>SUM(L12:L26)</f>
        <v>0</v>
      </c>
      <c r="L29" s="341"/>
    </row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17</v>
      </c>
      <c r="B33" s="58"/>
      <c r="C33" s="279"/>
      <c r="D33" s="279"/>
      <c r="E33" s="279"/>
      <c r="H33" s="7" t="s">
        <v>18</v>
      </c>
      <c r="I33" s="7"/>
      <c r="J33" s="7"/>
      <c r="K33" s="101"/>
      <c r="L33" s="7"/>
    </row>
  </sheetData>
  <mergeCells count="35"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K18:K24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  <mergeCell ref="D22:E22"/>
    <mergeCell ref="F22:G22"/>
    <mergeCell ref="B23:C23"/>
    <mergeCell ref="D23:E23"/>
    <mergeCell ref="F23:G23"/>
  </mergeCells>
  <dataValidations count="1">
    <dataValidation type="decimal" operator="lessThan" allowBlank="1" showInputMessage="1" showErrorMessage="1" errorTitle="Enbart siffror" error="Ej giltig siffra_x000a_Kan du ha skirvit komma istället för punkt eller tvärt om" sqref="B17:G17 B23:C23 D23:E23 F23:G23 C25 D25 E25 F25 G25 C27 D27 E27 F27 G27 K26" xr:uid="{2F8E46EA-E6B1-42D6-9781-DACEBCFB30BC}">
      <formula1>11</formula1>
    </dataValidation>
  </dataValidation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0.86328125" style="111" customWidth="1"/>
    <col min="8" max="8" width="7" style="111" customWidth="1"/>
    <col min="9" max="9" width="3" style="111" customWidth="1"/>
    <col min="10" max="10" width="6.3984375" style="111" customWidth="1"/>
    <col min="11" max="11" width="7.265625" style="111" customWidth="1"/>
    <col min="12" max="12" width="10.59765625" style="111" customWidth="1"/>
    <col min="13" max="13" width="7.265625" style="111" customWidth="1"/>
    <col min="14" max="16384" width="9.1328125" style="111"/>
  </cols>
  <sheetData>
    <row r="1" spans="1:12" ht="6" customHeight="1" thickBot="1" x14ac:dyDescent="0.35"/>
    <row r="2" spans="1:12" ht="24" customHeight="1" thickBot="1" x14ac:dyDescent="0.4">
      <c r="A2" s="152" t="s">
        <v>160</v>
      </c>
      <c r="H2" s="153"/>
      <c r="I2" s="154" t="s">
        <v>60</v>
      </c>
      <c r="J2" s="155"/>
      <c r="K2" s="156"/>
      <c r="L2" s="156"/>
    </row>
    <row r="3" spans="1:12" ht="24" customHeight="1" thickBot="1" x14ac:dyDescent="0.35">
      <c r="A3" s="157" t="s">
        <v>126</v>
      </c>
      <c r="H3" s="153"/>
      <c r="I3" s="154" t="s">
        <v>59</v>
      </c>
      <c r="J3" s="155"/>
      <c r="K3" s="156"/>
      <c r="L3" s="156"/>
    </row>
    <row r="4" spans="1:12" ht="24" customHeight="1" thickBot="1" x14ac:dyDescent="0.35">
      <c r="A4" s="158" t="s">
        <v>4</v>
      </c>
      <c r="B4" s="158"/>
      <c r="C4" s="241"/>
      <c r="D4" s="159"/>
      <c r="E4" s="159"/>
      <c r="F4" s="159"/>
      <c r="H4" s="153"/>
      <c r="I4" s="154" t="s">
        <v>10</v>
      </c>
      <c r="J4" s="155"/>
      <c r="K4" s="156"/>
      <c r="L4" s="156"/>
    </row>
    <row r="5" spans="1:12" ht="24" customHeight="1" thickBot="1" x14ac:dyDescent="0.35">
      <c r="A5" s="134" t="s">
        <v>5</v>
      </c>
      <c r="B5" s="134"/>
      <c r="C5" s="392"/>
      <c r="D5" s="392"/>
      <c r="E5" s="392"/>
      <c r="F5" s="392"/>
      <c r="H5" s="153"/>
      <c r="I5" s="154" t="s">
        <v>11</v>
      </c>
      <c r="J5" s="160"/>
      <c r="K5" s="156"/>
      <c r="L5" s="156"/>
    </row>
    <row r="6" spans="1:12" ht="19.5" customHeight="1" thickBot="1" x14ac:dyDescent="0.35">
      <c r="A6" s="134" t="s">
        <v>8</v>
      </c>
      <c r="B6" s="134"/>
      <c r="C6" s="392"/>
      <c r="D6" s="392"/>
      <c r="E6" s="392"/>
      <c r="F6" s="392"/>
      <c r="K6" s="30"/>
    </row>
    <row r="7" spans="1:12" ht="17.100000000000001" customHeight="1" thickBot="1" x14ac:dyDescent="0.35">
      <c r="A7" s="134" t="s">
        <v>19</v>
      </c>
      <c r="B7" s="134"/>
      <c r="C7" s="134"/>
      <c r="D7" s="134"/>
      <c r="E7" s="134"/>
      <c r="F7" s="134"/>
      <c r="J7" s="161" t="s">
        <v>9</v>
      </c>
      <c r="K7" s="31"/>
      <c r="L7" s="162"/>
    </row>
    <row r="8" spans="1:12" ht="17.100000000000001" customHeight="1" x14ac:dyDescent="0.3">
      <c r="A8" s="158" t="s">
        <v>0</v>
      </c>
      <c r="B8" s="158"/>
      <c r="C8" s="392"/>
      <c r="D8" s="392"/>
      <c r="E8" s="392"/>
      <c r="F8" s="392"/>
    </row>
    <row r="9" spans="1:12" ht="17.100000000000001" customHeight="1" x14ac:dyDescent="0.3">
      <c r="A9" s="134" t="s">
        <v>6</v>
      </c>
      <c r="B9" s="134"/>
      <c r="C9" s="392"/>
      <c r="D9" s="392"/>
      <c r="E9" s="392"/>
      <c r="F9" s="392"/>
    </row>
    <row r="10" spans="1:12" ht="17.100000000000001" customHeight="1" x14ac:dyDescent="0.3">
      <c r="A10" s="134" t="s">
        <v>7</v>
      </c>
      <c r="B10" s="134"/>
      <c r="C10" s="392"/>
      <c r="D10" s="392"/>
      <c r="E10" s="392"/>
      <c r="F10" s="392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88"/>
      <c r="B14" s="134"/>
      <c r="C14" s="189"/>
      <c r="D14" s="167"/>
      <c r="E14" s="213" t="s">
        <v>15</v>
      </c>
      <c r="F14" s="190"/>
      <c r="G14" s="190"/>
      <c r="H14" s="190"/>
      <c r="I14" s="134"/>
      <c r="J14" s="134"/>
      <c r="K14" s="167"/>
      <c r="L14" s="191" t="s">
        <v>20</v>
      </c>
    </row>
    <row r="15" spans="1:12" ht="20.100000000000001" customHeight="1" x14ac:dyDescent="0.3">
      <c r="A15" s="378" t="s">
        <v>21</v>
      </c>
      <c r="B15" s="379"/>
      <c r="C15" s="379"/>
      <c r="D15" s="380"/>
      <c r="E15" s="384"/>
      <c r="F15" s="385"/>
      <c r="G15" s="385"/>
      <c r="H15" s="385"/>
      <c r="I15" s="385"/>
      <c r="J15" s="385"/>
      <c r="K15" s="386"/>
      <c r="L15" s="244"/>
    </row>
    <row r="16" spans="1:12" ht="20.100000000000001" customHeight="1" x14ac:dyDescent="0.3">
      <c r="A16" s="378" t="s">
        <v>22</v>
      </c>
      <c r="B16" s="379"/>
      <c r="C16" s="379"/>
      <c r="D16" s="380"/>
      <c r="E16" s="384"/>
      <c r="F16" s="385"/>
      <c r="G16" s="385"/>
      <c r="H16" s="385"/>
      <c r="I16" s="385"/>
      <c r="J16" s="385"/>
      <c r="K16" s="386"/>
      <c r="L16" s="244"/>
    </row>
    <row r="17" spans="1:13" ht="20.100000000000001" customHeight="1" x14ac:dyDescent="0.3">
      <c r="A17" s="381" t="s">
        <v>23</v>
      </c>
      <c r="B17" s="382"/>
      <c r="C17" s="382"/>
      <c r="D17" s="383"/>
      <c r="E17" s="384"/>
      <c r="F17" s="385"/>
      <c r="G17" s="385"/>
      <c r="H17" s="385"/>
      <c r="I17" s="385"/>
      <c r="J17" s="385"/>
      <c r="K17" s="386"/>
      <c r="L17" s="244"/>
    </row>
    <row r="18" spans="1:13" ht="20.100000000000001" customHeight="1" x14ac:dyDescent="0.3">
      <c r="A18" s="378" t="s">
        <v>24</v>
      </c>
      <c r="B18" s="379"/>
      <c r="C18" s="379"/>
      <c r="D18" s="380"/>
      <c r="E18" s="384"/>
      <c r="F18" s="385"/>
      <c r="G18" s="385"/>
      <c r="H18" s="385"/>
      <c r="I18" s="385"/>
      <c r="J18" s="385"/>
      <c r="K18" s="386"/>
      <c r="L18" s="244"/>
    </row>
    <row r="19" spans="1:13" ht="20.100000000000001" customHeight="1" x14ac:dyDescent="0.3">
      <c r="A19" s="378" t="s">
        <v>168</v>
      </c>
      <c r="B19" s="379"/>
      <c r="C19" s="379"/>
      <c r="D19" s="380"/>
      <c r="E19" s="387"/>
      <c r="F19" s="387"/>
      <c r="G19" s="387"/>
      <c r="H19" s="387"/>
      <c r="I19" s="387"/>
      <c r="J19" s="387"/>
      <c r="K19" s="388"/>
      <c r="L19" s="244"/>
    </row>
    <row r="20" spans="1:13" ht="20.100000000000001" customHeight="1" x14ac:dyDescent="0.3">
      <c r="A20" s="389" t="s">
        <v>25</v>
      </c>
      <c r="B20" s="390"/>
      <c r="C20" s="390"/>
      <c r="D20" s="391"/>
      <c r="E20" s="384"/>
      <c r="F20" s="385"/>
      <c r="G20" s="385"/>
      <c r="H20" s="385"/>
      <c r="I20" s="385"/>
      <c r="J20" s="385"/>
      <c r="K20" s="386"/>
      <c r="L20" s="244"/>
    </row>
    <row r="21" spans="1:13" ht="20.100000000000001" customHeight="1" x14ac:dyDescent="0.3">
      <c r="A21" s="378" t="s">
        <v>188</v>
      </c>
      <c r="B21" s="379"/>
      <c r="C21" s="379"/>
      <c r="D21" s="380"/>
      <c r="E21" s="378"/>
      <c r="F21" s="379"/>
      <c r="G21" s="379"/>
      <c r="H21" s="379"/>
      <c r="I21" s="379"/>
      <c r="J21" s="379"/>
      <c r="K21" s="380"/>
      <c r="L21" s="244"/>
    </row>
    <row r="22" spans="1:13" ht="20.100000000000001" customHeight="1" x14ac:dyDescent="0.3">
      <c r="K22" s="138"/>
      <c r="L22" s="138"/>
    </row>
    <row r="23" spans="1:13" ht="15.75" customHeight="1" x14ac:dyDescent="0.3">
      <c r="I23" s="113"/>
      <c r="J23" s="192"/>
      <c r="K23" s="113" t="s">
        <v>26</v>
      </c>
      <c r="L23" s="191">
        <f>SUM(L15:L21)</f>
        <v>0</v>
      </c>
    </row>
    <row r="24" spans="1:13" ht="18.75" customHeight="1" x14ac:dyDescent="0.3">
      <c r="K24" s="113" t="s">
        <v>27</v>
      </c>
      <c r="L24" s="192"/>
    </row>
    <row r="25" spans="1:13" ht="18.75" customHeight="1" thickBot="1" x14ac:dyDescent="0.35">
      <c r="F25" s="124"/>
      <c r="I25" s="113"/>
      <c r="J25" s="193"/>
    </row>
    <row r="26" spans="1:13" s="173" customFormat="1" ht="21.75" customHeight="1" thickBot="1" x14ac:dyDescent="0.4">
      <c r="H26" s="194"/>
      <c r="I26" s="121" t="s">
        <v>28</v>
      </c>
      <c r="J26" s="195"/>
      <c r="K26" s="196"/>
      <c r="L26" s="197">
        <f>ROUND(L23/7,3)</f>
        <v>0</v>
      </c>
      <c r="M26" s="198"/>
    </row>
    <row r="27" spans="1:13" ht="18" customHeight="1" x14ac:dyDescent="0.3">
      <c r="F27" s="116"/>
      <c r="H27" s="115"/>
      <c r="I27" s="115"/>
      <c r="J27" s="114"/>
      <c r="K27" s="113"/>
      <c r="L27" s="199"/>
    </row>
    <row r="28" spans="1:13" ht="18" customHeight="1" x14ac:dyDescent="0.3">
      <c r="F28" s="116"/>
      <c r="H28" s="115"/>
      <c r="I28" s="115"/>
      <c r="J28" s="114"/>
      <c r="K28" s="113"/>
      <c r="L28" s="199"/>
    </row>
    <row r="29" spans="1:13" ht="18" customHeight="1" x14ac:dyDescent="0.3">
      <c r="F29" s="116"/>
      <c r="H29" s="115"/>
      <c r="I29" s="115"/>
      <c r="J29" s="114"/>
      <c r="K29" s="113"/>
      <c r="L29" s="199"/>
    </row>
    <row r="30" spans="1:13" ht="18" customHeight="1" x14ac:dyDescent="0.3">
      <c r="F30" s="116"/>
      <c r="H30" s="115"/>
      <c r="I30" s="115"/>
      <c r="J30" s="114"/>
      <c r="K30" s="113"/>
      <c r="L30" s="199"/>
    </row>
    <row r="31" spans="1:13" ht="18" customHeight="1" x14ac:dyDescent="0.3">
      <c r="F31" s="116"/>
      <c r="H31" s="115"/>
      <c r="I31" s="115"/>
      <c r="J31" s="114"/>
      <c r="K31" s="113"/>
      <c r="L31" s="199"/>
    </row>
    <row r="32" spans="1:13" ht="18" customHeight="1" x14ac:dyDescent="0.3">
      <c r="A32" s="158" t="s">
        <v>17</v>
      </c>
      <c r="B32" s="187"/>
      <c r="C32" s="187"/>
      <c r="D32" s="187"/>
      <c r="E32" s="187"/>
      <c r="F32" s="116"/>
      <c r="H32" s="158" t="s">
        <v>29</v>
      </c>
      <c r="I32" s="158"/>
      <c r="J32" s="158"/>
      <c r="K32" s="158"/>
      <c r="L32" s="158"/>
    </row>
    <row r="33" spans="6:12" ht="18" customHeight="1" x14ac:dyDescent="0.3">
      <c r="F33" s="116"/>
      <c r="H33" s="115"/>
      <c r="I33" s="115"/>
      <c r="J33" s="114"/>
      <c r="K33" s="113"/>
      <c r="L33" s="199"/>
    </row>
  </sheetData>
  <mergeCells count="19">
    <mergeCell ref="C5:F5"/>
    <mergeCell ref="C6:F6"/>
    <mergeCell ref="C8:F8"/>
    <mergeCell ref="C9:F9"/>
    <mergeCell ref="C10:F10"/>
    <mergeCell ref="E21:K21"/>
    <mergeCell ref="A18:D18"/>
    <mergeCell ref="A17:D17"/>
    <mergeCell ref="A16:D16"/>
    <mergeCell ref="A15:D15"/>
    <mergeCell ref="E15:K15"/>
    <mergeCell ref="E16:K16"/>
    <mergeCell ref="E17:K17"/>
    <mergeCell ref="E18:K18"/>
    <mergeCell ref="E20:K20"/>
    <mergeCell ref="E19:K19"/>
    <mergeCell ref="A21:D21"/>
    <mergeCell ref="A20:D20"/>
    <mergeCell ref="A19:D19"/>
  </mergeCells>
  <dataValidations count="1">
    <dataValidation type="decimal" allowBlank="1" showInputMessage="1" showErrorMessage="1" error="Du kan endast mata in siffror mellan 0 och 10. Var noga med punkt eller komma beroende på språk" sqref="L15:L21" xr:uid="{8720CD5A-D7F9-401B-93A9-DA40D5B20AB8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topLeftCell="A3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161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4" t="s">
        <v>126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7"/>
      <c r="B14" s="11"/>
      <c r="C14" s="98"/>
      <c r="D14" s="11"/>
      <c r="E14" s="99"/>
      <c r="F14" s="11" t="s">
        <v>15</v>
      </c>
      <c r="G14" s="33"/>
      <c r="H14" s="33"/>
      <c r="I14" s="33"/>
      <c r="J14" s="11"/>
      <c r="K14" s="34"/>
      <c r="L14" s="35" t="s">
        <v>20</v>
      </c>
    </row>
    <row r="15" spans="1:12" ht="20.100000000000001" customHeight="1" x14ac:dyDescent="0.3">
      <c r="A15" s="211" t="s">
        <v>21</v>
      </c>
      <c r="B15" s="87"/>
      <c r="C15" s="104"/>
      <c r="D15" s="104"/>
      <c r="E15" s="34"/>
      <c r="F15" s="33"/>
      <c r="G15" s="33"/>
      <c r="H15" s="33"/>
      <c r="I15" s="33"/>
      <c r="J15" s="11"/>
      <c r="K15" s="36"/>
      <c r="L15" s="245"/>
    </row>
    <row r="16" spans="1:12" ht="20.100000000000001" customHeight="1" x14ac:dyDescent="0.3">
      <c r="A16" s="211" t="s">
        <v>22</v>
      </c>
      <c r="B16" s="87"/>
      <c r="C16" s="104"/>
      <c r="D16" s="104"/>
      <c r="E16" s="34"/>
      <c r="F16" s="33"/>
      <c r="G16" s="33"/>
      <c r="H16" s="33"/>
      <c r="I16" s="33"/>
      <c r="J16" s="11"/>
      <c r="K16" s="26"/>
      <c r="L16" s="245"/>
    </row>
    <row r="17" spans="1:12" ht="20.100000000000001" customHeight="1" x14ac:dyDescent="0.3">
      <c r="A17" s="209" t="s">
        <v>23</v>
      </c>
      <c r="B17" s="210"/>
      <c r="C17" s="104"/>
      <c r="D17" s="104"/>
      <c r="E17" s="34"/>
      <c r="F17" s="33"/>
      <c r="G17" s="33"/>
      <c r="H17" s="33"/>
      <c r="I17" s="33"/>
      <c r="J17" s="11"/>
      <c r="K17" s="26"/>
      <c r="L17" s="245"/>
    </row>
    <row r="18" spans="1:12" ht="20.100000000000001" customHeight="1" x14ac:dyDescent="0.3">
      <c r="A18" s="211" t="s">
        <v>30</v>
      </c>
      <c r="B18" s="87"/>
      <c r="C18" s="104"/>
      <c r="D18" s="104"/>
      <c r="E18" s="34"/>
      <c r="F18" s="33"/>
      <c r="G18" s="33"/>
      <c r="H18" s="33"/>
      <c r="I18" s="33"/>
      <c r="J18" s="11"/>
      <c r="K18" s="26"/>
      <c r="L18" s="245"/>
    </row>
    <row r="19" spans="1:12" ht="20.100000000000001" customHeight="1" x14ac:dyDescent="0.3">
      <c r="A19" s="211" t="s">
        <v>31</v>
      </c>
      <c r="B19" s="87"/>
      <c r="C19" s="104"/>
      <c r="D19" s="104"/>
      <c r="E19" s="34"/>
      <c r="F19" s="33"/>
      <c r="G19" s="33"/>
      <c r="H19" s="33"/>
      <c r="I19" s="33"/>
      <c r="J19" s="11"/>
      <c r="K19" s="26"/>
      <c r="L19" s="245"/>
    </row>
    <row r="20" spans="1:12" ht="20.100000000000001" customHeight="1" x14ac:dyDescent="0.3">
      <c r="A20" s="211" t="s">
        <v>32</v>
      </c>
      <c r="B20" s="87"/>
      <c r="C20" s="104"/>
      <c r="D20" s="104"/>
      <c r="E20" s="34"/>
      <c r="F20" s="33"/>
      <c r="G20" s="33"/>
      <c r="H20" s="33"/>
      <c r="I20" s="33"/>
      <c r="J20" s="11"/>
      <c r="K20" s="26"/>
      <c r="L20" s="245"/>
    </row>
    <row r="21" spans="1:12" ht="20.100000000000001" customHeight="1" x14ac:dyDescent="0.3">
      <c r="A21" s="211" t="s">
        <v>24</v>
      </c>
      <c r="B21" s="87"/>
      <c r="C21" s="104"/>
      <c r="D21" s="104"/>
      <c r="E21" s="34"/>
      <c r="F21" s="33"/>
      <c r="G21" s="33"/>
      <c r="H21" s="33"/>
      <c r="I21" s="33"/>
      <c r="J21" s="11"/>
      <c r="K21" s="26"/>
      <c r="L21" s="245"/>
    </row>
    <row r="22" spans="1:12" ht="20.100000000000001" customHeight="1" x14ac:dyDescent="0.3">
      <c r="A22" s="393" t="s">
        <v>177</v>
      </c>
      <c r="B22" s="394"/>
      <c r="C22" s="394"/>
      <c r="D22" s="394"/>
      <c r="E22" s="395"/>
      <c r="F22" s="33"/>
      <c r="G22" s="33"/>
      <c r="H22" s="33"/>
      <c r="I22" s="33"/>
      <c r="J22" s="11"/>
      <c r="K22" s="26"/>
      <c r="L22" s="24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dataValidations count="1">
    <dataValidation type="decimal" allowBlank="1" showInputMessage="1" showErrorMessage="1" error="Du kan endast mata in siffror mellan 0 och 10. Var noga med punkt eller komma beroende på språk" sqref="L15:L22" xr:uid="{C1B275BF-4E20-428B-8A37-03A2CB6C903B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174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4" t="s">
        <v>126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7"/>
      <c r="B14" s="11"/>
      <c r="C14" s="98"/>
      <c r="D14" s="34"/>
      <c r="E14" s="104" t="s">
        <v>15</v>
      </c>
      <c r="F14" s="33"/>
      <c r="G14" s="33"/>
      <c r="H14" s="11"/>
      <c r="I14" s="33"/>
      <c r="J14" s="11"/>
      <c r="K14" s="34"/>
      <c r="L14" s="35" t="s">
        <v>20</v>
      </c>
    </row>
    <row r="15" spans="1:12" ht="19.5" customHeight="1" x14ac:dyDescent="0.3">
      <c r="A15" s="211" t="s">
        <v>21</v>
      </c>
      <c r="B15" s="87"/>
      <c r="C15" s="104"/>
      <c r="D15" s="99"/>
      <c r="E15" s="33"/>
      <c r="F15" s="33"/>
      <c r="G15" s="33"/>
      <c r="H15" s="11"/>
      <c r="I15" s="33"/>
      <c r="J15" s="11"/>
      <c r="K15" s="36"/>
      <c r="L15" s="245"/>
    </row>
    <row r="16" spans="1:12" ht="19.5" customHeight="1" x14ac:dyDescent="0.3">
      <c r="A16" s="209" t="s">
        <v>23</v>
      </c>
      <c r="B16" s="210"/>
      <c r="C16" s="104"/>
      <c r="D16" s="99"/>
      <c r="E16" s="33"/>
      <c r="F16" s="33"/>
      <c r="G16" s="33"/>
      <c r="H16" s="11"/>
      <c r="I16" s="33"/>
      <c r="J16" s="11"/>
      <c r="K16" s="26"/>
      <c r="L16" s="245"/>
    </row>
    <row r="17" spans="1:12" ht="19.5" customHeight="1" x14ac:dyDescent="0.3">
      <c r="A17" s="211" t="s">
        <v>30</v>
      </c>
      <c r="B17" s="87"/>
      <c r="C17" s="104"/>
      <c r="D17" s="99"/>
      <c r="E17" s="33"/>
      <c r="F17" s="33"/>
      <c r="G17" s="33"/>
      <c r="H17" s="11"/>
      <c r="I17" s="33"/>
      <c r="J17" s="11"/>
      <c r="K17" s="26"/>
      <c r="L17" s="245"/>
    </row>
    <row r="18" spans="1:12" ht="19.5" customHeight="1" x14ac:dyDescent="0.3">
      <c r="A18" s="211" t="s">
        <v>31</v>
      </c>
      <c r="B18" s="87"/>
      <c r="C18" s="104"/>
      <c r="D18" s="99"/>
      <c r="E18" s="33"/>
      <c r="F18" s="33"/>
      <c r="G18" s="33"/>
      <c r="H18" s="11"/>
      <c r="I18" s="33"/>
      <c r="J18" s="11"/>
      <c r="K18" s="26"/>
      <c r="L18" s="245"/>
    </row>
    <row r="19" spans="1:12" ht="19.5" customHeight="1" x14ac:dyDescent="0.3">
      <c r="A19" s="211" t="s">
        <v>32</v>
      </c>
      <c r="B19" s="87"/>
      <c r="C19" s="104"/>
      <c r="D19" s="99"/>
      <c r="E19" s="33"/>
      <c r="F19" s="33"/>
      <c r="G19" s="33"/>
      <c r="H19" s="11"/>
      <c r="I19" s="33"/>
      <c r="J19" s="11"/>
      <c r="K19" s="26"/>
      <c r="L19" s="245"/>
    </row>
    <row r="20" spans="1:12" ht="19.5" customHeight="1" x14ac:dyDescent="0.3">
      <c r="A20" s="211" t="s">
        <v>24</v>
      </c>
      <c r="B20" s="87"/>
      <c r="C20" s="104"/>
      <c r="D20" s="99"/>
      <c r="E20" s="33"/>
      <c r="F20" s="33"/>
      <c r="G20" s="33"/>
      <c r="H20" s="11"/>
      <c r="I20" s="33"/>
      <c r="J20" s="11"/>
      <c r="K20" s="26"/>
      <c r="L20" s="245"/>
    </row>
    <row r="21" spans="1:12" ht="19.5" customHeight="1" x14ac:dyDescent="0.3">
      <c r="A21" s="211" t="s">
        <v>35</v>
      </c>
      <c r="B21" s="87"/>
      <c r="C21" s="104"/>
      <c r="D21" s="99"/>
      <c r="E21" s="33"/>
      <c r="F21" s="33"/>
      <c r="G21" s="33"/>
      <c r="H21" s="11"/>
      <c r="I21" s="33"/>
      <c r="J21" s="11"/>
      <c r="K21" s="26"/>
      <c r="L21" s="245"/>
    </row>
    <row r="22" spans="1:12" ht="19.5" customHeight="1" x14ac:dyDescent="0.3">
      <c r="A22" s="398" t="s">
        <v>162</v>
      </c>
      <c r="B22" s="399"/>
      <c r="C22" s="399"/>
      <c r="D22" s="400"/>
      <c r="E22" s="33"/>
      <c r="F22" s="33"/>
      <c r="G22" s="33"/>
      <c r="H22" s="11"/>
      <c r="I22" s="33"/>
      <c r="J22" s="11"/>
      <c r="K22" s="26"/>
      <c r="L22" s="245"/>
    </row>
    <row r="23" spans="1:12" ht="20.100000000000001" customHeight="1" x14ac:dyDescent="0.3">
      <c r="A23" s="287" t="s">
        <v>196</v>
      </c>
      <c r="K23" s="37"/>
      <c r="L23" s="37"/>
    </row>
    <row r="24" spans="1:12" ht="15.75" customHeight="1" x14ac:dyDescent="0.3">
      <c r="A24" s="287" t="s">
        <v>197</v>
      </c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D22"/>
    <mergeCell ref="C5:F5"/>
    <mergeCell ref="C8:F8"/>
    <mergeCell ref="C6:F6"/>
    <mergeCell ref="C9:F9"/>
    <mergeCell ref="C10:F10"/>
  </mergeCells>
  <dataValidations count="1">
    <dataValidation type="decimal" allowBlank="1" showInputMessage="1" showErrorMessage="1" error="Du kan endast mata in siffror mellan 0 och 10. Var noga med punkt eller komma beroende på språk" sqref="L15:L22" xr:uid="{698590BB-8FFC-45D4-84E2-22CE91EBBCBD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&amp;R2024-02-04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3" zoomScaleNormal="100" workbookViewId="0">
      <selection activeCell="E15" sqref="E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1.19921875" style="111" customWidth="1"/>
    <col min="5" max="6" width="7.265625" style="111" customWidth="1"/>
    <col min="7" max="7" width="9.265625" style="111" customWidth="1"/>
    <col min="8" max="8" width="7" style="111" customWidth="1"/>
    <col min="9" max="9" width="7.265625" style="111" customWidth="1"/>
    <col min="10" max="10" width="6.265625" style="111" customWidth="1"/>
    <col min="11" max="11" width="10.265625" style="111" customWidth="1"/>
    <col min="12" max="12" width="10.73046875" style="111" customWidth="1"/>
    <col min="13" max="16384" width="9.1328125" style="111"/>
  </cols>
  <sheetData>
    <row r="1" spans="1:12" ht="6" customHeight="1" thickBot="1" x14ac:dyDescent="0.35"/>
    <row r="2" spans="1:12" ht="22.5" customHeight="1" thickBot="1" x14ac:dyDescent="0.4">
      <c r="A2" s="407" t="s">
        <v>175</v>
      </c>
      <c r="B2" s="407"/>
      <c r="C2" s="407"/>
      <c r="D2" s="407"/>
      <c r="E2" s="407"/>
      <c r="F2" s="407"/>
      <c r="H2" s="153"/>
      <c r="I2" s="154" t="s">
        <v>60</v>
      </c>
      <c r="J2" s="155"/>
      <c r="K2" s="156"/>
      <c r="L2" s="156"/>
    </row>
    <row r="3" spans="1:12" ht="24" customHeight="1" thickBot="1" x14ac:dyDescent="0.35">
      <c r="A3" s="157" t="s">
        <v>36</v>
      </c>
      <c r="H3" s="153"/>
      <c r="I3" s="154" t="s">
        <v>59</v>
      </c>
      <c r="J3" s="155"/>
      <c r="K3" s="156"/>
      <c r="L3" s="156"/>
    </row>
    <row r="4" spans="1:12" ht="24" customHeight="1" thickBot="1" x14ac:dyDescent="0.35">
      <c r="A4" s="158" t="s">
        <v>4</v>
      </c>
      <c r="B4" s="158"/>
      <c r="C4" s="241"/>
      <c r="D4" s="159"/>
      <c r="E4" s="159"/>
      <c r="F4" s="159"/>
      <c r="H4" s="153"/>
      <c r="I4" s="154" t="s">
        <v>10</v>
      </c>
      <c r="J4" s="155"/>
      <c r="K4" s="156"/>
      <c r="L4" s="156"/>
    </row>
    <row r="5" spans="1:12" ht="24" customHeight="1" thickBot="1" x14ac:dyDescent="0.35">
      <c r="A5" s="134" t="s">
        <v>5</v>
      </c>
      <c r="B5" s="134"/>
      <c r="C5" s="392"/>
      <c r="D5" s="392"/>
      <c r="E5" s="392"/>
      <c r="F5" s="392"/>
      <c r="H5" s="153"/>
      <c r="I5" s="154" t="s">
        <v>11</v>
      </c>
      <c r="J5" s="160"/>
      <c r="K5" s="156"/>
      <c r="L5" s="156"/>
    </row>
    <row r="6" spans="1:12" ht="19.5" customHeight="1" thickBot="1" x14ac:dyDescent="0.35">
      <c r="A6" s="134" t="s">
        <v>8</v>
      </c>
      <c r="B6" s="134"/>
      <c r="C6" s="392"/>
      <c r="D6" s="392"/>
      <c r="E6" s="392"/>
      <c r="F6" s="392"/>
      <c r="K6" s="30"/>
    </row>
    <row r="7" spans="1:12" ht="17.100000000000001" customHeight="1" thickBot="1" x14ac:dyDescent="0.35">
      <c r="A7" s="134" t="s">
        <v>19</v>
      </c>
      <c r="B7" s="134"/>
      <c r="C7" s="243"/>
      <c r="D7" s="243"/>
      <c r="E7" s="243"/>
      <c r="F7" s="243"/>
      <c r="J7" s="161" t="s">
        <v>9</v>
      </c>
      <c r="K7" s="31"/>
      <c r="L7" s="162"/>
    </row>
    <row r="8" spans="1:12" ht="17.100000000000001" customHeight="1" x14ac:dyDescent="0.3">
      <c r="A8" s="158" t="s">
        <v>0</v>
      </c>
      <c r="B8" s="158"/>
      <c r="C8" s="408"/>
      <c r="D8" s="408"/>
      <c r="E8" s="408"/>
      <c r="F8" s="408"/>
    </row>
    <row r="9" spans="1:12" ht="17.100000000000001" customHeight="1" x14ac:dyDescent="0.3">
      <c r="A9" s="134" t="s">
        <v>6</v>
      </c>
      <c r="B9" s="134"/>
      <c r="C9" s="392"/>
      <c r="D9" s="392"/>
      <c r="E9" s="392"/>
      <c r="F9" s="392"/>
    </row>
    <row r="10" spans="1:12" ht="17.100000000000001" customHeight="1" x14ac:dyDescent="0.3">
      <c r="A10" s="134" t="s">
        <v>7</v>
      </c>
      <c r="B10" s="134"/>
      <c r="C10" s="392"/>
      <c r="D10" s="392"/>
      <c r="E10" s="392"/>
      <c r="F10" s="392"/>
    </row>
    <row r="11" spans="1:12" ht="33.75" customHeight="1" x14ac:dyDescent="0.3"/>
    <row r="12" spans="1:12" ht="17.100000000000001" customHeight="1" x14ac:dyDescent="0.3">
      <c r="A12" s="163" t="s">
        <v>37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295">
        <f>LEN(A$13)-LEN(SUBSTITUTE(A$13,"R","")) + LEN(A$13)-LEN(SUBSTITUTE(A$13,"D",""))+LEN(A$13)-LEN(SUBSTITUTE(A$13,"S",""))+ LEN(A$13)-LEN(SUBSTITUTE(A$13,"M",""))+LEN(A$13)-LEN(SUBSTITUTE(A$13,"E",""))+LEN(A$13)-LEN(SUBSTITUTE(A$13,"L",""))</f>
        <v>0</v>
      </c>
    </row>
    <row r="13" spans="1:12" ht="18" customHeight="1" x14ac:dyDescent="0.3">
      <c r="A13" s="401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3"/>
    </row>
    <row r="14" spans="1:12" ht="39" customHeight="1" x14ac:dyDescent="0.3">
      <c r="A14" s="404"/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6"/>
    </row>
    <row r="15" spans="1:12" ht="18" customHeight="1" x14ac:dyDescent="0.3">
      <c r="A15" s="166" t="s">
        <v>13</v>
      </c>
      <c r="B15" s="167"/>
      <c r="C15" s="166"/>
      <c r="D15" s="134"/>
      <c r="E15" s="249"/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68"/>
      <c r="L15" s="169"/>
    </row>
    <row r="16" spans="1:12" ht="19.5" customHeight="1" thickBot="1" x14ac:dyDescent="0.4">
      <c r="A16" s="152" t="s">
        <v>38</v>
      </c>
    </row>
    <row r="17" spans="1:12" ht="15" customHeight="1" thickBot="1" x14ac:dyDescent="0.35">
      <c r="H17" s="170"/>
      <c r="I17" s="141"/>
      <c r="K17" s="171" t="s">
        <v>39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2"/>
      <c r="J23" s="173"/>
      <c r="K23" s="91"/>
      <c r="L23" s="174"/>
    </row>
    <row r="24" spans="1:12" ht="23.25" customHeight="1" x14ac:dyDescent="0.3">
      <c r="A24" s="157" t="s">
        <v>40</v>
      </c>
    </row>
    <row r="25" spans="1:12" s="5" customFormat="1" ht="13.5" customHeight="1" x14ac:dyDescent="0.3">
      <c r="B25" s="83" t="s">
        <v>49</v>
      </c>
      <c r="H25" s="30"/>
      <c r="I25" s="52"/>
      <c r="J25" s="84"/>
      <c r="K25" s="85"/>
    </row>
    <row r="26" spans="1:12" ht="15" customHeight="1" x14ac:dyDescent="0.3">
      <c r="B26" s="175" t="s">
        <v>41</v>
      </c>
      <c r="C26" s="176"/>
      <c r="D26" s="177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75" t="s">
        <v>42</v>
      </c>
      <c r="G26" s="177"/>
      <c r="H26" s="247">
        <f>LEN(A$13)-LEN(SUBSTITUTE(A$13,"R","")) + LEN(A$13)-LEN(SUBSTITUTE(A$13,"D",""))+LEN(A$13)-LEN(SUBSTITUTE(A$13,"S",""))+ LEN(A$13)-LEN(SUBSTITUTE(A$13,"M",""))+LEN(A$13)-LEN(SUBSTITUTE(A$13,"E",""))+LEN(A$13)-LEN(SUBSTITUTE(A$13,"L",""))</f>
        <v>0</v>
      </c>
      <c r="I26" s="92" t="str">
        <f>IFERROR(ROUND(E26/H26,3),"")</f>
        <v/>
      </c>
      <c r="J26" s="93"/>
      <c r="K26" s="263" t="str">
        <f>IFERROR((10-I26),"")</f>
        <v/>
      </c>
    </row>
    <row r="27" spans="1:12" ht="8.25" customHeight="1" x14ac:dyDescent="0.3">
      <c r="H27" s="30"/>
      <c r="I27" s="178"/>
      <c r="J27" s="84"/>
      <c r="K27" s="85"/>
    </row>
    <row r="28" spans="1:12" ht="12" customHeight="1" x14ac:dyDescent="0.3">
      <c r="I28" s="178"/>
      <c r="J28" s="84"/>
    </row>
    <row r="29" spans="1:12" ht="15" customHeight="1" x14ac:dyDescent="0.3">
      <c r="D29" s="179" t="s">
        <v>13</v>
      </c>
      <c r="E29" s="134"/>
      <c r="F29" s="180"/>
      <c r="G29" s="176"/>
      <c r="H29" s="176"/>
      <c r="I29" s="181"/>
      <c r="J29" s="95"/>
      <c r="K29" s="286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2" t="s">
        <v>43</v>
      </c>
      <c r="H31" s="155"/>
      <c r="I31" s="155"/>
      <c r="J31" s="183"/>
      <c r="K31" s="96" t="str">
        <f>IFERROR(K26-K29,"")</f>
        <v/>
      </c>
      <c r="L31" s="174">
        <v>1</v>
      </c>
    </row>
    <row r="32" spans="1:12" ht="11.25" customHeight="1" thickBot="1" x14ac:dyDescent="0.35"/>
    <row r="33" spans="1:12" ht="20.25" customHeight="1" thickBot="1" x14ac:dyDescent="0.35">
      <c r="I33" s="161" t="s">
        <v>44</v>
      </c>
      <c r="J33" s="184"/>
      <c r="K33" s="184"/>
      <c r="L33" s="185" t="str">
        <f>IFERROR(K31,"")</f>
        <v/>
      </c>
    </row>
    <row r="35" spans="1:12" ht="55.5" customHeight="1" x14ac:dyDescent="0.3">
      <c r="E35" s="186"/>
      <c r="F35" s="186"/>
      <c r="G35" s="186"/>
    </row>
    <row r="37" spans="1:12" x14ac:dyDescent="0.3">
      <c r="A37" s="158" t="s">
        <v>17</v>
      </c>
      <c r="B37" s="187"/>
      <c r="C37" s="187"/>
      <c r="D37" s="187"/>
      <c r="E37" s="187"/>
      <c r="H37" s="158" t="s">
        <v>29</v>
      </c>
      <c r="I37" s="158"/>
      <c r="J37" s="158"/>
      <c r="K37" s="158"/>
      <c r="L37" s="158"/>
    </row>
  </sheetData>
  <mergeCells count="7">
    <mergeCell ref="A13:L14"/>
    <mergeCell ref="C10:F10"/>
    <mergeCell ref="A2:F2"/>
    <mergeCell ref="C5:F5"/>
    <mergeCell ref="C6:F6"/>
    <mergeCell ref="C8:F8"/>
    <mergeCell ref="C9:F9"/>
  </mergeCells>
  <phoneticPr fontId="22" type="noConversion"/>
  <dataValidations count="1">
    <dataValidation type="decimal" operator="greaterThan" allowBlank="1" showInputMessage="1" showErrorMessage="1" error="Du kan endast mata in siffror. Var noga med punkt eller komma beroende på språk" sqref="E15:J15 E26 H26" xr:uid="{7E6B3053-518B-4E89-A0A3-6B2F41762E4D}">
      <formula1>-1</formula1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E15" sqref="E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7.0664062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409" t="s">
        <v>173</v>
      </c>
      <c r="B2" s="409"/>
      <c r="C2" s="409"/>
      <c r="D2" s="409"/>
      <c r="E2" s="409"/>
      <c r="F2" s="409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36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51.75" customHeight="1" x14ac:dyDescent="0.3"/>
    <row r="12" spans="1:12" ht="17.100000000000001" customHeight="1" x14ac:dyDescent="0.3">
      <c r="A12" s="64" t="s">
        <v>37</v>
      </c>
      <c r="B12" s="65"/>
      <c r="C12" s="65"/>
      <c r="D12" s="65"/>
      <c r="E12" s="65"/>
      <c r="F12" s="65"/>
      <c r="G12" s="65"/>
      <c r="H12" s="65"/>
      <c r="I12" s="65"/>
      <c r="J12" s="65"/>
      <c r="K12" s="6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296">
        <f>E22</f>
        <v>0</v>
      </c>
    </row>
    <row r="13" spans="1:12" ht="18" customHeight="1" x14ac:dyDescent="0.3">
      <c r="A13" s="410"/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</row>
    <row r="14" spans="1:12" ht="39" customHeight="1" x14ac:dyDescent="0.3">
      <c r="A14" s="413"/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5"/>
    </row>
    <row r="15" spans="1:12" s="1" customFormat="1" ht="18" customHeight="1" x14ac:dyDescent="0.3">
      <c r="A15" s="32" t="s">
        <v>13</v>
      </c>
      <c r="B15" s="34"/>
      <c r="C15" s="32"/>
      <c r="D15" s="11"/>
      <c r="E15" s="249"/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05"/>
      <c r="L15" s="106"/>
    </row>
    <row r="16" spans="1:12" ht="19.5" customHeight="1" x14ac:dyDescent="0.35">
      <c r="A16" s="50" t="s">
        <v>38</v>
      </c>
    </row>
    <row r="17" spans="1:12" ht="15" customHeight="1" x14ac:dyDescent="0.3">
      <c r="G17" s="68"/>
      <c r="H17" s="69" t="s">
        <v>45</v>
      </c>
      <c r="I17" s="70"/>
      <c r="K17" s="71" t="s">
        <v>20</v>
      </c>
    </row>
    <row r="18" spans="1:12" ht="15" customHeight="1" x14ac:dyDescent="0.3">
      <c r="B18" s="72" t="s">
        <v>46</v>
      </c>
      <c r="C18" s="54"/>
      <c r="D18" s="55"/>
      <c r="E18" s="248">
        <f>LEN(A$13)-LEN(SUBSTITUTE(A$13,"R",""))</f>
        <v>0</v>
      </c>
      <c r="F18" s="73">
        <v>1.3</v>
      </c>
      <c r="G18" s="74"/>
      <c r="H18" s="71">
        <f>IF(E18&gt;9,10,E18)</f>
        <v>0</v>
      </c>
      <c r="I18" s="67">
        <f>LEN(A$13)-LEN(SUBSTITUTE(A$13,"R",""))</f>
        <v>0</v>
      </c>
      <c r="K18" s="75">
        <f>F18*H18</f>
        <v>0</v>
      </c>
    </row>
    <row r="19" spans="1:12" ht="15" customHeight="1" x14ac:dyDescent="0.3">
      <c r="B19" s="72" t="s">
        <v>105</v>
      </c>
      <c r="C19" s="54"/>
      <c r="D19" s="55"/>
      <c r="E19" s="248">
        <f>LEN(A$13)-LEN(SUBSTITUTE(A$13,"D",""))+LEN(A$13)-LEN(SUBSTITUTE(A$13,"S",""))</f>
        <v>0</v>
      </c>
      <c r="F19" s="73">
        <v>0.9</v>
      </c>
      <c r="G19" s="74"/>
      <c r="H19" s="71">
        <f>IF(SUM(E18:E19)&gt;9,10-H18,E19)</f>
        <v>0</v>
      </c>
      <c r="I19" s="67">
        <f>LEN(A$13)-LEN(SUBSTITUTE(A$13,"D",""))+LEN(A$13)-LEN(SUBSTITUTE(A$13,"S",""))</f>
        <v>0</v>
      </c>
      <c r="K19" s="75">
        <f>F19*H19</f>
        <v>0</v>
      </c>
    </row>
    <row r="20" spans="1:12" ht="15" customHeight="1" x14ac:dyDescent="0.3">
      <c r="B20" s="72" t="s">
        <v>143</v>
      </c>
      <c r="C20" s="54"/>
      <c r="D20" s="55"/>
      <c r="E20" s="248">
        <f>LEN(A$13)-LEN(SUBSTITUTE(A$13,"M",""))</f>
        <v>0</v>
      </c>
      <c r="F20" s="73">
        <v>0.4</v>
      </c>
      <c r="G20" s="74"/>
      <c r="H20" s="71">
        <f>IF(SUM(E18:E20)&gt;9,IF(10-SUM(H18:H19)&gt;0,10-SUM(H18:H19),0),E20)</f>
        <v>0</v>
      </c>
      <c r="I20" s="67">
        <f>LEN(A$13)-LEN(SUBSTITUTE(A$13,"M",""))</f>
        <v>0</v>
      </c>
      <c r="K20" s="75">
        <f>F20*H20</f>
        <v>0</v>
      </c>
    </row>
    <row r="21" spans="1:12" ht="15" customHeight="1" x14ac:dyDescent="0.3">
      <c r="B21" s="72" t="s">
        <v>106</v>
      </c>
      <c r="C21" s="54"/>
      <c r="D21" s="55"/>
      <c r="E21" s="248">
        <f>LEN(A$13)-LEN(SUBSTITUTE(A$13,"E",""))+LEN(A$13)-LEN(SUBSTITUTE(A$13,"L",""))</f>
        <v>0</v>
      </c>
      <c r="F21" s="107" t="s">
        <v>61</v>
      </c>
      <c r="G21" s="74"/>
      <c r="H21" s="71"/>
      <c r="I21" s="67">
        <f>LEN(A$13)-LEN(SUBSTITUTE(A$13,"E",""))+LEN(A$13)-LEN(SUBSTITUTE(A$13,"L",""))</f>
        <v>0</v>
      </c>
      <c r="K21" s="75">
        <f>F21*H21</f>
        <v>0</v>
      </c>
    </row>
    <row r="22" spans="1:12" ht="12.75" thickBot="1" x14ac:dyDescent="0.35">
      <c r="B22" s="76" t="s">
        <v>47</v>
      </c>
      <c r="C22" s="77"/>
      <c r="D22" s="77"/>
      <c r="E22" s="78">
        <f>SUM(E18:E21)</f>
        <v>0</v>
      </c>
    </row>
    <row r="23" spans="1:12" ht="21" customHeight="1" thickBot="1" x14ac:dyDescent="0.4">
      <c r="G23" s="79" t="s">
        <v>48</v>
      </c>
      <c r="H23" s="24"/>
      <c r="I23" s="24"/>
      <c r="J23" s="80"/>
      <c r="K23" s="81">
        <f>IF(SUM(K18:K21)&gt;10,10,SUM(K18:K21))</f>
        <v>0</v>
      </c>
      <c r="L23" s="82">
        <v>0.3</v>
      </c>
    </row>
    <row r="24" spans="1:12" ht="23.25" customHeight="1" x14ac:dyDescent="0.3">
      <c r="A24" s="6" t="s">
        <v>40</v>
      </c>
    </row>
    <row r="25" spans="1:12" ht="13.5" customHeight="1" x14ac:dyDescent="0.3">
      <c r="B25" s="83" t="s">
        <v>49</v>
      </c>
      <c r="H25" s="30"/>
      <c r="I25" s="52"/>
      <c r="J25" s="84"/>
      <c r="K25" s="85"/>
    </row>
    <row r="26" spans="1:12" s="1" customFormat="1" ht="15" customHeight="1" x14ac:dyDescent="0.3">
      <c r="B26" s="102" t="s">
        <v>41</v>
      </c>
      <c r="C26" s="25"/>
      <c r="D26" s="103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2" t="s">
        <v>42</v>
      </c>
      <c r="G26" s="103"/>
      <c r="H26" s="247">
        <f>E22</f>
        <v>0</v>
      </c>
      <c r="I26" s="92" t="str">
        <f>IFERROR(ROUND(E26/H26,3),"-")</f>
        <v>-</v>
      </c>
      <c r="J26" s="93"/>
      <c r="K26" s="94">
        <f>IFERROR((10-I26),0)</f>
        <v>0</v>
      </c>
    </row>
    <row r="27" spans="1:12" ht="8.25" customHeight="1" x14ac:dyDescent="0.3">
      <c r="H27" s="30"/>
      <c r="I27" s="52"/>
      <c r="J27" s="84"/>
      <c r="K27" s="85"/>
    </row>
    <row r="28" spans="1:12" ht="12" customHeight="1" x14ac:dyDescent="0.3">
      <c r="I28" s="52"/>
      <c r="J28" s="84"/>
    </row>
    <row r="29" spans="1:12" ht="15" customHeight="1" x14ac:dyDescent="0.3">
      <c r="E29" s="86" t="s">
        <v>13</v>
      </c>
      <c r="F29" s="11"/>
      <c r="G29" s="25"/>
      <c r="H29" s="25"/>
      <c r="I29" s="87"/>
      <c r="J29" s="88"/>
      <c r="K29" s="286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89" t="s">
        <v>43</v>
      </c>
      <c r="H31" s="24"/>
      <c r="I31" s="24"/>
      <c r="J31" s="90"/>
      <c r="K31" s="81">
        <f>K26-K29</f>
        <v>0</v>
      </c>
      <c r="L31" s="82">
        <v>0.7</v>
      </c>
    </row>
    <row r="32" spans="1:12" ht="11.25" customHeight="1" thickBot="1" x14ac:dyDescent="0.35"/>
    <row r="33" spans="1:12" ht="20.25" customHeight="1" thickBot="1" x14ac:dyDescent="0.35">
      <c r="I33" s="28" t="s">
        <v>44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dataValidations count="1">
    <dataValidation type="decimal" operator="greaterThan" allowBlank="1" showInputMessage="1" showErrorMessage="1" error="Du kan endast mata in siffror. Var noga med punkt eller komma beroende på språk" sqref="E15:J15" xr:uid="{FFCCD7C7-5955-4673-A6B1-C6949F115A08}">
      <formula1>-1</formula1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E15" sqref="E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.929687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166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36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51.75" customHeight="1" x14ac:dyDescent="0.3"/>
    <row r="12" spans="1:12" ht="17.100000000000001" customHeight="1" x14ac:dyDescent="0.3">
      <c r="A12" s="64" t="s">
        <v>37</v>
      </c>
      <c r="B12" s="65"/>
      <c r="C12" s="65"/>
      <c r="D12" s="65"/>
      <c r="E12" s="65"/>
      <c r="F12" s="65"/>
      <c r="G12" s="65"/>
      <c r="H12" s="65"/>
      <c r="I12" s="65"/>
      <c r="J12" s="65"/>
      <c r="K12" s="6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296">
        <f>E22</f>
        <v>0</v>
      </c>
    </row>
    <row r="13" spans="1:12" ht="18" customHeight="1" x14ac:dyDescent="0.3">
      <c r="A13" s="410"/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</row>
    <row r="14" spans="1:12" ht="39" customHeight="1" x14ac:dyDescent="0.3">
      <c r="A14" s="413"/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5"/>
    </row>
    <row r="15" spans="1:12" s="1" customFormat="1" ht="18" customHeight="1" x14ac:dyDescent="0.3">
      <c r="A15" s="32" t="s">
        <v>13</v>
      </c>
      <c r="B15" s="34"/>
      <c r="C15" s="32"/>
      <c r="D15" s="11"/>
      <c r="E15" s="249">
        <v>0</v>
      </c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05"/>
      <c r="L15" s="106"/>
    </row>
    <row r="16" spans="1:12" ht="19.5" customHeight="1" x14ac:dyDescent="0.35">
      <c r="A16" s="50" t="s">
        <v>38</v>
      </c>
    </row>
    <row r="17" spans="1:12" ht="15" customHeight="1" x14ac:dyDescent="0.3">
      <c r="G17" s="68"/>
      <c r="H17" s="69" t="s">
        <v>45</v>
      </c>
      <c r="I17" s="70"/>
      <c r="K17" s="71" t="s">
        <v>20</v>
      </c>
    </row>
    <row r="18" spans="1:12" ht="15" customHeight="1" x14ac:dyDescent="0.3">
      <c r="B18" s="72" t="s">
        <v>46</v>
      </c>
      <c r="C18" s="54"/>
      <c r="D18" s="55"/>
      <c r="E18" s="248">
        <f>LEN(A$13)-LEN(SUBSTITUTE(A$13,"R",""))</f>
        <v>0</v>
      </c>
      <c r="F18" s="73">
        <v>1.3</v>
      </c>
      <c r="G18" s="74"/>
      <c r="H18" s="71">
        <f>IF(E18&gt;9,10,E18)</f>
        <v>0</v>
      </c>
      <c r="I18" s="67">
        <f>LEN(A$13)-LEN(SUBSTITUTE(A$13,"R",""))</f>
        <v>0</v>
      </c>
      <c r="K18" s="75">
        <f>F18*H18</f>
        <v>0</v>
      </c>
    </row>
    <row r="19" spans="1:12" ht="15" customHeight="1" x14ac:dyDescent="0.3">
      <c r="B19" s="72" t="s">
        <v>105</v>
      </c>
      <c r="C19" s="54"/>
      <c r="D19" s="55"/>
      <c r="E19" s="248">
        <f>LEN(A$13)-LEN(SUBSTITUTE(A$13,"D",""))+LEN(A$13)-LEN(SUBSTITUTE(A$13,"S",""))</f>
        <v>0</v>
      </c>
      <c r="F19" s="73">
        <v>0.9</v>
      </c>
      <c r="G19" s="74"/>
      <c r="H19" s="71">
        <f>IF(SUM(E18:E19)&gt;9,10-H18,E19)</f>
        <v>0</v>
      </c>
      <c r="I19" s="67">
        <f>LEN(A$13)-LEN(SUBSTITUTE(A$13,"D",""))+LEN(A$13)-LEN(SUBSTITUTE(A$13,"S",""))</f>
        <v>0</v>
      </c>
      <c r="K19" s="75">
        <f>F19*H19</f>
        <v>0</v>
      </c>
    </row>
    <row r="20" spans="1:12" ht="15" customHeight="1" x14ac:dyDescent="0.3">
      <c r="B20" s="72" t="s">
        <v>143</v>
      </c>
      <c r="C20" s="54"/>
      <c r="D20" s="55"/>
      <c r="E20" s="248">
        <f>LEN(A$13)-LEN(SUBSTITUTE(A$13,"M",""))</f>
        <v>0</v>
      </c>
      <c r="F20" s="73">
        <v>0.4</v>
      </c>
      <c r="G20" s="74"/>
      <c r="H20" s="71">
        <f>IF(SUM(E18:E20)&gt;9,IF(10-SUM(H18:H19)&gt;0,10-SUM(H18:H19),0),E20)</f>
        <v>0</v>
      </c>
      <c r="I20" s="67">
        <f>LEN(A$13)-LEN(SUBSTITUTE(A$13,"M",""))</f>
        <v>0</v>
      </c>
      <c r="K20" s="75">
        <f>F20*H20</f>
        <v>0</v>
      </c>
    </row>
    <row r="21" spans="1:12" ht="15" customHeight="1" x14ac:dyDescent="0.3">
      <c r="B21" s="72" t="s">
        <v>106</v>
      </c>
      <c r="C21" s="54"/>
      <c r="D21" s="55"/>
      <c r="E21" s="248">
        <f>LEN(A$13)-LEN(SUBSTITUTE(A$13,"E",""))+LEN(A$13)-LEN(SUBSTITUTE(A$13,"L",""))</f>
        <v>0</v>
      </c>
      <c r="F21" s="107" t="s">
        <v>61</v>
      </c>
      <c r="G21" s="74"/>
      <c r="H21" s="71"/>
      <c r="I21" s="67">
        <f>LEN(A$13)-LEN(SUBSTITUTE(A$13,"E",""))+LEN(A$13)-LEN(SUBSTITUTE(A$13,"L",""))</f>
        <v>0</v>
      </c>
      <c r="K21" s="75">
        <f>F21*H21</f>
        <v>0</v>
      </c>
    </row>
    <row r="22" spans="1:12" ht="12.75" thickBot="1" x14ac:dyDescent="0.35">
      <c r="B22" s="76" t="s">
        <v>47</v>
      </c>
      <c r="C22" s="77"/>
      <c r="D22" s="77"/>
      <c r="E22" s="78">
        <f>SUM(E18:E21)</f>
        <v>0</v>
      </c>
    </row>
    <row r="23" spans="1:12" ht="21" customHeight="1" thickBot="1" x14ac:dyDescent="0.4">
      <c r="G23" s="79" t="s">
        <v>48</v>
      </c>
      <c r="H23" s="24"/>
      <c r="I23" s="24"/>
      <c r="J23" s="80"/>
      <c r="K23" s="81">
        <f>IF(SUM(K18:K21)&gt;10,10,SUM(K18:K21))</f>
        <v>0</v>
      </c>
      <c r="L23" s="82">
        <v>0.3</v>
      </c>
    </row>
    <row r="24" spans="1:12" ht="23.25" customHeight="1" x14ac:dyDescent="0.3">
      <c r="A24" s="6" t="s">
        <v>40</v>
      </c>
    </row>
    <row r="25" spans="1:12" ht="13.5" customHeight="1" x14ac:dyDescent="0.3">
      <c r="B25" s="83" t="s">
        <v>49</v>
      </c>
      <c r="H25" s="30"/>
      <c r="I25" s="52"/>
      <c r="J25" s="84"/>
      <c r="K25" s="85"/>
    </row>
    <row r="26" spans="1:12" s="1" customFormat="1" ht="15" customHeight="1" x14ac:dyDescent="0.3">
      <c r="B26" s="102" t="s">
        <v>41</v>
      </c>
      <c r="C26" s="25"/>
      <c r="D26" s="103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2" t="s">
        <v>42</v>
      </c>
      <c r="G26" s="103"/>
      <c r="H26" s="247">
        <f>E22</f>
        <v>0</v>
      </c>
      <c r="I26" s="92" t="str">
        <f>IFERROR(ROUND(E26/H26,3),"")</f>
        <v/>
      </c>
      <c r="J26" s="93"/>
      <c r="K26" s="94" t="str">
        <f>IFERROR((10-I26),"")</f>
        <v/>
      </c>
    </row>
    <row r="27" spans="1:12" ht="8.25" customHeight="1" x14ac:dyDescent="0.3">
      <c r="H27" s="30"/>
      <c r="I27" s="52"/>
      <c r="J27" s="84"/>
      <c r="K27" s="85"/>
    </row>
    <row r="28" spans="1:12" ht="12" customHeight="1" x14ac:dyDescent="0.3">
      <c r="I28" s="52"/>
      <c r="J28" s="84"/>
    </row>
    <row r="29" spans="1:12" ht="15" customHeight="1" x14ac:dyDescent="0.3">
      <c r="E29" s="86" t="s">
        <v>13</v>
      </c>
      <c r="F29" s="11"/>
      <c r="G29" s="25"/>
      <c r="H29" s="25"/>
      <c r="I29" s="87"/>
      <c r="J29" s="88"/>
      <c r="K29" s="286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89" t="s">
        <v>43</v>
      </c>
      <c r="H31" s="24"/>
      <c r="I31" s="24"/>
      <c r="J31" s="90"/>
      <c r="K31" s="81" t="str">
        <f>IFERROR(K26-K29,"")</f>
        <v/>
      </c>
      <c r="L31" s="82">
        <v>0.7</v>
      </c>
    </row>
    <row r="32" spans="1:12" ht="11.25" customHeight="1" thickBot="1" x14ac:dyDescent="0.35"/>
    <row r="33" spans="1:12" ht="20.25" customHeight="1" thickBot="1" x14ac:dyDescent="0.35">
      <c r="I33" s="28" t="s">
        <v>44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dataValidations count="1">
    <dataValidation type="decimal" operator="greaterThan" allowBlank="1" showInputMessage="1" showErrorMessage="1" error="Du kan endast mata in siffror. Var noga med punkt eller komma beroende på språk" sqref="E15:J15" xr:uid="{FEE4ED4E-A30B-482B-9DB0-D83A270597B2}">
      <formula1>-1</formula1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&amp;R2023-01-23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tabSelected="1" view="pageLayout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10.464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409" t="s">
        <v>175</v>
      </c>
      <c r="B2" s="409"/>
      <c r="C2" s="409"/>
      <c r="D2" s="409"/>
      <c r="E2" s="409"/>
      <c r="F2" s="409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0.15" customHeight="1" x14ac:dyDescent="0.3"/>
    <row r="12" spans="1:12" ht="22.15" customHeight="1" thickBot="1" x14ac:dyDescent="0.35">
      <c r="C12" s="51"/>
      <c r="I12" s="52"/>
      <c r="K12" s="10" t="s">
        <v>51</v>
      </c>
    </row>
    <row r="13" spans="1:12" ht="69" customHeight="1" thickBot="1" x14ac:dyDescent="0.35">
      <c r="A13" s="283" t="s">
        <v>178</v>
      </c>
      <c r="B13" s="432" t="s">
        <v>179</v>
      </c>
      <c r="C13" s="433"/>
      <c r="D13" s="433"/>
      <c r="E13" s="433"/>
      <c r="F13" s="433"/>
      <c r="G13" s="433"/>
      <c r="H13" s="433"/>
      <c r="I13" s="434"/>
      <c r="J13" s="18" t="s">
        <v>180</v>
      </c>
      <c r="K13" s="284"/>
      <c r="L13" s="285">
        <f>K13*0.2</f>
        <v>0</v>
      </c>
    </row>
    <row r="14" spans="1:12" ht="93.75" customHeight="1" x14ac:dyDescent="0.3">
      <c r="A14" s="416" t="s">
        <v>139</v>
      </c>
      <c r="B14" s="418" t="s">
        <v>181</v>
      </c>
      <c r="C14" s="419"/>
      <c r="D14" s="419"/>
      <c r="E14" s="419"/>
      <c r="F14" s="419"/>
      <c r="G14" s="419"/>
      <c r="H14" s="419"/>
      <c r="I14" s="420"/>
      <c r="J14" s="18" t="s">
        <v>192</v>
      </c>
      <c r="K14" s="250"/>
      <c r="L14" s="147">
        <f>K14*0.25</f>
        <v>0</v>
      </c>
    </row>
    <row r="15" spans="1:12" ht="108" customHeight="1" thickBot="1" x14ac:dyDescent="0.35">
      <c r="A15" s="417"/>
      <c r="B15" s="421" t="s">
        <v>189</v>
      </c>
      <c r="C15" s="422"/>
      <c r="D15" s="422"/>
      <c r="E15" s="422"/>
      <c r="F15" s="422"/>
      <c r="G15" s="422"/>
      <c r="H15" s="422"/>
      <c r="I15" s="423"/>
      <c r="J15" s="20" t="s">
        <v>193</v>
      </c>
      <c r="K15" s="251"/>
      <c r="L15" s="233">
        <f>K15*0.2</f>
        <v>0</v>
      </c>
    </row>
    <row r="16" spans="1:12" ht="64.5" customHeight="1" x14ac:dyDescent="0.3">
      <c r="A16" s="424" t="s">
        <v>140</v>
      </c>
      <c r="B16" s="426" t="s">
        <v>190</v>
      </c>
      <c r="C16" s="427"/>
      <c r="D16" s="427"/>
      <c r="E16" s="427"/>
      <c r="F16" s="427"/>
      <c r="G16" s="427"/>
      <c r="H16" s="427"/>
      <c r="I16" s="428"/>
      <c r="J16" s="18" t="s">
        <v>194</v>
      </c>
      <c r="K16" s="252"/>
      <c r="L16" s="145">
        <f>K16*0.2</f>
        <v>0</v>
      </c>
    </row>
    <row r="17" spans="1:13" ht="80.25" customHeight="1" x14ac:dyDescent="0.3">
      <c r="A17" s="425"/>
      <c r="B17" s="429" t="s">
        <v>191</v>
      </c>
      <c r="C17" s="430"/>
      <c r="D17" s="430"/>
      <c r="E17" s="430"/>
      <c r="F17" s="430"/>
      <c r="G17" s="430"/>
      <c r="H17" s="430"/>
      <c r="I17" s="431"/>
      <c r="J17" s="19" t="s">
        <v>195</v>
      </c>
      <c r="K17" s="253"/>
      <c r="L17" s="143">
        <f>K17*0.15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SUM(L13:L17)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3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  <mergeCell ref="B13:I13"/>
  </mergeCells>
  <dataValidations count="1">
    <dataValidation type="decimal" allowBlank="1" showInputMessage="1" showErrorMessage="1" errorTitle="Endast siffror" error="Du kan endast mata in siffror mellan 0 och 10. Var noga med punkt eller komma beroende på språk" sqref="K13:K17 L20" xr:uid="{7EDD2186-42C8-450A-990E-80224E63AD55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2024-01-23T21:04:21Z</cp:lastPrinted>
  <dcterms:created xsi:type="dcterms:W3CDTF">2005-01-07T14:31:35Z</dcterms:created>
  <dcterms:modified xsi:type="dcterms:W3CDTF">2025-01-16T18:54:14Z</dcterms:modified>
</cp:coreProperties>
</file>