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60" windowWidth="15576" windowHeight="6372" activeTab="1"/>
  </bookViews>
  <sheets>
    <sheet name="Analisi" sheetId="1" r:id="rId1"/>
    <sheet name="Distribuzione" sheetId="2" r:id="rId2"/>
  </sheets>
  <calcPr calcId="125725"/>
</workbook>
</file>

<file path=xl/calcChain.xml><?xml version="1.0" encoding="utf-8"?>
<calcChain xmlns="http://schemas.openxmlformats.org/spreadsheetml/2006/main">
  <c r="J8" i="1"/>
  <c r="I8"/>
  <c r="E19"/>
  <c r="M5"/>
  <c r="M4"/>
  <c r="A4" i="2" l="1"/>
  <c r="A5"/>
  <c r="A6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7"/>
  <c r="N5" i="1"/>
  <c r="N4"/>
  <c r="F17"/>
  <c r="C1" i="2"/>
  <c r="F15" i="1"/>
  <c r="F16"/>
  <c r="G13"/>
  <c r="F13"/>
  <c r="J3"/>
  <c r="I3"/>
  <c r="I4"/>
  <c r="J11"/>
  <c r="I11"/>
  <c r="J10"/>
  <c r="I10"/>
  <c r="J7"/>
  <c r="I7"/>
  <c r="J6"/>
  <c r="I6"/>
  <c r="J5"/>
  <c r="I5"/>
  <c r="J4"/>
  <c r="R13"/>
  <c r="M13"/>
  <c r="J2"/>
  <c r="I2"/>
  <c r="G10" l="1"/>
  <c r="G11"/>
  <c r="F11" l="1"/>
  <c r="I14" s="1"/>
  <c r="I15"/>
  <c r="I16" l="1"/>
  <c r="J16" s="1"/>
  <c r="J14"/>
  <c r="L14" s="1"/>
  <c r="J15"/>
  <c r="L15" s="1"/>
  <c r="I17" l="1"/>
  <c r="J17" s="1"/>
  <c r="R16"/>
  <c r="L16"/>
  <c r="M15"/>
  <c r="R14"/>
  <c r="T14" s="1"/>
  <c r="R15"/>
  <c r="M14"/>
  <c r="M16"/>
  <c r="I18"/>
  <c r="M17" l="1"/>
  <c r="L17"/>
  <c r="O14"/>
  <c r="T15"/>
  <c r="R17"/>
  <c r="J18"/>
  <c r="I19"/>
  <c r="R18" l="1"/>
  <c r="L18"/>
  <c r="O15"/>
  <c r="T16"/>
  <c r="I20"/>
  <c r="J19"/>
  <c r="L19" s="1"/>
  <c r="M18"/>
  <c r="M19" l="1"/>
  <c r="T17"/>
  <c r="O16"/>
  <c r="R19"/>
  <c r="J20"/>
  <c r="I21"/>
  <c r="R20" l="1"/>
  <c r="L20"/>
  <c r="M20"/>
  <c r="T18"/>
  <c r="O17"/>
  <c r="I22"/>
  <c r="J21"/>
  <c r="R21" l="1"/>
  <c r="L21"/>
  <c r="O18"/>
  <c r="T19"/>
  <c r="I23"/>
  <c r="J22"/>
  <c r="M21"/>
  <c r="M22" l="1"/>
  <c r="L22"/>
  <c r="O19"/>
  <c r="T20"/>
  <c r="I24"/>
  <c r="J23"/>
  <c r="R22"/>
  <c r="R23" l="1"/>
  <c r="L23"/>
  <c r="O20"/>
  <c r="T21"/>
  <c r="M23"/>
  <c r="J24"/>
  <c r="I25"/>
  <c r="R24" l="1"/>
  <c r="L24"/>
  <c r="O21"/>
  <c r="T22"/>
  <c r="M24"/>
  <c r="I26"/>
  <c r="I27" s="1"/>
  <c r="J25"/>
  <c r="M25" s="1"/>
  <c r="J27" l="1"/>
  <c r="L27" s="1"/>
  <c r="R25"/>
  <c r="L25"/>
  <c r="O22"/>
  <c r="T23"/>
  <c r="J26"/>
  <c r="M27" l="1"/>
  <c r="R27"/>
  <c r="R26"/>
  <c r="R12" s="1"/>
  <c r="U23" s="1"/>
  <c r="L26"/>
  <c r="O23"/>
  <c r="T24"/>
  <c r="M26"/>
  <c r="M12" s="1"/>
  <c r="P22" s="1"/>
  <c r="S27" l="1"/>
  <c r="N27"/>
  <c r="U24"/>
  <c r="P23"/>
  <c r="P14"/>
  <c r="P15"/>
  <c r="P16"/>
  <c r="P17"/>
  <c r="P18"/>
  <c r="P19"/>
  <c r="P20"/>
  <c r="P21"/>
  <c r="U14"/>
  <c r="U15"/>
  <c r="U16"/>
  <c r="U17"/>
  <c r="U18"/>
  <c r="U19"/>
  <c r="U20"/>
  <c r="U21"/>
  <c r="U22"/>
  <c r="S14"/>
  <c r="N15"/>
  <c r="N14"/>
  <c r="O24"/>
  <c r="P24" s="1"/>
  <c r="T25"/>
  <c r="U25" s="1"/>
  <c r="S15"/>
  <c r="S16"/>
  <c r="S17"/>
  <c r="N17"/>
  <c r="N16"/>
  <c r="S18"/>
  <c r="S19"/>
  <c r="N18"/>
  <c r="N19"/>
  <c r="N20"/>
  <c r="S20"/>
  <c r="S21"/>
  <c r="N21"/>
  <c r="N22"/>
  <c r="N23"/>
  <c r="S23"/>
  <c r="S22"/>
  <c r="S24"/>
  <c r="N24"/>
  <c r="S25"/>
  <c r="N25"/>
  <c r="S26"/>
  <c r="N26"/>
  <c r="O25" l="1"/>
  <c r="P25" s="1"/>
  <c r="T26"/>
  <c r="U26" l="1"/>
  <c r="T27"/>
  <c r="U27" s="1"/>
  <c r="O26"/>
  <c r="P26" l="1"/>
  <c r="O27"/>
  <c r="P27" s="1"/>
</calcChain>
</file>

<file path=xl/sharedStrings.xml><?xml version="1.0" encoding="utf-8"?>
<sst xmlns="http://schemas.openxmlformats.org/spreadsheetml/2006/main" count="35" uniqueCount="26">
  <si>
    <t>N° divi</t>
  </si>
  <si>
    <t>incremento</t>
  </si>
  <si>
    <t>Classi</t>
  </si>
  <si>
    <t>Val. Centrale</t>
  </si>
  <si>
    <t>Inserire qui i dati da analizzare</t>
  </si>
  <si>
    <t>Media aritmetica</t>
  </si>
  <si>
    <t>Dev. Std.</t>
  </si>
  <si>
    <t>Mediana</t>
  </si>
  <si>
    <t>Moda</t>
  </si>
  <si>
    <t>dato 1</t>
  </si>
  <si>
    <t>dato 2</t>
  </si>
  <si>
    <t>Max</t>
  </si>
  <si>
    <t>Min</t>
  </si>
  <si>
    <t>Norm</t>
  </si>
  <si>
    <t>Numeri dati</t>
  </si>
  <si>
    <t>Verifica N°</t>
  </si>
  <si>
    <t>Assimmetria</t>
  </si>
  <si>
    <t>Correlazione</t>
  </si>
  <si>
    <t>p value</t>
  </si>
  <si>
    <t>Percentile</t>
  </si>
  <si>
    <t>Mesi</t>
  </si>
  <si>
    <t>Freq. Comul.</t>
  </si>
  <si>
    <t>Pearson</t>
  </si>
  <si>
    <t>Madia geometrica</t>
  </si>
  <si>
    <t>Media armonica</t>
  </si>
  <si>
    <t>Errore Std.</t>
  </si>
</sst>
</file>

<file path=xl/styles.xml><?xml version="1.0" encoding="utf-8"?>
<styleSheet xmlns="http://schemas.openxmlformats.org/spreadsheetml/2006/main">
  <numFmts count="2">
    <numFmt numFmtId="164" formatCode="0.0"/>
    <numFmt numFmtId="165" formatCode="0.000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color rgb="FFFF0000"/>
      <name val="Arial"/>
      <family val="2"/>
    </font>
    <font>
      <b/>
      <sz val="11"/>
      <color theme="4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rgb="FFFF0000"/>
      <name val="Arial"/>
      <family val="2"/>
    </font>
    <font>
      <sz val="11"/>
      <color theme="4"/>
      <name val="Calibri"/>
      <family val="2"/>
      <scheme val="minor"/>
    </font>
    <font>
      <b/>
      <sz val="10"/>
      <color theme="4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</borders>
  <cellStyleXfs count="2">
    <xf numFmtId="0" fontId="0" fillId="0" borderId="0"/>
    <xf numFmtId="0" fontId="2" fillId="0" borderId="0"/>
  </cellStyleXfs>
  <cellXfs count="42">
    <xf numFmtId="0" fontId="0" fillId="0" borderId="0" xfId="0"/>
    <xf numFmtId="0" fontId="0" fillId="0" borderId="1" xfId="0" applyNumberFormat="1" applyBorder="1" applyAlignment="1">
      <alignment horizontal="right"/>
    </xf>
    <xf numFmtId="0" fontId="2" fillId="0" borderId="0" xfId="1"/>
    <xf numFmtId="2" fontId="0" fillId="0" borderId="0" xfId="0" applyNumberFormat="1"/>
    <xf numFmtId="2" fontId="2" fillId="0" borderId="0" xfId="1" applyNumberFormat="1"/>
    <xf numFmtId="2" fontId="3" fillId="0" borderId="0" xfId="1" applyNumberFormat="1" applyFont="1"/>
    <xf numFmtId="0" fontId="3" fillId="0" borderId="0" xfId="1" applyFont="1"/>
    <xf numFmtId="0" fontId="0" fillId="0" borderId="0" xfId="0" applyAlignment="1">
      <alignment horizontal="center"/>
    </xf>
    <xf numFmtId="164" fontId="0" fillId="0" borderId="0" xfId="0" applyNumberFormat="1"/>
    <xf numFmtId="0" fontId="2" fillId="0" borderId="0" xfId="1" applyNumberFormat="1" applyFont="1" applyAlignment="1">
      <alignment vertical="top" wrapText="1"/>
    </xf>
    <xf numFmtId="2" fontId="2" fillId="0" borderId="0" xfId="1" applyNumberFormat="1" applyFont="1" applyAlignment="1">
      <alignment vertical="top" wrapText="1"/>
    </xf>
    <xf numFmtId="0" fontId="2" fillId="0" borderId="0" xfId="1" applyNumberFormat="1" applyFont="1" applyFill="1" applyAlignment="1">
      <alignment vertical="top" wrapText="1"/>
    </xf>
    <xf numFmtId="0" fontId="0" fillId="0" borderId="1" xfId="0" applyNumberFormat="1" applyFont="1" applyBorder="1" applyAlignment="1">
      <alignment horizontal="right"/>
    </xf>
    <xf numFmtId="0" fontId="1" fillId="0" borderId="0" xfId="0" applyFont="1" applyAlignment="1">
      <alignment horizontal="center"/>
    </xf>
    <xf numFmtId="1" fontId="2" fillId="0" borderId="0" xfId="1" applyNumberFormat="1" applyFont="1" applyAlignment="1">
      <alignment vertical="top" wrapText="1"/>
    </xf>
    <xf numFmtId="1" fontId="0" fillId="0" borderId="0" xfId="0" applyNumberFormat="1"/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right"/>
    </xf>
    <xf numFmtId="164" fontId="0" fillId="0" borderId="0" xfId="0" applyNumberFormat="1" applyAlignment="1">
      <alignment horizontal="center"/>
    </xf>
    <xf numFmtId="0" fontId="4" fillId="0" borderId="0" xfId="0" applyFont="1" applyAlignment="1">
      <alignment horizontal="center"/>
    </xf>
    <xf numFmtId="164" fontId="4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2" fontId="6" fillId="0" borderId="0" xfId="1" applyNumberFormat="1" applyFont="1"/>
    <xf numFmtId="0" fontId="1" fillId="0" borderId="0" xfId="0" applyFont="1"/>
    <xf numFmtId="0" fontId="7" fillId="0" borderId="0" xfId="0" applyFont="1"/>
    <xf numFmtId="0" fontId="8" fillId="0" borderId="0" xfId="1" applyFont="1" applyFill="1"/>
    <xf numFmtId="165" fontId="4" fillId="0" borderId="0" xfId="0" applyNumberFormat="1" applyFont="1"/>
    <xf numFmtId="0" fontId="4" fillId="0" borderId="0" xfId="0" applyFont="1"/>
    <xf numFmtId="0" fontId="7" fillId="0" borderId="2" xfId="0" applyFont="1" applyBorder="1"/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7" fillId="0" borderId="1" xfId="0" applyFont="1" applyBorder="1"/>
    <xf numFmtId="0" fontId="7" fillId="0" borderId="6" xfId="0" applyFont="1" applyBorder="1"/>
    <xf numFmtId="0" fontId="4" fillId="0" borderId="5" xfId="0" applyFont="1" applyBorder="1"/>
    <xf numFmtId="0" fontId="8" fillId="0" borderId="5" xfId="1" applyFont="1" applyBorder="1"/>
    <xf numFmtId="0" fontId="8" fillId="0" borderId="7" xfId="1" applyFont="1" applyBorder="1"/>
    <xf numFmtId="0" fontId="1" fillId="0" borderId="0" xfId="0" applyFont="1" applyAlignment="1">
      <alignment horizontal="center"/>
    </xf>
    <xf numFmtId="2" fontId="7" fillId="0" borderId="1" xfId="0" applyNumberFormat="1" applyFont="1" applyBorder="1"/>
    <xf numFmtId="2" fontId="7" fillId="0" borderId="6" xfId="0" applyNumberFormat="1" applyFont="1" applyBorder="1"/>
    <xf numFmtId="2" fontId="7" fillId="0" borderId="8" xfId="0" applyNumberFormat="1" applyFont="1" applyBorder="1"/>
    <xf numFmtId="2" fontId="7" fillId="0" borderId="9" xfId="0" applyNumberFormat="1" applyFont="1" applyBorder="1"/>
    <xf numFmtId="2" fontId="7" fillId="0" borderId="0" xfId="0" applyNumberFormat="1" applyFont="1"/>
  </cellXfs>
  <cellStyles count="2">
    <cellStyle name="Normale" xfId="0" builtinId="0"/>
    <cellStyle name="Normale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en-US"/>
              <a:t>Grafico distribuzione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Analisi!$M$13</c:f>
              <c:strCache>
                <c:ptCount val="1"/>
                <c:pt idx="0">
                  <c:v>dato 1</c:v>
                </c:pt>
              </c:strCache>
            </c:strRef>
          </c:tx>
          <c:cat>
            <c:numRef>
              <c:f>Analisi!$I$14:$I$26</c:f>
              <c:numCache>
                <c:formatCode>0.00</c:formatCode>
                <c:ptCount val="13"/>
                <c:pt idx="0">
                  <c:v>-3.75</c:v>
                </c:pt>
                <c:pt idx="1">
                  <c:v>0</c:v>
                </c:pt>
                <c:pt idx="2">
                  <c:v>3.75</c:v>
                </c:pt>
                <c:pt idx="3">
                  <c:v>7.5</c:v>
                </c:pt>
                <c:pt idx="4">
                  <c:v>11.25</c:v>
                </c:pt>
                <c:pt idx="5">
                  <c:v>15</c:v>
                </c:pt>
                <c:pt idx="6">
                  <c:v>18.75</c:v>
                </c:pt>
                <c:pt idx="7">
                  <c:v>22.5</c:v>
                </c:pt>
                <c:pt idx="8">
                  <c:v>26.25</c:v>
                </c:pt>
                <c:pt idx="9">
                  <c:v>30</c:v>
                </c:pt>
                <c:pt idx="10">
                  <c:v>33.75</c:v>
                </c:pt>
                <c:pt idx="11">
                  <c:v>37.5</c:v>
                </c:pt>
                <c:pt idx="12">
                  <c:v>41.25</c:v>
                </c:pt>
              </c:numCache>
            </c:numRef>
          </c:cat>
          <c:val>
            <c:numRef>
              <c:f>Analisi!$M$14:$M$27</c:f>
              <c:numCache>
                <c:formatCode>General</c:formatCode>
                <c:ptCount val="14"/>
                <c:pt idx="0">
                  <c:v>0</c:v>
                </c:pt>
                <c:pt idx="1">
                  <c:v>3</c:v>
                </c:pt>
                <c:pt idx="2">
                  <c:v>3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</c:numCache>
            </c:numRef>
          </c:val>
        </c:ser>
        <c:ser>
          <c:idx val="1"/>
          <c:order val="1"/>
          <c:tx>
            <c:strRef>
              <c:f>Analisi!$C$3</c:f>
              <c:strCache>
                <c:ptCount val="1"/>
                <c:pt idx="0">
                  <c:v>dato 2</c:v>
                </c:pt>
              </c:strCache>
            </c:strRef>
          </c:tx>
          <c:cat>
            <c:numRef>
              <c:f>Analisi!$I$14:$I$27</c:f>
              <c:numCache>
                <c:formatCode>0.00</c:formatCode>
                <c:ptCount val="14"/>
                <c:pt idx="0">
                  <c:v>-3.75</c:v>
                </c:pt>
                <c:pt idx="1">
                  <c:v>0</c:v>
                </c:pt>
                <c:pt idx="2">
                  <c:v>3.75</c:v>
                </c:pt>
                <c:pt idx="3">
                  <c:v>7.5</c:v>
                </c:pt>
                <c:pt idx="4">
                  <c:v>11.25</c:v>
                </c:pt>
                <c:pt idx="5">
                  <c:v>15</c:v>
                </c:pt>
                <c:pt idx="6">
                  <c:v>18.75</c:v>
                </c:pt>
                <c:pt idx="7">
                  <c:v>22.5</c:v>
                </c:pt>
                <c:pt idx="8">
                  <c:v>26.25</c:v>
                </c:pt>
                <c:pt idx="9">
                  <c:v>30</c:v>
                </c:pt>
                <c:pt idx="10">
                  <c:v>33.75</c:v>
                </c:pt>
                <c:pt idx="11">
                  <c:v>37.5</c:v>
                </c:pt>
                <c:pt idx="12">
                  <c:v>41.25</c:v>
                </c:pt>
                <c:pt idx="13">
                  <c:v>45</c:v>
                </c:pt>
              </c:numCache>
            </c:numRef>
          </c:cat>
          <c:val>
            <c:numRef>
              <c:f>Analisi!$R$14:$R$27</c:f>
              <c:numCache>
                <c:formatCode>General</c:formatCode>
                <c:ptCount val="14"/>
                <c:pt idx="0">
                  <c:v>0</c:v>
                </c:pt>
                <c:pt idx="1">
                  <c:v>3</c:v>
                </c:pt>
                <c:pt idx="2">
                  <c:v>3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axId val="79190272"/>
        <c:axId val="89233280"/>
      </c:barChart>
      <c:catAx>
        <c:axId val="7919027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Classi</a:t>
                </a:r>
              </a:p>
            </c:rich>
          </c:tx>
          <c:layout/>
        </c:title>
        <c:numFmt formatCode="0.00" sourceLinked="1"/>
        <c:tickLblPos val="nextTo"/>
        <c:crossAx val="89233280"/>
        <c:crosses val="autoZero"/>
        <c:auto val="1"/>
        <c:lblAlgn val="ctr"/>
        <c:lblOffset val="100"/>
      </c:catAx>
      <c:valAx>
        <c:axId val="8923328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Frequenza</a:t>
                </a:r>
              </a:p>
            </c:rich>
          </c:tx>
          <c:layout/>
        </c:title>
        <c:numFmt formatCode="General" sourceLinked="1"/>
        <c:tickLblPos val="nextTo"/>
        <c:crossAx val="7919027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en-US"/>
              <a:t>Correlazione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4630740309390588"/>
                  <c:y val="-8.1044738725841101E-2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100"/>
                  </a:pPr>
                  <a:endParaRPr lang="it-IT"/>
                </a:p>
              </c:txPr>
            </c:trendlineLbl>
          </c:trendline>
          <c:xVal>
            <c:numRef>
              <c:f>Analisi!$B$4:$B$93</c:f>
              <c:numCache>
                <c:formatCode>General</c:formatCode>
                <c:ptCount val="90"/>
                <c:pt idx="0">
                  <c:v>0</c:v>
                </c:pt>
                <c:pt idx="1">
                  <c:v>10</c:v>
                </c:pt>
                <c:pt idx="2">
                  <c:v>0</c:v>
                </c:pt>
                <c:pt idx="3">
                  <c:v>5</c:v>
                </c:pt>
                <c:pt idx="4">
                  <c:v>0</c:v>
                </c:pt>
                <c:pt idx="5">
                  <c:v>45</c:v>
                </c:pt>
                <c:pt idx="6">
                  <c:v>6</c:v>
                </c:pt>
                <c:pt idx="8">
                  <c:v>6</c:v>
                </c:pt>
              </c:numCache>
            </c:numRef>
          </c:xVal>
          <c:yVal>
            <c:numRef>
              <c:f>Analisi!$C$4:$C$93</c:f>
              <c:numCache>
                <c:formatCode>General</c:formatCode>
                <c:ptCount val="90"/>
                <c:pt idx="0">
                  <c:v>0</c:v>
                </c:pt>
                <c:pt idx="1">
                  <c:v>16</c:v>
                </c:pt>
                <c:pt idx="2">
                  <c:v>1</c:v>
                </c:pt>
                <c:pt idx="3">
                  <c:v>7</c:v>
                </c:pt>
                <c:pt idx="4">
                  <c:v>4</c:v>
                </c:pt>
                <c:pt idx="5">
                  <c:v>5</c:v>
                </c:pt>
                <c:pt idx="6">
                  <c:v>3</c:v>
                </c:pt>
                <c:pt idx="8">
                  <c:v>14</c:v>
                </c:pt>
              </c:numCache>
            </c:numRef>
          </c:yVal>
        </c:ser>
        <c:axId val="89982464"/>
        <c:axId val="89984384"/>
      </c:scatterChart>
      <c:valAx>
        <c:axId val="8998246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Dato 1</a:t>
                </a:r>
              </a:p>
            </c:rich>
          </c:tx>
          <c:layout/>
        </c:title>
        <c:numFmt formatCode="General" sourceLinked="1"/>
        <c:tickLblPos val="nextTo"/>
        <c:crossAx val="89984384"/>
        <c:crosses val="autoZero"/>
        <c:crossBetween val="midCat"/>
      </c:valAx>
      <c:valAx>
        <c:axId val="8998438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Dato 2</a:t>
                </a:r>
              </a:p>
            </c:rich>
          </c:tx>
          <c:layout/>
        </c:title>
        <c:numFmt formatCode="General" sourceLinked="1"/>
        <c:tickLblPos val="nextTo"/>
        <c:crossAx val="89982464"/>
        <c:crosses val="autoZero"/>
        <c:crossBetween val="midCat"/>
      </c:valAx>
    </c:plotArea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autoTitleDeleted val="1"/>
    <c:plotArea>
      <c:layout/>
      <c:scatterChart>
        <c:scatterStyle val="lineMarker"/>
        <c:ser>
          <c:idx val="0"/>
          <c:order val="0"/>
          <c:tx>
            <c:strRef>
              <c:f>Distribuzione!#REF!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>
              <a:noFill/>
            </a:ln>
          </c:spPr>
          <c:xVal>
            <c:numRef>
              <c:f>Distribuzione!$B$3:$B$109</c:f>
              <c:numCache>
                <c:formatCode>General</c:formatCode>
                <c:ptCount val="107"/>
                <c:pt idx="1">
                  <c:v>86</c:v>
                </c:pt>
                <c:pt idx="2">
                  <c:v>76</c:v>
                </c:pt>
                <c:pt idx="3">
                  <c:v>76</c:v>
                </c:pt>
                <c:pt idx="4">
                  <c:v>86</c:v>
                </c:pt>
                <c:pt idx="5">
                  <c:v>85</c:v>
                </c:pt>
                <c:pt idx="6">
                  <c:v>84</c:v>
                </c:pt>
                <c:pt idx="7">
                  <c:v>81</c:v>
                </c:pt>
                <c:pt idx="8">
                  <c:v>78</c:v>
                </c:pt>
                <c:pt idx="9">
                  <c:v>80</c:v>
                </c:pt>
                <c:pt idx="10">
                  <c:v>80</c:v>
                </c:pt>
                <c:pt idx="11">
                  <c:v>78</c:v>
                </c:pt>
                <c:pt idx="12">
                  <c:v>77</c:v>
                </c:pt>
                <c:pt idx="13">
                  <c:v>82</c:v>
                </c:pt>
                <c:pt idx="14">
                  <c:v>81</c:v>
                </c:pt>
                <c:pt idx="15">
                  <c:v>82</c:v>
                </c:pt>
                <c:pt idx="16">
                  <c:v>78</c:v>
                </c:pt>
                <c:pt idx="17">
                  <c:v>86</c:v>
                </c:pt>
                <c:pt idx="18">
                  <c:v>81</c:v>
                </c:pt>
                <c:pt idx="19">
                  <c:v>77</c:v>
                </c:pt>
                <c:pt idx="20">
                  <c:v>81</c:v>
                </c:pt>
                <c:pt idx="21">
                  <c:v>83</c:v>
                </c:pt>
                <c:pt idx="22">
                  <c:v>89</c:v>
                </c:pt>
                <c:pt idx="23">
                  <c:v>93</c:v>
                </c:pt>
                <c:pt idx="24">
                  <c:v>88</c:v>
                </c:pt>
                <c:pt idx="25">
                  <c:v>91</c:v>
                </c:pt>
                <c:pt idx="26">
                  <c:v>91</c:v>
                </c:pt>
                <c:pt idx="27">
                  <c:v>94</c:v>
                </c:pt>
                <c:pt idx="28">
                  <c:v>94</c:v>
                </c:pt>
                <c:pt idx="29">
                  <c:v>96</c:v>
                </c:pt>
                <c:pt idx="30">
                  <c:v>99</c:v>
                </c:pt>
                <c:pt idx="31">
                  <c:v>84</c:v>
                </c:pt>
                <c:pt idx="32">
                  <c:v>85</c:v>
                </c:pt>
                <c:pt idx="33">
                  <c:v>97</c:v>
                </c:pt>
                <c:pt idx="34">
                  <c:v>88</c:v>
                </c:pt>
                <c:pt idx="35">
                  <c:v>94</c:v>
                </c:pt>
                <c:pt idx="36">
                  <c:v>103</c:v>
                </c:pt>
                <c:pt idx="37">
                  <c:v>104</c:v>
                </c:pt>
                <c:pt idx="38">
                  <c:v>111</c:v>
                </c:pt>
                <c:pt idx="39">
                  <c:v>103</c:v>
                </c:pt>
                <c:pt idx="40">
                  <c:v>110</c:v>
                </c:pt>
                <c:pt idx="41">
                  <c:v>104</c:v>
                </c:pt>
                <c:pt idx="42">
                  <c:v>103</c:v>
                </c:pt>
                <c:pt idx="43">
                  <c:v>104</c:v>
                </c:pt>
                <c:pt idx="44">
                  <c:v>101</c:v>
                </c:pt>
                <c:pt idx="45">
                  <c:v>105</c:v>
                </c:pt>
                <c:pt idx="46">
                  <c:v>105</c:v>
                </c:pt>
                <c:pt idx="47">
                  <c:v>106</c:v>
                </c:pt>
                <c:pt idx="48">
                  <c:v>103</c:v>
                </c:pt>
                <c:pt idx="49">
                  <c:v>110</c:v>
                </c:pt>
                <c:pt idx="50">
                  <c:v>118</c:v>
                </c:pt>
                <c:pt idx="51">
                  <c:v>104</c:v>
                </c:pt>
                <c:pt idx="52">
                  <c:v>101</c:v>
                </c:pt>
                <c:pt idx="53">
                  <c:v>106</c:v>
                </c:pt>
                <c:pt idx="54">
                  <c:v>106</c:v>
                </c:pt>
                <c:pt idx="55">
                  <c:v>127</c:v>
                </c:pt>
                <c:pt idx="56">
                  <c:v>112</c:v>
                </c:pt>
                <c:pt idx="57">
                  <c:v>113</c:v>
                </c:pt>
                <c:pt idx="58">
                  <c:v>112</c:v>
                </c:pt>
                <c:pt idx="59">
                  <c:v>113</c:v>
                </c:pt>
                <c:pt idx="60">
                  <c:v>120</c:v>
                </c:pt>
                <c:pt idx="61">
                  <c:v>119</c:v>
                </c:pt>
                <c:pt idx="62">
                  <c:v>119</c:v>
                </c:pt>
                <c:pt idx="63">
                  <c:v>118</c:v>
                </c:pt>
                <c:pt idx="64">
                  <c:v>112</c:v>
                </c:pt>
                <c:pt idx="65">
                  <c:v>114</c:v>
                </c:pt>
                <c:pt idx="66">
                  <c:v>114</c:v>
                </c:pt>
                <c:pt idx="67">
                  <c:v>113</c:v>
                </c:pt>
                <c:pt idx="68">
                  <c:v>102</c:v>
                </c:pt>
                <c:pt idx="69">
                  <c:v>135</c:v>
                </c:pt>
                <c:pt idx="70">
                  <c:v>128</c:v>
                </c:pt>
                <c:pt idx="71">
                  <c:v>128</c:v>
                </c:pt>
                <c:pt idx="72">
                  <c:v>126</c:v>
                </c:pt>
                <c:pt idx="73">
                  <c:v>126</c:v>
                </c:pt>
                <c:pt idx="74">
                  <c:v>126</c:v>
                </c:pt>
                <c:pt idx="75">
                  <c:v>126</c:v>
                </c:pt>
                <c:pt idx="76">
                  <c:v>134</c:v>
                </c:pt>
                <c:pt idx="77">
                  <c:v>129</c:v>
                </c:pt>
                <c:pt idx="78">
                  <c:v>136</c:v>
                </c:pt>
                <c:pt idx="79">
                  <c:v>134</c:v>
                </c:pt>
                <c:pt idx="80">
                  <c:v>130</c:v>
                </c:pt>
                <c:pt idx="81">
                  <c:v>130</c:v>
                </c:pt>
                <c:pt idx="82">
                  <c:v>127</c:v>
                </c:pt>
                <c:pt idx="83">
                  <c:v>136</c:v>
                </c:pt>
                <c:pt idx="84">
                  <c:v>130</c:v>
                </c:pt>
                <c:pt idx="85">
                  <c:v>133</c:v>
                </c:pt>
                <c:pt idx="86">
                  <c:v>130</c:v>
                </c:pt>
                <c:pt idx="87">
                  <c:v>134</c:v>
                </c:pt>
                <c:pt idx="88">
                  <c:v>145</c:v>
                </c:pt>
                <c:pt idx="89">
                  <c:v>152</c:v>
                </c:pt>
                <c:pt idx="90">
                  <c:v>132</c:v>
                </c:pt>
                <c:pt idx="91">
                  <c:v>134</c:v>
                </c:pt>
                <c:pt idx="92">
                  <c:v>134</c:v>
                </c:pt>
                <c:pt idx="93">
                  <c:v>135</c:v>
                </c:pt>
                <c:pt idx="94">
                  <c:v>136</c:v>
                </c:pt>
                <c:pt idx="95">
                  <c:v>136</c:v>
                </c:pt>
                <c:pt idx="96">
                  <c:v>145</c:v>
                </c:pt>
                <c:pt idx="97">
                  <c:v>152</c:v>
                </c:pt>
              </c:numCache>
            </c:numRef>
          </c:xVal>
          <c:yVal>
            <c:numRef>
              <c:f>Distribuzione!$C$3:$C$109</c:f>
              <c:numCache>
                <c:formatCode>General</c:formatCode>
                <c:ptCount val="107"/>
                <c:pt idx="1">
                  <c:v>4</c:v>
                </c:pt>
                <c:pt idx="2">
                  <c:v>4</c:v>
                </c:pt>
                <c:pt idx="3">
                  <c:v>2</c:v>
                </c:pt>
                <c:pt idx="4">
                  <c:v>5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4</c:v>
                </c:pt>
                <c:pt idx="11">
                  <c:v>4</c:v>
                </c:pt>
                <c:pt idx="12">
                  <c:v>2</c:v>
                </c:pt>
                <c:pt idx="13">
                  <c:v>4</c:v>
                </c:pt>
                <c:pt idx="14">
                  <c:v>1</c:v>
                </c:pt>
                <c:pt idx="15">
                  <c:v>3</c:v>
                </c:pt>
                <c:pt idx="16">
                  <c:v>1</c:v>
                </c:pt>
                <c:pt idx="17">
                  <c:v>3</c:v>
                </c:pt>
                <c:pt idx="18">
                  <c:v>4</c:v>
                </c:pt>
                <c:pt idx="19">
                  <c:v>5</c:v>
                </c:pt>
                <c:pt idx="20">
                  <c:v>3</c:v>
                </c:pt>
                <c:pt idx="21">
                  <c:v>2</c:v>
                </c:pt>
                <c:pt idx="22">
                  <c:v>3</c:v>
                </c:pt>
                <c:pt idx="23">
                  <c:v>3</c:v>
                </c:pt>
                <c:pt idx="24">
                  <c:v>4</c:v>
                </c:pt>
                <c:pt idx="25">
                  <c:v>3</c:v>
                </c:pt>
                <c:pt idx="26">
                  <c:v>4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4</c:v>
                </c:pt>
                <c:pt idx="31">
                  <c:v>4</c:v>
                </c:pt>
                <c:pt idx="32">
                  <c:v>2</c:v>
                </c:pt>
                <c:pt idx="33">
                  <c:v>3</c:v>
                </c:pt>
                <c:pt idx="34">
                  <c:v>5</c:v>
                </c:pt>
                <c:pt idx="35">
                  <c:v>1</c:v>
                </c:pt>
                <c:pt idx="36">
                  <c:v>3</c:v>
                </c:pt>
                <c:pt idx="37">
                  <c:v>5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1</c:v>
                </c:pt>
                <c:pt idx="42">
                  <c:v>4</c:v>
                </c:pt>
                <c:pt idx="43">
                  <c:v>2</c:v>
                </c:pt>
                <c:pt idx="44">
                  <c:v>1</c:v>
                </c:pt>
                <c:pt idx="45">
                  <c:v>3</c:v>
                </c:pt>
                <c:pt idx="46">
                  <c:v>3</c:v>
                </c:pt>
                <c:pt idx="47">
                  <c:v>5</c:v>
                </c:pt>
                <c:pt idx="48">
                  <c:v>3</c:v>
                </c:pt>
                <c:pt idx="49">
                  <c:v>2</c:v>
                </c:pt>
                <c:pt idx="50">
                  <c:v>1</c:v>
                </c:pt>
                <c:pt idx="51">
                  <c:v>3</c:v>
                </c:pt>
                <c:pt idx="52">
                  <c:v>4</c:v>
                </c:pt>
                <c:pt idx="53">
                  <c:v>2</c:v>
                </c:pt>
                <c:pt idx="54">
                  <c:v>1</c:v>
                </c:pt>
                <c:pt idx="55">
                  <c:v>4</c:v>
                </c:pt>
                <c:pt idx="56">
                  <c:v>5</c:v>
                </c:pt>
                <c:pt idx="57">
                  <c:v>3</c:v>
                </c:pt>
                <c:pt idx="58">
                  <c:v>3</c:v>
                </c:pt>
                <c:pt idx="59">
                  <c:v>2</c:v>
                </c:pt>
                <c:pt idx="60">
                  <c:v>3</c:v>
                </c:pt>
                <c:pt idx="61">
                  <c:v>2</c:v>
                </c:pt>
                <c:pt idx="62">
                  <c:v>4</c:v>
                </c:pt>
                <c:pt idx="63">
                  <c:v>3</c:v>
                </c:pt>
                <c:pt idx="64">
                  <c:v>2</c:v>
                </c:pt>
                <c:pt idx="65">
                  <c:v>3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3</c:v>
                </c:pt>
                <c:pt idx="70">
                  <c:v>3</c:v>
                </c:pt>
                <c:pt idx="71">
                  <c:v>4</c:v>
                </c:pt>
                <c:pt idx="72">
                  <c:v>3</c:v>
                </c:pt>
                <c:pt idx="73">
                  <c:v>4</c:v>
                </c:pt>
                <c:pt idx="74">
                  <c:v>4</c:v>
                </c:pt>
                <c:pt idx="75">
                  <c:v>2</c:v>
                </c:pt>
                <c:pt idx="76">
                  <c:v>3</c:v>
                </c:pt>
                <c:pt idx="77">
                  <c:v>5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4</c:v>
                </c:pt>
                <c:pt idx="82">
                  <c:v>4</c:v>
                </c:pt>
                <c:pt idx="83">
                  <c:v>5</c:v>
                </c:pt>
                <c:pt idx="84">
                  <c:v>2</c:v>
                </c:pt>
                <c:pt idx="85">
                  <c:v>3</c:v>
                </c:pt>
                <c:pt idx="86">
                  <c:v>3</c:v>
                </c:pt>
                <c:pt idx="87">
                  <c:v>4</c:v>
                </c:pt>
                <c:pt idx="88">
                  <c:v>3</c:v>
                </c:pt>
                <c:pt idx="89">
                  <c:v>5</c:v>
                </c:pt>
                <c:pt idx="90">
                  <c:v>4</c:v>
                </c:pt>
                <c:pt idx="91">
                  <c:v>7</c:v>
                </c:pt>
                <c:pt idx="92">
                  <c:v>11</c:v>
                </c:pt>
                <c:pt idx="93">
                  <c:v>12</c:v>
                </c:pt>
                <c:pt idx="94">
                  <c:v>9</c:v>
                </c:pt>
                <c:pt idx="95">
                  <c:v>8</c:v>
                </c:pt>
                <c:pt idx="96">
                  <c:v>5</c:v>
                </c:pt>
                <c:pt idx="97">
                  <c:v>12</c:v>
                </c:pt>
              </c:numCache>
            </c:numRef>
          </c:yVal>
        </c:ser>
        <c:axId val="90020096"/>
        <c:axId val="90025984"/>
      </c:scatterChart>
      <c:valAx>
        <c:axId val="90020096"/>
        <c:scaling>
          <c:orientation val="minMax"/>
          <c:max val="180"/>
          <c:min val="60"/>
        </c:scaling>
        <c:axPos val="b"/>
        <c:numFmt formatCode="General" sourceLinked="1"/>
        <c:tickLblPos val="nextTo"/>
        <c:crossAx val="90025984"/>
        <c:crosses val="autoZero"/>
        <c:crossBetween val="midCat"/>
      </c:valAx>
      <c:valAx>
        <c:axId val="90025984"/>
        <c:scaling>
          <c:orientation val="minMax"/>
        </c:scaling>
        <c:axPos val="l"/>
        <c:majorGridlines/>
        <c:numFmt formatCode="General" sourceLinked="1"/>
        <c:tickLblPos val="nextTo"/>
        <c:crossAx val="9002009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449580</xdr:colOff>
      <xdr:row>30</xdr:row>
      <xdr:rowOff>7620</xdr:rowOff>
    </xdr:from>
    <xdr:to>
      <xdr:col>13</xdr:col>
      <xdr:colOff>0</xdr:colOff>
      <xdr:row>45</xdr:row>
      <xdr:rowOff>7620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167640</xdr:colOff>
      <xdr:row>28</xdr:row>
      <xdr:rowOff>84666</xdr:rowOff>
    </xdr:from>
    <xdr:to>
      <xdr:col>23</xdr:col>
      <xdr:colOff>372533</xdr:colOff>
      <xdr:row>45</xdr:row>
      <xdr:rowOff>45720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83820</xdr:colOff>
      <xdr:row>2</xdr:row>
      <xdr:rowOff>83820</xdr:rowOff>
    </xdr:from>
    <xdr:to>
      <xdr:col>13</xdr:col>
      <xdr:colOff>388620</xdr:colOff>
      <xdr:row>17</xdr:row>
      <xdr:rowOff>83820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101"/>
  <sheetViews>
    <sheetView topLeftCell="A28" zoomScale="90" zoomScaleNormal="90" workbookViewId="0">
      <selection activeCell="B11" sqref="B11"/>
    </sheetView>
  </sheetViews>
  <sheetFormatPr defaultRowHeight="14.4"/>
  <cols>
    <col min="5" max="5" width="13.5546875" customWidth="1"/>
    <col min="6" max="6" width="12.44140625" bestFit="1" customWidth="1"/>
    <col min="8" max="8" width="15.33203125" customWidth="1"/>
    <col min="10" max="10" width="9.77734375" bestFit="1" customWidth="1"/>
    <col min="11" max="11" width="9.77734375" customWidth="1"/>
    <col min="12" max="12" width="17.33203125" customWidth="1"/>
    <col min="13" max="14" width="9.33203125" bestFit="1" customWidth="1"/>
    <col min="15" max="15" width="11.5546875" bestFit="1" customWidth="1"/>
    <col min="16" max="17" width="11.5546875" customWidth="1"/>
    <col min="20" max="20" width="11.5546875" bestFit="1" customWidth="1"/>
    <col min="24" max="24" width="10.44140625" bestFit="1" customWidth="1"/>
  </cols>
  <sheetData>
    <row r="1" spans="1:24" ht="15" thickBot="1">
      <c r="B1" s="23" t="s">
        <v>4</v>
      </c>
    </row>
    <row r="2" spans="1:24" ht="15" thickTop="1">
      <c r="H2" s="28"/>
      <c r="I2" s="29" t="str">
        <f>B3</f>
        <v>dato 1</v>
      </c>
      <c r="J2" s="30" t="str">
        <f>C3</f>
        <v>dato 2</v>
      </c>
      <c r="M2" s="13" t="s">
        <v>9</v>
      </c>
      <c r="N2" s="13" t="s">
        <v>10</v>
      </c>
    </row>
    <row r="3" spans="1:24">
      <c r="B3" s="13" t="s">
        <v>9</v>
      </c>
      <c r="C3" s="13" t="s">
        <v>10</v>
      </c>
      <c r="H3" s="33" t="s">
        <v>14</v>
      </c>
      <c r="I3" s="31">
        <f>COUNT(B4:B93)</f>
        <v>8</v>
      </c>
      <c r="J3" s="32">
        <f>COUNT(C4:C93)</f>
        <v>8</v>
      </c>
    </row>
    <row r="4" spans="1:24">
      <c r="A4">
        <v>1</v>
      </c>
      <c r="B4" s="24">
        <v>0</v>
      </c>
      <c r="C4" s="24">
        <v>0</v>
      </c>
      <c r="E4" s="2"/>
      <c r="F4" s="2"/>
      <c r="G4" s="2"/>
      <c r="H4" s="34" t="s">
        <v>5</v>
      </c>
      <c r="I4" s="37">
        <f>AVERAGE(B4:B93)</f>
        <v>9</v>
      </c>
      <c r="J4" s="38">
        <f>AVERAGE(C4:C93)</f>
        <v>6.25</v>
      </c>
      <c r="K4" s="3"/>
      <c r="L4" t="s">
        <v>23</v>
      </c>
      <c r="M4" s="18" t="e">
        <f>GEOMEAN(B4:B93)</f>
        <v>#NUM!</v>
      </c>
      <c r="N4" s="18" t="e">
        <f>GEOMEAN(C4:C93)</f>
        <v>#NUM!</v>
      </c>
    </row>
    <row r="5" spans="1:24">
      <c r="A5">
        <v>2</v>
      </c>
      <c r="B5" s="24">
        <v>10</v>
      </c>
      <c r="C5" s="24">
        <v>16</v>
      </c>
      <c r="E5" s="2"/>
      <c r="F5" s="2"/>
      <c r="G5" s="2"/>
      <c r="H5" s="34" t="s">
        <v>6</v>
      </c>
      <c r="I5" s="37">
        <f>STDEV(B4:B93)</f>
        <v>14.995237339140147</v>
      </c>
      <c r="J5" s="38">
        <f>STDEV(C4:C93)</f>
        <v>5.8492978821637829</v>
      </c>
      <c r="K5" s="3"/>
      <c r="L5" s="3" t="s">
        <v>24</v>
      </c>
      <c r="M5" s="18" t="e">
        <f>HARMEAN(B4:B93)</f>
        <v>#NUM!</v>
      </c>
      <c r="N5" s="18" t="e">
        <f>HARMEAN(C4:C93)</f>
        <v>#NUM!</v>
      </c>
    </row>
    <row r="6" spans="1:24">
      <c r="A6">
        <v>3</v>
      </c>
      <c r="B6" s="24">
        <v>0</v>
      </c>
      <c r="C6" s="24">
        <v>1</v>
      </c>
      <c r="E6" s="2"/>
      <c r="F6" s="2"/>
      <c r="G6" s="2"/>
      <c r="H6" s="34" t="s">
        <v>7</v>
      </c>
      <c r="I6" s="37">
        <f>MEDIAN(B4:B93)</f>
        <v>5.5</v>
      </c>
      <c r="J6" s="38">
        <f>MEDIAN(C4:C93)</f>
        <v>4.5</v>
      </c>
      <c r="K6" s="3"/>
      <c r="L6" s="3"/>
    </row>
    <row r="7" spans="1:24">
      <c r="A7">
        <v>4</v>
      </c>
      <c r="B7" s="24">
        <v>5</v>
      </c>
      <c r="C7" s="24">
        <v>7</v>
      </c>
      <c r="E7" s="2"/>
      <c r="F7" s="2"/>
      <c r="G7" s="2"/>
      <c r="H7" s="34" t="s">
        <v>8</v>
      </c>
      <c r="I7" s="37">
        <f>MODE(B4:B93)</f>
        <v>0</v>
      </c>
      <c r="J7" s="38" t="e">
        <f>MODE(C4:C93)</f>
        <v>#N/A</v>
      </c>
      <c r="K7" s="3"/>
      <c r="L7" s="3"/>
    </row>
    <row r="8" spans="1:24" ht="15" thickBot="1">
      <c r="A8">
        <v>5</v>
      </c>
      <c r="B8" s="24">
        <v>0</v>
      </c>
      <c r="C8" s="24">
        <v>4</v>
      </c>
      <c r="E8" s="2"/>
      <c r="F8" s="2"/>
      <c r="G8" s="2"/>
      <c r="H8" s="35" t="s">
        <v>25</v>
      </c>
      <c r="I8" s="39">
        <f>STEYX(B4:B93,A4:A93)</f>
        <v>15.637310522196124</v>
      </c>
      <c r="J8" s="40">
        <f>STEYX(C4:C93,A4:A93)</f>
        <v>6.0954534736383552</v>
      </c>
      <c r="K8" s="3"/>
      <c r="L8" s="3"/>
    </row>
    <row r="9" spans="1:24" ht="15" thickTop="1">
      <c r="A9">
        <v>6</v>
      </c>
      <c r="B9" s="24">
        <v>45</v>
      </c>
      <c r="C9" s="24">
        <v>5</v>
      </c>
      <c r="E9" s="2"/>
      <c r="F9" s="2"/>
      <c r="G9" s="2"/>
      <c r="H9" s="2"/>
      <c r="I9" s="15"/>
      <c r="J9" s="15"/>
      <c r="K9" s="3"/>
      <c r="L9" s="3"/>
    </row>
    <row r="10" spans="1:24">
      <c r="A10">
        <v>7</v>
      </c>
      <c r="B10" s="24">
        <v>6</v>
      </c>
      <c r="C10" s="24">
        <v>3</v>
      </c>
      <c r="E10" s="2" t="s">
        <v>0</v>
      </c>
      <c r="F10" s="22">
        <v>12</v>
      </c>
      <c r="G10" s="5">
        <f>MAX(I10:L10)</f>
        <v>45</v>
      </c>
      <c r="H10" s="6" t="s">
        <v>11</v>
      </c>
      <c r="I10" s="15">
        <f>MAX(B4:B93)</f>
        <v>45</v>
      </c>
      <c r="J10" s="15">
        <f>MAX(C4:C93)</f>
        <v>16</v>
      </c>
      <c r="K10" s="3"/>
      <c r="L10" s="3"/>
    </row>
    <row r="11" spans="1:24">
      <c r="A11">
        <v>8</v>
      </c>
      <c r="B11" s="24"/>
      <c r="C11" s="24"/>
      <c r="E11" s="2" t="s">
        <v>1</v>
      </c>
      <c r="F11" s="4">
        <f>(G10-G11)/F10</f>
        <v>3.75</v>
      </c>
      <c r="G11" s="5">
        <f>MIN(I11:L11)</f>
        <v>0</v>
      </c>
      <c r="H11" s="6" t="s">
        <v>12</v>
      </c>
      <c r="I11" s="15">
        <f>MIN(B4:B93)</f>
        <v>0</v>
      </c>
      <c r="J11" s="15">
        <f>MIN(C4:C93)</f>
        <v>0</v>
      </c>
      <c r="K11" s="3"/>
      <c r="L11" s="3"/>
    </row>
    <row r="12" spans="1:24">
      <c r="A12">
        <v>9</v>
      </c>
      <c r="B12" s="24">
        <v>6</v>
      </c>
      <c r="C12" s="24">
        <v>14</v>
      </c>
      <c r="F12" s="13" t="s">
        <v>9</v>
      </c>
      <c r="G12" s="13" t="s">
        <v>10</v>
      </c>
      <c r="H12" s="2"/>
      <c r="L12" s="17" t="s">
        <v>15</v>
      </c>
      <c r="M12" s="13">
        <f>SUM(M14:M26)</f>
        <v>7</v>
      </c>
      <c r="O12" s="7"/>
      <c r="Q12" s="17" t="s">
        <v>15</v>
      </c>
      <c r="R12" s="13">
        <f>SUM(R14:R26)</f>
        <v>8</v>
      </c>
      <c r="S12" s="7"/>
      <c r="T12" s="7"/>
    </row>
    <row r="13" spans="1:24">
      <c r="A13">
        <v>10</v>
      </c>
      <c r="B13" s="41"/>
      <c r="C13" s="41"/>
      <c r="E13" t="s">
        <v>16</v>
      </c>
      <c r="F13">
        <f>SKEW(B4:B93)</f>
        <v>2.5054969198538117</v>
      </c>
      <c r="G13">
        <f>SKEW(C4:C93)</f>
        <v>0.91012475709767238</v>
      </c>
      <c r="H13" s="2"/>
      <c r="I13" s="36" t="s">
        <v>2</v>
      </c>
      <c r="J13" s="36"/>
      <c r="K13" s="13"/>
      <c r="L13" s="13" t="s">
        <v>3</v>
      </c>
      <c r="M13" s="19" t="str">
        <f>B3</f>
        <v>dato 1</v>
      </c>
      <c r="N13" s="19" t="s">
        <v>13</v>
      </c>
      <c r="O13" s="19" t="s">
        <v>21</v>
      </c>
      <c r="P13" s="20" t="s">
        <v>19</v>
      </c>
      <c r="Q13" s="16"/>
      <c r="R13" s="21" t="str">
        <f>C3</f>
        <v>dato 2</v>
      </c>
      <c r="S13" s="21" t="s">
        <v>13</v>
      </c>
      <c r="T13" s="21" t="s">
        <v>21</v>
      </c>
      <c r="U13" s="21" t="s">
        <v>19</v>
      </c>
    </row>
    <row r="14" spans="1:24">
      <c r="A14">
        <v>11</v>
      </c>
      <c r="B14" s="24"/>
      <c r="C14" s="24"/>
      <c r="H14">
        <v>1</v>
      </c>
      <c r="I14" s="3">
        <f>G11-F11</f>
        <v>-3.75</v>
      </c>
      <c r="J14" s="8">
        <f>I15</f>
        <v>0</v>
      </c>
      <c r="K14" s="8"/>
      <c r="L14" s="15">
        <f>(J14-I14)/2+I14</f>
        <v>-1.875</v>
      </c>
      <c r="M14" s="9">
        <f t="shared" ref="M14:M26" si="0">COUNTIFS($B$4:$B$93,"&gt;="&amp;I14,$B$4:$B$93,"&lt;"&amp;J14)</f>
        <v>0</v>
      </c>
      <c r="N14" s="10">
        <f t="shared" ref="N14:N26" si="1">100*M14/$M$12</f>
        <v>0</v>
      </c>
      <c r="O14" s="14">
        <f>M14</f>
        <v>0</v>
      </c>
      <c r="P14" s="8">
        <f>100*O14/$M$12</f>
        <v>0</v>
      </c>
      <c r="Q14" s="8"/>
      <c r="R14" s="9">
        <f t="shared" ref="R14:R26" si="2">COUNTIFS($C$4:$C$93,"&gt;="&amp;I14,$C$4:$C$93,"&lt;"&amp;J14)</f>
        <v>0</v>
      </c>
      <c r="S14" s="10">
        <f>100*R14/$M$12</f>
        <v>0</v>
      </c>
      <c r="T14" s="14">
        <f>R14</f>
        <v>0</v>
      </c>
      <c r="U14" s="8">
        <f>100*T14/$R$12</f>
        <v>0</v>
      </c>
      <c r="X14" s="8"/>
    </row>
    <row r="15" spans="1:24">
      <c r="A15">
        <v>12</v>
      </c>
      <c r="B15" s="24"/>
      <c r="C15" s="24"/>
      <c r="E15" s="25" t="s">
        <v>17</v>
      </c>
      <c r="F15" s="26">
        <f>CORREL(B4:B93,C4:C93)</f>
        <v>0.11726742086364107</v>
      </c>
      <c r="H15">
        <v>2</v>
      </c>
      <c r="I15" s="4">
        <f>G11</f>
        <v>0</v>
      </c>
      <c r="J15" s="10">
        <f>I15+$F$11</f>
        <v>3.75</v>
      </c>
      <c r="K15" s="10"/>
      <c r="L15" s="15">
        <f t="shared" ref="L15:L26" si="3">(J15-I15)/2+I15</f>
        <v>1.875</v>
      </c>
      <c r="M15" s="9">
        <f t="shared" si="0"/>
        <v>3</v>
      </c>
      <c r="N15" s="10">
        <f t="shared" si="1"/>
        <v>42.857142857142854</v>
      </c>
      <c r="O15" s="14">
        <f>O14+M15</f>
        <v>3</v>
      </c>
      <c r="P15" s="8">
        <f t="shared" ref="P15:P26" si="4">100*O15/$M$12</f>
        <v>42.857142857142854</v>
      </c>
      <c r="Q15" s="8"/>
      <c r="R15" s="9">
        <f t="shared" si="2"/>
        <v>3</v>
      </c>
      <c r="S15" s="10">
        <f t="shared" ref="S15:S26" si="5">100*R15/$M$12</f>
        <v>42.857142857142854</v>
      </c>
      <c r="T15" s="14">
        <f>T14+R15</f>
        <v>3</v>
      </c>
      <c r="U15" s="8">
        <f t="shared" ref="U15:U26" si="6">100*T15/$R$12</f>
        <v>37.5</v>
      </c>
      <c r="X15" s="8"/>
    </row>
    <row r="16" spans="1:24">
      <c r="A16">
        <v>13</v>
      </c>
      <c r="B16" s="24"/>
      <c r="C16" s="24"/>
      <c r="E16" s="25" t="s">
        <v>18</v>
      </c>
      <c r="F16" s="26">
        <f>TTEST(B4:B93,C4:C93,2,1)</f>
        <v>0.62996360725142253</v>
      </c>
      <c r="H16">
        <v>3</v>
      </c>
      <c r="I16" s="4">
        <f>I15+$F$11</f>
        <v>3.75</v>
      </c>
      <c r="J16" s="10">
        <f>I16+$F$11</f>
        <v>7.5</v>
      </c>
      <c r="K16" s="10"/>
      <c r="L16" s="15">
        <f t="shared" si="3"/>
        <v>5.625</v>
      </c>
      <c r="M16" s="9">
        <f t="shared" si="0"/>
        <v>3</v>
      </c>
      <c r="N16" s="10">
        <f t="shared" si="1"/>
        <v>42.857142857142854</v>
      </c>
      <c r="O16" s="14">
        <f t="shared" ref="O16:O26" si="7">O15+M16</f>
        <v>6</v>
      </c>
      <c r="P16" s="8">
        <f t="shared" si="4"/>
        <v>85.714285714285708</v>
      </c>
      <c r="Q16" s="8"/>
      <c r="R16" s="9">
        <f t="shared" si="2"/>
        <v>3</v>
      </c>
      <c r="S16" s="10">
        <f t="shared" si="5"/>
        <v>42.857142857142854</v>
      </c>
      <c r="T16" s="14">
        <f t="shared" ref="T16:T26" si="8">T15+R16</f>
        <v>6</v>
      </c>
      <c r="U16" s="8">
        <f t="shared" si="6"/>
        <v>75</v>
      </c>
      <c r="X16" s="8"/>
    </row>
    <row r="17" spans="1:24">
      <c r="A17">
        <v>14</v>
      </c>
      <c r="B17" s="24"/>
      <c r="C17" s="24"/>
      <c r="E17" s="27" t="s">
        <v>22</v>
      </c>
      <c r="F17" s="26">
        <f>PEARSON(B4:B93,C4:C93)</f>
        <v>0.11726742086364107</v>
      </c>
      <c r="H17">
        <v>4</v>
      </c>
      <c r="I17" s="4">
        <f t="shared" ref="I17:I27" si="9">I16+$F$11</f>
        <v>7.5</v>
      </c>
      <c r="J17" s="10">
        <f t="shared" ref="J17:J26" si="10">I17+$F$11</f>
        <v>11.25</v>
      </c>
      <c r="K17" s="10"/>
      <c r="L17" s="15">
        <f t="shared" si="3"/>
        <v>9.375</v>
      </c>
      <c r="M17" s="9">
        <f t="shared" si="0"/>
        <v>1</v>
      </c>
      <c r="N17" s="10">
        <f t="shared" si="1"/>
        <v>14.285714285714286</v>
      </c>
      <c r="O17" s="14">
        <f t="shared" si="7"/>
        <v>7</v>
      </c>
      <c r="P17" s="8">
        <f t="shared" si="4"/>
        <v>100</v>
      </c>
      <c r="Q17" s="8"/>
      <c r="R17" s="9">
        <f t="shared" si="2"/>
        <v>0</v>
      </c>
      <c r="S17" s="10">
        <f t="shared" si="5"/>
        <v>0</v>
      </c>
      <c r="T17" s="14">
        <f t="shared" si="8"/>
        <v>6</v>
      </c>
      <c r="U17" s="8">
        <f t="shared" si="6"/>
        <v>75</v>
      </c>
      <c r="X17" s="8"/>
    </row>
    <row r="18" spans="1:24">
      <c r="A18">
        <v>15</v>
      </c>
      <c r="B18" s="24"/>
      <c r="C18" s="24"/>
      <c r="H18">
        <v>5</v>
      </c>
      <c r="I18" s="4">
        <f t="shared" si="9"/>
        <v>11.25</v>
      </c>
      <c r="J18" s="10">
        <f t="shared" si="10"/>
        <v>15</v>
      </c>
      <c r="K18" s="10"/>
      <c r="L18" s="15">
        <f t="shared" si="3"/>
        <v>13.125</v>
      </c>
      <c r="M18" s="9">
        <f t="shared" si="0"/>
        <v>0</v>
      </c>
      <c r="N18" s="10">
        <f t="shared" si="1"/>
        <v>0</v>
      </c>
      <c r="O18" s="14">
        <f t="shared" si="7"/>
        <v>7</v>
      </c>
      <c r="P18" s="8">
        <f t="shared" si="4"/>
        <v>100</v>
      </c>
      <c r="Q18" s="8"/>
      <c r="R18" s="9">
        <f t="shared" si="2"/>
        <v>1</v>
      </c>
      <c r="S18" s="10">
        <f t="shared" si="5"/>
        <v>14.285714285714286</v>
      </c>
      <c r="T18" s="14">
        <f t="shared" si="8"/>
        <v>7</v>
      </c>
      <c r="U18" s="8">
        <f t="shared" si="6"/>
        <v>87.5</v>
      </c>
      <c r="X18" s="8"/>
    </row>
    <row r="19" spans="1:24">
      <c r="A19">
        <v>16</v>
      </c>
      <c r="B19" s="24"/>
      <c r="C19" s="24"/>
      <c r="E19" s="15">
        <f>STEYX(B4:B93,A4:A93)</f>
        <v>15.637310522196124</v>
      </c>
      <c r="H19">
        <v>6</v>
      </c>
      <c r="I19" s="4">
        <f t="shared" si="9"/>
        <v>15</v>
      </c>
      <c r="J19" s="10">
        <f t="shared" si="10"/>
        <v>18.75</v>
      </c>
      <c r="K19" s="10"/>
      <c r="L19" s="15">
        <f t="shared" si="3"/>
        <v>16.875</v>
      </c>
      <c r="M19" s="9">
        <f t="shared" si="0"/>
        <v>0</v>
      </c>
      <c r="N19" s="10">
        <f t="shared" si="1"/>
        <v>0</v>
      </c>
      <c r="O19" s="14">
        <f t="shared" si="7"/>
        <v>7</v>
      </c>
      <c r="P19" s="8">
        <f t="shared" si="4"/>
        <v>100</v>
      </c>
      <c r="Q19" s="8"/>
      <c r="R19" s="9">
        <f t="shared" si="2"/>
        <v>1</v>
      </c>
      <c r="S19" s="10">
        <f t="shared" si="5"/>
        <v>14.285714285714286</v>
      </c>
      <c r="T19" s="14">
        <f t="shared" si="8"/>
        <v>8</v>
      </c>
      <c r="U19" s="8">
        <f t="shared" si="6"/>
        <v>100</v>
      </c>
      <c r="X19" s="8"/>
    </row>
    <row r="20" spans="1:24">
      <c r="A20">
        <v>17</v>
      </c>
      <c r="B20" s="24"/>
      <c r="C20" s="24"/>
      <c r="H20">
        <v>7</v>
      </c>
      <c r="I20" s="4">
        <f t="shared" si="9"/>
        <v>18.75</v>
      </c>
      <c r="J20" s="10">
        <f t="shared" si="10"/>
        <v>22.5</v>
      </c>
      <c r="K20" s="10"/>
      <c r="L20" s="15">
        <f t="shared" si="3"/>
        <v>20.625</v>
      </c>
      <c r="M20" s="9">
        <f t="shared" si="0"/>
        <v>0</v>
      </c>
      <c r="N20" s="10">
        <f t="shared" si="1"/>
        <v>0</v>
      </c>
      <c r="O20" s="14">
        <f t="shared" si="7"/>
        <v>7</v>
      </c>
      <c r="P20" s="8">
        <f t="shared" si="4"/>
        <v>100</v>
      </c>
      <c r="Q20" s="8"/>
      <c r="R20" s="9">
        <f t="shared" si="2"/>
        <v>0</v>
      </c>
      <c r="S20" s="10">
        <f t="shared" si="5"/>
        <v>0</v>
      </c>
      <c r="T20" s="14">
        <f t="shared" si="8"/>
        <v>8</v>
      </c>
      <c r="U20" s="8">
        <f t="shared" si="6"/>
        <v>100</v>
      </c>
      <c r="X20" s="8"/>
    </row>
    <row r="21" spans="1:24">
      <c r="A21">
        <v>18</v>
      </c>
      <c r="B21" s="24"/>
      <c r="C21" s="24"/>
      <c r="H21">
        <v>8</v>
      </c>
      <c r="I21" s="4">
        <f t="shared" si="9"/>
        <v>22.5</v>
      </c>
      <c r="J21" s="10">
        <f t="shared" si="10"/>
        <v>26.25</v>
      </c>
      <c r="K21" s="10"/>
      <c r="L21" s="15">
        <f t="shared" si="3"/>
        <v>24.375</v>
      </c>
      <c r="M21" s="9">
        <f t="shared" si="0"/>
        <v>0</v>
      </c>
      <c r="N21" s="10">
        <f t="shared" si="1"/>
        <v>0</v>
      </c>
      <c r="O21" s="14">
        <f t="shared" si="7"/>
        <v>7</v>
      </c>
      <c r="P21" s="8">
        <f t="shared" si="4"/>
        <v>100</v>
      </c>
      <c r="Q21" s="8"/>
      <c r="R21" s="9">
        <f t="shared" si="2"/>
        <v>0</v>
      </c>
      <c r="S21" s="10">
        <f t="shared" si="5"/>
        <v>0</v>
      </c>
      <c r="T21" s="14">
        <f t="shared" si="8"/>
        <v>8</v>
      </c>
      <c r="U21" s="8">
        <f t="shared" si="6"/>
        <v>100</v>
      </c>
      <c r="X21" s="8"/>
    </row>
    <row r="22" spans="1:24">
      <c r="A22">
        <v>19</v>
      </c>
      <c r="B22" s="24"/>
      <c r="C22" s="24"/>
      <c r="H22">
        <v>9</v>
      </c>
      <c r="I22" s="4">
        <f t="shared" si="9"/>
        <v>26.25</v>
      </c>
      <c r="J22" s="10">
        <f t="shared" si="10"/>
        <v>30</v>
      </c>
      <c r="K22" s="10"/>
      <c r="L22" s="15">
        <f t="shared" si="3"/>
        <v>28.125</v>
      </c>
      <c r="M22" s="9">
        <f t="shared" si="0"/>
        <v>0</v>
      </c>
      <c r="N22" s="10">
        <f t="shared" si="1"/>
        <v>0</v>
      </c>
      <c r="O22" s="14">
        <f t="shared" si="7"/>
        <v>7</v>
      </c>
      <c r="P22" s="8">
        <f t="shared" si="4"/>
        <v>100</v>
      </c>
      <c r="Q22" s="8"/>
      <c r="R22" s="9">
        <f t="shared" si="2"/>
        <v>0</v>
      </c>
      <c r="S22" s="10">
        <f t="shared" si="5"/>
        <v>0</v>
      </c>
      <c r="T22" s="14">
        <f t="shared" si="8"/>
        <v>8</v>
      </c>
      <c r="U22" s="8">
        <f t="shared" si="6"/>
        <v>100</v>
      </c>
      <c r="X22" s="8"/>
    </row>
    <row r="23" spans="1:24">
      <c r="A23">
        <v>20</v>
      </c>
      <c r="B23" s="24"/>
      <c r="C23" s="24"/>
      <c r="H23">
        <v>10</v>
      </c>
      <c r="I23" s="4">
        <f t="shared" si="9"/>
        <v>30</v>
      </c>
      <c r="J23" s="10">
        <f t="shared" si="10"/>
        <v>33.75</v>
      </c>
      <c r="K23" s="10"/>
      <c r="L23" s="15">
        <f t="shared" si="3"/>
        <v>31.875</v>
      </c>
      <c r="M23" s="9">
        <f t="shared" si="0"/>
        <v>0</v>
      </c>
      <c r="N23" s="10">
        <f t="shared" si="1"/>
        <v>0</v>
      </c>
      <c r="O23" s="14">
        <f t="shared" si="7"/>
        <v>7</v>
      </c>
      <c r="P23" s="8">
        <f t="shared" si="4"/>
        <v>100</v>
      </c>
      <c r="Q23" s="8"/>
      <c r="R23" s="9">
        <f t="shared" si="2"/>
        <v>0</v>
      </c>
      <c r="S23" s="10">
        <f t="shared" si="5"/>
        <v>0</v>
      </c>
      <c r="T23" s="14">
        <f t="shared" si="8"/>
        <v>8</v>
      </c>
      <c r="U23" s="8">
        <f t="shared" si="6"/>
        <v>100</v>
      </c>
    </row>
    <row r="24" spans="1:24">
      <c r="A24">
        <v>21</v>
      </c>
      <c r="B24" s="24"/>
      <c r="C24" s="24"/>
      <c r="H24">
        <v>11</v>
      </c>
      <c r="I24" s="4">
        <f t="shared" si="9"/>
        <v>33.75</v>
      </c>
      <c r="J24" s="10">
        <f t="shared" si="10"/>
        <v>37.5</v>
      </c>
      <c r="K24" s="10"/>
      <c r="L24" s="15">
        <f t="shared" si="3"/>
        <v>35.625</v>
      </c>
      <c r="M24" s="9">
        <f t="shared" si="0"/>
        <v>0</v>
      </c>
      <c r="N24" s="10">
        <f t="shared" si="1"/>
        <v>0</v>
      </c>
      <c r="O24" s="14">
        <f t="shared" si="7"/>
        <v>7</v>
      </c>
      <c r="P24" s="8">
        <f t="shared" si="4"/>
        <v>100</v>
      </c>
      <c r="Q24" s="8"/>
      <c r="R24" s="9">
        <f t="shared" si="2"/>
        <v>0</v>
      </c>
      <c r="S24" s="10">
        <f t="shared" si="5"/>
        <v>0</v>
      </c>
      <c r="T24" s="14">
        <f t="shared" si="8"/>
        <v>8</v>
      </c>
      <c r="U24" s="8">
        <f t="shared" si="6"/>
        <v>100</v>
      </c>
    </row>
    <row r="25" spans="1:24">
      <c r="A25">
        <v>22</v>
      </c>
      <c r="B25" s="24"/>
      <c r="C25" s="24"/>
      <c r="H25">
        <v>12</v>
      </c>
      <c r="I25" s="4">
        <f t="shared" si="9"/>
        <v>37.5</v>
      </c>
      <c r="J25" s="10">
        <f t="shared" si="10"/>
        <v>41.25</v>
      </c>
      <c r="K25" s="10"/>
      <c r="L25" s="15">
        <f t="shared" si="3"/>
        <v>39.375</v>
      </c>
      <c r="M25" s="9">
        <f t="shared" si="0"/>
        <v>0</v>
      </c>
      <c r="N25" s="10">
        <f t="shared" si="1"/>
        <v>0</v>
      </c>
      <c r="O25" s="14">
        <f t="shared" si="7"/>
        <v>7</v>
      </c>
      <c r="P25" s="8">
        <f t="shared" si="4"/>
        <v>100</v>
      </c>
      <c r="Q25" s="8"/>
      <c r="R25" s="9">
        <f t="shared" si="2"/>
        <v>0</v>
      </c>
      <c r="S25" s="10">
        <f t="shared" si="5"/>
        <v>0</v>
      </c>
      <c r="T25" s="14">
        <f t="shared" si="8"/>
        <v>8</v>
      </c>
      <c r="U25" s="8">
        <f t="shared" si="6"/>
        <v>100</v>
      </c>
    </row>
    <row r="26" spans="1:24">
      <c r="A26">
        <v>23</v>
      </c>
      <c r="B26" s="24"/>
      <c r="C26" s="24"/>
      <c r="H26">
        <v>13</v>
      </c>
      <c r="I26" s="4">
        <f t="shared" si="9"/>
        <v>41.25</v>
      </c>
      <c r="J26" s="10">
        <f t="shared" si="10"/>
        <v>45</v>
      </c>
      <c r="K26" s="10"/>
      <c r="L26" s="15">
        <f t="shared" si="3"/>
        <v>43.125</v>
      </c>
      <c r="M26" s="9">
        <f t="shared" si="0"/>
        <v>0</v>
      </c>
      <c r="N26" s="10">
        <f t="shared" si="1"/>
        <v>0</v>
      </c>
      <c r="O26" s="14">
        <f t="shared" si="7"/>
        <v>7</v>
      </c>
      <c r="P26" s="8">
        <f t="shared" si="4"/>
        <v>100</v>
      </c>
      <c r="Q26" s="8"/>
      <c r="R26" s="9">
        <f t="shared" si="2"/>
        <v>0</v>
      </c>
      <c r="S26" s="10">
        <f t="shared" si="5"/>
        <v>0</v>
      </c>
      <c r="T26" s="14">
        <f t="shared" si="8"/>
        <v>8</v>
      </c>
      <c r="U26" s="8">
        <f t="shared" si="6"/>
        <v>100</v>
      </c>
    </row>
    <row r="27" spans="1:24">
      <c r="A27">
        <v>24</v>
      </c>
      <c r="B27" s="24"/>
      <c r="C27" s="24"/>
      <c r="H27">
        <v>14</v>
      </c>
      <c r="I27" s="4">
        <f t="shared" si="9"/>
        <v>45</v>
      </c>
      <c r="J27" s="10">
        <f t="shared" ref="J27" si="11">I27+$F$11</f>
        <v>48.75</v>
      </c>
      <c r="L27" s="15">
        <f t="shared" ref="L27" si="12">(J27-I27)/2+I27</f>
        <v>46.875</v>
      </c>
      <c r="M27" s="9">
        <f t="shared" ref="M27" si="13">COUNTIFS($B$4:$B$93,"&gt;="&amp;I27,$B$4:$B$93,"&lt;"&amp;J27)</f>
        <v>1</v>
      </c>
      <c r="N27" s="10">
        <f t="shared" ref="N27" si="14">100*M27/$M$12</f>
        <v>14.285714285714286</v>
      </c>
      <c r="O27" s="14">
        <f t="shared" ref="O27" si="15">O26+M27</f>
        <v>8</v>
      </c>
      <c r="P27" s="8">
        <f t="shared" ref="P27" si="16">100*O27/$M$12</f>
        <v>114.28571428571429</v>
      </c>
      <c r="Q27" s="8"/>
      <c r="R27" s="9">
        <f t="shared" ref="R27" si="17">COUNTIFS($C$4:$C$93,"&gt;="&amp;I27,$C$4:$C$93,"&lt;"&amp;J27)</f>
        <v>0</v>
      </c>
      <c r="S27" s="10">
        <f t="shared" ref="S27" si="18">100*R27/$M$12</f>
        <v>0</v>
      </c>
      <c r="T27" s="14">
        <f t="shared" ref="T27" si="19">T26+R27</f>
        <v>8</v>
      </c>
      <c r="U27" s="8">
        <f t="shared" ref="U27" si="20">100*T27/$R$12</f>
        <v>100</v>
      </c>
    </row>
    <row r="28" spans="1:24">
      <c r="A28">
        <v>25</v>
      </c>
      <c r="B28" s="24"/>
      <c r="C28" s="24"/>
      <c r="M28" s="11"/>
    </row>
    <row r="29" spans="1:24">
      <c r="A29">
        <v>26</v>
      </c>
      <c r="B29" s="24"/>
      <c r="C29" s="24"/>
    </row>
    <row r="30" spans="1:24">
      <c r="A30">
        <v>27</v>
      </c>
      <c r="B30" s="24"/>
      <c r="C30" s="24"/>
    </row>
    <row r="31" spans="1:24">
      <c r="A31">
        <v>28</v>
      </c>
      <c r="B31" s="24"/>
      <c r="C31" s="24"/>
    </row>
    <row r="32" spans="1:24">
      <c r="A32">
        <v>29</v>
      </c>
      <c r="B32" s="24"/>
      <c r="C32" s="24"/>
    </row>
    <row r="33" spans="1:3">
      <c r="A33">
        <v>30</v>
      </c>
      <c r="B33" s="24"/>
      <c r="C33" s="24"/>
    </row>
    <row r="34" spans="1:3">
      <c r="A34">
        <v>31</v>
      </c>
      <c r="B34" s="24"/>
      <c r="C34" s="24"/>
    </row>
    <row r="35" spans="1:3">
      <c r="A35">
        <v>32</v>
      </c>
      <c r="B35" s="24"/>
      <c r="C35" s="24"/>
    </row>
    <row r="36" spans="1:3">
      <c r="A36">
        <v>33</v>
      </c>
      <c r="B36" s="24"/>
      <c r="C36" s="24"/>
    </row>
    <row r="37" spans="1:3">
      <c r="A37">
        <v>34</v>
      </c>
      <c r="B37" s="24"/>
      <c r="C37" s="24"/>
    </row>
    <row r="38" spans="1:3">
      <c r="A38">
        <v>35</v>
      </c>
      <c r="B38" s="24"/>
      <c r="C38" s="24"/>
    </row>
    <row r="39" spans="1:3">
      <c r="A39">
        <v>36</v>
      </c>
      <c r="B39" s="24"/>
      <c r="C39" s="24"/>
    </row>
    <row r="40" spans="1:3">
      <c r="A40">
        <v>37</v>
      </c>
      <c r="B40" s="24"/>
      <c r="C40" s="24"/>
    </row>
    <row r="41" spans="1:3">
      <c r="A41">
        <v>38</v>
      </c>
      <c r="B41" s="24"/>
      <c r="C41" s="24"/>
    </row>
    <row r="42" spans="1:3">
      <c r="A42">
        <v>39</v>
      </c>
      <c r="B42" s="24"/>
      <c r="C42" s="24"/>
    </row>
    <row r="43" spans="1:3">
      <c r="A43">
        <v>40</v>
      </c>
      <c r="B43" s="24"/>
      <c r="C43" s="24"/>
    </row>
    <row r="44" spans="1:3">
      <c r="A44">
        <v>41</v>
      </c>
      <c r="B44" s="24"/>
      <c r="C44" s="24"/>
    </row>
    <row r="45" spans="1:3">
      <c r="A45">
        <v>42</v>
      </c>
      <c r="B45" s="24"/>
      <c r="C45" s="24"/>
    </row>
    <row r="46" spans="1:3">
      <c r="A46">
        <v>43</v>
      </c>
      <c r="B46" s="24"/>
      <c r="C46" s="24"/>
    </row>
    <row r="47" spans="1:3">
      <c r="A47">
        <v>44</v>
      </c>
      <c r="B47" s="24"/>
      <c r="C47" s="24"/>
    </row>
    <row r="48" spans="1:3">
      <c r="A48">
        <v>45</v>
      </c>
      <c r="B48" s="24"/>
      <c r="C48" s="24"/>
    </row>
    <row r="49" spans="1:3">
      <c r="A49">
        <v>46</v>
      </c>
      <c r="B49" s="24"/>
      <c r="C49" s="24"/>
    </row>
    <row r="50" spans="1:3">
      <c r="A50">
        <v>47</v>
      </c>
      <c r="B50" s="24"/>
      <c r="C50" s="24"/>
    </row>
    <row r="51" spans="1:3">
      <c r="A51">
        <v>48</v>
      </c>
      <c r="B51" s="24"/>
      <c r="C51" s="24"/>
    </row>
    <row r="52" spans="1:3">
      <c r="A52">
        <v>49</v>
      </c>
      <c r="B52" s="24"/>
      <c r="C52" s="24"/>
    </row>
    <row r="53" spans="1:3">
      <c r="A53">
        <v>50</v>
      </c>
      <c r="B53" s="24"/>
      <c r="C53" s="24"/>
    </row>
    <row r="54" spans="1:3">
      <c r="A54">
        <v>51</v>
      </c>
      <c r="B54" s="24"/>
      <c r="C54" s="24"/>
    </row>
    <row r="55" spans="1:3">
      <c r="A55">
        <v>52</v>
      </c>
      <c r="B55" s="24"/>
      <c r="C55" s="24"/>
    </row>
    <row r="56" spans="1:3">
      <c r="A56">
        <v>53</v>
      </c>
      <c r="B56" s="24"/>
      <c r="C56" s="24"/>
    </row>
    <row r="57" spans="1:3">
      <c r="A57">
        <v>54</v>
      </c>
      <c r="B57" s="24"/>
      <c r="C57" s="24"/>
    </row>
    <row r="58" spans="1:3">
      <c r="A58">
        <v>55</v>
      </c>
      <c r="B58" s="24"/>
      <c r="C58" s="24"/>
    </row>
    <row r="59" spans="1:3">
      <c r="A59">
        <v>56</v>
      </c>
      <c r="B59" s="24"/>
      <c r="C59" s="24"/>
    </row>
    <row r="60" spans="1:3">
      <c r="A60">
        <v>57</v>
      </c>
      <c r="B60" s="24"/>
      <c r="C60" s="24"/>
    </row>
    <row r="61" spans="1:3">
      <c r="A61">
        <v>58</v>
      </c>
      <c r="B61" s="24"/>
      <c r="C61" s="24"/>
    </row>
    <row r="62" spans="1:3">
      <c r="A62">
        <v>59</v>
      </c>
      <c r="B62" s="24"/>
      <c r="C62" s="24"/>
    </row>
    <row r="63" spans="1:3">
      <c r="A63">
        <v>60</v>
      </c>
      <c r="B63" s="24"/>
      <c r="C63" s="24"/>
    </row>
    <row r="64" spans="1:3">
      <c r="A64">
        <v>61</v>
      </c>
      <c r="B64" s="24"/>
      <c r="C64" s="24"/>
    </row>
    <row r="65" spans="1:3">
      <c r="A65">
        <v>62</v>
      </c>
      <c r="B65" s="24"/>
      <c r="C65" s="24"/>
    </row>
    <row r="66" spans="1:3">
      <c r="A66">
        <v>63</v>
      </c>
      <c r="B66" s="24"/>
      <c r="C66" s="24"/>
    </row>
    <row r="67" spans="1:3">
      <c r="A67">
        <v>64</v>
      </c>
      <c r="B67" s="24"/>
      <c r="C67" s="24"/>
    </row>
    <row r="68" spans="1:3">
      <c r="A68">
        <v>65</v>
      </c>
      <c r="B68" s="24"/>
      <c r="C68" s="24"/>
    </row>
    <row r="69" spans="1:3">
      <c r="A69">
        <v>66</v>
      </c>
      <c r="B69" s="24"/>
      <c r="C69" s="24"/>
    </row>
    <row r="70" spans="1:3">
      <c r="A70">
        <v>67</v>
      </c>
      <c r="B70" s="24"/>
      <c r="C70" s="24"/>
    </row>
    <row r="71" spans="1:3">
      <c r="A71">
        <v>68</v>
      </c>
      <c r="B71" s="24"/>
      <c r="C71" s="24"/>
    </row>
    <row r="72" spans="1:3">
      <c r="A72">
        <v>69</v>
      </c>
      <c r="B72" s="24"/>
      <c r="C72" s="24"/>
    </row>
    <row r="73" spans="1:3">
      <c r="A73">
        <v>70</v>
      </c>
      <c r="B73" s="24"/>
      <c r="C73" s="24"/>
    </row>
    <row r="74" spans="1:3">
      <c r="A74">
        <v>71</v>
      </c>
      <c r="B74" s="24"/>
      <c r="C74" s="24"/>
    </row>
    <row r="75" spans="1:3">
      <c r="A75">
        <v>72</v>
      </c>
      <c r="B75" s="24"/>
      <c r="C75" s="24"/>
    </row>
    <row r="76" spans="1:3">
      <c r="A76">
        <v>73</v>
      </c>
      <c r="B76" s="24"/>
      <c r="C76" s="24"/>
    </row>
    <row r="77" spans="1:3">
      <c r="A77">
        <v>74</v>
      </c>
      <c r="B77" s="24"/>
      <c r="C77" s="24"/>
    </row>
    <row r="78" spans="1:3">
      <c r="A78">
        <v>75</v>
      </c>
      <c r="B78" s="24"/>
      <c r="C78" s="24"/>
    </row>
    <row r="79" spans="1:3">
      <c r="A79">
        <v>76</v>
      </c>
      <c r="B79" s="24"/>
      <c r="C79" s="24"/>
    </row>
    <row r="80" spans="1:3">
      <c r="A80">
        <v>77</v>
      </c>
      <c r="B80" s="24"/>
      <c r="C80" s="24"/>
    </row>
    <row r="81" spans="1:4">
      <c r="A81">
        <v>78</v>
      </c>
      <c r="B81" s="24"/>
      <c r="C81" s="24"/>
    </row>
    <row r="82" spans="1:4">
      <c r="A82">
        <v>79</v>
      </c>
      <c r="B82" s="24"/>
      <c r="C82" s="24"/>
    </row>
    <row r="83" spans="1:4">
      <c r="A83">
        <v>80</v>
      </c>
      <c r="B83" s="24"/>
      <c r="C83" s="24"/>
    </row>
    <row r="84" spans="1:4">
      <c r="A84">
        <v>81</v>
      </c>
      <c r="B84" s="24"/>
      <c r="C84" s="24"/>
    </row>
    <row r="85" spans="1:4">
      <c r="A85">
        <v>82</v>
      </c>
      <c r="B85" s="24"/>
      <c r="C85" s="24"/>
    </row>
    <row r="86" spans="1:4">
      <c r="A86">
        <v>83</v>
      </c>
      <c r="B86" s="24"/>
      <c r="C86" s="24"/>
    </row>
    <row r="87" spans="1:4">
      <c r="B87" s="1"/>
      <c r="C87" s="1"/>
    </row>
    <row r="88" spans="1:4">
      <c r="B88" s="1"/>
      <c r="C88" s="1"/>
    </row>
    <row r="89" spans="1:4">
      <c r="B89" s="1"/>
      <c r="C89" s="1"/>
    </row>
    <row r="90" spans="1:4">
      <c r="B90" s="1"/>
      <c r="C90" s="1"/>
    </row>
    <row r="91" spans="1:4">
      <c r="B91" s="1"/>
      <c r="C91" s="1"/>
    </row>
    <row r="92" spans="1:4">
      <c r="B92" s="1"/>
      <c r="C92" s="1"/>
    </row>
    <row r="93" spans="1:4">
      <c r="B93" s="1"/>
      <c r="C93" s="1"/>
    </row>
    <row r="96" spans="1:4">
      <c r="D96" s="3"/>
    </row>
    <row r="97" spans="4:4">
      <c r="D97" s="3"/>
    </row>
    <row r="98" spans="4:4">
      <c r="D98" s="3"/>
    </row>
    <row r="99" spans="4:4">
      <c r="D99" s="3"/>
    </row>
    <row r="100" spans="4:4">
      <c r="D100" s="3"/>
    </row>
    <row r="101" spans="4:4">
      <c r="D101" s="3"/>
    </row>
  </sheetData>
  <mergeCells count="1">
    <mergeCell ref="I13:J13"/>
  </mergeCells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"/>
  <sheetViews>
    <sheetView tabSelected="1" workbookViewId="0">
      <selection activeCell="E3" sqref="E3"/>
    </sheetView>
  </sheetViews>
  <sheetFormatPr defaultRowHeight="14.4"/>
  <cols>
    <col min="1" max="1" width="10.44140625" bestFit="1" customWidth="1"/>
    <col min="3" max="3" width="15.77734375" bestFit="1" customWidth="1"/>
  </cols>
  <sheetData>
    <row r="1" spans="1:3">
      <c r="B1" t="s">
        <v>11</v>
      </c>
      <c r="C1">
        <f>MAX(C4:C100)</f>
        <v>12</v>
      </c>
    </row>
    <row r="2" spans="1:3">
      <c r="B2" t="s">
        <v>20</v>
      </c>
    </row>
    <row r="4" spans="1:3">
      <c r="A4" s="3">
        <f t="shared" ref="A4:A6" si="0">B4/12</f>
        <v>7.166666666666667</v>
      </c>
      <c r="B4" s="1">
        <v>86</v>
      </c>
      <c r="C4" s="1">
        <v>4</v>
      </c>
    </row>
    <row r="5" spans="1:3">
      <c r="A5" s="3">
        <f t="shared" si="0"/>
        <v>6.333333333333333</v>
      </c>
      <c r="B5" s="1">
        <v>76</v>
      </c>
      <c r="C5" s="1">
        <v>4</v>
      </c>
    </row>
    <row r="6" spans="1:3">
      <c r="A6" s="3">
        <f t="shared" si="0"/>
        <v>6.333333333333333</v>
      </c>
      <c r="B6" s="1">
        <v>76</v>
      </c>
      <c r="C6" s="1">
        <v>2</v>
      </c>
    </row>
    <row r="7" spans="1:3">
      <c r="A7" s="3">
        <f>B7/12</f>
        <v>7.166666666666667</v>
      </c>
      <c r="B7" s="1">
        <v>86</v>
      </c>
      <c r="C7" s="1">
        <v>5</v>
      </c>
    </row>
    <row r="8" spans="1:3">
      <c r="A8" s="3">
        <f t="shared" ref="A8:A71" si="1">B8/12</f>
        <v>7.083333333333333</v>
      </c>
      <c r="B8" s="1">
        <v>85</v>
      </c>
      <c r="C8" s="1">
        <v>2</v>
      </c>
    </row>
    <row r="9" spans="1:3">
      <c r="A9" s="3">
        <f t="shared" si="1"/>
        <v>7</v>
      </c>
      <c r="B9" s="1">
        <v>84</v>
      </c>
      <c r="C9" s="1">
        <v>1</v>
      </c>
    </row>
    <row r="10" spans="1:3">
      <c r="A10" s="3">
        <f t="shared" si="1"/>
        <v>6.75</v>
      </c>
      <c r="B10" s="1">
        <v>81</v>
      </c>
      <c r="C10" s="1">
        <v>1</v>
      </c>
    </row>
    <row r="11" spans="1:3">
      <c r="A11" s="3">
        <f t="shared" si="1"/>
        <v>6.5</v>
      </c>
      <c r="B11" s="1">
        <v>78</v>
      </c>
      <c r="C11" s="1">
        <v>2</v>
      </c>
    </row>
    <row r="12" spans="1:3">
      <c r="A12" s="3">
        <f t="shared" si="1"/>
        <v>6.666666666666667</v>
      </c>
      <c r="B12" s="1">
        <v>80</v>
      </c>
      <c r="C12" s="1">
        <v>1</v>
      </c>
    </row>
    <row r="13" spans="1:3">
      <c r="A13" s="3">
        <f t="shared" si="1"/>
        <v>6.666666666666667</v>
      </c>
      <c r="B13" s="1">
        <v>80</v>
      </c>
      <c r="C13" s="1">
        <v>4</v>
      </c>
    </row>
    <row r="14" spans="1:3">
      <c r="A14" s="3">
        <f t="shared" si="1"/>
        <v>6.5</v>
      </c>
      <c r="B14" s="1">
        <v>78</v>
      </c>
      <c r="C14" s="1">
        <v>4</v>
      </c>
    </row>
    <row r="15" spans="1:3">
      <c r="A15" s="3">
        <f t="shared" si="1"/>
        <v>6.416666666666667</v>
      </c>
      <c r="B15" s="1">
        <v>77</v>
      </c>
      <c r="C15" s="1">
        <v>2</v>
      </c>
    </row>
    <row r="16" spans="1:3">
      <c r="A16" s="3">
        <f t="shared" si="1"/>
        <v>6.833333333333333</v>
      </c>
      <c r="B16" s="1">
        <v>82</v>
      </c>
      <c r="C16" s="1">
        <v>4</v>
      </c>
    </row>
    <row r="17" spans="1:3">
      <c r="A17" s="3">
        <f t="shared" si="1"/>
        <v>6.75</v>
      </c>
      <c r="B17" s="1">
        <v>81</v>
      </c>
      <c r="C17" s="1">
        <v>1</v>
      </c>
    </row>
    <row r="18" spans="1:3">
      <c r="A18" s="3">
        <f t="shared" si="1"/>
        <v>6.833333333333333</v>
      </c>
      <c r="B18" s="1">
        <v>82</v>
      </c>
      <c r="C18" s="1">
        <v>3</v>
      </c>
    </row>
    <row r="19" spans="1:3">
      <c r="A19" s="3">
        <f t="shared" si="1"/>
        <v>6.5</v>
      </c>
      <c r="B19" s="1">
        <v>78</v>
      </c>
      <c r="C19" s="1">
        <v>1</v>
      </c>
    </row>
    <row r="20" spans="1:3">
      <c r="A20" s="3">
        <f t="shared" si="1"/>
        <v>7.166666666666667</v>
      </c>
      <c r="B20" s="1">
        <v>86</v>
      </c>
      <c r="C20" s="1">
        <v>3</v>
      </c>
    </row>
    <row r="21" spans="1:3">
      <c r="A21" s="3">
        <f t="shared" si="1"/>
        <v>6.75</v>
      </c>
      <c r="B21" s="1">
        <v>81</v>
      </c>
      <c r="C21" s="1">
        <v>4</v>
      </c>
    </row>
    <row r="22" spans="1:3">
      <c r="A22" s="3">
        <f t="shared" si="1"/>
        <v>6.416666666666667</v>
      </c>
      <c r="B22" s="1">
        <v>77</v>
      </c>
      <c r="C22" s="1">
        <v>5</v>
      </c>
    </row>
    <row r="23" spans="1:3">
      <c r="A23" s="3">
        <f t="shared" si="1"/>
        <v>6.75</v>
      </c>
      <c r="B23" s="1">
        <v>81</v>
      </c>
      <c r="C23" s="1">
        <v>3</v>
      </c>
    </row>
    <row r="24" spans="1:3">
      <c r="A24" s="3">
        <f t="shared" si="1"/>
        <v>6.916666666666667</v>
      </c>
      <c r="B24" s="1">
        <v>83</v>
      </c>
      <c r="C24" s="1">
        <v>2</v>
      </c>
    </row>
    <row r="25" spans="1:3">
      <c r="A25" s="3">
        <f t="shared" si="1"/>
        <v>7.416666666666667</v>
      </c>
      <c r="B25" s="1">
        <v>89</v>
      </c>
      <c r="C25" s="1">
        <v>3</v>
      </c>
    </row>
    <row r="26" spans="1:3">
      <c r="A26" s="3">
        <f t="shared" si="1"/>
        <v>7.75</v>
      </c>
      <c r="B26" s="1">
        <v>93</v>
      </c>
      <c r="C26" s="1">
        <v>3</v>
      </c>
    </row>
    <row r="27" spans="1:3">
      <c r="A27" s="3">
        <f t="shared" si="1"/>
        <v>7.333333333333333</v>
      </c>
      <c r="B27" s="1">
        <v>88</v>
      </c>
      <c r="C27" s="1">
        <v>4</v>
      </c>
    </row>
    <row r="28" spans="1:3">
      <c r="A28" s="3">
        <f t="shared" si="1"/>
        <v>7.583333333333333</v>
      </c>
      <c r="B28" s="1">
        <v>91</v>
      </c>
      <c r="C28" s="1">
        <v>3</v>
      </c>
    </row>
    <row r="29" spans="1:3">
      <c r="A29" s="3">
        <f t="shared" si="1"/>
        <v>7.583333333333333</v>
      </c>
      <c r="B29" s="1">
        <v>91</v>
      </c>
      <c r="C29" s="1">
        <v>4</v>
      </c>
    </row>
    <row r="30" spans="1:3">
      <c r="A30" s="3">
        <f t="shared" si="1"/>
        <v>7.833333333333333</v>
      </c>
      <c r="B30" s="1">
        <v>94</v>
      </c>
      <c r="C30" s="1">
        <v>2</v>
      </c>
    </row>
    <row r="31" spans="1:3">
      <c r="A31" s="3">
        <f t="shared" si="1"/>
        <v>7.833333333333333</v>
      </c>
      <c r="B31" s="1">
        <v>94</v>
      </c>
      <c r="C31" s="1">
        <v>2</v>
      </c>
    </row>
    <row r="32" spans="1:3">
      <c r="A32" s="3">
        <f t="shared" si="1"/>
        <v>8</v>
      </c>
      <c r="B32" s="1">
        <v>96</v>
      </c>
      <c r="C32" s="1">
        <v>2</v>
      </c>
    </row>
    <row r="33" spans="1:3">
      <c r="A33" s="3">
        <f t="shared" si="1"/>
        <v>8.25</v>
      </c>
      <c r="B33" s="1">
        <v>99</v>
      </c>
      <c r="C33" s="1">
        <v>4</v>
      </c>
    </row>
    <row r="34" spans="1:3">
      <c r="A34" s="3">
        <f t="shared" si="1"/>
        <v>7</v>
      </c>
      <c r="B34" s="1">
        <v>84</v>
      </c>
      <c r="C34" s="1">
        <v>4</v>
      </c>
    </row>
    <row r="35" spans="1:3">
      <c r="A35" s="3">
        <f t="shared" si="1"/>
        <v>7.083333333333333</v>
      </c>
      <c r="B35" s="1">
        <v>85</v>
      </c>
      <c r="C35" s="1">
        <v>2</v>
      </c>
    </row>
    <row r="36" spans="1:3">
      <c r="A36" s="3">
        <f t="shared" si="1"/>
        <v>8.0833333333333339</v>
      </c>
      <c r="B36" s="1">
        <v>97</v>
      </c>
      <c r="C36" s="1">
        <v>3</v>
      </c>
    </row>
    <row r="37" spans="1:3">
      <c r="A37" s="3">
        <f t="shared" si="1"/>
        <v>7.333333333333333</v>
      </c>
      <c r="B37" s="1">
        <v>88</v>
      </c>
      <c r="C37" s="1">
        <v>5</v>
      </c>
    </row>
    <row r="38" spans="1:3">
      <c r="A38" s="3">
        <f t="shared" si="1"/>
        <v>7.833333333333333</v>
      </c>
      <c r="B38" s="1">
        <v>94</v>
      </c>
      <c r="C38" s="1">
        <v>1</v>
      </c>
    </row>
    <row r="39" spans="1:3">
      <c r="A39" s="3">
        <f t="shared" si="1"/>
        <v>8.5833333333333339</v>
      </c>
      <c r="B39" s="1">
        <v>103</v>
      </c>
      <c r="C39" s="1">
        <v>3</v>
      </c>
    </row>
    <row r="40" spans="1:3">
      <c r="A40" s="3">
        <f t="shared" si="1"/>
        <v>8.6666666666666661</v>
      </c>
      <c r="B40" s="1">
        <v>104</v>
      </c>
      <c r="C40" s="1">
        <v>5</v>
      </c>
    </row>
    <row r="41" spans="1:3">
      <c r="A41" s="3">
        <f t="shared" si="1"/>
        <v>9.25</v>
      </c>
      <c r="B41" s="1">
        <v>111</v>
      </c>
      <c r="C41" s="1">
        <v>3</v>
      </c>
    </row>
    <row r="42" spans="1:3">
      <c r="A42" s="3">
        <f t="shared" si="1"/>
        <v>8.5833333333333339</v>
      </c>
      <c r="B42" s="1">
        <v>103</v>
      </c>
      <c r="C42" s="1">
        <v>3</v>
      </c>
    </row>
    <row r="43" spans="1:3">
      <c r="A43" s="3">
        <f t="shared" si="1"/>
        <v>9.1666666666666661</v>
      </c>
      <c r="B43" s="1">
        <v>110</v>
      </c>
      <c r="C43" s="1">
        <v>3</v>
      </c>
    </row>
    <row r="44" spans="1:3">
      <c r="A44" s="3">
        <f t="shared" si="1"/>
        <v>8.6666666666666661</v>
      </c>
      <c r="B44" s="1">
        <v>104</v>
      </c>
      <c r="C44" s="1">
        <v>1</v>
      </c>
    </row>
    <row r="45" spans="1:3">
      <c r="A45" s="3">
        <f t="shared" si="1"/>
        <v>8.5833333333333339</v>
      </c>
      <c r="B45" s="1">
        <v>103</v>
      </c>
      <c r="C45" s="1">
        <v>4</v>
      </c>
    </row>
    <row r="46" spans="1:3">
      <c r="A46" s="3">
        <f t="shared" si="1"/>
        <v>8.6666666666666661</v>
      </c>
      <c r="B46" s="1">
        <v>104</v>
      </c>
      <c r="C46" s="1">
        <v>2</v>
      </c>
    </row>
    <row r="47" spans="1:3">
      <c r="A47" s="3">
        <f t="shared" si="1"/>
        <v>8.4166666666666661</v>
      </c>
      <c r="B47" s="1">
        <v>101</v>
      </c>
      <c r="C47" s="1">
        <v>1</v>
      </c>
    </row>
    <row r="48" spans="1:3">
      <c r="A48" s="3">
        <f t="shared" si="1"/>
        <v>8.75</v>
      </c>
      <c r="B48" s="1">
        <v>105</v>
      </c>
      <c r="C48" s="1">
        <v>3</v>
      </c>
    </row>
    <row r="49" spans="1:3">
      <c r="A49" s="3">
        <f t="shared" si="1"/>
        <v>8.75</v>
      </c>
      <c r="B49" s="1">
        <v>105</v>
      </c>
      <c r="C49" s="1">
        <v>3</v>
      </c>
    </row>
    <row r="50" spans="1:3">
      <c r="A50" s="3">
        <f t="shared" si="1"/>
        <v>8.8333333333333339</v>
      </c>
      <c r="B50" s="1">
        <v>106</v>
      </c>
      <c r="C50" s="1">
        <v>5</v>
      </c>
    </row>
    <row r="51" spans="1:3">
      <c r="A51" s="3">
        <f t="shared" si="1"/>
        <v>8.5833333333333339</v>
      </c>
      <c r="B51" s="1">
        <v>103</v>
      </c>
      <c r="C51" s="1">
        <v>3</v>
      </c>
    </row>
    <row r="52" spans="1:3">
      <c r="A52" s="3">
        <f t="shared" si="1"/>
        <v>9.1666666666666661</v>
      </c>
      <c r="B52" s="1">
        <v>110</v>
      </c>
      <c r="C52" s="1">
        <v>2</v>
      </c>
    </row>
    <row r="53" spans="1:3">
      <c r="A53" s="3">
        <f t="shared" si="1"/>
        <v>9.8333333333333339</v>
      </c>
      <c r="B53" s="1">
        <v>118</v>
      </c>
      <c r="C53" s="1">
        <v>1</v>
      </c>
    </row>
    <row r="54" spans="1:3">
      <c r="A54" s="3">
        <f t="shared" si="1"/>
        <v>8.6666666666666661</v>
      </c>
      <c r="B54" s="1">
        <v>104</v>
      </c>
      <c r="C54" s="1">
        <v>3</v>
      </c>
    </row>
    <row r="55" spans="1:3">
      <c r="A55" s="3">
        <f t="shared" si="1"/>
        <v>8.4166666666666661</v>
      </c>
      <c r="B55" s="1">
        <v>101</v>
      </c>
      <c r="C55" s="1">
        <v>4</v>
      </c>
    </row>
    <row r="56" spans="1:3">
      <c r="A56" s="3">
        <f t="shared" si="1"/>
        <v>8.8333333333333339</v>
      </c>
      <c r="B56" s="1">
        <v>106</v>
      </c>
      <c r="C56" s="1">
        <v>2</v>
      </c>
    </row>
    <row r="57" spans="1:3">
      <c r="A57" s="3">
        <f t="shared" si="1"/>
        <v>8.8333333333333339</v>
      </c>
      <c r="B57" s="1">
        <v>106</v>
      </c>
      <c r="C57" s="1">
        <v>1</v>
      </c>
    </row>
    <row r="58" spans="1:3">
      <c r="A58" s="3">
        <f t="shared" si="1"/>
        <v>10.583333333333334</v>
      </c>
      <c r="B58" s="1">
        <v>127</v>
      </c>
      <c r="C58" s="1">
        <v>4</v>
      </c>
    </row>
    <row r="59" spans="1:3">
      <c r="A59" s="3">
        <f t="shared" si="1"/>
        <v>9.3333333333333339</v>
      </c>
      <c r="B59" s="1">
        <v>112</v>
      </c>
      <c r="C59" s="1">
        <v>5</v>
      </c>
    </row>
    <row r="60" spans="1:3">
      <c r="A60" s="3">
        <f t="shared" si="1"/>
        <v>9.4166666666666661</v>
      </c>
      <c r="B60" s="1">
        <v>113</v>
      </c>
      <c r="C60" s="1">
        <v>3</v>
      </c>
    </row>
    <row r="61" spans="1:3">
      <c r="A61" s="3">
        <f t="shared" si="1"/>
        <v>9.3333333333333339</v>
      </c>
      <c r="B61" s="1">
        <v>112</v>
      </c>
      <c r="C61" s="1">
        <v>3</v>
      </c>
    </row>
    <row r="62" spans="1:3">
      <c r="A62" s="3">
        <f t="shared" si="1"/>
        <v>9.4166666666666661</v>
      </c>
      <c r="B62" s="1">
        <v>113</v>
      </c>
      <c r="C62" s="1">
        <v>2</v>
      </c>
    </row>
    <row r="63" spans="1:3">
      <c r="A63" s="3">
        <f t="shared" si="1"/>
        <v>10</v>
      </c>
      <c r="B63" s="1">
        <v>120</v>
      </c>
      <c r="C63" s="1">
        <v>3</v>
      </c>
    </row>
    <row r="64" spans="1:3">
      <c r="A64" s="3">
        <f t="shared" si="1"/>
        <v>9.9166666666666661</v>
      </c>
      <c r="B64" s="1">
        <v>119</v>
      </c>
      <c r="C64" s="1">
        <v>2</v>
      </c>
    </row>
    <row r="65" spans="1:3">
      <c r="A65" s="3">
        <f t="shared" si="1"/>
        <v>9.9166666666666661</v>
      </c>
      <c r="B65" s="1">
        <v>119</v>
      </c>
      <c r="C65" s="1">
        <v>4</v>
      </c>
    </row>
    <row r="66" spans="1:3">
      <c r="A66" s="3">
        <f t="shared" si="1"/>
        <v>9.8333333333333339</v>
      </c>
      <c r="B66" s="1">
        <v>118</v>
      </c>
      <c r="C66" s="1">
        <v>3</v>
      </c>
    </row>
    <row r="67" spans="1:3">
      <c r="A67" s="3">
        <f t="shared" si="1"/>
        <v>9.3333333333333339</v>
      </c>
      <c r="B67" s="1">
        <v>112</v>
      </c>
      <c r="C67" s="1">
        <v>2</v>
      </c>
    </row>
    <row r="68" spans="1:3">
      <c r="A68" s="3">
        <f t="shared" si="1"/>
        <v>9.5</v>
      </c>
      <c r="B68" s="1">
        <v>114</v>
      </c>
      <c r="C68" s="1">
        <v>3</v>
      </c>
    </row>
    <row r="69" spans="1:3">
      <c r="A69" s="3">
        <f t="shared" si="1"/>
        <v>9.5</v>
      </c>
      <c r="B69" s="1">
        <v>114</v>
      </c>
      <c r="C69" s="1">
        <v>4</v>
      </c>
    </row>
    <row r="70" spans="1:3">
      <c r="A70" s="3">
        <f t="shared" si="1"/>
        <v>9.4166666666666661</v>
      </c>
      <c r="B70" s="1">
        <v>113</v>
      </c>
      <c r="C70" s="1">
        <v>4</v>
      </c>
    </row>
    <row r="71" spans="1:3">
      <c r="A71" s="3">
        <f t="shared" si="1"/>
        <v>8.5</v>
      </c>
      <c r="B71" s="1">
        <v>102</v>
      </c>
      <c r="C71" s="1">
        <v>4</v>
      </c>
    </row>
    <row r="72" spans="1:3">
      <c r="A72" s="3">
        <f t="shared" ref="A72:A100" si="2">B72/12</f>
        <v>11.25</v>
      </c>
      <c r="B72" s="1">
        <v>135</v>
      </c>
      <c r="C72" s="1">
        <v>3</v>
      </c>
    </row>
    <row r="73" spans="1:3">
      <c r="A73" s="3">
        <f t="shared" si="2"/>
        <v>10.666666666666666</v>
      </c>
      <c r="B73" s="1">
        <v>128</v>
      </c>
      <c r="C73" s="1">
        <v>3</v>
      </c>
    </row>
    <row r="74" spans="1:3">
      <c r="A74" s="3">
        <f t="shared" si="2"/>
        <v>10.666666666666666</v>
      </c>
      <c r="B74" s="1">
        <v>128</v>
      </c>
      <c r="C74" s="1">
        <v>4</v>
      </c>
    </row>
    <row r="75" spans="1:3">
      <c r="A75" s="3">
        <f t="shared" si="2"/>
        <v>10.5</v>
      </c>
      <c r="B75" s="1">
        <v>126</v>
      </c>
      <c r="C75" s="1">
        <v>3</v>
      </c>
    </row>
    <row r="76" spans="1:3">
      <c r="A76" s="3">
        <f t="shared" si="2"/>
        <v>10.5</v>
      </c>
      <c r="B76" s="1">
        <v>126</v>
      </c>
      <c r="C76" s="1">
        <v>4</v>
      </c>
    </row>
    <row r="77" spans="1:3">
      <c r="A77" s="3">
        <f t="shared" si="2"/>
        <v>10.5</v>
      </c>
      <c r="B77" s="1">
        <v>126</v>
      </c>
      <c r="C77" s="1">
        <v>4</v>
      </c>
    </row>
    <row r="78" spans="1:3">
      <c r="A78" s="3">
        <f t="shared" si="2"/>
        <v>10.5</v>
      </c>
      <c r="B78" s="1">
        <v>126</v>
      </c>
      <c r="C78" s="1">
        <v>2</v>
      </c>
    </row>
    <row r="79" spans="1:3">
      <c r="A79" s="3">
        <f t="shared" si="2"/>
        <v>11.166666666666666</v>
      </c>
      <c r="B79" s="1">
        <v>134</v>
      </c>
      <c r="C79" s="1">
        <v>3</v>
      </c>
    </row>
    <row r="80" spans="1:3">
      <c r="A80" s="3">
        <f t="shared" si="2"/>
        <v>10.75</v>
      </c>
      <c r="B80" s="1">
        <v>129</v>
      </c>
      <c r="C80" s="1">
        <v>5</v>
      </c>
    </row>
    <row r="81" spans="1:3">
      <c r="A81" s="3">
        <f t="shared" si="2"/>
        <v>11.333333333333334</v>
      </c>
      <c r="B81" s="1">
        <v>136</v>
      </c>
      <c r="C81" s="1">
        <v>1</v>
      </c>
    </row>
    <row r="82" spans="1:3">
      <c r="A82" s="3">
        <f t="shared" si="2"/>
        <v>11.166666666666666</v>
      </c>
      <c r="B82" s="1">
        <v>134</v>
      </c>
      <c r="C82" s="1">
        <v>2</v>
      </c>
    </row>
    <row r="83" spans="1:3">
      <c r="A83" s="3">
        <f t="shared" si="2"/>
        <v>10.833333333333334</v>
      </c>
      <c r="B83" s="1">
        <v>130</v>
      </c>
      <c r="C83" s="1">
        <v>2</v>
      </c>
    </row>
    <row r="84" spans="1:3">
      <c r="A84" s="3">
        <f t="shared" si="2"/>
        <v>10.833333333333334</v>
      </c>
      <c r="B84" s="1">
        <v>130</v>
      </c>
      <c r="C84" s="1">
        <v>4</v>
      </c>
    </row>
    <row r="85" spans="1:3">
      <c r="A85" s="3">
        <f t="shared" si="2"/>
        <v>10.583333333333334</v>
      </c>
      <c r="B85" s="1">
        <v>127</v>
      </c>
      <c r="C85" s="1">
        <v>4</v>
      </c>
    </row>
    <row r="86" spans="1:3">
      <c r="A86" s="3">
        <f t="shared" si="2"/>
        <v>11.333333333333334</v>
      </c>
      <c r="B86" s="1">
        <v>136</v>
      </c>
      <c r="C86" s="1">
        <v>5</v>
      </c>
    </row>
    <row r="87" spans="1:3">
      <c r="A87" s="3">
        <f t="shared" si="2"/>
        <v>10.833333333333334</v>
      </c>
      <c r="B87" s="1">
        <v>130</v>
      </c>
      <c r="C87" s="1">
        <v>2</v>
      </c>
    </row>
    <row r="88" spans="1:3">
      <c r="A88" s="3">
        <f t="shared" si="2"/>
        <v>11.083333333333334</v>
      </c>
      <c r="B88" s="1">
        <v>133</v>
      </c>
      <c r="C88" s="1">
        <v>3</v>
      </c>
    </row>
    <row r="89" spans="1:3">
      <c r="A89" s="3">
        <f t="shared" si="2"/>
        <v>10.833333333333334</v>
      </c>
      <c r="B89" s="1">
        <v>130</v>
      </c>
      <c r="C89" s="1">
        <v>3</v>
      </c>
    </row>
    <row r="90" spans="1:3">
      <c r="A90" s="3">
        <f t="shared" si="2"/>
        <v>11.166666666666666</v>
      </c>
      <c r="B90" s="1">
        <v>134</v>
      </c>
      <c r="C90" s="1">
        <v>4</v>
      </c>
    </row>
    <row r="91" spans="1:3">
      <c r="A91" s="3">
        <f t="shared" si="2"/>
        <v>12.083333333333334</v>
      </c>
      <c r="B91" s="1">
        <v>145</v>
      </c>
      <c r="C91" s="1">
        <v>3</v>
      </c>
    </row>
    <row r="92" spans="1:3">
      <c r="A92" s="3">
        <f t="shared" si="2"/>
        <v>12.666666666666666</v>
      </c>
      <c r="B92" s="1">
        <v>152</v>
      </c>
      <c r="C92" s="1">
        <v>5</v>
      </c>
    </row>
    <row r="93" spans="1:3">
      <c r="A93" s="3">
        <f t="shared" si="2"/>
        <v>11</v>
      </c>
      <c r="B93" s="12">
        <v>132</v>
      </c>
      <c r="C93" s="12">
        <v>4</v>
      </c>
    </row>
    <row r="94" spans="1:3">
      <c r="A94" s="3">
        <f t="shared" si="2"/>
        <v>11.166666666666666</v>
      </c>
      <c r="B94" s="1">
        <v>134</v>
      </c>
      <c r="C94" s="1">
        <v>7</v>
      </c>
    </row>
    <row r="95" spans="1:3">
      <c r="A95" s="3">
        <f t="shared" si="2"/>
        <v>11.166666666666666</v>
      </c>
      <c r="B95" s="1">
        <v>134</v>
      </c>
      <c r="C95" s="1">
        <v>11</v>
      </c>
    </row>
    <row r="96" spans="1:3">
      <c r="A96" s="3">
        <f t="shared" si="2"/>
        <v>11.25</v>
      </c>
      <c r="B96" s="1">
        <v>135</v>
      </c>
      <c r="C96" s="1">
        <v>12</v>
      </c>
    </row>
    <row r="97" spans="1:3">
      <c r="A97" s="3">
        <f t="shared" si="2"/>
        <v>11.333333333333334</v>
      </c>
      <c r="B97" s="1">
        <v>136</v>
      </c>
      <c r="C97" s="1">
        <v>9</v>
      </c>
    </row>
    <row r="98" spans="1:3">
      <c r="A98" s="3">
        <f t="shared" si="2"/>
        <v>11.333333333333334</v>
      </c>
      <c r="B98" s="1">
        <v>136</v>
      </c>
      <c r="C98" s="1">
        <v>8</v>
      </c>
    </row>
    <row r="99" spans="1:3">
      <c r="A99" s="3">
        <f t="shared" si="2"/>
        <v>12.083333333333334</v>
      </c>
      <c r="B99" s="1">
        <v>145</v>
      </c>
      <c r="C99" s="1">
        <v>5</v>
      </c>
    </row>
    <row r="100" spans="1:3">
      <c r="A100" s="3">
        <f t="shared" si="2"/>
        <v>12.666666666666666</v>
      </c>
      <c r="B100" s="1">
        <v>152</v>
      </c>
      <c r="C100" s="1">
        <v>12</v>
      </c>
    </row>
  </sheetData>
  <sortState ref="B4:D100">
    <sortCondition ref="B4:B100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Analisi</vt:lpstr>
      <vt:lpstr>Distribuzione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MaurizioLT</dc:creator>
  <cp:lastModifiedBy>MaurizioLT</cp:lastModifiedBy>
  <dcterms:created xsi:type="dcterms:W3CDTF">2016-06-28T07:25:41Z</dcterms:created>
  <dcterms:modified xsi:type="dcterms:W3CDTF">2017-02-07T11:05:30Z</dcterms:modified>
</cp:coreProperties>
</file>