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8AB3E0C-7D9B-4C61-8648-12620606E3DE}" xr6:coauthVersionLast="47" xr6:coauthVersionMax="47" xr10:uidLastSave="{00000000-0000-0000-0000-000000000000}"/>
  <bookViews>
    <workbookView xWindow="-98" yWindow="-98" windowWidth="23236" windowHeight="13875" activeTab="2" xr2:uid="{00000000-000D-0000-FFFF-FFFF00000000}"/>
  </bookViews>
  <sheets>
    <sheet name="Sheet1" sheetId="1" r:id="rId1"/>
    <sheet name="Sheet1 (2)" sheetId="2" r:id="rId2"/>
    <sheet name="Sheet1 (3)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" i="4" l="1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3" i="4"/>
  <c r="T3" i="4"/>
  <c r="V3" i="4"/>
  <c r="T4" i="4"/>
  <c r="T5" i="4"/>
  <c r="V5" i="4" s="1"/>
  <c r="T6" i="4"/>
  <c r="V6" i="4" s="1"/>
  <c r="T7" i="4"/>
  <c r="V7" i="4" s="1"/>
  <c r="T8" i="4"/>
  <c r="V8" i="4" s="1"/>
  <c r="T9" i="4"/>
  <c r="V9" i="4" s="1"/>
  <c r="T10" i="4"/>
  <c r="V10" i="4" s="1"/>
  <c r="T11" i="4"/>
  <c r="V11" i="4" s="1"/>
  <c r="T12" i="4"/>
  <c r="V12" i="4" s="1"/>
  <c r="T13" i="4"/>
  <c r="V13" i="4" s="1"/>
  <c r="T14" i="4"/>
  <c r="T15" i="4"/>
  <c r="T16" i="4"/>
  <c r="V16" i="4" s="1"/>
  <c r="T17" i="4"/>
  <c r="V17" i="4" s="1"/>
  <c r="T18" i="4"/>
  <c r="V18" i="4" s="1"/>
  <c r="T19" i="4"/>
  <c r="V19" i="4" s="1"/>
  <c r="T20" i="4"/>
  <c r="T21" i="4"/>
  <c r="V21" i="4" s="1"/>
  <c r="V4" i="4"/>
  <c r="V14" i="4"/>
  <c r="V15" i="4"/>
  <c r="V20" i="4"/>
  <c r="H3" i="4"/>
  <c r="AA21" i="2"/>
  <c r="N21" i="2"/>
  <c r="Q4" i="4"/>
  <c r="F4" i="4" s="1"/>
  <c r="Q5" i="4"/>
  <c r="F5" i="4" s="1"/>
  <c r="Q6" i="4"/>
  <c r="Q7" i="4"/>
  <c r="F7" i="4" s="1"/>
  <c r="Q8" i="4"/>
  <c r="Q9" i="4"/>
  <c r="Q10" i="4"/>
  <c r="Q11" i="4"/>
  <c r="Q12" i="4"/>
  <c r="Q13" i="4"/>
  <c r="Q14" i="4"/>
  <c r="Q15" i="4"/>
  <c r="Q16" i="4"/>
  <c r="Q17" i="4"/>
  <c r="F17" i="4" s="1"/>
  <c r="Q18" i="4"/>
  <c r="F18" i="4" s="1"/>
  <c r="Q19" i="4"/>
  <c r="F19" i="4" s="1"/>
  <c r="Q20" i="4"/>
  <c r="F20" i="4" s="1"/>
  <c r="Q21" i="4"/>
  <c r="F21" i="4" s="1"/>
  <c r="Q3" i="4"/>
  <c r="F3" i="4" s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3" i="4"/>
  <c r="AL5" i="4"/>
  <c r="AQ5" i="4" s="1"/>
  <c r="AK11" i="4"/>
  <c r="AP11" i="4" s="1"/>
  <c r="AL12" i="4"/>
  <c r="AQ12" i="4" s="1"/>
  <c r="AK14" i="4"/>
  <c r="AP14" i="4" s="1"/>
  <c r="AK16" i="4"/>
  <c r="AP16" i="4" s="1"/>
  <c r="AL17" i="4"/>
  <c r="AQ17" i="4" s="1"/>
  <c r="AL18" i="4"/>
  <c r="AQ18" i="4" s="1"/>
  <c r="AK19" i="4"/>
  <c r="AP19" i="4" s="1"/>
  <c r="AK20" i="4"/>
  <c r="AP20" i="4" s="1"/>
  <c r="AK21" i="4"/>
  <c r="AP21" i="4" s="1"/>
  <c r="F6" i="4"/>
  <c r="F8" i="4"/>
  <c r="F9" i="4"/>
  <c r="F10" i="4"/>
  <c r="F11" i="4"/>
  <c r="F12" i="4"/>
  <c r="F13" i="4"/>
  <c r="F14" i="4"/>
  <c r="F15" i="4"/>
  <c r="F16" i="4"/>
  <c r="AJ10" i="4"/>
  <c r="AO10" i="4" s="1"/>
  <c r="N3" i="4"/>
  <c r="AH21" i="4"/>
  <c r="N21" i="4"/>
  <c r="H21" i="4"/>
  <c r="G21" i="4"/>
  <c r="AH20" i="4"/>
  <c r="N20" i="4"/>
  <c r="H20" i="4"/>
  <c r="G20" i="4"/>
  <c r="AL19" i="4"/>
  <c r="AQ19" i="4" s="1"/>
  <c r="AH19" i="4"/>
  <c r="N19" i="4"/>
  <c r="H19" i="4"/>
  <c r="AH18" i="4"/>
  <c r="N18" i="4"/>
  <c r="H18" i="4"/>
  <c r="AH17" i="4"/>
  <c r="N17" i="4"/>
  <c r="H17" i="4"/>
  <c r="G17" i="4" s="1"/>
  <c r="AH16" i="4"/>
  <c r="N16" i="4"/>
  <c r="H16" i="4"/>
  <c r="G16" i="4"/>
  <c r="AL15" i="4"/>
  <c r="AQ15" i="4" s="1"/>
  <c r="AK15" i="4"/>
  <c r="AP15" i="4" s="1"/>
  <c r="AJ15" i="4"/>
  <c r="AO15" i="4" s="1"/>
  <c r="AH15" i="4"/>
  <c r="N15" i="4"/>
  <c r="H15" i="4"/>
  <c r="G15" i="4"/>
  <c r="AH14" i="4"/>
  <c r="N14" i="4"/>
  <c r="H14" i="4"/>
  <c r="G14" i="4" s="1"/>
  <c r="AH13" i="4"/>
  <c r="N13" i="4"/>
  <c r="H13" i="4"/>
  <c r="G13" i="4"/>
  <c r="AK12" i="4"/>
  <c r="AP12" i="4" s="1"/>
  <c r="AJ12" i="4"/>
  <c r="AO12" i="4" s="1"/>
  <c r="AH12" i="4"/>
  <c r="N12" i="4"/>
  <c r="H12" i="4"/>
  <c r="AL11" i="4"/>
  <c r="AQ11" i="4" s="1"/>
  <c r="AH11" i="4"/>
  <c r="N11" i="4"/>
  <c r="H11" i="4"/>
  <c r="AH10" i="4"/>
  <c r="N10" i="4"/>
  <c r="H10" i="4"/>
  <c r="G10" i="4"/>
  <c r="AL9" i="4"/>
  <c r="AQ9" i="4" s="1"/>
  <c r="AK9" i="4"/>
  <c r="AP9" i="4" s="1"/>
  <c r="AJ9" i="4"/>
  <c r="AO9" i="4" s="1"/>
  <c r="AH9" i="4"/>
  <c r="N9" i="4"/>
  <c r="H9" i="4"/>
  <c r="G9" i="4"/>
  <c r="AL8" i="4"/>
  <c r="AQ8" i="4" s="1"/>
  <c r="AK8" i="4"/>
  <c r="AP8" i="4" s="1"/>
  <c r="AJ8" i="4"/>
  <c r="AO8" i="4" s="1"/>
  <c r="AH8" i="4"/>
  <c r="N8" i="4"/>
  <c r="H8" i="4"/>
  <c r="G8" i="4"/>
  <c r="AL7" i="4"/>
  <c r="AQ7" i="4" s="1"/>
  <c r="AK7" i="4"/>
  <c r="AP7" i="4" s="1"/>
  <c r="AJ7" i="4"/>
  <c r="AO7" i="4" s="1"/>
  <c r="AH7" i="4"/>
  <c r="N7" i="4"/>
  <c r="H7" i="4"/>
  <c r="G7" i="4"/>
  <c r="AL6" i="4"/>
  <c r="AQ6" i="4" s="1"/>
  <c r="AK6" i="4"/>
  <c r="AP6" i="4" s="1"/>
  <c r="AJ6" i="4"/>
  <c r="AO6" i="4" s="1"/>
  <c r="AH6" i="4"/>
  <c r="N6" i="4"/>
  <c r="H6" i="4"/>
  <c r="G6" i="4"/>
  <c r="AH5" i="4"/>
  <c r="N5" i="4"/>
  <c r="H5" i="4"/>
  <c r="G5" i="4" s="1"/>
  <c r="AL4" i="4"/>
  <c r="AQ4" i="4" s="1"/>
  <c r="AK4" i="4"/>
  <c r="AP4" i="4" s="1"/>
  <c r="AJ4" i="4"/>
  <c r="AO4" i="4" s="1"/>
  <c r="AH4" i="4"/>
  <c r="N4" i="4"/>
  <c r="H4" i="4"/>
  <c r="G4" i="4"/>
  <c r="AL3" i="4"/>
  <c r="AQ3" i="4" s="1"/>
  <c r="AK3" i="4"/>
  <c r="AP3" i="4" s="1"/>
  <c r="AJ3" i="4"/>
  <c r="AO3" i="4" s="1"/>
  <c r="AH3" i="4"/>
  <c r="G3" i="4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3" i="2"/>
  <c r="AA4" i="2"/>
  <c r="AA5" i="2"/>
  <c r="AA6" i="2"/>
  <c r="AB6" i="2" s="1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3" i="2"/>
  <c r="AB15" i="2"/>
  <c r="AB16" i="2"/>
  <c r="AB4" i="2"/>
  <c r="AB5" i="2"/>
  <c r="AO4" i="2"/>
  <c r="AP4" i="2"/>
  <c r="AQ4" i="2"/>
  <c r="AO5" i="2"/>
  <c r="AP5" i="2"/>
  <c r="AQ5" i="2"/>
  <c r="AO6" i="2"/>
  <c r="AP6" i="2"/>
  <c r="AQ6" i="2"/>
  <c r="AO7" i="2"/>
  <c r="AP7" i="2"/>
  <c r="AQ7" i="2"/>
  <c r="AO8" i="2"/>
  <c r="AP8" i="2"/>
  <c r="AS8" i="2" s="1"/>
  <c r="AQ8" i="2"/>
  <c r="AO9" i="2"/>
  <c r="AP9" i="2"/>
  <c r="AS9" i="2" s="1"/>
  <c r="AQ9" i="2"/>
  <c r="AO10" i="2"/>
  <c r="AP10" i="2"/>
  <c r="AS10" i="2" s="1"/>
  <c r="AQ10" i="2"/>
  <c r="AO11" i="2"/>
  <c r="AP11" i="2"/>
  <c r="AQ11" i="2"/>
  <c r="AQ15" i="2"/>
  <c r="AO17" i="2"/>
  <c r="AS17" i="2" s="1"/>
  <c r="AP17" i="2"/>
  <c r="AQ17" i="2"/>
  <c r="AO18" i="2"/>
  <c r="AP18" i="2"/>
  <c r="AQ18" i="2"/>
  <c r="AO19" i="2"/>
  <c r="AP19" i="2"/>
  <c r="AQ19" i="2"/>
  <c r="AO20" i="2"/>
  <c r="AP20" i="2"/>
  <c r="AQ20" i="2"/>
  <c r="AO21" i="2"/>
  <c r="AP21" i="2"/>
  <c r="AQ21" i="2"/>
  <c r="AP3" i="2"/>
  <c r="AQ3" i="2"/>
  <c r="AS4" i="2"/>
  <c r="AS5" i="2"/>
  <c r="AS6" i="2"/>
  <c r="AS7" i="2"/>
  <c r="AS11" i="2"/>
  <c r="AS18" i="2"/>
  <c r="AS19" i="2"/>
  <c r="AS20" i="2"/>
  <c r="AS21" i="2"/>
  <c r="AS3" i="2"/>
  <c r="AO3" i="2"/>
  <c r="AL4" i="2"/>
  <c r="AL5" i="2"/>
  <c r="AL6" i="2"/>
  <c r="AL7" i="2"/>
  <c r="AL8" i="2"/>
  <c r="AL9" i="2"/>
  <c r="AL10" i="2"/>
  <c r="AL11" i="2"/>
  <c r="AL12" i="2"/>
  <c r="AQ12" i="2" s="1"/>
  <c r="AL13" i="2"/>
  <c r="AQ13" i="2" s="1"/>
  <c r="AL14" i="2"/>
  <c r="AQ14" i="2" s="1"/>
  <c r="AL15" i="2"/>
  <c r="AL16" i="2"/>
  <c r="AQ16" i="2" s="1"/>
  <c r="AL17" i="2"/>
  <c r="AL18" i="2"/>
  <c r="AL19" i="2"/>
  <c r="AL20" i="2"/>
  <c r="AL21" i="2"/>
  <c r="AL3" i="2"/>
  <c r="AJ4" i="2"/>
  <c r="AJ5" i="2"/>
  <c r="AJ6" i="2"/>
  <c r="AJ7" i="2"/>
  <c r="AJ8" i="2"/>
  <c r="AJ9" i="2"/>
  <c r="AJ10" i="2"/>
  <c r="AJ11" i="2"/>
  <c r="AJ12" i="2"/>
  <c r="AO12" i="2" s="1"/>
  <c r="AJ13" i="2"/>
  <c r="AO13" i="2" s="1"/>
  <c r="AJ14" i="2"/>
  <c r="AO14" i="2" s="1"/>
  <c r="AJ15" i="2"/>
  <c r="AO15" i="2" s="1"/>
  <c r="AJ16" i="2"/>
  <c r="AO16" i="2" s="1"/>
  <c r="AJ17" i="2"/>
  <c r="AJ18" i="2"/>
  <c r="AJ19" i="2"/>
  <c r="AJ20" i="2"/>
  <c r="AJ21" i="2"/>
  <c r="AJ3" i="2"/>
  <c r="AK4" i="2"/>
  <c r="AK5" i="2"/>
  <c r="AK6" i="2"/>
  <c r="AK7" i="2"/>
  <c r="AK8" i="2"/>
  <c r="AK9" i="2"/>
  <c r="AK10" i="2"/>
  <c r="AK11" i="2"/>
  <c r="AK12" i="2"/>
  <c r="AP12" i="2" s="1"/>
  <c r="AK13" i="2"/>
  <c r="AP13" i="2" s="1"/>
  <c r="AK14" i="2"/>
  <c r="AP14" i="2" s="1"/>
  <c r="AS14" i="2" s="1"/>
  <c r="AK15" i="2"/>
  <c r="AP15" i="2" s="1"/>
  <c r="AK16" i="2"/>
  <c r="AP16" i="2" s="1"/>
  <c r="AK17" i="2"/>
  <c r="AK18" i="2"/>
  <c r="AK19" i="2"/>
  <c r="AK20" i="2"/>
  <c r="AK21" i="2"/>
  <c r="AK3" i="2"/>
  <c r="AB14" i="2"/>
  <c r="I12" i="2"/>
  <c r="J12" i="2"/>
  <c r="I10" i="2"/>
  <c r="I11" i="2"/>
  <c r="AH21" i="2"/>
  <c r="Y21" i="2"/>
  <c r="X21" i="2"/>
  <c r="T21" i="2"/>
  <c r="U21" i="2" s="1"/>
  <c r="Q21" i="2"/>
  <c r="R21" i="2" s="1"/>
  <c r="H21" i="2"/>
  <c r="AD21" i="2" s="1"/>
  <c r="AE21" i="2" s="1"/>
  <c r="G21" i="2"/>
  <c r="AH20" i="2"/>
  <c r="Y20" i="2"/>
  <c r="X20" i="2"/>
  <c r="T20" i="2"/>
  <c r="U20" i="2" s="1"/>
  <c r="Q20" i="2"/>
  <c r="R20" i="2" s="1"/>
  <c r="N20" i="2"/>
  <c r="H20" i="2"/>
  <c r="AD20" i="2" s="1"/>
  <c r="AE20" i="2" s="1"/>
  <c r="G20" i="2"/>
  <c r="AH19" i="2"/>
  <c r="Y19" i="2"/>
  <c r="X19" i="2"/>
  <c r="T19" i="2"/>
  <c r="U19" i="2" s="1"/>
  <c r="Q19" i="2"/>
  <c r="R19" i="2" s="1"/>
  <c r="N19" i="2"/>
  <c r="H19" i="2"/>
  <c r="AD19" i="2" s="1"/>
  <c r="AE19" i="2" s="1"/>
  <c r="G19" i="2"/>
  <c r="AH18" i="2"/>
  <c r="AD18" i="2"/>
  <c r="AE18" i="2" s="1"/>
  <c r="Y18" i="2"/>
  <c r="X18" i="2"/>
  <c r="T18" i="2"/>
  <c r="U18" i="2" s="1"/>
  <c r="Q18" i="2"/>
  <c r="R18" i="2" s="1"/>
  <c r="N18" i="2"/>
  <c r="H18" i="2"/>
  <c r="J18" i="2" s="1"/>
  <c r="G18" i="2"/>
  <c r="AH17" i="2"/>
  <c r="AD17" i="2"/>
  <c r="AE17" i="2" s="1"/>
  <c r="Y17" i="2"/>
  <c r="X17" i="2"/>
  <c r="T17" i="2"/>
  <c r="U17" i="2" s="1"/>
  <c r="Q17" i="2"/>
  <c r="R17" i="2" s="1"/>
  <c r="N17" i="2"/>
  <c r="H17" i="2"/>
  <c r="J17" i="2" s="1"/>
  <c r="G17" i="2"/>
  <c r="AH16" i="2"/>
  <c r="AD16" i="2"/>
  <c r="AE16" i="2" s="1"/>
  <c r="Y16" i="2"/>
  <c r="X16" i="2"/>
  <c r="T16" i="2"/>
  <c r="U16" i="2" s="1"/>
  <c r="Q16" i="2"/>
  <c r="R16" i="2" s="1"/>
  <c r="N16" i="2"/>
  <c r="H16" i="2"/>
  <c r="J16" i="2" s="1"/>
  <c r="G16" i="2"/>
  <c r="I16" i="2" s="1"/>
  <c r="K16" i="2" s="1"/>
  <c r="AH15" i="2"/>
  <c r="AD15" i="2"/>
  <c r="AE15" i="2" s="1"/>
  <c r="Y15" i="2"/>
  <c r="X15" i="2"/>
  <c r="T15" i="2"/>
  <c r="U15" i="2" s="1"/>
  <c r="Q15" i="2"/>
  <c r="R15" i="2" s="1"/>
  <c r="N15" i="2"/>
  <c r="J15" i="2"/>
  <c r="H15" i="2"/>
  <c r="G15" i="2"/>
  <c r="I15" i="2" s="1"/>
  <c r="K15" i="2" s="1"/>
  <c r="AH14" i="2"/>
  <c r="AD14" i="2"/>
  <c r="AE14" i="2" s="1"/>
  <c r="Y14" i="2"/>
  <c r="X14" i="2"/>
  <c r="T14" i="2"/>
  <c r="U14" i="2" s="1"/>
  <c r="Q14" i="2"/>
  <c r="R14" i="2" s="1"/>
  <c r="N14" i="2"/>
  <c r="J14" i="2"/>
  <c r="I14" i="2"/>
  <c r="K14" i="2" s="1"/>
  <c r="H14" i="2"/>
  <c r="G14" i="2"/>
  <c r="AH13" i="2"/>
  <c r="Y13" i="2"/>
  <c r="X13" i="2"/>
  <c r="T13" i="2"/>
  <c r="U13" i="2" s="1"/>
  <c r="Q13" i="2"/>
  <c r="R13" i="2" s="1"/>
  <c r="N13" i="2"/>
  <c r="H13" i="2"/>
  <c r="J13" i="2" s="1"/>
  <c r="AH12" i="2"/>
  <c r="Y12" i="2"/>
  <c r="X12" i="2"/>
  <c r="T12" i="2"/>
  <c r="U12" i="2" s="1"/>
  <c r="Q12" i="2"/>
  <c r="R12" i="2" s="1"/>
  <c r="N12" i="2"/>
  <c r="H12" i="2"/>
  <c r="G12" i="2"/>
  <c r="AH11" i="2"/>
  <c r="Y11" i="2"/>
  <c r="X11" i="2"/>
  <c r="T11" i="2"/>
  <c r="U11" i="2" s="1"/>
  <c r="Q11" i="2"/>
  <c r="R11" i="2" s="1"/>
  <c r="N11" i="2"/>
  <c r="H11" i="2"/>
  <c r="J11" i="2" s="1"/>
  <c r="G11" i="2"/>
  <c r="AH10" i="2"/>
  <c r="Y10" i="2"/>
  <c r="X10" i="2"/>
  <c r="T10" i="2"/>
  <c r="U10" i="2" s="1"/>
  <c r="Q10" i="2"/>
  <c r="R10" i="2" s="1"/>
  <c r="N10" i="2"/>
  <c r="H10" i="2"/>
  <c r="J10" i="2" s="1"/>
  <c r="G10" i="2"/>
  <c r="AH9" i="2"/>
  <c r="Y9" i="2"/>
  <c r="X9" i="2"/>
  <c r="T9" i="2"/>
  <c r="U9" i="2" s="1"/>
  <c r="Q9" i="2"/>
  <c r="R9" i="2" s="1"/>
  <c r="N9" i="2"/>
  <c r="H9" i="2"/>
  <c r="J9" i="2" s="1"/>
  <c r="G9" i="2"/>
  <c r="I9" i="2" s="1"/>
  <c r="K9" i="2" s="1"/>
  <c r="AH8" i="2"/>
  <c r="AD8" i="2"/>
  <c r="AE8" i="2" s="1"/>
  <c r="Y8" i="2"/>
  <c r="X8" i="2"/>
  <c r="T8" i="2"/>
  <c r="U8" i="2" s="1"/>
  <c r="Q8" i="2"/>
  <c r="R8" i="2" s="1"/>
  <c r="N8" i="2"/>
  <c r="H8" i="2"/>
  <c r="J8" i="2" s="1"/>
  <c r="G8" i="2"/>
  <c r="I8" i="2" s="1"/>
  <c r="K8" i="2" s="1"/>
  <c r="AH7" i="2"/>
  <c r="AD7" i="2"/>
  <c r="AE7" i="2" s="1"/>
  <c r="Y7" i="2"/>
  <c r="X7" i="2"/>
  <c r="T7" i="2"/>
  <c r="U7" i="2" s="1"/>
  <c r="Q7" i="2"/>
  <c r="R7" i="2" s="1"/>
  <c r="N7" i="2"/>
  <c r="H7" i="2"/>
  <c r="J7" i="2" s="1"/>
  <c r="G7" i="2"/>
  <c r="I7" i="2" s="1"/>
  <c r="K7" i="2" s="1"/>
  <c r="AH6" i="2"/>
  <c r="AD6" i="2"/>
  <c r="AE6" i="2" s="1"/>
  <c r="Y6" i="2"/>
  <c r="X6" i="2"/>
  <c r="T6" i="2"/>
  <c r="U6" i="2" s="1"/>
  <c r="Q6" i="2"/>
  <c r="R6" i="2" s="1"/>
  <c r="N6" i="2"/>
  <c r="H6" i="2"/>
  <c r="J6" i="2" s="1"/>
  <c r="G6" i="2"/>
  <c r="I6" i="2" s="1"/>
  <c r="K6" i="2" s="1"/>
  <c r="AH5" i="2"/>
  <c r="AD5" i="2"/>
  <c r="AE5" i="2" s="1"/>
  <c r="Y5" i="2"/>
  <c r="X5" i="2"/>
  <c r="T5" i="2"/>
  <c r="U5" i="2" s="1"/>
  <c r="Q5" i="2"/>
  <c r="R5" i="2" s="1"/>
  <c r="N5" i="2"/>
  <c r="J5" i="2"/>
  <c r="H5" i="2"/>
  <c r="G5" i="2"/>
  <c r="I5" i="2" s="1"/>
  <c r="K5" i="2" s="1"/>
  <c r="AH4" i="2"/>
  <c r="AD4" i="2"/>
  <c r="AE4" i="2" s="1"/>
  <c r="Y4" i="2"/>
  <c r="X4" i="2"/>
  <c r="T4" i="2"/>
  <c r="U4" i="2" s="1"/>
  <c r="Q4" i="2"/>
  <c r="R4" i="2" s="1"/>
  <c r="N4" i="2"/>
  <c r="J4" i="2"/>
  <c r="I4" i="2"/>
  <c r="K4" i="2" s="1"/>
  <c r="H4" i="2"/>
  <c r="G4" i="2"/>
  <c r="AH3" i="2"/>
  <c r="Y3" i="2"/>
  <c r="X3" i="2"/>
  <c r="T3" i="2"/>
  <c r="U3" i="2" s="1"/>
  <c r="Q3" i="2"/>
  <c r="R3" i="2" s="1"/>
  <c r="N3" i="2"/>
  <c r="H3" i="2"/>
  <c r="G3" i="2" s="1"/>
  <c r="AA4" i="1"/>
  <c r="AB4" i="1" s="1"/>
  <c r="AA5" i="1"/>
  <c r="AA6" i="1"/>
  <c r="AA7" i="1"/>
  <c r="AA8" i="1"/>
  <c r="AA9" i="1"/>
  <c r="AA10" i="1"/>
  <c r="AA11" i="1"/>
  <c r="AA12" i="1"/>
  <c r="AA13" i="1"/>
  <c r="AA14" i="1"/>
  <c r="AB14" i="1" s="1"/>
  <c r="AA15" i="1"/>
  <c r="AB15" i="1" s="1"/>
  <c r="AA16" i="1"/>
  <c r="AB16" i="1" s="1"/>
  <c r="AA17" i="1"/>
  <c r="AB17" i="1" s="1"/>
  <c r="AA18" i="1"/>
  <c r="AB18" i="1" s="1"/>
  <c r="AA19" i="1"/>
  <c r="AB19" i="1" s="1"/>
  <c r="AA20" i="1"/>
  <c r="AB20" i="1" s="1"/>
  <c r="AA21" i="1"/>
  <c r="AB21" i="1" s="1"/>
  <c r="AA3" i="1"/>
  <c r="AB12" i="1"/>
  <c r="AB13" i="1"/>
  <c r="AB11" i="1"/>
  <c r="AB3" i="1"/>
  <c r="AB10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E17" i="1" s="1"/>
  <c r="AD18" i="1"/>
  <c r="AE18" i="1" s="1"/>
  <c r="AD19" i="1"/>
  <c r="AE19" i="1" s="1"/>
  <c r="AD20" i="1"/>
  <c r="AE20" i="1" s="1"/>
  <c r="AD21" i="1"/>
  <c r="AE21" i="1" s="1"/>
  <c r="AD3" i="1"/>
  <c r="AE3" i="1" s="1"/>
  <c r="AE4" i="1"/>
  <c r="AB9" i="1"/>
  <c r="AB8" i="1"/>
  <c r="AE5" i="1"/>
  <c r="AE6" i="1"/>
  <c r="AE7" i="1"/>
  <c r="AE8" i="1"/>
  <c r="AE9" i="1"/>
  <c r="AE10" i="1"/>
  <c r="X3" i="1"/>
  <c r="AE11" i="1"/>
  <c r="AE12" i="1"/>
  <c r="AE13" i="1"/>
  <c r="AE14" i="1"/>
  <c r="AE15" i="1"/>
  <c r="AE16" i="1"/>
  <c r="AB6" i="1"/>
  <c r="AB7" i="1"/>
  <c r="AB5" i="1"/>
  <c r="X4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Y3" i="1"/>
  <c r="H21" i="1"/>
  <c r="G21" i="1" s="1"/>
  <c r="I21" i="1" s="1"/>
  <c r="K21" i="1" s="1"/>
  <c r="J21" i="1"/>
  <c r="H20" i="1"/>
  <c r="J20" i="1" s="1"/>
  <c r="L4" i="1"/>
  <c r="L5" i="1"/>
  <c r="L6" i="1"/>
  <c r="L7" i="1"/>
  <c r="L8" i="1"/>
  <c r="L9" i="1"/>
  <c r="L3" i="1"/>
  <c r="H4" i="1"/>
  <c r="J4" i="1" s="1"/>
  <c r="H5" i="1"/>
  <c r="G5" i="1" s="1"/>
  <c r="I5" i="1" s="1"/>
  <c r="J5" i="1"/>
  <c r="H6" i="1"/>
  <c r="G6" i="1" s="1"/>
  <c r="I6" i="1" s="1"/>
  <c r="J6" i="1"/>
  <c r="H7" i="1"/>
  <c r="G7" i="1" s="1"/>
  <c r="I7" i="1" s="1"/>
  <c r="J7" i="1"/>
  <c r="H8" i="1"/>
  <c r="G8" i="1" s="1"/>
  <c r="I8" i="1" s="1"/>
  <c r="J8" i="1"/>
  <c r="H9" i="1"/>
  <c r="G9" i="1" s="1"/>
  <c r="I9" i="1" s="1"/>
  <c r="J9" i="1"/>
  <c r="H10" i="1"/>
  <c r="G10" i="1" s="1"/>
  <c r="I10" i="1" s="1"/>
  <c r="J10" i="1"/>
  <c r="G11" i="1"/>
  <c r="I11" i="1" s="1"/>
  <c r="H11" i="1"/>
  <c r="J11" i="1"/>
  <c r="H12" i="1"/>
  <c r="G12" i="1" s="1"/>
  <c r="I12" i="1" s="1"/>
  <c r="J12" i="1"/>
  <c r="H13" i="1"/>
  <c r="G13" i="1" s="1"/>
  <c r="I13" i="1" s="1"/>
  <c r="J13" i="1"/>
  <c r="H14" i="1"/>
  <c r="J14" i="1" s="1"/>
  <c r="H15" i="1"/>
  <c r="G15" i="1" s="1"/>
  <c r="I15" i="1" s="1"/>
  <c r="J15" i="1"/>
  <c r="H16" i="1"/>
  <c r="G16" i="1" s="1"/>
  <c r="I16" i="1" s="1"/>
  <c r="J16" i="1"/>
  <c r="H17" i="1"/>
  <c r="G17" i="1" s="1"/>
  <c r="I17" i="1" s="1"/>
  <c r="J17" i="1"/>
  <c r="H18" i="1"/>
  <c r="G18" i="1" s="1"/>
  <c r="I18" i="1" s="1"/>
  <c r="J18" i="1"/>
  <c r="H19" i="1"/>
  <c r="G19" i="1" s="1"/>
  <c r="I19" i="1" s="1"/>
  <c r="J19" i="1"/>
  <c r="H3" i="1"/>
  <c r="J3" i="1" s="1"/>
  <c r="AJ13" i="4" l="1"/>
  <c r="AO13" i="4" s="1"/>
  <c r="AK13" i="4"/>
  <c r="AP13" i="4" s="1"/>
  <c r="AS13" i="4" s="1"/>
  <c r="AJ17" i="4"/>
  <c r="AO17" i="4" s="1"/>
  <c r="AL13" i="4"/>
  <c r="AQ13" i="4" s="1"/>
  <c r="AK17" i="4"/>
  <c r="AP17" i="4" s="1"/>
  <c r="AS17" i="4" s="1"/>
  <c r="AJ5" i="4"/>
  <c r="AO5" i="4" s="1"/>
  <c r="AK5" i="4"/>
  <c r="AP5" i="4" s="1"/>
  <c r="AS5" i="4" s="1"/>
  <c r="AJ11" i="4"/>
  <c r="AO11" i="4" s="1"/>
  <c r="AS11" i="4" s="1"/>
  <c r="AS3" i="4"/>
  <c r="AS4" i="4"/>
  <c r="AL20" i="4"/>
  <c r="AQ20" i="4" s="1"/>
  <c r="AJ18" i="4"/>
  <c r="AO18" i="4" s="1"/>
  <c r="AK18" i="4"/>
  <c r="AP18" i="4" s="1"/>
  <c r="AS18" i="4" s="1"/>
  <c r="AL14" i="4"/>
  <c r="AQ14" i="4" s="1"/>
  <c r="AJ20" i="4"/>
  <c r="AO20" i="4" s="1"/>
  <c r="AJ16" i="4"/>
  <c r="AO16" i="4" s="1"/>
  <c r="AK10" i="4"/>
  <c r="AP10" i="4" s="1"/>
  <c r="AL16" i="4"/>
  <c r="AQ16" i="4" s="1"/>
  <c r="AL10" i="4"/>
  <c r="AQ10" i="4" s="1"/>
  <c r="AJ19" i="4"/>
  <c r="AO19" i="4" s="1"/>
  <c r="AS19" i="4" s="1"/>
  <c r="AL21" i="4"/>
  <c r="AQ21" i="4" s="1"/>
  <c r="AJ14" i="4"/>
  <c r="AO14" i="4" s="1"/>
  <c r="AJ21" i="4"/>
  <c r="AO21" i="4" s="1"/>
  <c r="AS9" i="4"/>
  <c r="AS6" i="4"/>
  <c r="AS7" i="4"/>
  <c r="AS15" i="4"/>
  <c r="AS8" i="4"/>
  <c r="AS12" i="4"/>
  <c r="G12" i="4"/>
  <c r="G19" i="4"/>
  <c r="G11" i="4"/>
  <c r="G18" i="4"/>
  <c r="AB20" i="2"/>
  <c r="AB18" i="2"/>
  <c r="AS16" i="2"/>
  <c r="AS15" i="2"/>
  <c r="AS13" i="2"/>
  <c r="AS12" i="2"/>
  <c r="K12" i="2"/>
  <c r="AB21" i="2"/>
  <c r="AB19" i="2"/>
  <c r="AB17" i="2"/>
  <c r="O15" i="2"/>
  <c r="K10" i="2"/>
  <c r="O12" i="2"/>
  <c r="O5" i="2"/>
  <c r="O7" i="2"/>
  <c r="O14" i="2"/>
  <c r="O16" i="2"/>
  <c r="O4" i="2"/>
  <c r="O8" i="2"/>
  <c r="O6" i="2"/>
  <c r="O9" i="2"/>
  <c r="AB3" i="2"/>
  <c r="I3" i="2"/>
  <c r="O20" i="2"/>
  <c r="K11" i="2"/>
  <c r="I21" i="2"/>
  <c r="AB12" i="2"/>
  <c r="J21" i="2"/>
  <c r="AB11" i="2"/>
  <c r="AD13" i="2"/>
  <c r="AE13" i="2" s="1"/>
  <c r="I19" i="2"/>
  <c r="J20" i="2"/>
  <c r="AD12" i="2"/>
  <c r="AE12" i="2" s="1"/>
  <c r="I18" i="2"/>
  <c r="K18" i="2" s="1"/>
  <c r="AB9" i="2"/>
  <c r="AD11" i="2"/>
  <c r="AE11" i="2" s="1"/>
  <c r="I17" i="2"/>
  <c r="K17" i="2" s="1"/>
  <c r="AB8" i="2"/>
  <c r="AD10" i="2"/>
  <c r="AE10" i="2" s="1"/>
  <c r="J3" i="2"/>
  <c r="I20" i="2"/>
  <c r="K20" i="2" s="1"/>
  <c r="AB10" i="2"/>
  <c r="J19" i="2"/>
  <c r="AB7" i="2"/>
  <c r="AD9" i="2"/>
  <c r="AE9" i="2" s="1"/>
  <c r="G13" i="2"/>
  <c r="AD3" i="2"/>
  <c r="AE3" i="2" s="1"/>
  <c r="L21" i="1"/>
  <c r="G20" i="1"/>
  <c r="I20" i="1" s="1"/>
  <c r="K20" i="1" s="1"/>
  <c r="K19" i="1"/>
  <c r="L19" i="1" s="1"/>
  <c r="K18" i="1"/>
  <c r="K17" i="1"/>
  <c r="L17" i="1" s="1"/>
  <c r="K16" i="1"/>
  <c r="L16" i="1" s="1"/>
  <c r="K15" i="1"/>
  <c r="L15" i="1" s="1"/>
  <c r="K13" i="1"/>
  <c r="L13" i="1" s="1"/>
  <c r="K12" i="1"/>
  <c r="L12" i="1" s="1"/>
  <c r="K11" i="1"/>
  <c r="L11" i="1" s="1"/>
  <c r="K10" i="1"/>
  <c r="L10" i="1" s="1"/>
  <c r="K9" i="1"/>
  <c r="K8" i="1"/>
  <c r="K7" i="1"/>
  <c r="K6" i="1"/>
  <c r="K5" i="1"/>
  <c r="G14" i="1"/>
  <c r="I14" i="1" s="1"/>
  <c r="K14" i="1" s="1"/>
  <c r="L14" i="1" s="1"/>
  <c r="G4" i="1"/>
  <c r="I4" i="1" s="1"/>
  <c r="K4" i="1" s="1"/>
  <c r="G3" i="1"/>
  <c r="I3" i="1" s="1"/>
  <c r="K3" i="1" s="1"/>
  <c r="AS20" i="4" l="1"/>
  <c r="AS21" i="4"/>
  <c r="AS14" i="4"/>
  <c r="AS10" i="4"/>
  <c r="AS16" i="4"/>
  <c r="O17" i="2"/>
  <c r="O10" i="2"/>
  <c r="K3" i="2"/>
  <c r="O18" i="2"/>
  <c r="O11" i="2"/>
  <c r="K19" i="2"/>
  <c r="I13" i="2"/>
  <c r="K13" i="2" s="1"/>
  <c r="AB13" i="2"/>
  <c r="K21" i="2"/>
  <c r="L20" i="1"/>
  <c r="L18" i="1"/>
  <c r="O3" i="2" l="1"/>
  <c r="O21" i="2"/>
  <c r="O13" i="2"/>
  <c r="O19" i="2"/>
</calcChain>
</file>

<file path=xl/sharedStrings.xml><?xml version="1.0" encoding="utf-8"?>
<sst xmlns="http://schemas.openxmlformats.org/spreadsheetml/2006/main" count="106" uniqueCount="26">
  <si>
    <t>mask len</t>
    <phoneticPr fontId="1" type="noConversion"/>
  </si>
  <si>
    <t>interval</t>
    <phoneticPr fontId="1" type="noConversion"/>
  </si>
  <si>
    <t>start idx</t>
    <phoneticPr fontId="1" type="noConversion"/>
  </si>
  <si>
    <t>center_left</t>
    <phoneticPr fontId="1" type="noConversion"/>
  </si>
  <si>
    <t>center_right</t>
    <phoneticPr fontId="1" type="noConversion"/>
  </si>
  <si>
    <t>acs_start</t>
    <phoneticPr fontId="1" type="noConversion"/>
  </si>
  <si>
    <t>acs_end</t>
    <phoneticPr fontId="1" type="noConversion"/>
  </si>
  <si>
    <t>dist-</t>
    <phoneticPr fontId="1" type="noConversion"/>
  </si>
  <si>
    <t>dist+</t>
    <phoneticPr fontId="1" type="noConversion"/>
  </si>
  <si>
    <t>dist_total</t>
    <phoneticPr fontId="1" type="noConversion"/>
  </si>
  <si>
    <t>acs_ratio</t>
    <phoneticPr fontId="1" type="noConversion"/>
  </si>
  <si>
    <t>mul_factor</t>
    <phoneticPr fontId="1" type="noConversion"/>
  </si>
  <si>
    <t>v</t>
    <phoneticPr fontId="1" type="noConversion"/>
  </si>
  <si>
    <t>t</t>
    <phoneticPr fontId="1" type="noConversion"/>
  </si>
  <si>
    <t>t, v, l</t>
    <phoneticPr fontId="1" type="noConversion"/>
  </si>
  <si>
    <t>t, v</t>
    <phoneticPr fontId="1" type="noConversion"/>
  </si>
  <si>
    <t>t, l</t>
    <phoneticPr fontId="1" type="noConversion"/>
  </si>
  <si>
    <t>l</t>
    <phoneticPr fontId="1" type="noConversion"/>
  </si>
  <si>
    <t>blur_acs_start</t>
    <phoneticPr fontId="1" type="noConversion"/>
  </si>
  <si>
    <t>blur_acs_end</t>
    <phoneticPr fontId="1" type="noConversion"/>
  </si>
  <si>
    <t>흰색 부분은 +1까진 괜찮음</t>
    <phoneticPr fontId="1" type="noConversion"/>
  </si>
  <si>
    <t>흰색 부분은 -1까진 괜찮음</t>
    <phoneticPr fontId="1" type="noConversion"/>
  </si>
  <si>
    <t>작을수도</t>
    <phoneticPr fontId="1" type="noConversion"/>
  </si>
  <si>
    <t>기준 1: ACS 총 길이</t>
    <phoneticPr fontId="1" type="noConversion"/>
  </si>
  <si>
    <t>기준 2: ACS 시작 지점</t>
    <phoneticPr fontId="1" type="noConversion"/>
  </si>
  <si>
    <t>last idx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</si>
</sst>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6" borderId="0" xfId="0" applyFill="1"/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7"/>
  <sheetViews>
    <sheetView zoomScale="69" workbookViewId="0">
      <selection activeCell="I22" sqref="I22"/>
    </sheetView>
  </sheetViews>
  <sheetFormatPr defaultRowHeight="16.899999999999999" x14ac:dyDescent="0.6"/>
  <cols>
    <col min="5" max="5" width="9.5625" bestFit="1" customWidth="1"/>
    <col min="6" max="6" width="10.8125" bestFit="1" customWidth="1"/>
    <col min="7" max="7" width="9.5625" bestFit="1" customWidth="1"/>
    <col min="8" max="8" width="10.8125" bestFit="1" customWidth="1"/>
    <col min="24" max="24" width="12.5" bestFit="1" customWidth="1"/>
    <col min="25" max="25" width="12" bestFit="1" customWidth="1"/>
  </cols>
  <sheetData>
    <row r="1" spans="1:31" x14ac:dyDescent="0.6">
      <c r="N1" s="3"/>
      <c r="O1" s="3"/>
      <c r="P1" s="3"/>
      <c r="Q1" s="3"/>
      <c r="R1" s="3"/>
      <c r="S1" s="3"/>
      <c r="T1" s="3"/>
      <c r="U1" s="3"/>
      <c r="V1" s="3"/>
    </row>
    <row r="2" spans="1:31" x14ac:dyDescent="0.6">
      <c r="B2" t="s">
        <v>0</v>
      </c>
      <c r="C2" t="s">
        <v>1</v>
      </c>
      <c r="D2" t="s">
        <v>2</v>
      </c>
      <c r="E2" t="s">
        <v>5</v>
      </c>
      <c r="F2" t="s">
        <v>6</v>
      </c>
      <c r="G2" t="s">
        <v>3</v>
      </c>
      <c r="H2" t="s">
        <v>4</v>
      </c>
      <c r="I2" t="s">
        <v>7</v>
      </c>
      <c r="J2" t="s">
        <v>8</v>
      </c>
      <c r="K2" t="s">
        <v>9</v>
      </c>
      <c r="L2" t="s">
        <v>10</v>
      </c>
      <c r="N2" s="3"/>
      <c r="O2" s="3"/>
      <c r="P2" s="3"/>
      <c r="Q2" s="3"/>
      <c r="R2" s="3"/>
      <c r="S2" s="3"/>
      <c r="T2" s="3"/>
      <c r="U2" s="3"/>
      <c r="V2" s="3"/>
      <c r="X2" t="s">
        <v>18</v>
      </c>
      <c r="Y2" t="s">
        <v>19</v>
      </c>
    </row>
    <row r="3" spans="1:31" x14ac:dyDescent="0.6">
      <c r="A3" t="s">
        <v>13</v>
      </c>
      <c r="B3">
        <v>320</v>
      </c>
      <c r="C3">
        <v>4</v>
      </c>
      <c r="D3">
        <v>0</v>
      </c>
      <c r="E3">
        <v>147</v>
      </c>
      <c r="F3">
        <v>172</v>
      </c>
      <c r="G3">
        <f>H3-1</f>
        <v>159</v>
      </c>
      <c r="H3">
        <f>B3/2</f>
        <v>160</v>
      </c>
      <c r="I3" s="2">
        <f>G3-E3</f>
        <v>12</v>
      </c>
      <c r="J3">
        <f>F3-H3</f>
        <v>12</v>
      </c>
      <c r="K3">
        <f>I3+J3+1</f>
        <v>25</v>
      </c>
      <c r="L3">
        <f>K3/B3*100</f>
        <v>7.8125</v>
      </c>
      <c r="N3" s="3"/>
      <c r="O3" s="3"/>
      <c r="P3" s="3"/>
      <c r="Q3" s="3"/>
      <c r="R3" s="3"/>
      <c r="S3" s="3"/>
      <c r="T3" s="3"/>
      <c r="U3" s="3"/>
      <c r="V3" s="3"/>
      <c r="X3" t="b">
        <f>(MOD(E3-$D3,$C3)=0)</f>
        <v>0</v>
      </c>
      <c r="Y3" s="1" t="b">
        <f>(MOD(F3-$D3,$C3)=0)</f>
        <v>1</v>
      </c>
      <c r="AA3">
        <f>ROUNDUP(G3+1-0.04*B3,0)</f>
        <v>148</v>
      </c>
      <c r="AB3" s="2">
        <f>AA3-E3</f>
        <v>1</v>
      </c>
      <c r="AD3">
        <f>ROUND(H3-0.5+0.04*(B3),0)</f>
        <v>172</v>
      </c>
      <c r="AE3" s="3">
        <f>AD3-F3</f>
        <v>0</v>
      </c>
    </row>
    <row r="4" spans="1:31" x14ac:dyDescent="0.6">
      <c r="A4" t="s">
        <v>15</v>
      </c>
      <c r="B4">
        <v>322</v>
      </c>
      <c r="C4">
        <v>4</v>
      </c>
      <c r="D4">
        <v>1</v>
      </c>
      <c r="E4">
        <v>148</v>
      </c>
      <c r="F4">
        <v>173</v>
      </c>
      <c r="G4">
        <f t="shared" ref="G4:G21" si="0">H4-1</f>
        <v>160</v>
      </c>
      <c r="H4">
        <f t="shared" ref="H4:H19" si="1">B4/2</f>
        <v>161</v>
      </c>
      <c r="I4" s="2">
        <f t="shared" ref="I4:I19" si="2">G4-E4</f>
        <v>12</v>
      </c>
      <c r="J4">
        <f t="shared" ref="J4:J19" si="3">F4-H4</f>
        <v>12</v>
      </c>
      <c r="K4">
        <f t="shared" ref="K4:K19" si="4">I4+J4+1</f>
        <v>25</v>
      </c>
      <c r="L4">
        <f t="shared" ref="L4:L19" si="5">K4/B4*100</f>
        <v>7.7639751552795024</v>
      </c>
      <c r="N4" s="3"/>
      <c r="O4" s="3"/>
      <c r="P4" s="3"/>
      <c r="Q4" s="3"/>
      <c r="R4" s="3"/>
      <c r="S4" s="3"/>
      <c r="T4" s="3"/>
      <c r="U4" s="3"/>
      <c r="V4" s="3"/>
      <c r="X4" t="b">
        <f t="shared" ref="X4:X21" si="6">(MOD(E4-$D4,$C4)=0)</f>
        <v>0</v>
      </c>
      <c r="Y4" s="1" t="b">
        <f t="shared" ref="Y4:Y21" si="7">(MOD(F4-$D4,$C4)=0)</f>
        <v>1</v>
      </c>
      <c r="AA4">
        <f t="shared" ref="AA4:AA21" si="8">ROUNDUP(G4+1-0.04*B4,0)</f>
        <v>149</v>
      </c>
      <c r="AB4" s="2">
        <f t="shared" ref="AB4:AB21" si="9">AA4-E4</f>
        <v>1</v>
      </c>
      <c r="AD4">
        <f t="shared" ref="AD4:AD21" si="10">ROUND(H4-0.5+0.04*(B4),0)</f>
        <v>173</v>
      </c>
      <c r="AE4" s="3">
        <f t="shared" ref="AE4:AE21" si="11">AD4-F4</f>
        <v>0</v>
      </c>
    </row>
    <row r="5" spans="1:31" x14ac:dyDescent="0.6">
      <c r="A5" t="s">
        <v>16</v>
      </c>
      <c r="B5">
        <v>322</v>
      </c>
      <c r="C5">
        <v>8</v>
      </c>
      <c r="D5">
        <v>1</v>
      </c>
      <c r="E5">
        <v>148</v>
      </c>
      <c r="F5">
        <v>173</v>
      </c>
      <c r="G5">
        <f t="shared" si="0"/>
        <v>160</v>
      </c>
      <c r="H5">
        <f t="shared" si="1"/>
        <v>161</v>
      </c>
      <c r="I5" s="2">
        <f t="shared" si="2"/>
        <v>12</v>
      </c>
      <c r="J5" s="2">
        <f t="shared" si="3"/>
        <v>12</v>
      </c>
      <c r="K5">
        <f t="shared" si="4"/>
        <v>25</v>
      </c>
      <c r="L5">
        <f t="shared" si="5"/>
        <v>7.7639751552795024</v>
      </c>
      <c r="N5" s="3"/>
      <c r="O5" s="3"/>
      <c r="P5" s="3"/>
      <c r="Q5" s="3"/>
      <c r="R5" s="3"/>
      <c r="S5" s="3"/>
      <c r="T5" s="3"/>
      <c r="U5" s="3"/>
      <c r="V5" s="3"/>
      <c r="X5" t="b">
        <f t="shared" si="6"/>
        <v>0</v>
      </c>
      <c r="Y5" t="b">
        <f t="shared" si="7"/>
        <v>0</v>
      </c>
      <c r="AA5">
        <f t="shared" si="8"/>
        <v>149</v>
      </c>
      <c r="AB5" s="2">
        <f t="shared" si="9"/>
        <v>1</v>
      </c>
      <c r="AD5">
        <f t="shared" si="10"/>
        <v>173</v>
      </c>
      <c r="AE5" s="2">
        <f t="shared" si="11"/>
        <v>0</v>
      </c>
    </row>
    <row r="6" spans="1:31" x14ac:dyDescent="0.6">
      <c r="A6" t="s">
        <v>16</v>
      </c>
      <c r="B6">
        <v>338</v>
      </c>
      <c r="C6">
        <v>8</v>
      </c>
      <c r="D6">
        <v>1</v>
      </c>
      <c r="E6">
        <v>156</v>
      </c>
      <c r="F6">
        <v>182</v>
      </c>
      <c r="G6">
        <f t="shared" si="0"/>
        <v>168</v>
      </c>
      <c r="H6">
        <f t="shared" si="1"/>
        <v>169</v>
      </c>
      <c r="I6" s="2">
        <f t="shared" si="2"/>
        <v>12</v>
      </c>
      <c r="J6" s="2">
        <f t="shared" si="3"/>
        <v>13</v>
      </c>
      <c r="K6">
        <f t="shared" si="4"/>
        <v>26</v>
      </c>
      <c r="L6">
        <f t="shared" si="5"/>
        <v>7.6923076923076925</v>
      </c>
      <c r="N6" s="3"/>
      <c r="O6" s="3"/>
      <c r="P6" s="3"/>
      <c r="Q6" s="3"/>
      <c r="R6" s="3"/>
      <c r="S6" s="3"/>
      <c r="T6" s="3"/>
      <c r="U6" s="3"/>
      <c r="V6" s="3"/>
      <c r="X6" t="b">
        <f t="shared" si="6"/>
        <v>0</v>
      </c>
      <c r="Y6" t="b">
        <f t="shared" si="7"/>
        <v>0</v>
      </c>
      <c r="AA6">
        <f t="shared" si="8"/>
        <v>156</v>
      </c>
      <c r="AB6" s="2">
        <f t="shared" si="9"/>
        <v>0</v>
      </c>
      <c r="AD6">
        <f t="shared" si="10"/>
        <v>182</v>
      </c>
      <c r="AE6" s="2">
        <f t="shared" si="11"/>
        <v>0</v>
      </c>
    </row>
    <row r="7" spans="1:31" x14ac:dyDescent="0.6">
      <c r="A7" t="s">
        <v>13</v>
      </c>
      <c r="B7">
        <v>356</v>
      </c>
      <c r="C7">
        <v>4</v>
      </c>
      <c r="D7">
        <v>2</v>
      </c>
      <c r="E7">
        <v>164</v>
      </c>
      <c r="F7">
        <v>191</v>
      </c>
      <c r="G7">
        <f t="shared" si="0"/>
        <v>177</v>
      </c>
      <c r="H7">
        <f t="shared" si="1"/>
        <v>178</v>
      </c>
      <c r="I7" s="2">
        <f t="shared" si="2"/>
        <v>13</v>
      </c>
      <c r="J7" s="2">
        <f t="shared" si="3"/>
        <v>13</v>
      </c>
      <c r="K7">
        <f t="shared" si="4"/>
        <v>27</v>
      </c>
      <c r="L7">
        <f t="shared" si="5"/>
        <v>7.5842696629213489</v>
      </c>
      <c r="N7" s="3"/>
      <c r="O7" s="3"/>
      <c r="P7" s="3"/>
      <c r="Q7" s="3"/>
      <c r="R7" s="3"/>
      <c r="S7" s="3"/>
      <c r="T7" s="3"/>
      <c r="U7" s="3"/>
      <c r="V7" s="3"/>
      <c r="X7" t="b">
        <f t="shared" si="6"/>
        <v>0</v>
      </c>
      <c r="Y7" t="b">
        <f t="shared" si="7"/>
        <v>0</v>
      </c>
      <c r="AA7">
        <f t="shared" si="8"/>
        <v>164</v>
      </c>
      <c r="AB7" s="2">
        <f t="shared" si="9"/>
        <v>0</v>
      </c>
      <c r="AD7">
        <f t="shared" si="10"/>
        <v>192</v>
      </c>
      <c r="AE7" s="2">
        <f t="shared" si="11"/>
        <v>1</v>
      </c>
    </row>
    <row r="8" spans="1:31" x14ac:dyDescent="0.6">
      <c r="A8" t="s">
        <v>16</v>
      </c>
      <c r="B8">
        <v>368</v>
      </c>
      <c r="C8">
        <v>4</v>
      </c>
      <c r="D8">
        <v>0</v>
      </c>
      <c r="E8">
        <v>170</v>
      </c>
      <c r="F8">
        <v>198</v>
      </c>
      <c r="G8">
        <f t="shared" si="0"/>
        <v>183</v>
      </c>
      <c r="H8">
        <f t="shared" si="1"/>
        <v>184</v>
      </c>
      <c r="I8" s="2">
        <f t="shared" si="2"/>
        <v>13</v>
      </c>
      <c r="J8" s="2">
        <f t="shared" si="3"/>
        <v>14</v>
      </c>
      <c r="K8">
        <f t="shared" si="4"/>
        <v>28</v>
      </c>
      <c r="L8">
        <f t="shared" si="5"/>
        <v>7.608695652173914</v>
      </c>
      <c r="N8" s="3"/>
      <c r="O8" s="3"/>
      <c r="P8" s="3"/>
      <c r="Q8" s="3"/>
      <c r="R8" s="3"/>
      <c r="S8" s="3"/>
      <c r="T8" s="3"/>
      <c r="U8" s="3"/>
      <c r="V8" s="3"/>
      <c r="X8" t="b">
        <f t="shared" si="6"/>
        <v>0</v>
      </c>
      <c r="Y8" t="b">
        <f t="shared" si="7"/>
        <v>0</v>
      </c>
      <c r="AA8">
        <f t="shared" si="8"/>
        <v>170</v>
      </c>
      <c r="AB8" s="2">
        <f t="shared" si="9"/>
        <v>0</v>
      </c>
      <c r="AD8">
        <f t="shared" si="10"/>
        <v>198</v>
      </c>
      <c r="AE8" s="2">
        <f t="shared" si="11"/>
        <v>0</v>
      </c>
    </row>
    <row r="9" spans="1:31" x14ac:dyDescent="0.6">
      <c r="A9" t="s">
        <v>14</v>
      </c>
      <c r="B9">
        <v>368</v>
      </c>
      <c r="C9">
        <v>8</v>
      </c>
      <c r="D9">
        <v>0</v>
      </c>
      <c r="E9">
        <v>170</v>
      </c>
      <c r="F9">
        <v>198</v>
      </c>
      <c r="G9">
        <f t="shared" si="0"/>
        <v>183</v>
      </c>
      <c r="H9">
        <f t="shared" si="1"/>
        <v>184</v>
      </c>
      <c r="I9" s="2">
        <f t="shared" si="2"/>
        <v>13</v>
      </c>
      <c r="J9" s="2">
        <f t="shared" si="3"/>
        <v>14</v>
      </c>
      <c r="K9">
        <f t="shared" si="4"/>
        <v>28</v>
      </c>
      <c r="L9">
        <f t="shared" si="5"/>
        <v>7.608695652173914</v>
      </c>
      <c r="N9" s="3"/>
      <c r="O9" s="3"/>
      <c r="P9" s="3"/>
      <c r="Q9" s="3"/>
      <c r="R9" s="3"/>
      <c r="S9" s="3"/>
      <c r="T9" s="3"/>
      <c r="U9" s="3"/>
      <c r="V9" s="3"/>
      <c r="X9" t="b">
        <f t="shared" si="6"/>
        <v>0</v>
      </c>
      <c r="Y9" t="b">
        <f t="shared" si="7"/>
        <v>0</v>
      </c>
      <c r="AA9">
        <f t="shared" si="8"/>
        <v>170</v>
      </c>
      <c r="AB9" s="2">
        <f t="shared" si="9"/>
        <v>0</v>
      </c>
      <c r="AD9">
        <f t="shared" si="10"/>
        <v>198</v>
      </c>
      <c r="AE9" s="2">
        <f t="shared" si="11"/>
        <v>0</v>
      </c>
    </row>
    <row r="10" spans="1:31" x14ac:dyDescent="0.6">
      <c r="A10" t="s">
        <v>14</v>
      </c>
      <c r="B10">
        <v>372</v>
      </c>
      <c r="C10">
        <v>8</v>
      </c>
      <c r="D10">
        <v>2</v>
      </c>
      <c r="E10">
        <v>170</v>
      </c>
      <c r="F10">
        <v>200</v>
      </c>
      <c r="G10">
        <f t="shared" si="0"/>
        <v>185</v>
      </c>
      <c r="H10">
        <f t="shared" si="1"/>
        <v>186</v>
      </c>
      <c r="I10">
        <f t="shared" si="2"/>
        <v>15</v>
      </c>
      <c r="J10" s="2">
        <f t="shared" si="3"/>
        <v>14</v>
      </c>
      <c r="K10">
        <f t="shared" si="4"/>
        <v>30</v>
      </c>
      <c r="L10">
        <f t="shared" si="5"/>
        <v>8.064516129032258</v>
      </c>
      <c r="N10" s="3"/>
      <c r="O10" s="3"/>
      <c r="P10" s="3"/>
      <c r="Q10" s="3"/>
      <c r="R10" s="3"/>
      <c r="S10" s="3"/>
      <c r="T10" s="3"/>
      <c r="U10" s="3"/>
      <c r="V10" s="3"/>
      <c r="X10" s="1" t="b">
        <f t="shared" si="6"/>
        <v>1</v>
      </c>
      <c r="Y10" t="b">
        <f t="shared" si="7"/>
        <v>0</v>
      </c>
      <c r="AA10">
        <f t="shared" si="8"/>
        <v>172</v>
      </c>
      <c r="AB10">
        <f t="shared" si="9"/>
        <v>2</v>
      </c>
      <c r="AD10">
        <f t="shared" si="10"/>
        <v>200</v>
      </c>
      <c r="AE10" s="2">
        <f t="shared" si="11"/>
        <v>0</v>
      </c>
    </row>
    <row r="11" spans="1:31" x14ac:dyDescent="0.6">
      <c r="A11" t="s">
        <v>14</v>
      </c>
      <c r="B11">
        <v>372</v>
      </c>
      <c r="C11">
        <v>4</v>
      </c>
      <c r="D11">
        <v>2</v>
      </c>
      <c r="E11">
        <v>170</v>
      </c>
      <c r="F11">
        <v>200</v>
      </c>
      <c r="G11">
        <f t="shared" si="0"/>
        <v>185</v>
      </c>
      <c r="H11">
        <f t="shared" si="1"/>
        <v>186</v>
      </c>
      <c r="I11">
        <f t="shared" si="2"/>
        <v>15</v>
      </c>
      <c r="J11" s="2">
        <f t="shared" si="3"/>
        <v>14</v>
      </c>
      <c r="K11">
        <f t="shared" si="4"/>
        <v>30</v>
      </c>
      <c r="L11">
        <f t="shared" si="5"/>
        <v>8.064516129032258</v>
      </c>
      <c r="N11" s="3"/>
      <c r="O11" s="3"/>
      <c r="P11" s="3"/>
      <c r="Q11" s="3"/>
      <c r="R11" s="3"/>
      <c r="S11" s="3"/>
      <c r="T11" s="3"/>
      <c r="U11" s="3"/>
      <c r="V11" s="3"/>
      <c r="X11" s="1" t="b">
        <f t="shared" si="6"/>
        <v>1</v>
      </c>
      <c r="Y11" t="b">
        <f t="shared" si="7"/>
        <v>0</v>
      </c>
      <c r="AA11">
        <f t="shared" si="8"/>
        <v>172</v>
      </c>
      <c r="AB11">
        <f t="shared" si="9"/>
        <v>2</v>
      </c>
      <c r="AD11">
        <f t="shared" si="10"/>
        <v>200</v>
      </c>
      <c r="AE11" s="2">
        <f t="shared" si="11"/>
        <v>0</v>
      </c>
    </row>
    <row r="12" spans="1:31" x14ac:dyDescent="0.6">
      <c r="A12" t="s">
        <v>13</v>
      </c>
      <c r="B12">
        <v>386</v>
      </c>
      <c r="C12">
        <v>8</v>
      </c>
      <c r="D12">
        <v>1</v>
      </c>
      <c r="E12">
        <v>177</v>
      </c>
      <c r="F12">
        <v>209</v>
      </c>
      <c r="G12">
        <f t="shared" si="0"/>
        <v>192</v>
      </c>
      <c r="H12">
        <f t="shared" si="1"/>
        <v>193</v>
      </c>
      <c r="I12">
        <f t="shared" si="2"/>
        <v>15</v>
      </c>
      <c r="J12">
        <f t="shared" si="3"/>
        <v>16</v>
      </c>
      <c r="K12">
        <f t="shared" si="4"/>
        <v>32</v>
      </c>
      <c r="L12">
        <f t="shared" si="5"/>
        <v>8.2901554404145088</v>
      </c>
      <c r="N12" s="3"/>
      <c r="O12" s="3"/>
      <c r="P12" s="3"/>
      <c r="Q12" s="3"/>
      <c r="R12" s="3"/>
      <c r="S12" s="3"/>
      <c r="T12" s="3"/>
      <c r="U12" s="3"/>
      <c r="V12" s="3"/>
      <c r="X12" s="1" t="b">
        <f t="shared" si="6"/>
        <v>1</v>
      </c>
      <c r="Y12" s="1" t="b">
        <f t="shared" si="7"/>
        <v>1</v>
      </c>
      <c r="AA12">
        <f t="shared" si="8"/>
        <v>178</v>
      </c>
      <c r="AB12">
        <f t="shared" si="9"/>
        <v>1</v>
      </c>
      <c r="AD12">
        <f t="shared" si="10"/>
        <v>208</v>
      </c>
      <c r="AE12" s="3">
        <f t="shared" si="11"/>
        <v>-1</v>
      </c>
    </row>
    <row r="13" spans="1:31" x14ac:dyDescent="0.6">
      <c r="A13" t="s">
        <v>15</v>
      </c>
      <c r="B13">
        <v>388</v>
      </c>
      <c r="C13">
        <v>4</v>
      </c>
      <c r="D13">
        <v>2</v>
      </c>
      <c r="E13">
        <v>178</v>
      </c>
      <c r="F13">
        <v>210</v>
      </c>
      <c r="G13">
        <f t="shared" si="0"/>
        <v>193</v>
      </c>
      <c r="H13">
        <f t="shared" si="1"/>
        <v>194</v>
      </c>
      <c r="I13">
        <f t="shared" si="2"/>
        <v>15</v>
      </c>
      <c r="J13">
        <f t="shared" si="3"/>
        <v>16</v>
      </c>
      <c r="K13">
        <f t="shared" si="4"/>
        <v>32</v>
      </c>
      <c r="L13">
        <f t="shared" si="5"/>
        <v>8.2474226804123703</v>
      </c>
      <c r="N13" s="3"/>
      <c r="O13" s="3"/>
      <c r="P13" s="3"/>
      <c r="Q13" s="3"/>
      <c r="R13" s="3"/>
      <c r="S13" s="3"/>
      <c r="T13" s="3"/>
      <c r="U13" s="3"/>
      <c r="V13" s="3"/>
      <c r="X13" s="1" t="b">
        <f t="shared" si="6"/>
        <v>1</v>
      </c>
      <c r="Y13" s="1" t="b">
        <f t="shared" si="7"/>
        <v>1</v>
      </c>
      <c r="AA13">
        <f t="shared" si="8"/>
        <v>179</v>
      </c>
      <c r="AB13">
        <f t="shared" si="9"/>
        <v>1</v>
      </c>
      <c r="AD13">
        <f t="shared" si="10"/>
        <v>209</v>
      </c>
      <c r="AE13" s="3">
        <f t="shared" si="11"/>
        <v>-1</v>
      </c>
    </row>
    <row r="14" spans="1:31" x14ac:dyDescent="0.6">
      <c r="A14" t="s">
        <v>13</v>
      </c>
      <c r="B14">
        <v>388</v>
      </c>
      <c r="C14">
        <v>8</v>
      </c>
      <c r="D14">
        <v>2</v>
      </c>
      <c r="E14">
        <v>178</v>
      </c>
      <c r="F14">
        <v>210</v>
      </c>
      <c r="G14">
        <f t="shared" si="0"/>
        <v>193</v>
      </c>
      <c r="H14">
        <f t="shared" si="1"/>
        <v>194</v>
      </c>
      <c r="I14">
        <f t="shared" si="2"/>
        <v>15</v>
      </c>
      <c r="J14">
        <f t="shared" si="3"/>
        <v>16</v>
      </c>
      <c r="K14">
        <f t="shared" si="4"/>
        <v>32</v>
      </c>
      <c r="L14">
        <f t="shared" si="5"/>
        <v>8.2474226804123703</v>
      </c>
      <c r="N14" s="3"/>
      <c r="O14" s="3"/>
      <c r="P14" s="3"/>
      <c r="Q14" s="3"/>
      <c r="R14" s="3"/>
      <c r="S14" s="3"/>
      <c r="T14" s="3"/>
      <c r="U14" s="3"/>
      <c r="V14" s="3"/>
      <c r="X14" s="1" t="b">
        <f t="shared" si="6"/>
        <v>1</v>
      </c>
      <c r="Y14" s="1" t="b">
        <f t="shared" si="7"/>
        <v>1</v>
      </c>
      <c r="AA14">
        <f t="shared" si="8"/>
        <v>179</v>
      </c>
      <c r="AB14">
        <f t="shared" si="9"/>
        <v>1</v>
      </c>
      <c r="AD14">
        <f t="shared" si="10"/>
        <v>209</v>
      </c>
      <c r="AE14" s="3">
        <f t="shared" si="11"/>
        <v>-1</v>
      </c>
    </row>
    <row r="15" spans="1:31" x14ac:dyDescent="0.6">
      <c r="A15" t="s">
        <v>16</v>
      </c>
      <c r="B15">
        <v>392</v>
      </c>
      <c r="C15">
        <v>4</v>
      </c>
      <c r="D15">
        <v>0</v>
      </c>
      <c r="E15">
        <v>180</v>
      </c>
      <c r="F15">
        <v>212</v>
      </c>
      <c r="G15">
        <f t="shared" si="0"/>
        <v>195</v>
      </c>
      <c r="H15">
        <f t="shared" si="1"/>
        <v>196</v>
      </c>
      <c r="I15">
        <f t="shared" si="2"/>
        <v>15</v>
      </c>
      <c r="J15">
        <f t="shared" si="3"/>
        <v>16</v>
      </c>
      <c r="K15">
        <f t="shared" si="4"/>
        <v>32</v>
      </c>
      <c r="L15">
        <f t="shared" si="5"/>
        <v>8.1632653061224492</v>
      </c>
      <c r="N15" s="3"/>
      <c r="O15" s="3"/>
      <c r="P15" s="3"/>
      <c r="Q15" s="3"/>
      <c r="R15" s="3"/>
      <c r="S15" s="3"/>
      <c r="T15" s="3"/>
      <c r="U15" s="3"/>
      <c r="V15" s="3"/>
      <c r="X15" s="1" t="b">
        <f t="shared" si="6"/>
        <v>1</v>
      </c>
      <c r="Y15" s="1" t="b">
        <f t="shared" si="7"/>
        <v>1</v>
      </c>
      <c r="AA15">
        <f t="shared" si="8"/>
        <v>181</v>
      </c>
      <c r="AB15">
        <f t="shared" si="9"/>
        <v>1</v>
      </c>
      <c r="AD15">
        <f t="shared" si="10"/>
        <v>211</v>
      </c>
      <c r="AE15" s="3">
        <f t="shared" si="11"/>
        <v>-1</v>
      </c>
    </row>
    <row r="16" spans="1:31" x14ac:dyDescent="0.6">
      <c r="A16" t="s">
        <v>16</v>
      </c>
      <c r="B16">
        <v>392</v>
      </c>
      <c r="C16">
        <v>8</v>
      </c>
      <c r="D16">
        <v>4</v>
      </c>
      <c r="E16">
        <v>180</v>
      </c>
      <c r="F16">
        <v>212</v>
      </c>
      <c r="G16">
        <f t="shared" si="0"/>
        <v>195</v>
      </c>
      <c r="H16">
        <f t="shared" si="1"/>
        <v>196</v>
      </c>
      <c r="I16">
        <f t="shared" si="2"/>
        <v>15</v>
      </c>
      <c r="J16">
        <f t="shared" si="3"/>
        <v>16</v>
      </c>
      <c r="K16">
        <f t="shared" si="4"/>
        <v>32</v>
      </c>
      <c r="L16">
        <f t="shared" si="5"/>
        <v>8.1632653061224492</v>
      </c>
      <c r="N16" s="3"/>
      <c r="O16" s="3"/>
      <c r="P16" s="3"/>
      <c r="Q16" s="3"/>
      <c r="R16" s="3"/>
      <c r="S16" s="3"/>
      <c r="T16" s="3"/>
      <c r="U16" s="3"/>
      <c r="V16" s="3"/>
      <c r="X16" s="1" t="b">
        <f t="shared" si="6"/>
        <v>1</v>
      </c>
      <c r="Y16" s="1" t="b">
        <f t="shared" si="7"/>
        <v>1</v>
      </c>
      <c r="AA16">
        <f t="shared" si="8"/>
        <v>181</v>
      </c>
      <c r="AB16">
        <f t="shared" si="9"/>
        <v>1</v>
      </c>
      <c r="AD16">
        <f t="shared" si="10"/>
        <v>211</v>
      </c>
      <c r="AE16" s="3">
        <f t="shared" si="11"/>
        <v>-1</v>
      </c>
    </row>
    <row r="17" spans="1:31" x14ac:dyDescent="0.6">
      <c r="A17" t="s">
        <v>14</v>
      </c>
      <c r="B17">
        <v>396</v>
      </c>
      <c r="C17">
        <v>4</v>
      </c>
      <c r="D17">
        <v>2</v>
      </c>
      <c r="E17">
        <v>182</v>
      </c>
      <c r="F17">
        <v>214</v>
      </c>
      <c r="G17">
        <f t="shared" si="0"/>
        <v>197</v>
      </c>
      <c r="H17">
        <f t="shared" si="1"/>
        <v>198</v>
      </c>
      <c r="I17">
        <f t="shared" si="2"/>
        <v>15</v>
      </c>
      <c r="J17">
        <f t="shared" si="3"/>
        <v>16</v>
      </c>
      <c r="K17">
        <f t="shared" si="4"/>
        <v>32</v>
      </c>
      <c r="L17">
        <f t="shared" si="5"/>
        <v>8.0808080808080813</v>
      </c>
      <c r="N17" s="3"/>
      <c r="O17" s="3"/>
      <c r="P17" s="3"/>
      <c r="Q17" s="3"/>
      <c r="R17" s="3"/>
      <c r="S17" s="3"/>
      <c r="T17" s="3"/>
      <c r="U17" s="3"/>
      <c r="V17" s="3"/>
      <c r="X17" s="1" t="b">
        <f t="shared" si="6"/>
        <v>1</v>
      </c>
      <c r="Y17" s="1" t="b">
        <f t="shared" si="7"/>
        <v>1</v>
      </c>
      <c r="AA17">
        <f t="shared" si="8"/>
        <v>183</v>
      </c>
      <c r="AB17">
        <f t="shared" si="9"/>
        <v>1</v>
      </c>
      <c r="AD17">
        <f t="shared" si="10"/>
        <v>213</v>
      </c>
      <c r="AE17" s="3">
        <f t="shared" si="11"/>
        <v>-1</v>
      </c>
    </row>
    <row r="18" spans="1:31" x14ac:dyDescent="0.6">
      <c r="A18" t="s">
        <v>14</v>
      </c>
      <c r="B18">
        <v>396</v>
      </c>
      <c r="C18">
        <v>8</v>
      </c>
      <c r="D18">
        <v>6</v>
      </c>
      <c r="E18">
        <v>182</v>
      </c>
      <c r="F18">
        <v>214</v>
      </c>
      <c r="G18">
        <f t="shared" si="0"/>
        <v>197</v>
      </c>
      <c r="H18">
        <f t="shared" si="1"/>
        <v>198</v>
      </c>
      <c r="I18">
        <f t="shared" si="2"/>
        <v>15</v>
      </c>
      <c r="J18">
        <f t="shared" si="3"/>
        <v>16</v>
      </c>
      <c r="K18">
        <f t="shared" si="4"/>
        <v>32</v>
      </c>
      <c r="L18">
        <f t="shared" si="5"/>
        <v>8.0808080808080813</v>
      </c>
      <c r="N18" s="3"/>
      <c r="O18" s="3"/>
      <c r="P18" s="3"/>
      <c r="Q18" s="3"/>
      <c r="R18" s="3"/>
      <c r="S18" s="3"/>
      <c r="T18" s="3"/>
      <c r="U18" s="3"/>
      <c r="V18" s="3"/>
      <c r="X18" s="1" t="b">
        <f t="shared" si="6"/>
        <v>1</v>
      </c>
      <c r="Y18" s="1" t="b">
        <f t="shared" si="7"/>
        <v>1</v>
      </c>
      <c r="AA18">
        <f t="shared" si="8"/>
        <v>183</v>
      </c>
      <c r="AB18">
        <f t="shared" si="9"/>
        <v>1</v>
      </c>
      <c r="AD18">
        <f t="shared" si="10"/>
        <v>213</v>
      </c>
      <c r="AE18" s="3">
        <f t="shared" si="11"/>
        <v>-1</v>
      </c>
    </row>
    <row r="19" spans="1:31" x14ac:dyDescent="0.6">
      <c r="A19" t="s">
        <v>13</v>
      </c>
      <c r="B19">
        <v>480</v>
      </c>
      <c r="C19">
        <v>4</v>
      </c>
      <c r="D19">
        <v>0</v>
      </c>
      <c r="E19">
        <v>220</v>
      </c>
      <c r="F19">
        <v>258</v>
      </c>
      <c r="G19">
        <f t="shared" si="0"/>
        <v>239</v>
      </c>
      <c r="H19">
        <f t="shared" si="1"/>
        <v>240</v>
      </c>
      <c r="I19">
        <f t="shared" si="2"/>
        <v>19</v>
      </c>
      <c r="J19" s="2">
        <f t="shared" si="3"/>
        <v>18</v>
      </c>
      <c r="K19">
        <f t="shared" si="4"/>
        <v>38</v>
      </c>
      <c r="L19">
        <f t="shared" si="5"/>
        <v>7.9166666666666661</v>
      </c>
      <c r="N19" s="3"/>
      <c r="O19" s="3"/>
      <c r="P19" s="3"/>
      <c r="Q19" s="3"/>
      <c r="R19" s="3"/>
      <c r="S19" s="3"/>
      <c r="T19" s="3"/>
      <c r="U19" s="3"/>
      <c r="V19" s="3"/>
      <c r="X19" s="1" t="b">
        <f t="shared" si="6"/>
        <v>1</v>
      </c>
      <c r="Y19" t="b">
        <f t="shared" si="7"/>
        <v>0</v>
      </c>
      <c r="AA19">
        <f t="shared" si="8"/>
        <v>221</v>
      </c>
      <c r="AB19">
        <f t="shared" si="9"/>
        <v>1</v>
      </c>
      <c r="AD19">
        <f t="shared" si="10"/>
        <v>259</v>
      </c>
      <c r="AE19" s="2">
        <f t="shared" si="11"/>
        <v>1</v>
      </c>
    </row>
    <row r="20" spans="1:31" x14ac:dyDescent="0.6">
      <c r="A20" t="s">
        <v>12</v>
      </c>
      <c r="B20">
        <v>320</v>
      </c>
      <c r="C20">
        <v>8</v>
      </c>
      <c r="D20">
        <v>0</v>
      </c>
      <c r="E20">
        <v>147</v>
      </c>
      <c r="F20">
        <v>172</v>
      </c>
      <c r="G20">
        <f t="shared" si="0"/>
        <v>159</v>
      </c>
      <c r="H20">
        <f t="shared" ref="H20" si="12">B20/2</f>
        <v>160</v>
      </c>
      <c r="I20" s="2">
        <f t="shared" ref="I20" si="13">G20-E20</f>
        <v>12</v>
      </c>
      <c r="J20" s="2">
        <f t="shared" ref="J20" si="14">F20-H20</f>
        <v>12</v>
      </c>
      <c r="K20">
        <f t="shared" ref="K20" si="15">I20+J20+1</f>
        <v>25</v>
      </c>
      <c r="L20">
        <f t="shared" ref="L20" si="16">K20/B20*100</f>
        <v>7.8125</v>
      </c>
      <c r="N20" s="3"/>
      <c r="O20" s="3"/>
      <c r="P20" s="3"/>
      <c r="Q20" s="3"/>
      <c r="R20" s="3"/>
      <c r="S20" s="3"/>
      <c r="T20" s="3"/>
      <c r="U20" s="3"/>
      <c r="V20" s="3"/>
      <c r="X20" t="b">
        <f t="shared" si="6"/>
        <v>0</v>
      </c>
      <c r="Y20" t="b">
        <f t="shared" si="7"/>
        <v>0</v>
      </c>
      <c r="AA20">
        <f t="shared" si="8"/>
        <v>148</v>
      </c>
      <c r="AB20" s="2">
        <f t="shared" si="9"/>
        <v>1</v>
      </c>
      <c r="AD20">
        <f t="shared" si="10"/>
        <v>172</v>
      </c>
      <c r="AE20" s="2">
        <f t="shared" si="11"/>
        <v>0</v>
      </c>
    </row>
    <row r="21" spans="1:31" x14ac:dyDescent="0.6">
      <c r="A21" t="s">
        <v>17</v>
      </c>
      <c r="B21">
        <v>370</v>
      </c>
      <c r="C21">
        <v>4</v>
      </c>
      <c r="D21">
        <v>1</v>
      </c>
      <c r="E21">
        <v>169</v>
      </c>
      <c r="F21">
        <v>199</v>
      </c>
      <c r="G21">
        <f t="shared" si="0"/>
        <v>184</v>
      </c>
      <c r="H21">
        <f t="shared" ref="H21" si="17">B21/2</f>
        <v>185</v>
      </c>
      <c r="I21">
        <f t="shared" ref="I21" si="18">G21-E21</f>
        <v>15</v>
      </c>
      <c r="J21" s="2">
        <f t="shared" ref="J21" si="19">F21-H21</f>
        <v>14</v>
      </c>
      <c r="K21">
        <f t="shared" ref="K21" si="20">I21+J21+1</f>
        <v>30</v>
      </c>
      <c r="L21">
        <f t="shared" ref="L21" si="21">K21/B21*100</f>
        <v>8.1081081081081088</v>
      </c>
      <c r="N21" s="3"/>
      <c r="O21" s="3"/>
      <c r="P21" s="3"/>
      <c r="Q21" s="3"/>
      <c r="R21" s="3"/>
      <c r="S21" s="3"/>
      <c r="T21" s="3"/>
      <c r="U21" s="3"/>
      <c r="V21" s="3"/>
      <c r="X21" s="1" t="b">
        <f t="shared" si="6"/>
        <v>1</v>
      </c>
      <c r="Y21" t="b">
        <f t="shared" si="7"/>
        <v>0</v>
      </c>
      <c r="AA21">
        <f t="shared" si="8"/>
        <v>171</v>
      </c>
      <c r="AB21">
        <f t="shared" si="9"/>
        <v>2</v>
      </c>
      <c r="AD21">
        <f t="shared" si="10"/>
        <v>199</v>
      </c>
      <c r="AE21" s="2">
        <f t="shared" si="11"/>
        <v>0</v>
      </c>
    </row>
    <row r="22" spans="1:31" x14ac:dyDescent="0.6">
      <c r="N22" s="3"/>
      <c r="O22" s="3"/>
      <c r="P22" s="3"/>
      <c r="Q22" s="3"/>
      <c r="R22" s="3"/>
      <c r="S22" s="3"/>
      <c r="T22" s="3"/>
      <c r="U22" s="3"/>
      <c r="V22" s="3"/>
    </row>
    <row r="23" spans="1:31" x14ac:dyDescent="0.6">
      <c r="N23" s="3"/>
      <c r="O23" s="3"/>
      <c r="P23" s="3"/>
      <c r="Q23" s="3"/>
      <c r="R23" s="3"/>
      <c r="S23" s="3"/>
      <c r="T23" s="3"/>
      <c r="U23" s="3"/>
      <c r="V23" s="3"/>
      <c r="AB23" t="s">
        <v>20</v>
      </c>
      <c r="AE23" t="s">
        <v>21</v>
      </c>
    </row>
    <row r="24" spans="1:31" x14ac:dyDescent="0.6">
      <c r="N24" s="3"/>
      <c r="O24" s="3"/>
      <c r="P24" s="3"/>
      <c r="Q24" s="3"/>
      <c r="R24" s="3"/>
      <c r="S24" s="3"/>
      <c r="T24" s="3"/>
      <c r="U24" s="3"/>
      <c r="V24" s="3"/>
    </row>
    <row r="25" spans="1:31" x14ac:dyDescent="0.6">
      <c r="I25" t="s">
        <v>22</v>
      </c>
      <c r="J25" t="s">
        <v>22</v>
      </c>
      <c r="N25" s="3"/>
      <c r="O25" s="3"/>
      <c r="P25" s="3"/>
      <c r="Q25" s="3"/>
      <c r="R25" s="3"/>
      <c r="S25" s="3"/>
      <c r="T25" s="3"/>
      <c r="U25" s="3"/>
      <c r="V25" s="3"/>
    </row>
    <row r="26" spans="1:31" x14ac:dyDescent="0.6">
      <c r="N26" s="3"/>
      <c r="O26" s="3"/>
      <c r="P26" s="3"/>
      <c r="Q26" s="3"/>
      <c r="R26" s="3"/>
      <c r="S26" s="3"/>
      <c r="T26" s="3"/>
      <c r="U26" s="3"/>
      <c r="V26" s="3"/>
    </row>
    <row r="27" spans="1:31" x14ac:dyDescent="0.6">
      <c r="N27" s="3"/>
      <c r="O27" s="3"/>
      <c r="P27" s="3"/>
      <c r="Q27" s="3"/>
      <c r="R27" s="3"/>
      <c r="S27" s="3"/>
      <c r="T27" s="3"/>
      <c r="U27" s="3"/>
      <c r="V27" s="3"/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047A4-5910-471E-86A9-4C6C5399F551}">
  <dimension ref="A1:AS27"/>
  <sheetViews>
    <sheetView zoomScale="69" workbookViewId="0">
      <selection activeCell="I21" sqref="I21"/>
    </sheetView>
  </sheetViews>
  <sheetFormatPr defaultRowHeight="16.899999999999999" x14ac:dyDescent="0.6"/>
  <cols>
    <col min="5" max="5" width="9.5625" bestFit="1" customWidth="1"/>
    <col min="6" max="6" width="10.8125" bestFit="1" customWidth="1"/>
    <col min="7" max="7" width="9.5625" bestFit="1" customWidth="1"/>
    <col min="8" max="8" width="10.8125" bestFit="1" customWidth="1"/>
    <col min="24" max="24" width="12.5" bestFit="1" customWidth="1"/>
    <col min="25" max="25" width="12" bestFit="1" customWidth="1"/>
    <col min="27" max="27" width="10.1875" customWidth="1"/>
    <col min="28" max="28" width="9" customWidth="1"/>
  </cols>
  <sheetData>
    <row r="1" spans="1:45" ht="17.25" thickBot="1" x14ac:dyDescent="0.65"/>
    <row r="2" spans="1:45" ht="17.25" thickBot="1" x14ac:dyDescent="0.65">
      <c r="B2" t="s">
        <v>0</v>
      </c>
      <c r="C2" t="s">
        <v>1</v>
      </c>
      <c r="D2" t="s">
        <v>2</v>
      </c>
      <c r="E2" t="s">
        <v>5</v>
      </c>
      <c r="F2" t="s">
        <v>6</v>
      </c>
      <c r="G2" t="s">
        <v>3</v>
      </c>
      <c r="H2" t="s">
        <v>4</v>
      </c>
      <c r="I2" t="s">
        <v>7</v>
      </c>
      <c r="J2" t="s">
        <v>8</v>
      </c>
      <c r="K2" t="s">
        <v>9</v>
      </c>
      <c r="L2" t="s">
        <v>10</v>
      </c>
      <c r="N2" s="6" t="s">
        <v>23</v>
      </c>
      <c r="O2" s="7"/>
      <c r="X2" t="s">
        <v>18</v>
      </c>
      <c r="Y2" t="s">
        <v>19</v>
      </c>
      <c r="AA2" s="6" t="s">
        <v>24</v>
      </c>
      <c r="AB2" s="7"/>
    </row>
    <row r="3" spans="1:45" x14ac:dyDescent="0.6">
      <c r="A3" t="s">
        <v>13</v>
      </c>
      <c r="B3">
        <v>320</v>
      </c>
      <c r="C3">
        <v>4</v>
      </c>
      <c r="D3">
        <v>0</v>
      </c>
      <c r="E3">
        <v>147</v>
      </c>
      <c r="F3">
        <v>172</v>
      </c>
      <c r="G3">
        <f>H3-1</f>
        <v>159</v>
      </c>
      <c r="H3">
        <f>B3/2</f>
        <v>160</v>
      </c>
      <c r="I3" s="2">
        <f>G3-E3</f>
        <v>12</v>
      </c>
      <c r="J3">
        <f>F3-H3</f>
        <v>12</v>
      </c>
      <c r="K3">
        <f>I3+J3+1</f>
        <v>25</v>
      </c>
      <c r="L3">
        <f>(K3+1)/B3*100</f>
        <v>8.125</v>
      </c>
      <c r="N3">
        <f t="shared" ref="N3:N20" si="0">ROUND(B3*$N$23, 0)-1</f>
        <v>25</v>
      </c>
      <c r="O3" s="3">
        <f>N3-K3</f>
        <v>0</v>
      </c>
      <c r="Q3">
        <f t="shared" ref="Q3:Q21" si="1">ROUNDUP((B3)*$Q$23, 0)</f>
        <v>148</v>
      </c>
      <c r="R3" s="2">
        <f>Q3-E3</f>
        <v>1</v>
      </c>
      <c r="T3">
        <f t="shared" ref="T3:T21" si="2">ROUND((B3)*$T$23, 0)-1</f>
        <v>172</v>
      </c>
      <c r="U3">
        <f>T3-F3</f>
        <v>0</v>
      </c>
      <c r="X3" t="b">
        <f>(MOD(E3-$D3,$C3)=0)</f>
        <v>0</v>
      </c>
      <c r="Y3" s="1" t="b">
        <f>(MOD(F3-$D3,$C3)=0)</f>
        <v>1</v>
      </c>
      <c r="AA3">
        <f>ROUNDDOWN(G3+1-ROUND(0.08*B3-1,0)/2,0)</f>
        <v>147</v>
      </c>
      <c r="AB3" s="2">
        <f>AA3-E3</f>
        <v>0</v>
      </c>
      <c r="AD3">
        <f>ROUND(H3-0.5+0.04*(B3),0)</f>
        <v>172</v>
      </c>
      <c r="AE3" s="3">
        <f>AD3-F3</f>
        <v>0</v>
      </c>
      <c r="AH3">
        <f>ROUNDDOWN(0.04*B3-0.05,0)</f>
        <v>12</v>
      </c>
      <c r="AJ3">
        <f>(E3-1)/B3</f>
        <v>0.45624999999999999</v>
      </c>
      <c r="AK3">
        <f>E3/B3</f>
        <v>0.45937499999999998</v>
      </c>
      <c r="AL3">
        <f>(E3+1)/B3</f>
        <v>0.46250000000000002</v>
      </c>
      <c r="AO3">
        <f>0.46-AJ3</f>
        <v>3.7500000000000311E-3</v>
      </c>
      <c r="AP3">
        <f t="shared" ref="AP3:AQ3" si="3">0.46-AK3</f>
        <v>6.2500000000004219E-4</v>
      </c>
      <c r="AQ3">
        <f t="shared" si="3"/>
        <v>-2.5000000000000022E-3</v>
      </c>
      <c r="AS3" t="b">
        <f>AND(ABS(AP3)&lt;ABS(AO3),ABS(AP3)&lt;ABS(AQ3))</f>
        <v>1</v>
      </c>
    </row>
    <row r="4" spans="1:45" x14ac:dyDescent="0.6">
      <c r="A4" t="s">
        <v>15</v>
      </c>
      <c r="B4">
        <v>322</v>
      </c>
      <c r="C4">
        <v>4</v>
      </c>
      <c r="D4">
        <v>1</v>
      </c>
      <c r="E4">
        <v>148</v>
      </c>
      <c r="F4">
        <v>173</v>
      </c>
      <c r="G4">
        <f t="shared" ref="G4:G21" si="4">H4-1</f>
        <v>160</v>
      </c>
      <c r="H4">
        <f t="shared" ref="H4:H21" si="5">B4/2</f>
        <v>161</v>
      </c>
      <c r="I4" s="2">
        <f t="shared" ref="I4:I21" si="6">G4-E4</f>
        <v>12</v>
      </c>
      <c r="J4">
        <f t="shared" ref="J4:J21" si="7">F4-H4</f>
        <v>12</v>
      </c>
      <c r="K4">
        <f t="shared" ref="K4:K21" si="8">I4+J4+1</f>
        <v>25</v>
      </c>
      <c r="L4">
        <f t="shared" ref="L4:L21" si="9">(K4+1)/B4*100</f>
        <v>8.0745341614906838</v>
      </c>
      <c r="N4">
        <f t="shared" si="0"/>
        <v>25</v>
      </c>
      <c r="O4" s="3">
        <f t="shared" ref="O4:O21" si="10">N4-K4</f>
        <v>0</v>
      </c>
      <c r="Q4">
        <f t="shared" si="1"/>
        <v>149</v>
      </c>
      <c r="R4" s="2">
        <f t="shared" ref="R4:R21" si="11">Q4-E4</f>
        <v>1</v>
      </c>
      <c r="T4">
        <f t="shared" si="2"/>
        <v>173</v>
      </c>
      <c r="U4">
        <f t="shared" ref="U4:U21" si="12">T4-F4</f>
        <v>0</v>
      </c>
      <c r="X4" t="b">
        <f t="shared" ref="X4:Y21" si="13">(MOD(E4-$D4,$C4)=0)</f>
        <v>0</v>
      </c>
      <c r="Y4" s="1" t="b">
        <f t="shared" si="13"/>
        <v>1</v>
      </c>
      <c r="AA4">
        <f t="shared" ref="AA4:AA20" si="14">ROUNDDOWN(G4+1-ROUND(0.08*B4-1,0)/2,0)</f>
        <v>148</v>
      </c>
      <c r="AB4" s="2">
        <f t="shared" ref="AB4:AB21" si="15">AA4-E4</f>
        <v>0</v>
      </c>
      <c r="AD4">
        <f t="shared" ref="AD4:AD21" si="16">ROUND(H4-0.5+0.04*(B4),0)</f>
        <v>173</v>
      </c>
      <c r="AE4" s="3">
        <f t="shared" ref="AE4:AE21" si="17">AD4-F4</f>
        <v>0</v>
      </c>
      <c r="AH4">
        <f t="shared" ref="AH4:AH21" si="18">ROUNDDOWN(0.04*B4-0.05,0)</f>
        <v>12</v>
      </c>
      <c r="AJ4">
        <f t="shared" ref="AJ4:AJ21" si="19">(E4-1)/B4</f>
        <v>0.45652173913043476</v>
      </c>
      <c r="AK4">
        <f t="shared" ref="AK4:AK21" si="20">E4/B4</f>
        <v>0.45962732919254656</v>
      </c>
      <c r="AL4">
        <f t="shared" ref="AL4:AL21" si="21">(E4+1)/B4</f>
        <v>0.46273291925465837</v>
      </c>
      <c r="AO4">
        <f t="shared" ref="AO4:AO21" si="22">0.46-AJ4</f>
        <v>3.4782608695652639E-3</v>
      </c>
      <c r="AP4">
        <f t="shared" ref="AP4:AP21" si="23">0.46-AK4</f>
        <v>3.7267080745345682E-4</v>
      </c>
      <c r="AQ4">
        <f t="shared" ref="AQ4:AQ21" si="24">0.46-AL4</f>
        <v>-2.7329192546583503E-3</v>
      </c>
      <c r="AS4" t="b">
        <f t="shared" ref="AS4:AS21" si="25">AND(ABS(AP4)&lt;ABS(AO4),ABS(AP4)&lt;ABS(AQ4))</f>
        <v>1</v>
      </c>
    </row>
    <row r="5" spans="1:45" x14ac:dyDescent="0.6">
      <c r="A5" t="s">
        <v>16</v>
      </c>
      <c r="B5">
        <v>322</v>
      </c>
      <c r="C5">
        <v>8</v>
      </c>
      <c r="D5">
        <v>1</v>
      </c>
      <c r="E5">
        <v>148</v>
      </c>
      <c r="F5">
        <v>173</v>
      </c>
      <c r="G5">
        <f t="shared" si="4"/>
        <v>160</v>
      </c>
      <c r="H5">
        <f t="shared" si="5"/>
        <v>161</v>
      </c>
      <c r="I5" s="2">
        <f t="shared" si="6"/>
        <v>12</v>
      </c>
      <c r="J5" s="2">
        <f t="shared" si="7"/>
        <v>12</v>
      </c>
      <c r="K5">
        <f t="shared" si="8"/>
        <v>25</v>
      </c>
      <c r="L5">
        <f t="shared" si="9"/>
        <v>8.0745341614906838</v>
      </c>
      <c r="N5">
        <f t="shared" si="0"/>
        <v>25</v>
      </c>
      <c r="O5" s="2">
        <f t="shared" si="10"/>
        <v>0</v>
      </c>
      <c r="Q5">
        <f t="shared" si="1"/>
        <v>149</v>
      </c>
      <c r="R5" s="2">
        <f t="shared" si="11"/>
        <v>1</v>
      </c>
      <c r="T5">
        <f t="shared" si="2"/>
        <v>173</v>
      </c>
      <c r="U5" s="2">
        <f t="shared" si="12"/>
        <v>0</v>
      </c>
      <c r="X5" t="b">
        <f t="shared" si="13"/>
        <v>0</v>
      </c>
      <c r="Y5" t="b">
        <f t="shared" si="13"/>
        <v>0</v>
      </c>
      <c r="AA5">
        <f t="shared" si="14"/>
        <v>148</v>
      </c>
      <c r="AB5" s="2">
        <f t="shared" si="15"/>
        <v>0</v>
      </c>
      <c r="AD5">
        <f t="shared" si="16"/>
        <v>173</v>
      </c>
      <c r="AE5" s="2">
        <f t="shared" si="17"/>
        <v>0</v>
      </c>
      <c r="AH5">
        <f t="shared" si="18"/>
        <v>12</v>
      </c>
      <c r="AJ5">
        <f t="shared" si="19"/>
        <v>0.45652173913043476</v>
      </c>
      <c r="AK5">
        <f t="shared" si="20"/>
        <v>0.45962732919254656</v>
      </c>
      <c r="AL5">
        <f t="shared" si="21"/>
        <v>0.46273291925465837</v>
      </c>
      <c r="AO5">
        <f t="shared" si="22"/>
        <v>3.4782608695652639E-3</v>
      </c>
      <c r="AP5">
        <f t="shared" si="23"/>
        <v>3.7267080745345682E-4</v>
      </c>
      <c r="AQ5">
        <f t="shared" si="24"/>
        <v>-2.7329192546583503E-3</v>
      </c>
      <c r="AS5" t="b">
        <f t="shared" si="25"/>
        <v>1</v>
      </c>
    </row>
    <row r="6" spans="1:45" x14ac:dyDescent="0.6">
      <c r="A6" t="s">
        <v>16</v>
      </c>
      <c r="B6">
        <v>338</v>
      </c>
      <c r="C6">
        <v>8</v>
      </c>
      <c r="D6">
        <v>1</v>
      </c>
      <c r="E6">
        <v>156</v>
      </c>
      <c r="F6">
        <v>182</v>
      </c>
      <c r="G6">
        <f t="shared" si="4"/>
        <v>168</v>
      </c>
      <c r="H6">
        <f t="shared" si="5"/>
        <v>169</v>
      </c>
      <c r="I6" s="2">
        <f t="shared" si="6"/>
        <v>12</v>
      </c>
      <c r="J6" s="2">
        <f t="shared" si="7"/>
        <v>13</v>
      </c>
      <c r="K6">
        <f t="shared" si="8"/>
        <v>26</v>
      </c>
      <c r="L6">
        <f t="shared" si="9"/>
        <v>7.9881656804733732</v>
      </c>
      <c r="N6">
        <f t="shared" si="0"/>
        <v>26</v>
      </c>
      <c r="O6" s="2">
        <f t="shared" si="10"/>
        <v>0</v>
      </c>
      <c r="Q6">
        <f t="shared" si="1"/>
        <v>156</v>
      </c>
      <c r="R6" s="2">
        <f t="shared" si="11"/>
        <v>0</v>
      </c>
      <c r="T6">
        <f t="shared" si="2"/>
        <v>182</v>
      </c>
      <c r="U6" s="2">
        <f t="shared" si="12"/>
        <v>0</v>
      </c>
      <c r="X6" t="b">
        <f t="shared" si="13"/>
        <v>0</v>
      </c>
      <c r="Y6" t="b">
        <f t="shared" si="13"/>
        <v>0</v>
      </c>
      <c r="AA6">
        <f t="shared" si="14"/>
        <v>156</v>
      </c>
      <c r="AB6" s="2">
        <f t="shared" si="15"/>
        <v>0</v>
      </c>
      <c r="AD6">
        <f t="shared" si="16"/>
        <v>182</v>
      </c>
      <c r="AE6" s="2">
        <f t="shared" si="17"/>
        <v>0</v>
      </c>
      <c r="AH6">
        <f t="shared" si="18"/>
        <v>13</v>
      </c>
      <c r="AJ6">
        <f t="shared" si="19"/>
        <v>0.45857988165680474</v>
      </c>
      <c r="AK6">
        <f t="shared" si="20"/>
        <v>0.46153846153846156</v>
      </c>
      <c r="AL6">
        <f t="shared" si="21"/>
        <v>0.46449704142011833</v>
      </c>
      <c r="AO6" s="4">
        <f t="shared" si="22"/>
        <v>1.4201183431952757E-3</v>
      </c>
      <c r="AP6">
        <f t="shared" si="23"/>
        <v>-1.5384615384615441E-3</v>
      </c>
      <c r="AQ6">
        <f t="shared" si="24"/>
        <v>-4.4970414201183084E-3</v>
      </c>
      <c r="AS6" t="b">
        <f t="shared" si="25"/>
        <v>0</v>
      </c>
    </row>
    <row r="7" spans="1:45" x14ac:dyDescent="0.6">
      <c r="A7" t="s">
        <v>13</v>
      </c>
      <c r="B7">
        <v>356</v>
      </c>
      <c r="C7">
        <v>4</v>
      </c>
      <c r="D7">
        <v>2</v>
      </c>
      <c r="E7">
        <v>164</v>
      </c>
      <c r="F7">
        <v>191</v>
      </c>
      <c r="G7">
        <f t="shared" si="4"/>
        <v>177</v>
      </c>
      <c r="H7">
        <f t="shared" si="5"/>
        <v>178</v>
      </c>
      <c r="I7" s="2">
        <f t="shared" si="6"/>
        <v>13</v>
      </c>
      <c r="J7" s="2">
        <f t="shared" si="7"/>
        <v>13</v>
      </c>
      <c r="K7">
        <f t="shared" si="8"/>
        <v>27</v>
      </c>
      <c r="L7">
        <f t="shared" si="9"/>
        <v>7.8651685393258424</v>
      </c>
      <c r="N7">
        <f t="shared" si="0"/>
        <v>27</v>
      </c>
      <c r="O7" s="2">
        <f t="shared" si="10"/>
        <v>0</v>
      </c>
      <c r="Q7">
        <f t="shared" si="1"/>
        <v>164</v>
      </c>
      <c r="R7" s="2">
        <f t="shared" si="11"/>
        <v>0</v>
      </c>
      <c r="T7">
        <f t="shared" si="2"/>
        <v>191</v>
      </c>
      <c r="U7" s="2">
        <f t="shared" si="12"/>
        <v>0</v>
      </c>
      <c r="X7" t="b">
        <f t="shared" si="13"/>
        <v>0</v>
      </c>
      <c r="Y7" t="b">
        <f t="shared" si="13"/>
        <v>0</v>
      </c>
      <c r="AA7">
        <f t="shared" si="14"/>
        <v>164</v>
      </c>
      <c r="AB7" s="2">
        <f t="shared" si="15"/>
        <v>0</v>
      </c>
      <c r="AD7">
        <f t="shared" si="16"/>
        <v>192</v>
      </c>
      <c r="AE7" s="2">
        <f t="shared" si="17"/>
        <v>1</v>
      </c>
      <c r="AH7">
        <f t="shared" si="18"/>
        <v>14</v>
      </c>
      <c r="AJ7">
        <f t="shared" si="19"/>
        <v>0.45786516853932585</v>
      </c>
      <c r="AK7">
        <f t="shared" si="20"/>
        <v>0.4606741573033708</v>
      </c>
      <c r="AL7">
        <f t="shared" si="21"/>
        <v>0.46348314606741575</v>
      </c>
      <c r="AO7">
        <f t="shared" si="22"/>
        <v>2.1348314606741692E-3</v>
      </c>
      <c r="AP7">
        <f t="shared" si="23"/>
        <v>-6.741573033707815E-4</v>
      </c>
      <c r="AQ7">
        <f t="shared" si="24"/>
        <v>-3.4831460674157322E-3</v>
      </c>
      <c r="AS7" t="b">
        <f t="shared" si="25"/>
        <v>1</v>
      </c>
    </row>
    <row r="8" spans="1:45" x14ac:dyDescent="0.6">
      <c r="A8" t="s">
        <v>16</v>
      </c>
      <c r="B8">
        <v>368</v>
      </c>
      <c r="C8">
        <v>4</v>
      </c>
      <c r="D8">
        <v>0</v>
      </c>
      <c r="E8">
        <v>170</v>
      </c>
      <c r="F8">
        <v>198</v>
      </c>
      <c r="G8">
        <f t="shared" si="4"/>
        <v>183</v>
      </c>
      <c r="H8">
        <f t="shared" si="5"/>
        <v>184</v>
      </c>
      <c r="I8" s="2">
        <f t="shared" si="6"/>
        <v>13</v>
      </c>
      <c r="J8" s="2">
        <f t="shared" si="7"/>
        <v>14</v>
      </c>
      <c r="K8">
        <f t="shared" si="8"/>
        <v>28</v>
      </c>
      <c r="L8">
        <f t="shared" si="9"/>
        <v>7.8804347826086962</v>
      </c>
      <c r="N8">
        <f t="shared" si="0"/>
        <v>28</v>
      </c>
      <c r="O8" s="2">
        <f t="shared" si="10"/>
        <v>0</v>
      </c>
      <c r="Q8">
        <f t="shared" si="1"/>
        <v>170</v>
      </c>
      <c r="R8" s="2">
        <f t="shared" si="11"/>
        <v>0</v>
      </c>
      <c r="T8">
        <f t="shared" si="2"/>
        <v>198</v>
      </c>
      <c r="U8" s="2">
        <f t="shared" si="12"/>
        <v>0</v>
      </c>
      <c r="X8" t="b">
        <f t="shared" si="13"/>
        <v>0</v>
      </c>
      <c r="Y8" t="b">
        <f t="shared" si="13"/>
        <v>0</v>
      </c>
      <c r="AA8">
        <f t="shared" si="14"/>
        <v>170</v>
      </c>
      <c r="AB8" s="2">
        <f t="shared" si="15"/>
        <v>0</v>
      </c>
      <c r="AD8">
        <f t="shared" si="16"/>
        <v>198</v>
      </c>
      <c r="AE8" s="2">
        <f t="shared" si="17"/>
        <v>0</v>
      </c>
      <c r="AH8">
        <f t="shared" si="18"/>
        <v>14</v>
      </c>
      <c r="AJ8">
        <f t="shared" si="19"/>
        <v>0.45923913043478259</v>
      </c>
      <c r="AK8">
        <f t="shared" si="20"/>
        <v>0.46195652173913043</v>
      </c>
      <c r="AL8">
        <f t="shared" si="21"/>
        <v>0.46467391304347827</v>
      </c>
      <c r="AO8" s="4">
        <f t="shared" si="22"/>
        <v>7.6086956521742577E-4</v>
      </c>
      <c r="AP8">
        <f t="shared" si="23"/>
        <v>-1.9565217391304124E-3</v>
      </c>
      <c r="AQ8">
        <f t="shared" si="24"/>
        <v>-4.6739130434782505E-3</v>
      </c>
      <c r="AS8" t="b">
        <f t="shared" si="25"/>
        <v>0</v>
      </c>
    </row>
    <row r="9" spans="1:45" x14ac:dyDescent="0.6">
      <c r="A9" t="s">
        <v>14</v>
      </c>
      <c r="B9">
        <v>368</v>
      </c>
      <c r="C9">
        <v>8</v>
      </c>
      <c r="D9">
        <v>0</v>
      </c>
      <c r="E9">
        <v>170</v>
      </c>
      <c r="F9">
        <v>198</v>
      </c>
      <c r="G9">
        <f t="shared" si="4"/>
        <v>183</v>
      </c>
      <c r="H9">
        <f t="shared" si="5"/>
        <v>184</v>
      </c>
      <c r="I9" s="2">
        <f t="shared" si="6"/>
        <v>13</v>
      </c>
      <c r="J9" s="2">
        <f t="shared" si="7"/>
        <v>14</v>
      </c>
      <c r="K9">
        <f t="shared" si="8"/>
        <v>28</v>
      </c>
      <c r="L9">
        <f t="shared" si="9"/>
        <v>7.8804347826086962</v>
      </c>
      <c r="N9">
        <f t="shared" si="0"/>
        <v>28</v>
      </c>
      <c r="O9" s="2">
        <f t="shared" si="10"/>
        <v>0</v>
      </c>
      <c r="Q9">
        <f t="shared" si="1"/>
        <v>170</v>
      </c>
      <c r="R9" s="2">
        <f t="shared" si="11"/>
        <v>0</v>
      </c>
      <c r="T9">
        <f t="shared" si="2"/>
        <v>198</v>
      </c>
      <c r="U9" s="2">
        <f t="shared" si="12"/>
        <v>0</v>
      </c>
      <c r="X9" t="b">
        <f t="shared" si="13"/>
        <v>0</v>
      </c>
      <c r="Y9" t="b">
        <f t="shared" si="13"/>
        <v>0</v>
      </c>
      <c r="AA9">
        <f t="shared" si="14"/>
        <v>170</v>
      </c>
      <c r="AB9" s="2">
        <f t="shared" si="15"/>
        <v>0</v>
      </c>
      <c r="AD9">
        <f t="shared" si="16"/>
        <v>198</v>
      </c>
      <c r="AE9" s="2">
        <f t="shared" si="17"/>
        <v>0</v>
      </c>
      <c r="AH9">
        <f t="shared" si="18"/>
        <v>14</v>
      </c>
      <c r="AJ9">
        <f t="shared" si="19"/>
        <v>0.45923913043478259</v>
      </c>
      <c r="AK9">
        <f t="shared" si="20"/>
        <v>0.46195652173913043</v>
      </c>
      <c r="AL9">
        <f t="shared" si="21"/>
        <v>0.46467391304347827</v>
      </c>
      <c r="AO9" s="4">
        <f t="shared" si="22"/>
        <v>7.6086956521742577E-4</v>
      </c>
      <c r="AP9">
        <f t="shared" si="23"/>
        <v>-1.9565217391304124E-3</v>
      </c>
      <c r="AQ9">
        <f t="shared" si="24"/>
        <v>-4.6739130434782505E-3</v>
      </c>
      <c r="AS9" t="b">
        <f t="shared" si="25"/>
        <v>0</v>
      </c>
    </row>
    <row r="10" spans="1:45" x14ac:dyDescent="0.6">
      <c r="A10" t="s">
        <v>14</v>
      </c>
      <c r="B10">
        <v>372</v>
      </c>
      <c r="C10">
        <v>8</v>
      </c>
      <c r="D10">
        <v>2</v>
      </c>
      <c r="E10">
        <v>171</v>
      </c>
      <c r="F10">
        <v>200</v>
      </c>
      <c r="G10">
        <f t="shared" si="4"/>
        <v>185</v>
      </c>
      <c r="H10">
        <f t="shared" si="5"/>
        <v>186</v>
      </c>
      <c r="I10">
        <f t="shared" si="6"/>
        <v>14</v>
      </c>
      <c r="J10" s="2">
        <f t="shared" si="7"/>
        <v>14</v>
      </c>
      <c r="K10">
        <f t="shared" si="8"/>
        <v>29</v>
      </c>
      <c r="L10">
        <f t="shared" si="9"/>
        <v>8.064516129032258</v>
      </c>
      <c r="N10">
        <f t="shared" si="0"/>
        <v>29</v>
      </c>
      <c r="O10" s="3">
        <f t="shared" si="10"/>
        <v>0</v>
      </c>
      <c r="Q10">
        <f t="shared" si="1"/>
        <v>172</v>
      </c>
      <c r="R10" s="3">
        <f t="shared" si="11"/>
        <v>1</v>
      </c>
      <c r="T10">
        <f t="shared" si="2"/>
        <v>200</v>
      </c>
      <c r="U10" s="2">
        <f t="shared" si="12"/>
        <v>0</v>
      </c>
      <c r="X10" s="1" t="b">
        <f t="shared" si="13"/>
        <v>0</v>
      </c>
      <c r="Y10" t="b">
        <f t="shared" si="13"/>
        <v>0</v>
      </c>
      <c r="AA10">
        <f t="shared" si="14"/>
        <v>171</v>
      </c>
      <c r="AB10">
        <f t="shared" si="15"/>
        <v>0</v>
      </c>
      <c r="AD10">
        <f t="shared" si="16"/>
        <v>200</v>
      </c>
      <c r="AE10" s="2">
        <f t="shared" si="17"/>
        <v>0</v>
      </c>
      <c r="AH10">
        <f t="shared" si="18"/>
        <v>14</v>
      </c>
      <c r="AJ10">
        <f t="shared" si="19"/>
        <v>0.45698924731182794</v>
      </c>
      <c r="AK10">
        <f t="shared" si="20"/>
        <v>0.45967741935483869</v>
      </c>
      <c r="AL10">
        <f t="shared" si="21"/>
        <v>0.46236559139784944</v>
      </c>
      <c r="AO10">
        <f t="shared" si="22"/>
        <v>3.0107526881720803E-3</v>
      </c>
      <c r="AP10">
        <f t="shared" si="23"/>
        <v>3.2258064516133E-4</v>
      </c>
      <c r="AQ10">
        <f t="shared" si="24"/>
        <v>-2.3655913978494203E-3</v>
      </c>
      <c r="AS10" t="b">
        <f t="shared" si="25"/>
        <v>1</v>
      </c>
    </row>
    <row r="11" spans="1:45" x14ac:dyDescent="0.6">
      <c r="A11" t="s">
        <v>14</v>
      </c>
      <c r="B11">
        <v>372</v>
      </c>
      <c r="C11">
        <v>4</v>
      </c>
      <c r="D11">
        <v>2</v>
      </c>
      <c r="E11">
        <v>171</v>
      </c>
      <c r="F11">
        <v>200</v>
      </c>
      <c r="G11">
        <f t="shared" si="4"/>
        <v>185</v>
      </c>
      <c r="H11">
        <f t="shared" si="5"/>
        <v>186</v>
      </c>
      <c r="I11">
        <f t="shared" si="6"/>
        <v>14</v>
      </c>
      <c r="J11" s="2">
        <f t="shared" si="7"/>
        <v>14</v>
      </c>
      <c r="K11">
        <f t="shared" si="8"/>
        <v>29</v>
      </c>
      <c r="L11">
        <f t="shared" si="9"/>
        <v>8.064516129032258</v>
      </c>
      <c r="N11">
        <f t="shared" si="0"/>
        <v>29</v>
      </c>
      <c r="O11" s="3">
        <f t="shared" si="10"/>
        <v>0</v>
      </c>
      <c r="Q11">
        <f t="shared" si="1"/>
        <v>172</v>
      </c>
      <c r="R11" s="3">
        <f t="shared" si="11"/>
        <v>1</v>
      </c>
      <c r="T11">
        <f t="shared" si="2"/>
        <v>200</v>
      </c>
      <c r="U11" s="2">
        <f t="shared" si="12"/>
        <v>0</v>
      </c>
      <c r="X11" s="1" t="b">
        <f t="shared" si="13"/>
        <v>0</v>
      </c>
      <c r="Y11" t="b">
        <f t="shared" si="13"/>
        <v>0</v>
      </c>
      <c r="AA11">
        <f t="shared" si="14"/>
        <v>171</v>
      </c>
      <c r="AB11">
        <f t="shared" si="15"/>
        <v>0</v>
      </c>
      <c r="AD11">
        <f t="shared" si="16"/>
        <v>200</v>
      </c>
      <c r="AE11" s="2">
        <f t="shared" si="17"/>
        <v>0</v>
      </c>
      <c r="AH11">
        <f t="shared" si="18"/>
        <v>14</v>
      </c>
      <c r="AJ11">
        <f t="shared" si="19"/>
        <v>0.45698924731182794</v>
      </c>
      <c r="AK11">
        <f t="shared" si="20"/>
        <v>0.45967741935483869</v>
      </c>
      <c r="AL11">
        <f t="shared" si="21"/>
        <v>0.46236559139784944</v>
      </c>
      <c r="AO11">
        <f t="shared" si="22"/>
        <v>3.0107526881720803E-3</v>
      </c>
      <c r="AP11">
        <f t="shared" si="23"/>
        <v>3.2258064516133E-4</v>
      </c>
      <c r="AQ11">
        <f t="shared" si="24"/>
        <v>-2.3655913978494203E-3</v>
      </c>
      <c r="AS11" t="b">
        <f t="shared" si="25"/>
        <v>1</v>
      </c>
    </row>
    <row r="12" spans="1:45" x14ac:dyDescent="0.6">
      <c r="A12" t="s">
        <v>13</v>
      </c>
      <c r="B12">
        <v>386</v>
      </c>
      <c r="C12">
        <v>8</v>
      </c>
      <c r="D12">
        <v>1</v>
      </c>
      <c r="E12">
        <v>178</v>
      </c>
      <c r="F12">
        <v>208</v>
      </c>
      <c r="G12">
        <f t="shared" si="4"/>
        <v>192</v>
      </c>
      <c r="H12">
        <f t="shared" si="5"/>
        <v>193</v>
      </c>
      <c r="I12">
        <f t="shared" si="6"/>
        <v>14</v>
      </c>
      <c r="J12">
        <f t="shared" si="7"/>
        <v>15</v>
      </c>
      <c r="K12">
        <f t="shared" si="8"/>
        <v>30</v>
      </c>
      <c r="L12">
        <f t="shared" si="9"/>
        <v>8.0310880829015545</v>
      </c>
      <c r="N12">
        <f t="shared" si="0"/>
        <v>30</v>
      </c>
      <c r="O12" s="3">
        <f t="shared" si="10"/>
        <v>0</v>
      </c>
      <c r="Q12">
        <f t="shared" si="1"/>
        <v>178</v>
      </c>
      <c r="R12" s="3">
        <f t="shared" si="11"/>
        <v>0</v>
      </c>
      <c r="T12">
        <f t="shared" si="2"/>
        <v>207</v>
      </c>
      <c r="U12" s="3">
        <f t="shared" si="12"/>
        <v>-1</v>
      </c>
      <c r="X12" s="1" t="b">
        <f t="shared" si="13"/>
        <v>0</v>
      </c>
      <c r="Y12" s="1" t="b">
        <f t="shared" si="13"/>
        <v>0</v>
      </c>
      <c r="AA12">
        <f t="shared" si="14"/>
        <v>178</v>
      </c>
      <c r="AB12">
        <f t="shared" si="15"/>
        <v>0</v>
      </c>
      <c r="AD12">
        <f t="shared" si="16"/>
        <v>208</v>
      </c>
      <c r="AE12" s="3">
        <f t="shared" si="17"/>
        <v>0</v>
      </c>
      <c r="AH12">
        <f t="shared" si="18"/>
        <v>15</v>
      </c>
      <c r="AJ12">
        <f t="shared" si="19"/>
        <v>0.45854922279792748</v>
      </c>
      <c r="AK12">
        <f t="shared" si="20"/>
        <v>0.46113989637305697</v>
      </c>
      <c r="AL12">
        <f t="shared" si="21"/>
        <v>0.46373056994818651</v>
      </c>
      <c r="AO12">
        <f t="shared" si="22"/>
        <v>1.4507772020725396E-3</v>
      </c>
      <c r="AP12">
        <f t="shared" si="23"/>
        <v>-1.1398963730569478E-3</v>
      </c>
      <c r="AQ12">
        <f t="shared" si="24"/>
        <v>-3.7305699481864907E-3</v>
      </c>
      <c r="AS12" t="b">
        <f t="shared" si="25"/>
        <v>1</v>
      </c>
    </row>
    <row r="13" spans="1:45" x14ac:dyDescent="0.6">
      <c r="A13" t="s">
        <v>15</v>
      </c>
      <c r="B13">
        <v>388</v>
      </c>
      <c r="C13">
        <v>4</v>
      </c>
      <c r="D13">
        <v>2</v>
      </c>
      <c r="E13">
        <v>179</v>
      </c>
      <c r="F13">
        <v>209</v>
      </c>
      <c r="G13">
        <f t="shared" si="4"/>
        <v>193</v>
      </c>
      <c r="H13">
        <f t="shared" si="5"/>
        <v>194</v>
      </c>
      <c r="I13">
        <f t="shared" si="6"/>
        <v>14</v>
      </c>
      <c r="J13">
        <f t="shared" si="7"/>
        <v>15</v>
      </c>
      <c r="K13">
        <f t="shared" si="8"/>
        <v>30</v>
      </c>
      <c r="L13">
        <f t="shared" si="9"/>
        <v>7.9896907216494837</v>
      </c>
      <c r="N13">
        <f t="shared" si="0"/>
        <v>30</v>
      </c>
      <c r="O13" s="3">
        <f t="shared" si="10"/>
        <v>0</v>
      </c>
      <c r="Q13">
        <f t="shared" si="1"/>
        <v>179</v>
      </c>
      <c r="R13" s="3">
        <f t="shared" si="11"/>
        <v>0</v>
      </c>
      <c r="T13">
        <f t="shared" si="2"/>
        <v>209</v>
      </c>
      <c r="U13" s="3">
        <f t="shared" si="12"/>
        <v>0</v>
      </c>
      <c r="X13" s="1" t="b">
        <f t="shared" si="13"/>
        <v>0</v>
      </c>
      <c r="Y13" s="1" t="b">
        <f t="shared" si="13"/>
        <v>0</v>
      </c>
      <c r="AA13">
        <f t="shared" si="14"/>
        <v>179</v>
      </c>
      <c r="AB13">
        <f t="shared" si="15"/>
        <v>0</v>
      </c>
      <c r="AD13">
        <f t="shared" si="16"/>
        <v>209</v>
      </c>
      <c r="AE13" s="3">
        <f t="shared" si="17"/>
        <v>0</v>
      </c>
      <c r="AH13">
        <f t="shared" si="18"/>
        <v>15</v>
      </c>
      <c r="AJ13">
        <f t="shared" si="19"/>
        <v>0.45876288659793812</v>
      </c>
      <c r="AK13">
        <f t="shared" si="20"/>
        <v>0.46134020618556704</v>
      </c>
      <c r="AL13">
        <f t="shared" si="21"/>
        <v>0.46391752577319589</v>
      </c>
      <c r="AO13">
        <f t="shared" si="22"/>
        <v>1.2371134020618957E-3</v>
      </c>
      <c r="AP13">
        <f t="shared" si="23"/>
        <v>-1.3402061855670167E-3</v>
      </c>
      <c r="AQ13">
        <f t="shared" si="24"/>
        <v>-3.9175257731958735E-3</v>
      </c>
      <c r="AS13" t="b">
        <f t="shared" si="25"/>
        <v>0</v>
      </c>
    </row>
    <row r="14" spans="1:45" x14ac:dyDescent="0.6">
      <c r="A14" t="s">
        <v>13</v>
      </c>
      <c r="B14">
        <v>388</v>
      </c>
      <c r="C14">
        <v>8</v>
      </c>
      <c r="D14">
        <v>2</v>
      </c>
      <c r="E14">
        <v>179</v>
      </c>
      <c r="F14">
        <v>209</v>
      </c>
      <c r="G14">
        <f t="shared" si="4"/>
        <v>193</v>
      </c>
      <c r="H14">
        <f t="shared" si="5"/>
        <v>194</v>
      </c>
      <c r="I14">
        <f t="shared" si="6"/>
        <v>14</v>
      </c>
      <c r="J14">
        <f t="shared" si="7"/>
        <v>15</v>
      </c>
      <c r="K14">
        <f t="shared" si="8"/>
        <v>30</v>
      </c>
      <c r="L14">
        <f t="shared" si="9"/>
        <v>7.9896907216494837</v>
      </c>
      <c r="N14">
        <f t="shared" si="0"/>
        <v>30</v>
      </c>
      <c r="O14" s="3">
        <f t="shared" si="10"/>
        <v>0</v>
      </c>
      <c r="Q14">
        <f t="shared" si="1"/>
        <v>179</v>
      </c>
      <c r="R14" s="3">
        <f t="shared" si="11"/>
        <v>0</v>
      </c>
      <c r="T14">
        <f t="shared" si="2"/>
        <v>209</v>
      </c>
      <c r="U14" s="3">
        <f t="shared" si="12"/>
        <v>0</v>
      </c>
      <c r="X14" s="1" t="b">
        <f t="shared" si="13"/>
        <v>0</v>
      </c>
      <c r="Y14" s="1" t="b">
        <f t="shared" si="13"/>
        <v>0</v>
      </c>
      <c r="AA14">
        <f t="shared" si="14"/>
        <v>179</v>
      </c>
      <c r="AB14">
        <f t="shared" si="15"/>
        <v>0</v>
      </c>
      <c r="AD14">
        <f t="shared" si="16"/>
        <v>209</v>
      </c>
      <c r="AE14" s="3">
        <f t="shared" si="17"/>
        <v>0</v>
      </c>
      <c r="AH14">
        <f t="shared" si="18"/>
        <v>15</v>
      </c>
      <c r="AJ14">
        <f t="shared" si="19"/>
        <v>0.45876288659793812</v>
      </c>
      <c r="AK14">
        <f t="shared" si="20"/>
        <v>0.46134020618556704</v>
      </c>
      <c r="AL14">
        <f t="shared" si="21"/>
        <v>0.46391752577319589</v>
      </c>
      <c r="AO14">
        <f t="shared" si="22"/>
        <v>1.2371134020618957E-3</v>
      </c>
      <c r="AP14">
        <f t="shared" si="23"/>
        <v>-1.3402061855670167E-3</v>
      </c>
      <c r="AQ14">
        <f t="shared" si="24"/>
        <v>-3.9175257731958735E-3</v>
      </c>
      <c r="AS14" t="b">
        <f t="shared" si="25"/>
        <v>0</v>
      </c>
    </row>
    <row r="15" spans="1:45" x14ac:dyDescent="0.6">
      <c r="A15" t="s">
        <v>16</v>
      </c>
      <c r="B15">
        <v>392</v>
      </c>
      <c r="C15">
        <v>4</v>
      </c>
      <c r="D15">
        <v>0</v>
      </c>
      <c r="E15">
        <v>181</v>
      </c>
      <c r="F15">
        <v>211</v>
      </c>
      <c r="G15">
        <f t="shared" si="4"/>
        <v>195</v>
      </c>
      <c r="H15">
        <f t="shared" si="5"/>
        <v>196</v>
      </c>
      <c r="I15">
        <f t="shared" si="6"/>
        <v>14</v>
      </c>
      <c r="J15">
        <f t="shared" si="7"/>
        <v>15</v>
      </c>
      <c r="K15">
        <f t="shared" si="8"/>
        <v>30</v>
      </c>
      <c r="L15">
        <f t="shared" si="9"/>
        <v>7.9081632653061229</v>
      </c>
      <c r="N15">
        <f t="shared" si="0"/>
        <v>30</v>
      </c>
      <c r="O15" s="3">
        <f t="shared" si="10"/>
        <v>0</v>
      </c>
      <c r="Q15">
        <f t="shared" si="1"/>
        <v>181</v>
      </c>
      <c r="R15" s="3">
        <f t="shared" si="11"/>
        <v>0</v>
      </c>
      <c r="T15">
        <f t="shared" si="2"/>
        <v>211</v>
      </c>
      <c r="U15" s="3">
        <f t="shared" si="12"/>
        <v>0</v>
      </c>
      <c r="X15" s="1" t="b">
        <f t="shared" si="13"/>
        <v>0</v>
      </c>
      <c r="Y15" s="1" t="b">
        <f t="shared" si="13"/>
        <v>0</v>
      </c>
      <c r="AA15">
        <f t="shared" si="14"/>
        <v>181</v>
      </c>
      <c r="AB15">
        <f t="shared" si="15"/>
        <v>0</v>
      </c>
      <c r="AD15">
        <f t="shared" si="16"/>
        <v>211</v>
      </c>
      <c r="AE15" s="3">
        <f t="shared" si="17"/>
        <v>0</v>
      </c>
      <c r="AH15">
        <f t="shared" si="18"/>
        <v>15</v>
      </c>
      <c r="AJ15">
        <f t="shared" si="19"/>
        <v>0.45918367346938777</v>
      </c>
      <c r="AK15">
        <f t="shared" si="20"/>
        <v>0.46173469387755101</v>
      </c>
      <c r="AL15">
        <f t="shared" si="21"/>
        <v>0.4642857142857143</v>
      </c>
      <c r="AO15">
        <f t="shared" si="22"/>
        <v>8.1632653061225469E-4</v>
      </c>
      <c r="AP15">
        <f t="shared" si="23"/>
        <v>-1.7346938775509857E-3</v>
      </c>
      <c r="AQ15">
        <f t="shared" si="24"/>
        <v>-4.2857142857142816E-3</v>
      </c>
      <c r="AS15" t="b">
        <f t="shared" si="25"/>
        <v>0</v>
      </c>
    </row>
    <row r="16" spans="1:45" x14ac:dyDescent="0.6">
      <c r="A16" t="s">
        <v>16</v>
      </c>
      <c r="B16">
        <v>392</v>
      </c>
      <c r="C16">
        <v>8</v>
      </c>
      <c r="D16">
        <v>4</v>
      </c>
      <c r="E16">
        <v>181</v>
      </c>
      <c r="F16">
        <v>211</v>
      </c>
      <c r="G16">
        <f t="shared" si="4"/>
        <v>195</v>
      </c>
      <c r="H16">
        <f t="shared" si="5"/>
        <v>196</v>
      </c>
      <c r="I16">
        <f t="shared" si="6"/>
        <v>14</v>
      </c>
      <c r="J16">
        <f t="shared" si="7"/>
        <v>15</v>
      </c>
      <c r="K16">
        <f t="shared" si="8"/>
        <v>30</v>
      </c>
      <c r="L16">
        <f t="shared" si="9"/>
        <v>7.9081632653061229</v>
      </c>
      <c r="N16">
        <f t="shared" si="0"/>
        <v>30</v>
      </c>
      <c r="O16" s="3">
        <f t="shared" si="10"/>
        <v>0</v>
      </c>
      <c r="Q16">
        <f t="shared" si="1"/>
        <v>181</v>
      </c>
      <c r="R16" s="3">
        <f t="shared" si="11"/>
        <v>0</v>
      </c>
      <c r="T16">
        <f t="shared" si="2"/>
        <v>211</v>
      </c>
      <c r="U16" s="3">
        <f t="shared" si="12"/>
        <v>0</v>
      </c>
      <c r="X16" s="1" t="b">
        <f t="shared" si="13"/>
        <v>0</v>
      </c>
      <c r="Y16" s="1" t="b">
        <f t="shared" si="13"/>
        <v>0</v>
      </c>
      <c r="AA16">
        <f t="shared" si="14"/>
        <v>181</v>
      </c>
      <c r="AB16">
        <f t="shared" si="15"/>
        <v>0</v>
      </c>
      <c r="AD16">
        <f t="shared" si="16"/>
        <v>211</v>
      </c>
      <c r="AE16" s="3">
        <f t="shared" si="17"/>
        <v>0</v>
      </c>
      <c r="AH16">
        <f t="shared" si="18"/>
        <v>15</v>
      </c>
      <c r="AJ16">
        <f t="shared" si="19"/>
        <v>0.45918367346938777</v>
      </c>
      <c r="AK16">
        <f t="shared" si="20"/>
        <v>0.46173469387755101</v>
      </c>
      <c r="AL16">
        <f t="shared" si="21"/>
        <v>0.4642857142857143</v>
      </c>
      <c r="AO16">
        <f t="shared" si="22"/>
        <v>8.1632653061225469E-4</v>
      </c>
      <c r="AP16">
        <f t="shared" si="23"/>
        <v>-1.7346938775509857E-3</v>
      </c>
      <c r="AQ16">
        <f t="shared" si="24"/>
        <v>-4.2857142857142816E-3</v>
      </c>
      <c r="AS16" t="b">
        <f t="shared" si="25"/>
        <v>0</v>
      </c>
    </row>
    <row r="17" spans="1:45" x14ac:dyDescent="0.6">
      <c r="A17" t="s">
        <v>14</v>
      </c>
      <c r="B17">
        <v>396</v>
      </c>
      <c r="C17">
        <v>4</v>
      </c>
      <c r="D17">
        <v>2</v>
      </c>
      <c r="E17">
        <v>182</v>
      </c>
      <c r="F17">
        <v>213</v>
      </c>
      <c r="G17">
        <f t="shared" si="4"/>
        <v>197</v>
      </c>
      <c r="H17">
        <f t="shared" si="5"/>
        <v>198</v>
      </c>
      <c r="I17">
        <f t="shared" si="6"/>
        <v>15</v>
      </c>
      <c r="J17">
        <f t="shared" si="7"/>
        <v>15</v>
      </c>
      <c r="K17">
        <f t="shared" si="8"/>
        <v>31</v>
      </c>
      <c r="L17">
        <f t="shared" si="9"/>
        <v>8.0808080808080813</v>
      </c>
      <c r="N17">
        <f t="shared" si="0"/>
        <v>31</v>
      </c>
      <c r="O17" s="3">
        <f t="shared" si="10"/>
        <v>0</v>
      </c>
      <c r="Q17">
        <f t="shared" si="1"/>
        <v>183</v>
      </c>
      <c r="R17" s="3">
        <f t="shared" si="11"/>
        <v>1</v>
      </c>
      <c r="T17">
        <f t="shared" si="2"/>
        <v>213</v>
      </c>
      <c r="U17" s="3">
        <f t="shared" si="12"/>
        <v>0</v>
      </c>
      <c r="X17" s="1" t="b">
        <f t="shared" si="13"/>
        <v>1</v>
      </c>
      <c r="Y17" s="1" t="b">
        <f t="shared" si="13"/>
        <v>0</v>
      </c>
      <c r="AA17">
        <f t="shared" si="14"/>
        <v>182</v>
      </c>
      <c r="AB17">
        <f t="shared" si="15"/>
        <v>0</v>
      </c>
      <c r="AD17">
        <f t="shared" si="16"/>
        <v>213</v>
      </c>
      <c r="AE17" s="3">
        <f t="shared" si="17"/>
        <v>0</v>
      </c>
      <c r="AH17">
        <f t="shared" si="18"/>
        <v>15</v>
      </c>
      <c r="AJ17">
        <f t="shared" si="19"/>
        <v>0.45707070707070707</v>
      </c>
      <c r="AK17">
        <f t="shared" si="20"/>
        <v>0.45959595959595961</v>
      </c>
      <c r="AL17">
        <f t="shared" si="21"/>
        <v>0.4621212121212121</v>
      </c>
      <c r="AO17">
        <f t="shared" si="22"/>
        <v>2.9292929292929482E-3</v>
      </c>
      <c r="AP17">
        <f t="shared" si="23"/>
        <v>4.0404040404040664E-4</v>
      </c>
      <c r="AQ17">
        <f t="shared" si="24"/>
        <v>-2.1212121212120794E-3</v>
      </c>
      <c r="AS17" t="b">
        <f t="shared" si="25"/>
        <v>1</v>
      </c>
    </row>
    <row r="18" spans="1:45" x14ac:dyDescent="0.6">
      <c r="A18" t="s">
        <v>14</v>
      </c>
      <c r="B18">
        <v>396</v>
      </c>
      <c r="C18">
        <v>8</v>
      </c>
      <c r="D18">
        <v>6</v>
      </c>
      <c r="E18">
        <v>182</v>
      </c>
      <c r="F18">
        <v>213</v>
      </c>
      <c r="G18">
        <f t="shared" si="4"/>
        <v>197</v>
      </c>
      <c r="H18">
        <f t="shared" si="5"/>
        <v>198</v>
      </c>
      <c r="I18">
        <f t="shared" si="6"/>
        <v>15</v>
      </c>
      <c r="J18">
        <f t="shared" si="7"/>
        <v>15</v>
      </c>
      <c r="K18">
        <f t="shared" si="8"/>
        <v>31</v>
      </c>
      <c r="L18">
        <f t="shared" si="9"/>
        <v>8.0808080808080813</v>
      </c>
      <c r="N18">
        <f t="shared" si="0"/>
        <v>31</v>
      </c>
      <c r="O18" s="3">
        <f t="shared" si="10"/>
        <v>0</v>
      </c>
      <c r="Q18">
        <f t="shared" si="1"/>
        <v>183</v>
      </c>
      <c r="R18" s="3">
        <f t="shared" si="11"/>
        <v>1</v>
      </c>
      <c r="T18">
        <f t="shared" si="2"/>
        <v>213</v>
      </c>
      <c r="U18" s="3">
        <f t="shared" si="12"/>
        <v>0</v>
      </c>
      <c r="X18" s="1" t="b">
        <f t="shared" si="13"/>
        <v>1</v>
      </c>
      <c r="Y18" s="1" t="b">
        <f t="shared" si="13"/>
        <v>0</v>
      </c>
      <c r="AA18">
        <f t="shared" si="14"/>
        <v>182</v>
      </c>
      <c r="AB18">
        <f t="shared" si="15"/>
        <v>0</v>
      </c>
      <c r="AD18">
        <f t="shared" si="16"/>
        <v>213</v>
      </c>
      <c r="AE18" s="3">
        <f t="shared" si="17"/>
        <v>0</v>
      </c>
      <c r="AH18">
        <f t="shared" si="18"/>
        <v>15</v>
      </c>
      <c r="AJ18">
        <f t="shared" si="19"/>
        <v>0.45707070707070707</v>
      </c>
      <c r="AK18">
        <f t="shared" si="20"/>
        <v>0.45959595959595961</v>
      </c>
      <c r="AL18">
        <f t="shared" si="21"/>
        <v>0.4621212121212121</v>
      </c>
      <c r="AO18">
        <f t="shared" si="22"/>
        <v>2.9292929292929482E-3</v>
      </c>
      <c r="AP18">
        <f t="shared" si="23"/>
        <v>4.0404040404040664E-4</v>
      </c>
      <c r="AQ18">
        <f t="shared" si="24"/>
        <v>-2.1212121212120794E-3</v>
      </c>
      <c r="AS18" t="b">
        <f t="shared" si="25"/>
        <v>1</v>
      </c>
    </row>
    <row r="19" spans="1:45" x14ac:dyDescent="0.6">
      <c r="A19" t="s">
        <v>13</v>
      </c>
      <c r="B19">
        <v>480</v>
      </c>
      <c r="C19">
        <v>4</v>
      </c>
      <c r="D19">
        <v>0</v>
      </c>
      <c r="E19">
        <v>221</v>
      </c>
      <c r="F19">
        <v>258</v>
      </c>
      <c r="G19">
        <f t="shared" si="4"/>
        <v>239</v>
      </c>
      <c r="H19">
        <f t="shared" si="5"/>
        <v>240</v>
      </c>
      <c r="I19">
        <f t="shared" si="6"/>
        <v>18</v>
      </c>
      <c r="J19" s="2">
        <f t="shared" si="7"/>
        <v>18</v>
      </c>
      <c r="K19">
        <f t="shared" si="8"/>
        <v>37</v>
      </c>
      <c r="L19">
        <f t="shared" si="9"/>
        <v>7.9166666666666661</v>
      </c>
      <c r="N19">
        <f t="shared" si="0"/>
        <v>37</v>
      </c>
      <c r="O19" s="3">
        <f t="shared" si="10"/>
        <v>0</v>
      </c>
      <c r="Q19">
        <f t="shared" si="1"/>
        <v>221</v>
      </c>
      <c r="R19" s="3">
        <f t="shared" si="11"/>
        <v>0</v>
      </c>
      <c r="T19">
        <f t="shared" si="2"/>
        <v>258</v>
      </c>
      <c r="U19" s="2">
        <f t="shared" si="12"/>
        <v>0</v>
      </c>
      <c r="X19" s="1" t="b">
        <f t="shared" si="13"/>
        <v>0</v>
      </c>
      <c r="Y19" t="b">
        <f t="shared" si="13"/>
        <v>0</v>
      </c>
      <c r="AA19">
        <f t="shared" si="14"/>
        <v>221</v>
      </c>
      <c r="AB19">
        <f t="shared" si="15"/>
        <v>0</v>
      </c>
      <c r="AD19">
        <f t="shared" si="16"/>
        <v>259</v>
      </c>
      <c r="AE19" s="2">
        <f t="shared" si="17"/>
        <v>1</v>
      </c>
      <c r="AH19">
        <f t="shared" si="18"/>
        <v>19</v>
      </c>
      <c r="AJ19">
        <f t="shared" si="19"/>
        <v>0.45833333333333331</v>
      </c>
      <c r="AK19">
        <f t="shared" si="20"/>
        <v>0.46041666666666664</v>
      </c>
      <c r="AL19">
        <f t="shared" si="21"/>
        <v>0.46250000000000002</v>
      </c>
      <c r="AO19">
        <f t="shared" si="22"/>
        <v>1.6666666666667052E-3</v>
      </c>
      <c r="AP19">
        <f t="shared" si="23"/>
        <v>-4.1666666666662078E-4</v>
      </c>
      <c r="AQ19">
        <f t="shared" si="24"/>
        <v>-2.5000000000000022E-3</v>
      </c>
      <c r="AS19" t="b">
        <f t="shared" si="25"/>
        <v>1</v>
      </c>
    </row>
    <row r="20" spans="1:45" x14ac:dyDescent="0.6">
      <c r="A20" t="s">
        <v>12</v>
      </c>
      <c r="B20">
        <v>320</v>
      </c>
      <c r="C20">
        <v>8</v>
      </c>
      <c r="D20">
        <v>0</v>
      </c>
      <c r="E20">
        <v>147</v>
      </c>
      <c r="F20">
        <v>172</v>
      </c>
      <c r="G20">
        <f t="shared" si="4"/>
        <v>159</v>
      </c>
      <c r="H20">
        <f t="shared" si="5"/>
        <v>160</v>
      </c>
      <c r="I20" s="2">
        <f t="shared" si="6"/>
        <v>12</v>
      </c>
      <c r="J20" s="2">
        <f t="shared" si="7"/>
        <v>12</v>
      </c>
      <c r="K20">
        <f t="shared" si="8"/>
        <v>25</v>
      </c>
      <c r="L20">
        <f t="shared" si="9"/>
        <v>8.125</v>
      </c>
      <c r="N20">
        <f t="shared" si="0"/>
        <v>25</v>
      </c>
      <c r="O20" s="2">
        <f t="shared" si="10"/>
        <v>0</v>
      </c>
      <c r="Q20">
        <f t="shared" si="1"/>
        <v>148</v>
      </c>
      <c r="R20" s="2">
        <f t="shared" si="11"/>
        <v>1</v>
      </c>
      <c r="T20">
        <f t="shared" si="2"/>
        <v>172</v>
      </c>
      <c r="U20" s="2">
        <f t="shared" si="12"/>
        <v>0</v>
      </c>
      <c r="X20" t="b">
        <f t="shared" si="13"/>
        <v>0</v>
      </c>
      <c r="Y20" t="b">
        <f t="shared" si="13"/>
        <v>0</v>
      </c>
      <c r="AA20">
        <f t="shared" si="14"/>
        <v>147</v>
      </c>
      <c r="AB20" s="2">
        <f t="shared" si="15"/>
        <v>0</v>
      </c>
      <c r="AD20">
        <f t="shared" si="16"/>
        <v>172</v>
      </c>
      <c r="AE20" s="2">
        <f t="shared" si="17"/>
        <v>0</v>
      </c>
      <c r="AH20">
        <f t="shared" si="18"/>
        <v>12</v>
      </c>
      <c r="AJ20">
        <f t="shared" si="19"/>
        <v>0.45624999999999999</v>
      </c>
      <c r="AK20">
        <f t="shared" si="20"/>
        <v>0.45937499999999998</v>
      </c>
      <c r="AL20">
        <f t="shared" si="21"/>
        <v>0.46250000000000002</v>
      </c>
      <c r="AO20">
        <f t="shared" si="22"/>
        <v>3.7500000000000311E-3</v>
      </c>
      <c r="AP20">
        <f t="shared" si="23"/>
        <v>6.2500000000004219E-4</v>
      </c>
      <c r="AQ20">
        <f t="shared" si="24"/>
        <v>-2.5000000000000022E-3</v>
      </c>
      <c r="AS20" t="b">
        <f t="shared" si="25"/>
        <v>1</v>
      </c>
    </row>
    <row r="21" spans="1:45" x14ac:dyDescent="0.6">
      <c r="A21" t="s">
        <v>17</v>
      </c>
      <c r="B21">
        <v>370</v>
      </c>
      <c r="C21">
        <v>4</v>
      </c>
      <c r="D21">
        <v>1</v>
      </c>
      <c r="E21">
        <v>170</v>
      </c>
      <c r="F21">
        <v>199</v>
      </c>
      <c r="G21">
        <f t="shared" si="4"/>
        <v>184</v>
      </c>
      <c r="H21">
        <f t="shared" si="5"/>
        <v>185</v>
      </c>
      <c r="I21">
        <f t="shared" si="6"/>
        <v>14</v>
      </c>
      <c r="J21" s="2">
        <f t="shared" si="7"/>
        <v>14</v>
      </c>
      <c r="K21">
        <f t="shared" si="8"/>
        <v>29</v>
      </c>
      <c r="L21">
        <f t="shared" si="9"/>
        <v>8.1081081081081088</v>
      </c>
      <c r="N21">
        <f>ROUND(B21*$N$23, 0)-1</f>
        <v>29</v>
      </c>
      <c r="O21" s="3">
        <f t="shared" si="10"/>
        <v>0</v>
      </c>
      <c r="Q21">
        <f t="shared" si="1"/>
        <v>171</v>
      </c>
      <c r="R21" s="3">
        <f t="shared" si="11"/>
        <v>1</v>
      </c>
      <c r="T21">
        <f t="shared" si="2"/>
        <v>199</v>
      </c>
      <c r="U21" s="2">
        <f t="shared" si="12"/>
        <v>0</v>
      </c>
      <c r="X21" s="1" t="b">
        <f t="shared" si="13"/>
        <v>0</v>
      </c>
      <c r="Y21" t="b">
        <f t="shared" si="13"/>
        <v>0</v>
      </c>
      <c r="AA21">
        <f>ROUNDDOWN(G21+1-ROUND(0.08*B21-1,0)/2,0)</f>
        <v>170</v>
      </c>
      <c r="AB21">
        <f t="shared" si="15"/>
        <v>0</v>
      </c>
      <c r="AD21">
        <f t="shared" si="16"/>
        <v>199</v>
      </c>
      <c r="AE21" s="2">
        <f t="shared" si="17"/>
        <v>0</v>
      </c>
      <c r="AH21">
        <f t="shared" si="18"/>
        <v>14</v>
      </c>
      <c r="AJ21">
        <f t="shared" si="19"/>
        <v>0.45675675675675675</v>
      </c>
      <c r="AK21">
        <f t="shared" si="20"/>
        <v>0.45945945945945948</v>
      </c>
      <c r="AL21">
        <f t="shared" si="21"/>
        <v>0.46216216216216216</v>
      </c>
      <c r="AO21">
        <f t="shared" si="22"/>
        <v>3.2432432432432656E-3</v>
      </c>
      <c r="AP21">
        <f t="shared" si="23"/>
        <v>5.4054054054053502E-4</v>
      </c>
      <c r="AQ21">
        <f t="shared" si="24"/>
        <v>-2.1621621621621401E-3</v>
      </c>
      <c r="AS21" t="b">
        <f t="shared" si="25"/>
        <v>1</v>
      </c>
    </row>
    <row r="22" spans="1:45" x14ac:dyDescent="0.6">
      <c r="O22" s="3"/>
      <c r="R22" s="3"/>
      <c r="U22" s="3"/>
    </row>
    <row r="23" spans="1:45" x14ac:dyDescent="0.6">
      <c r="M23" t="s">
        <v>11</v>
      </c>
      <c r="N23">
        <v>0.08</v>
      </c>
      <c r="Q23">
        <v>0.46</v>
      </c>
      <c r="T23">
        <v>0.54</v>
      </c>
      <c r="U23" s="3"/>
      <c r="AB23" t="s">
        <v>20</v>
      </c>
      <c r="AE23" t="s">
        <v>21</v>
      </c>
    </row>
    <row r="24" spans="1:45" x14ac:dyDescent="0.6">
      <c r="U24" s="3"/>
    </row>
    <row r="25" spans="1:45" x14ac:dyDescent="0.6">
      <c r="U25" s="3"/>
    </row>
    <row r="26" spans="1:45" x14ac:dyDescent="0.6">
      <c r="U26" s="3"/>
    </row>
    <row r="27" spans="1:45" x14ac:dyDescent="0.6">
      <c r="U27" s="3"/>
    </row>
  </sheetData>
  <mergeCells count="2">
    <mergeCell ref="N2:O2"/>
    <mergeCell ref="AA2:AB2"/>
  </mergeCells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2FCA9-6BCB-42A2-904D-125559FDDCF5}">
  <dimension ref="A1:AS27"/>
  <sheetViews>
    <sheetView tabSelected="1" zoomScale="70" workbookViewId="0">
      <selection activeCell="O15" sqref="O15"/>
    </sheetView>
  </sheetViews>
  <sheetFormatPr defaultRowHeight="16.899999999999999" x14ac:dyDescent="0.6"/>
  <cols>
    <col min="5" max="5" width="9.5625" bestFit="1" customWidth="1"/>
    <col min="6" max="6" width="10.8125" bestFit="1" customWidth="1"/>
    <col min="7" max="7" width="9.5625" bestFit="1" customWidth="1"/>
    <col min="8" max="8" width="10.8125" bestFit="1" customWidth="1"/>
    <col min="24" max="24" width="12.5" bestFit="1" customWidth="1"/>
    <col min="25" max="25" width="12" bestFit="1" customWidth="1"/>
    <col min="27" max="27" width="10.1875" customWidth="1"/>
    <col min="28" max="28" width="9" customWidth="1"/>
  </cols>
  <sheetData>
    <row r="1" spans="1:45" ht="17.25" thickBot="1" x14ac:dyDescent="0.65"/>
    <row r="2" spans="1:45" ht="17.25" thickBot="1" x14ac:dyDescent="0.65">
      <c r="B2" t="s">
        <v>0</v>
      </c>
      <c r="C2" t="s">
        <v>1</v>
      </c>
      <c r="D2" t="s">
        <v>2</v>
      </c>
      <c r="E2" t="s">
        <v>5</v>
      </c>
      <c r="F2" t="s">
        <v>6</v>
      </c>
      <c r="G2" t="s">
        <v>3</v>
      </c>
      <c r="H2" t="s">
        <v>4</v>
      </c>
      <c r="I2" t="s">
        <v>7</v>
      </c>
      <c r="J2" t="s">
        <v>8</v>
      </c>
      <c r="N2" s="6" t="s">
        <v>23</v>
      </c>
      <c r="O2" s="7"/>
      <c r="Q2" s="6" t="s">
        <v>24</v>
      </c>
      <c r="R2" s="7"/>
      <c r="S2" s="3"/>
      <c r="T2" s="3" t="s">
        <v>2</v>
      </c>
      <c r="U2" s="3"/>
      <c r="V2" s="3"/>
      <c r="W2" s="3"/>
      <c r="X2" s="3"/>
      <c r="Y2" s="3" t="s">
        <v>25</v>
      </c>
    </row>
    <row r="3" spans="1:45" x14ac:dyDescent="0.6">
      <c r="A3" t="s">
        <v>13</v>
      </c>
      <c r="B3">
        <v>320</v>
      </c>
      <c r="C3">
        <v>4</v>
      </c>
      <c r="D3">
        <v>0</v>
      </c>
      <c r="F3">
        <f>Q3+N3</f>
        <v>172</v>
      </c>
      <c r="G3">
        <f>H3-1</f>
        <v>159</v>
      </c>
      <c r="H3">
        <f>B3/2</f>
        <v>160</v>
      </c>
      <c r="I3" s="3">
        <f>ROUNDDOWN(N3/2,0)</f>
        <v>12</v>
      </c>
      <c r="J3" s="3">
        <f>ROUNDUP(N3/2,0)</f>
        <v>13</v>
      </c>
      <c r="K3" s="3"/>
      <c r="L3" s="3"/>
      <c r="M3" s="3"/>
      <c r="N3" s="3">
        <f t="shared" ref="N3:N21" si="0">ROUND(B3*$N$23, 0)-1</f>
        <v>25</v>
      </c>
      <c r="O3" s="3"/>
      <c r="P3" s="3"/>
      <c r="Q3" s="3">
        <f>ROUNDDOWN((B3-ROUND(0.08*B3-1,0))/2,0)</f>
        <v>147</v>
      </c>
      <c r="R3" s="3"/>
      <c r="S3" s="3"/>
      <c r="T3" s="3">
        <f>MOD(H3,C3)</f>
        <v>0</v>
      </c>
      <c r="U3" s="3"/>
      <c r="V3" s="3">
        <f>T3-D3</f>
        <v>0</v>
      </c>
      <c r="W3" s="3"/>
      <c r="X3" s="3"/>
      <c r="Y3" s="3">
        <v>316</v>
      </c>
      <c r="Z3" s="3">
        <f>(Y3-T3)/C3</f>
        <v>79</v>
      </c>
      <c r="AD3" s="3"/>
      <c r="AE3" s="3"/>
      <c r="AF3" s="3"/>
      <c r="AG3" s="3"/>
      <c r="AH3">
        <f>ROUNDDOWN(0.04*B3-0.05,0)</f>
        <v>12</v>
      </c>
      <c r="AJ3">
        <f>(E3-1)/B3</f>
        <v>-3.1250000000000002E-3</v>
      </c>
      <c r="AK3">
        <f>E3/B3</f>
        <v>0</v>
      </c>
      <c r="AL3">
        <f>(E3+1)/B3</f>
        <v>3.1250000000000002E-3</v>
      </c>
      <c r="AO3">
        <f>0.46-AJ3</f>
        <v>0.46312500000000001</v>
      </c>
      <c r="AP3">
        <f t="shared" ref="AP3:AQ18" si="1">0.46-AK3</f>
        <v>0.46</v>
      </c>
      <c r="AQ3">
        <f t="shared" si="1"/>
        <v>0.45687500000000003</v>
      </c>
      <c r="AS3" t="b">
        <f>AND(ABS(AP3)&lt;ABS(AO3),ABS(AP3)&lt;ABS(AQ3))</f>
        <v>0</v>
      </c>
    </row>
    <row r="4" spans="1:45" x14ac:dyDescent="0.6">
      <c r="A4" t="s">
        <v>15</v>
      </c>
      <c r="B4">
        <v>322</v>
      </c>
      <c r="C4">
        <v>4</v>
      </c>
      <c r="D4">
        <v>1</v>
      </c>
      <c r="F4">
        <f t="shared" ref="F4:F21" si="2">Q4+N4</f>
        <v>173</v>
      </c>
      <c r="G4">
        <f t="shared" ref="G4:G21" si="3">H4-1</f>
        <v>160</v>
      </c>
      <c r="H4">
        <f t="shared" ref="H4:H21" si="4">B4/2</f>
        <v>161</v>
      </c>
      <c r="I4" s="3">
        <f t="shared" ref="I4:I21" si="5">ROUNDDOWN(N4/2,0)</f>
        <v>12</v>
      </c>
      <c r="J4" s="3">
        <f t="shared" ref="J4:J21" si="6">ROUNDUP(N4/2,0)</f>
        <v>13</v>
      </c>
      <c r="K4" s="3"/>
      <c r="L4" s="3"/>
      <c r="M4" s="3"/>
      <c r="N4" s="3">
        <f t="shared" si="0"/>
        <v>25</v>
      </c>
      <c r="O4" s="3"/>
      <c r="P4" s="3"/>
      <c r="Q4" s="3">
        <f t="shared" ref="Q4:Q21" si="7">ROUNDDOWN((B4-ROUND(0.08*B4-1,0))/2,0)</f>
        <v>148</v>
      </c>
      <c r="R4" s="3"/>
      <c r="S4" s="3"/>
      <c r="T4" s="3">
        <f t="shared" ref="T4:T21" si="8">MOD(H4,C4)</f>
        <v>1</v>
      </c>
      <c r="U4" s="3"/>
      <c r="V4" s="3">
        <f t="shared" ref="V4:V21" si="9">T4-D4</f>
        <v>0</v>
      </c>
      <c r="W4" s="3"/>
      <c r="X4" s="3"/>
      <c r="Y4" s="3">
        <v>321</v>
      </c>
      <c r="Z4" s="3">
        <f t="shared" ref="Z4:Z21" si="10">(Y4-T4)/C4</f>
        <v>80</v>
      </c>
      <c r="AD4" s="3"/>
      <c r="AE4" s="3"/>
      <c r="AF4" s="3"/>
      <c r="AG4" s="3"/>
      <c r="AH4">
        <f t="shared" ref="AH4:AH21" si="11">ROUNDDOWN(0.04*B4-0.05,0)</f>
        <v>12</v>
      </c>
      <c r="AJ4">
        <f t="shared" ref="AJ4:AJ21" si="12">(E4-1)/B4</f>
        <v>-3.105590062111801E-3</v>
      </c>
      <c r="AK4">
        <f t="shared" ref="AK4:AK21" si="13">E4/B4</f>
        <v>0</v>
      </c>
      <c r="AL4">
        <f t="shared" ref="AL4:AL21" si="14">(E4+1)/B4</f>
        <v>3.105590062111801E-3</v>
      </c>
      <c r="AO4">
        <f t="shared" ref="AO4:AQ21" si="15">0.46-AJ4</f>
        <v>0.46310559006211183</v>
      </c>
      <c r="AP4">
        <f t="shared" si="1"/>
        <v>0.46</v>
      </c>
      <c r="AQ4">
        <f t="shared" si="1"/>
        <v>0.45689440993788821</v>
      </c>
      <c r="AS4" t="b">
        <f t="shared" ref="AS4:AS21" si="16">AND(ABS(AP4)&lt;ABS(AO4),ABS(AP4)&lt;ABS(AQ4))</f>
        <v>0</v>
      </c>
    </row>
    <row r="5" spans="1:45" x14ac:dyDescent="0.6">
      <c r="A5" t="s">
        <v>16</v>
      </c>
      <c r="B5">
        <v>322</v>
      </c>
      <c r="C5">
        <v>8</v>
      </c>
      <c r="D5">
        <v>1</v>
      </c>
      <c r="F5">
        <f t="shared" si="2"/>
        <v>173</v>
      </c>
      <c r="G5">
        <f t="shared" si="3"/>
        <v>160</v>
      </c>
      <c r="H5">
        <f t="shared" si="4"/>
        <v>161</v>
      </c>
      <c r="I5" s="3">
        <f t="shared" si="5"/>
        <v>12</v>
      </c>
      <c r="J5" s="3">
        <f t="shared" si="6"/>
        <v>13</v>
      </c>
      <c r="K5" s="3"/>
      <c r="L5" s="3"/>
      <c r="M5" s="3"/>
      <c r="N5" s="3">
        <f t="shared" si="0"/>
        <v>25</v>
      </c>
      <c r="O5" s="3"/>
      <c r="P5" s="3"/>
      <c r="Q5" s="3">
        <f t="shared" si="7"/>
        <v>148</v>
      </c>
      <c r="R5" s="3"/>
      <c r="S5" s="3"/>
      <c r="T5" s="3">
        <f t="shared" si="8"/>
        <v>1</v>
      </c>
      <c r="U5" s="3"/>
      <c r="V5" s="3">
        <f t="shared" si="9"/>
        <v>0</v>
      </c>
      <c r="W5" s="3"/>
      <c r="X5" s="3"/>
      <c r="Y5" s="3">
        <v>321</v>
      </c>
      <c r="Z5" s="3">
        <f t="shared" si="10"/>
        <v>40</v>
      </c>
      <c r="AD5" s="3"/>
      <c r="AE5" s="3"/>
      <c r="AF5" s="3"/>
      <c r="AG5" s="3"/>
      <c r="AH5">
        <f t="shared" si="11"/>
        <v>12</v>
      </c>
      <c r="AJ5">
        <f t="shared" si="12"/>
        <v>-3.105590062111801E-3</v>
      </c>
      <c r="AK5">
        <f t="shared" si="13"/>
        <v>0</v>
      </c>
      <c r="AL5">
        <f t="shared" si="14"/>
        <v>3.105590062111801E-3</v>
      </c>
      <c r="AO5">
        <f t="shared" si="15"/>
        <v>0.46310559006211183</v>
      </c>
      <c r="AP5">
        <f t="shared" si="1"/>
        <v>0.46</v>
      </c>
      <c r="AQ5">
        <f t="shared" si="1"/>
        <v>0.45689440993788821</v>
      </c>
      <c r="AS5" t="b">
        <f t="shared" si="16"/>
        <v>0</v>
      </c>
    </row>
    <row r="6" spans="1:45" x14ac:dyDescent="0.6">
      <c r="A6" t="s">
        <v>16</v>
      </c>
      <c r="B6">
        <v>338</v>
      </c>
      <c r="C6">
        <v>8</v>
      </c>
      <c r="D6">
        <v>1</v>
      </c>
      <c r="F6">
        <f t="shared" si="2"/>
        <v>182</v>
      </c>
      <c r="G6">
        <f t="shared" si="3"/>
        <v>168</v>
      </c>
      <c r="H6">
        <f t="shared" si="4"/>
        <v>169</v>
      </c>
      <c r="I6" s="3">
        <f t="shared" si="5"/>
        <v>13</v>
      </c>
      <c r="J6" s="3">
        <f t="shared" si="6"/>
        <v>13</v>
      </c>
      <c r="K6" s="3"/>
      <c r="L6" s="3"/>
      <c r="M6" s="3"/>
      <c r="N6" s="3">
        <f t="shared" si="0"/>
        <v>26</v>
      </c>
      <c r="O6" s="3"/>
      <c r="P6" s="3"/>
      <c r="Q6" s="3">
        <f t="shared" si="7"/>
        <v>156</v>
      </c>
      <c r="R6" s="3"/>
      <c r="S6" s="3"/>
      <c r="T6" s="3">
        <f t="shared" si="8"/>
        <v>1</v>
      </c>
      <c r="U6" s="3"/>
      <c r="V6" s="3">
        <f t="shared" si="9"/>
        <v>0</v>
      </c>
      <c r="W6" s="3"/>
      <c r="X6" s="3"/>
      <c r="Y6" s="3">
        <v>337</v>
      </c>
      <c r="Z6" s="3">
        <f t="shared" si="10"/>
        <v>42</v>
      </c>
      <c r="AD6" s="3"/>
      <c r="AE6" s="3"/>
      <c r="AF6" s="3"/>
      <c r="AG6" s="3"/>
      <c r="AH6">
        <f t="shared" si="11"/>
        <v>13</v>
      </c>
      <c r="AJ6">
        <f t="shared" si="12"/>
        <v>-2.9585798816568047E-3</v>
      </c>
      <c r="AK6">
        <f t="shared" si="13"/>
        <v>0</v>
      </c>
      <c r="AL6">
        <f t="shared" si="14"/>
        <v>2.9585798816568047E-3</v>
      </c>
      <c r="AO6" s="4">
        <f t="shared" si="15"/>
        <v>0.46295857988165684</v>
      </c>
      <c r="AP6">
        <f t="shared" si="1"/>
        <v>0.46</v>
      </c>
      <c r="AQ6">
        <f t="shared" si="1"/>
        <v>0.4570414201183432</v>
      </c>
      <c r="AS6" t="b">
        <f t="shared" si="16"/>
        <v>0</v>
      </c>
    </row>
    <row r="7" spans="1:45" x14ac:dyDescent="0.6">
      <c r="A7" t="s">
        <v>13</v>
      </c>
      <c r="B7">
        <v>356</v>
      </c>
      <c r="C7">
        <v>4</v>
      </c>
      <c r="D7">
        <v>2</v>
      </c>
      <c r="F7">
        <f t="shared" si="2"/>
        <v>191</v>
      </c>
      <c r="G7">
        <f t="shared" si="3"/>
        <v>177</v>
      </c>
      <c r="H7">
        <f t="shared" si="4"/>
        <v>178</v>
      </c>
      <c r="I7" s="3">
        <f t="shared" si="5"/>
        <v>13</v>
      </c>
      <c r="J7" s="3">
        <f t="shared" si="6"/>
        <v>14</v>
      </c>
      <c r="K7" s="3"/>
      <c r="L7" s="3"/>
      <c r="M7" s="3"/>
      <c r="N7" s="3">
        <f t="shared" si="0"/>
        <v>27</v>
      </c>
      <c r="O7" s="3"/>
      <c r="P7" s="3"/>
      <c r="Q7" s="3">
        <f t="shared" si="7"/>
        <v>164</v>
      </c>
      <c r="R7" s="3"/>
      <c r="S7" s="3"/>
      <c r="T7" s="3">
        <f t="shared" si="8"/>
        <v>2</v>
      </c>
      <c r="U7" s="3"/>
      <c r="V7" s="3">
        <f t="shared" si="9"/>
        <v>0</v>
      </c>
      <c r="W7" s="3"/>
      <c r="X7" s="3"/>
      <c r="Y7" s="3">
        <v>354</v>
      </c>
      <c r="Z7" s="3">
        <f t="shared" si="10"/>
        <v>88</v>
      </c>
      <c r="AD7" s="3"/>
      <c r="AE7" s="3"/>
      <c r="AF7" s="3"/>
      <c r="AG7" s="3"/>
      <c r="AH7">
        <f t="shared" si="11"/>
        <v>14</v>
      </c>
      <c r="AJ7">
        <f t="shared" si="12"/>
        <v>-2.8089887640449437E-3</v>
      </c>
      <c r="AK7">
        <f t="shared" si="13"/>
        <v>0</v>
      </c>
      <c r="AL7">
        <f t="shared" si="14"/>
        <v>2.8089887640449437E-3</v>
      </c>
      <c r="AO7">
        <f t="shared" si="15"/>
        <v>0.46280898876404497</v>
      </c>
      <c r="AP7">
        <f t="shared" si="1"/>
        <v>0.46</v>
      </c>
      <c r="AQ7">
        <f t="shared" si="1"/>
        <v>0.45719101123595507</v>
      </c>
      <c r="AS7" t="b">
        <f t="shared" si="16"/>
        <v>0</v>
      </c>
    </row>
    <row r="8" spans="1:45" x14ac:dyDescent="0.6">
      <c r="A8" t="s">
        <v>16</v>
      </c>
      <c r="B8">
        <v>368</v>
      </c>
      <c r="C8">
        <v>4</v>
      </c>
      <c r="D8">
        <v>0</v>
      </c>
      <c r="F8">
        <f t="shared" si="2"/>
        <v>198</v>
      </c>
      <c r="G8">
        <f t="shared" si="3"/>
        <v>183</v>
      </c>
      <c r="H8">
        <f t="shared" si="4"/>
        <v>184</v>
      </c>
      <c r="I8" s="3">
        <f t="shared" si="5"/>
        <v>14</v>
      </c>
      <c r="J8" s="3">
        <f t="shared" si="6"/>
        <v>14</v>
      </c>
      <c r="K8" s="3"/>
      <c r="L8" s="3"/>
      <c r="M8" s="3"/>
      <c r="N8" s="3">
        <f t="shared" si="0"/>
        <v>28</v>
      </c>
      <c r="O8" s="3"/>
      <c r="P8" s="3"/>
      <c r="Q8" s="3">
        <f t="shared" si="7"/>
        <v>170</v>
      </c>
      <c r="R8" s="3"/>
      <c r="S8" s="3"/>
      <c r="T8" s="3">
        <f t="shared" si="8"/>
        <v>0</v>
      </c>
      <c r="U8" s="3"/>
      <c r="V8" s="3">
        <f t="shared" si="9"/>
        <v>0</v>
      </c>
      <c r="W8" s="3"/>
      <c r="X8" s="3"/>
      <c r="Y8" s="3">
        <v>364</v>
      </c>
      <c r="Z8" s="3">
        <f t="shared" si="10"/>
        <v>91</v>
      </c>
      <c r="AD8" s="3"/>
      <c r="AE8" s="3"/>
      <c r="AF8" s="3"/>
      <c r="AG8" s="3"/>
      <c r="AH8">
        <f t="shared" si="11"/>
        <v>14</v>
      </c>
      <c r="AJ8">
        <f t="shared" si="12"/>
        <v>-2.717391304347826E-3</v>
      </c>
      <c r="AK8">
        <f t="shared" si="13"/>
        <v>0</v>
      </c>
      <c r="AL8">
        <f t="shared" si="14"/>
        <v>2.717391304347826E-3</v>
      </c>
      <c r="AO8" s="4">
        <f t="shared" si="15"/>
        <v>0.46271739130434786</v>
      </c>
      <c r="AP8">
        <f t="shared" si="1"/>
        <v>0.46</v>
      </c>
      <c r="AQ8">
        <f t="shared" si="1"/>
        <v>0.45728260869565218</v>
      </c>
      <c r="AS8" t="b">
        <f t="shared" si="16"/>
        <v>0</v>
      </c>
    </row>
    <row r="9" spans="1:45" x14ac:dyDescent="0.6">
      <c r="A9" t="s">
        <v>14</v>
      </c>
      <c r="B9">
        <v>368</v>
      </c>
      <c r="C9">
        <v>8</v>
      </c>
      <c r="D9">
        <v>0</v>
      </c>
      <c r="F9">
        <f t="shared" si="2"/>
        <v>198</v>
      </c>
      <c r="G9">
        <f t="shared" si="3"/>
        <v>183</v>
      </c>
      <c r="H9">
        <f t="shared" si="4"/>
        <v>184</v>
      </c>
      <c r="I9" s="3">
        <f t="shared" si="5"/>
        <v>14</v>
      </c>
      <c r="J9" s="3">
        <f t="shared" si="6"/>
        <v>14</v>
      </c>
      <c r="K9" s="3"/>
      <c r="L9" s="3"/>
      <c r="M9" s="3"/>
      <c r="N9" s="3">
        <f t="shared" si="0"/>
        <v>28</v>
      </c>
      <c r="O9" s="3"/>
      <c r="P9" s="3"/>
      <c r="Q9" s="3">
        <f t="shared" si="7"/>
        <v>170</v>
      </c>
      <c r="R9" s="3"/>
      <c r="S9" s="3"/>
      <c r="T9" s="3">
        <f t="shared" si="8"/>
        <v>0</v>
      </c>
      <c r="U9" s="3"/>
      <c r="V9" s="3">
        <f t="shared" si="9"/>
        <v>0</v>
      </c>
      <c r="W9" s="3"/>
      <c r="X9" s="3"/>
      <c r="Y9" s="3">
        <v>360</v>
      </c>
      <c r="Z9" s="3">
        <f t="shared" si="10"/>
        <v>45</v>
      </c>
      <c r="AD9" s="3"/>
      <c r="AE9" s="3"/>
      <c r="AF9" s="3"/>
      <c r="AG9" s="3"/>
      <c r="AH9">
        <f t="shared" si="11"/>
        <v>14</v>
      </c>
      <c r="AJ9">
        <f t="shared" si="12"/>
        <v>-2.717391304347826E-3</v>
      </c>
      <c r="AK9">
        <f t="shared" si="13"/>
        <v>0</v>
      </c>
      <c r="AL9">
        <f t="shared" si="14"/>
        <v>2.717391304347826E-3</v>
      </c>
      <c r="AO9" s="4">
        <f t="shared" si="15"/>
        <v>0.46271739130434786</v>
      </c>
      <c r="AP9">
        <f t="shared" si="1"/>
        <v>0.46</v>
      </c>
      <c r="AQ9">
        <f t="shared" si="1"/>
        <v>0.45728260869565218</v>
      </c>
      <c r="AS9" t="b">
        <f t="shared" si="16"/>
        <v>0</v>
      </c>
    </row>
    <row r="10" spans="1:45" x14ac:dyDescent="0.6">
      <c r="A10" t="s">
        <v>14</v>
      </c>
      <c r="B10">
        <v>372</v>
      </c>
      <c r="C10">
        <v>8</v>
      </c>
      <c r="D10">
        <v>2</v>
      </c>
      <c r="F10">
        <f t="shared" si="2"/>
        <v>200</v>
      </c>
      <c r="G10">
        <f t="shared" si="3"/>
        <v>185</v>
      </c>
      <c r="H10">
        <f t="shared" si="4"/>
        <v>186</v>
      </c>
      <c r="I10" s="3">
        <f t="shared" si="5"/>
        <v>14</v>
      </c>
      <c r="J10" s="3">
        <f t="shared" si="6"/>
        <v>15</v>
      </c>
      <c r="K10" s="3"/>
      <c r="L10" s="3"/>
      <c r="M10" s="3"/>
      <c r="N10" s="3">
        <f t="shared" si="0"/>
        <v>29</v>
      </c>
      <c r="O10" s="3"/>
      <c r="P10" s="3"/>
      <c r="Q10" s="3">
        <f t="shared" si="7"/>
        <v>171</v>
      </c>
      <c r="R10" s="3"/>
      <c r="S10" s="3"/>
      <c r="T10" s="3">
        <f t="shared" si="8"/>
        <v>2</v>
      </c>
      <c r="U10" s="3"/>
      <c r="V10" s="3">
        <f t="shared" si="9"/>
        <v>0</v>
      </c>
      <c r="W10" s="3"/>
      <c r="X10" s="3"/>
      <c r="Y10" s="3">
        <v>370</v>
      </c>
      <c r="Z10" s="3">
        <f t="shared" si="10"/>
        <v>46</v>
      </c>
      <c r="AD10" s="3"/>
      <c r="AE10" s="3"/>
      <c r="AF10" s="3"/>
      <c r="AG10" s="3"/>
      <c r="AH10">
        <f t="shared" si="11"/>
        <v>14</v>
      </c>
      <c r="AJ10">
        <f t="shared" si="12"/>
        <v>-2.6881720430107529E-3</v>
      </c>
      <c r="AK10">
        <f t="shared" si="13"/>
        <v>0</v>
      </c>
      <c r="AL10">
        <f t="shared" si="14"/>
        <v>2.6881720430107529E-3</v>
      </c>
      <c r="AO10">
        <f t="shared" si="15"/>
        <v>0.46268817204301077</v>
      </c>
      <c r="AP10">
        <f t="shared" si="1"/>
        <v>0.46</v>
      </c>
      <c r="AQ10">
        <f t="shared" si="1"/>
        <v>0.45731182795698927</v>
      </c>
      <c r="AS10" t="b">
        <f t="shared" si="16"/>
        <v>0</v>
      </c>
    </row>
    <row r="11" spans="1:45" x14ac:dyDescent="0.6">
      <c r="A11" t="s">
        <v>14</v>
      </c>
      <c r="B11">
        <v>372</v>
      </c>
      <c r="C11">
        <v>4</v>
      </c>
      <c r="D11">
        <v>2</v>
      </c>
      <c r="F11">
        <f t="shared" si="2"/>
        <v>200</v>
      </c>
      <c r="G11">
        <f t="shared" si="3"/>
        <v>185</v>
      </c>
      <c r="H11">
        <f t="shared" si="4"/>
        <v>186</v>
      </c>
      <c r="I11" s="3">
        <f t="shared" si="5"/>
        <v>14</v>
      </c>
      <c r="J11" s="3">
        <f t="shared" si="6"/>
        <v>15</v>
      </c>
      <c r="K11" s="3"/>
      <c r="L11" s="3"/>
      <c r="M11" s="3"/>
      <c r="N11" s="3">
        <f t="shared" si="0"/>
        <v>29</v>
      </c>
      <c r="O11" s="3"/>
      <c r="P11" s="3"/>
      <c r="Q11" s="3">
        <f t="shared" si="7"/>
        <v>171</v>
      </c>
      <c r="R11" s="3"/>
      <c r="S11" s="3"/>
      <c r="T11" s="3">
        <f t="shared" si="8"/>
        <v>2</v>
      </c>
      <c r="U11" s="3"/>
      <c r="V11" s="3">
        <f t="shared" si="9"/>
        <v>0</v>
      </c>
      <c r="W11" s="3"/>
      <c r="X11" s="3"/>
      <c r="Y11" s="3">
        <v>370</v>
      </c>
      <c r="Z11" s="3">
        <f t="shared" si="10"/>
        <v>92</v>
      </c>
      <c r="AD11" s="3"/>
      <c r="AE11" s="3"/>
      <c r="AF11" s="3"/>
      <c r="AG11" s="3"/>
      <c r="AH11">
        <f t="shared" si="11"/>
        <v>14</v>
      </c>
      <c r="AJ11">
        <f t="shared" si="12"/>
        <v>-2.6881720430107529E-3</v>
      </c>
      <c r="AK11">
        <f t="shared" si="13"/>
        <v>0</v>
      </c>
      <c r="AL11">
        <f t="shared" si="14"/>
        <v>2.6881720430107529E-3</v>
      </c>
      <c r="AO11">
        <f t="shared" si="15"/>
        <v>0.46268817204301077</v>
      </c>
      <c r="AP11">
        <f t="shared" si="1"/>
        <v>0.46</v>
      </c>
      <c r="AQ11">
        <f t="shared" si="1"/>
        <v>0.45731182795698927</v>
      </c>
      <c r="AS11" t="b">
        <f t="shared" si="16"/>
        <v>0</v>
      </c>
    </row>
    <row r="12" spans="1:45" x14ac:dyDescent="0.6">
      <c r="A12" t="s">
        <v>13</v>
      </c>
      <c r="B12">
        <v>386</v>
      </c>
      <c r="C12">
        <v>8</v>
      </c>
      <c r="D12">
        <v>1</v>
      </c>
      <c r="F12">
        <f t="shared" si="2"/>
        <v>208</v>
      </c>
      <c r="G12">
        <f t="shared" si="3"/>
        <v>192</v>
      </c>
      <c r="H12">
        <f t="shared" si="4"/>
        <v>193</v>
      </c>
      <c r="I12" s="3">
        <f t="shared" si="5"/>
        <v>15</v>
      </c>
      <c r="J12" s="3">
        <f t="shared" si="6"/>
        <v>15</v>
      </c>
      <c r="K12" s="3"/>
      <c r="L12" s="3"/>
      <c r="M12" s="3"/>
      <c r="N12" s="3">
        <f t="shared" si="0"/>
        <v>30</v>
      </c>
      <c r="O12" s="3"/>
      <c r="P12" s="3"/>
      <c r="Q12" s="3">
        <f t="shared" si="7"/>
        <v>178</v>
      </c>
      <c r="R12" s="3"/>
      <c r="S12" s="3"/>
      <c r="T12" s="3">
        <f t="shared" si="8"/>
        <v>1</v>
      </c>
      <c r="U12" s="3"/>
      <c r="V12" s="3">
        <f t="shared" si="9"/>
        <v>0</v>
      </c>
      <c r="W12" s="3"/>
      <c r="X12" s="3"/>
      <c r="Y12" s="3">
        <v>385</v>
      </c>
      <c r="Z12" s="3">
        <f t="shared" si="10"/>
        <v>48</v>
      </c>
      <c r="AD12" s="3"/>
      <c r="AE12" s="3"/>
      <c r="AF12" s="3"/>
      <c r="AG12" s="3"/>
      <c r="AH12">
        <f t="shared" si="11"/>
        <v>15</v>
      </c>
      <c r="AJ12">
        <f t="shared" si="12"/>
        <v>-2.5906735751295338E-3</v>
      </c>
      <c r="AK12">
        <f t="shared" si="13"/>
        <v>0</v>
      </c>
      <c r="AL12">
        <f t="shared" si="14"/>
        <v>2.5906735751295338E-3</v>
      </c>
      <c r="AO12">
        <f t="shared" si="15"/>
        <v>0.46259067357512956</v>
      </c>
      <c r="AP12">
        <f t="shared" si="1"/>
        <v>0.46</v>
      </c>
      <c r="AQ12">
        <f t="shared" si="1"/>
        <v>0.45740932642487048</v>
      </c>
      <c r="AS12" t="b">
        <f t="shared" si="16"/>
        <v>0</v>
      </c>
    </row>
    <row r="13" spans="1:45" x14ac:dyDescent="0.6">
      <c r="A13" t="s">
        <v>15</v>
      </c>
      <c r="B13">
        <v>388</v>
      </c>
      <c r="C13">
        <v>4</v>
      </c>
      <c r="D13">
        <v>2</v>
      </c>
      <c r="F13">
        <f t="shared" si="2"/>
        <v>209</v>
      </c>
      <c r="G13">
        <f t="shared" si="3"/>
        <v>193</v>
      </c>
      <c r="H13">
        <f t="shared" si="4"/>
        <v>194</v>
      </c>
      <c r="I13" s="3">
        <f t="shared" si="5"/>
        <v>15</v>
      </c>
      <c r="J13" s="3">
        <f t="shared" si="6"/>
        <v>15</v>
      </c>
      <c r="K13" s="3"/>
      <c r="L13" s="3"/>
      <c r="M13" s="3"/>
      <c r="N13" s="3">
        <f t="shared" si="0"/>
        <v>30</v>
      </c>
      <c r="O13" s="3"/>
      <c r="P13" s="3"/>
      <c r="Q13" s="3">
        <f t="shared" si="7"/>
        <v>179</v>
      </c>
      <c r="R13" s="3"/>
      <c r="S13" s="3"/>
      <c r="T13" s="3">
        <f t="shared" si="8"/>
        <v>2</v>
      </c>
      <c r="U13" s="3"/>
      <c r="V13" s="3">
        <f t="shared" si="9"/>
        <v>0</v>
      </c>
      <c r="W13" s="3"/>
      <c r="X13" s="3"/>
      <c r="Y13" s="3">
        <v>386</v>
      </c>
      <c r="Z13" s="3">
        <f t="shared" si="10"/>
        <v>96</v>
      </c>
      <c r="AD13" s="3"/>
      <c r="AE13" s="3"/>
      <c r="AF13" s="3"/>
      <c r="AG13" s="3"/>
      <c r="AH13">
        <f t="shared" si="11"/>
        <v>15</v>
      </c>
      <c r="AJ13">
        <f t="shared" si="12"/>
        <v>-2.5773195876288659E-3</v>
      </c>
      <c r="AK13">
        <f t="shared" si="13"/>
        <v>0</v>
      </c>
      <c r="AL13">
        <f t="shared" si="14"/>
        <v>2.5773195876288659E-3</v>
      </c>
      <c r="AO13">
        <f t="shared" si="15"/>
        <v>0.46257731958762888</v>
      </c>
      <c r="AP13">
        <f t="shared" si="1"/>
        <v>0.46</v>
      </c>
      <c r="AQ13">
        <f t="shared" si="1"/>
        <v>0.45742268041237116</v>
      </c>
      <c r="AS13" t="b">
        <f t="shared" si="16"/>
        <v>0</v>
      </c>
    </row>
    <row r="14" spans="1:45" x14ac:dyDescent="0.6">
      <c r="A14" t="s">
        <v>13</v>
      </c>
      <c r="B14">
        <v>388</v>
      </c>
      <c r="C14">
        <v>8</v>
      </c>
      <c r="D14">
        <v>2</v>
      </c>
      <c r="F14">
        <f t="shared" si="2"/>
        <v>209</v>
      </c>
      <c r="G14">
        <f t="shared" si="3"/>
        <v>193</v>
      </c>
      <c r="H14">
        <f t="shared" si="4"/>
        <v>194</v>
      </c>
      <c r="I14" s="3">
        <f t="shared" si="5"/>
        <v>15</v>
      </c>
      <c r="J14" s="3">
        <f t="shared" si="6"/>
        <v>15</v>
      </c>
      <c r="K14" s="3"/>
      <c r="L14" s="3"/>
      <c r="M14" s="3"/>
      <c r="N14" s="3">
        <f t="shared" si="0"/>
        <v>30</v>
      </c>
      <c r="O14" s="3"/>
      <c r="P14" s="3"/>
      <c r="Q14" s="3">
        <f t="shared" si="7"/>
        <v>179</v>
      </c>
      <c r="R14" s="3"/>
      <c r="S14" s="3"/>
      <c r="T14" s="3">
        <f t="shared" si="8"/>
        <v>2</v>
      </c>
      <c r="U14" s="3"/>
      <c r="V14" s="3">
        <f t="shared" si="9"/>
        <v>0</v>
      </c>
      <c r="W14" s="3"/>
      <c r="X14" s="3"/>
      <c r="Y14" s="3">
        <v>386</v>
      </c>
      <c r="Z14" s="3">
        <f t="shared" si="10"/>
        <v>48</v>
      </c>
      <c r="AD14" s="3"/>
      <c r="AE14" s="3"/>
      <c r="AF14" s="3"/>
      <c r="AG14" s="3"/>
      <c r="AH14">
        <f t="shared" si="11"/>
        <v>15</v>
      </c>
      <c r="AJ14">
        <f t="shared" si="12"/>
        <v>-2.5773195876288659E-3</v>
      </c>
      <c r="AK14">
        <f t="shared" si="13"/>
        <v>0</v>
      </c>
      <c r="AL14">
        <f t="shared" si="14"/>
        <v>2.5773195876288659E-3</v>
      </c>
      <c r="AO14">
        <f t="shared" si="15"/>
        <v>0.46257731958762888</v>
      </c>
      <c r="AP14">
        <f t="shared" si="1"/>
        <v>0.46</v>
      </c>
      <c r="AQ14">
        <f t="shared" si="1"/>
        <v>0.45742268041237116</v>
      </c>
      <c r="AS14" t="b">
        <f t="shared" si="16"/>
        <v>0</v>
      </c>
    </row>
    <row r="15" spans="1:45" x14ac:dyDescent="0.6">
      <c r="A15" t="s">
        <v>16</v>
      </c>
      <c r="B15">
        <v>392</v>
      </c>
      <c r="C15">
        <v>4</v>
      </c>
      <c r="D15">
        <v>0</v>
      </c>
      <c r="F15">
        <f t="shared" si="2"/>
        <v>211</v>
      </c>
      <c r="G15">
        <f t="shared" si="3"/>
        <v>195</v>
      </c>
      <c r="H15">
        <f t="shared" si="4"/>
        <v>196</v>
      </c>
      <c r="I15" s="3">
        <f t="shared" si="5"/>
        <v>15</v>
      </c>
      <c r="J15" s="3">
        <f t="shared" si="6"/>
        <v>15</v>
      </c>
      <c r="K15" s="3"/>
      <c r="L15" s="3"/>
      <c r="M15" s="3"/>
      <c r="N15" s="3">
        <f t="shared" si="0"/>
        <v>30</v>
      </c>
      <c r="O15" s="3"/>
      <c r="P15" s="3"/>
      <c r="Q15" s="3">
        <f t="shared" si="7"/>
        <v>181</v>
      </c>
      <c r="R15" s="3"/>
      <c r="S15" s="3"/>
      <c r="T15" s="3">
        <f t="shared" si="8"/>
        <v>0</v>
      </c>
      <c r="U15" s="3"/>
      <c r="V15" s="3">
        <f t="shared" si="9"/>
        <v>0</v>
      </c>
      <c r="W15" s="3"/>
      <c r="X15" s="3"/>
      <c r="Y15" s="3">
        <v>388</v>
      </c>
      <c r="Z15" s="3">
        <f t="shared" si="10"/>
        <v>97</v>
      </c>
      <c r="AD15" s="3"/>
      <c r="AE15" s="3"/>
      <c r="AF15" s="3"/>
      <c r="AG15" s="3"/>
      <c r="AH15">
        <f t="shared" si="11"/>
        <v>15</v>
      </c>
      <c r="AJ15">
        <f t="shared" si="12"/>
        <v>-2.5510204081632651E-3</v>
      </c>
      <c r="AK15">
        <f t="shared" si="13"/>
        <v>0</v>
      </c>
      <c r="AL15">
        <f t="shared" si="14"/>
        <v>2.5510204081632651E-3</v>
      </c>
      <c r="AO15">
        <f t="shared" si="15"/>
        <v>0.46255102040816326</v>
      </c>
      <c r="AP15">
        <f t="shared" si="1"/>
        <v>0.46</v>
      </c>
      <c r="AQ15">
        <f t="shared" si="1"/>
        <v>0.45744897959183678</v>
      </c>
      <c r="AS15" t="b">
        <f t="shared" si="16"/>
        <v>0</v>
      </c>
    </row>
    <row r="16" spans="1:45" x14ac:dyDescent="0.6">
      <c r="A16" t="s">
        <v>16</v>
      </c>
      <c r="B16">
        <v>392</v>
      </c>
      <c r="C16">
        <v>8</v>
      </c>
      <c r="D16">
        <v>4</v>
      </c>
      <c r="F16">
        <f t="shared" si="2"/>
        <v>211</v>
      </c>
      <c r="G16">
        <f t="shared" si="3"/>
        <v>195</v>
      </c>
      <c r="H16">
        <f t="shared" si="4"/>
        <v>196</v>
      </c>
      <c r="I16" s="3">
        <f t="shared" si="5"/>
        <v>15</v>
      </c>
      <c r="J16" s="3">
        <f t="shared" si="6"/>
        <v>15</v>
      </c>
      <c r="K16" s="3"/>
      <c r="L16" s="3"/>
      <c r="M16" s="3"/>
      <c r="N16" s="3">
        <f t="shared" si="0"/>
        <v>30</v>
      </c>
      <c r="O16" s="3"/>
      <c r="P16" s="3"/>
      <c r="Q16" s="3">
        <f t="shared" si="7"/>
        <v>181</v>
      </c>
      <c r="R16" s="3"/>
      <c r="S16" s="3"/>
      <c r="T16" s="3">
        <f t="shared" si="8"/>
        <v>4</v>
      </c>
      <c r="U16" s="3"/>
      <c r="V16" s="3">
        <f t="shared" si="9"/>
        <v>0</v>
      </c>
      <c r="W16" s="3"/>
      <c r="X16" s="3"/>
      <c r="Y16" s="3">
        <v>388</v>
      </c>
      <c r="Z16" s="3">
        <f t="shared" si="10"/>
        <v>48</v>
      </c>
      <c r="AD16" s="3"/>
      <c r="AE16" s="3"/>
      <c r="AF16" s="3"/>
      <c r="AG16" s="3"/>
      <c r="AH16">
        <f t="shared" si="11"/>
        <v>15</v>
      </c>
      <c r="AJ16">
        <f t="shared" si="12"/>
        <v>-2.5510204081632651E-3</v>
      </c>
      <c r="AK16">
        <f t="shared" si="13"/>
        <v>0</v>
      </c>
      <c r="AL16">
        <f t="shared" si="14"/>
        <v>2.5510204081632651E-3</v>
      </c>
      <c r="AO16">
        <f t="shared" si="15"/>
        <v>0.46255102040816326</v>
      </c>
      <c r="AP16">
        <f t="shared" si="1"/>
        <v>0.46</v>
      </c>
      <c r="AQ16">
        <f t="shared" si="1"/>
        <v>0.45744897959183678</v>
      </c>
      <c r="AS16" t="b">
        <f t="shared" si="16"/>
        <v>0</v>
      </c>
    </row>
    <row r="17" spans="1:45" x14ac:dyDescent="0.6">
      <c r="A17" t="s">
        <v>14</v>
      </c>
      <c r="B17">
        <v>396</v>
      </c>
      <c r="C17">
        <v>4</v>
      </c>
      <c r="D17">
        <v>2</v>
      </c>
      <c r="F17">
        <f t="shared" si="2"/>
        <v>213</v>
      </c>
      <c r="G17">
        <f t="shared" si="3"/>
        <v>197</v>
      </c>
      <c r="H17">
        <f t="shared" si="4"/>
        <v>198</v>
      </c>
      <c r="I17" s="3">
        <f t="shared" si="5"/>
        <v>15</v>
      </c>
      <c r="J17" s="3">
        <f t="shared" si="6"/>
        <v>16</v>
      </c>
      <c r="K17" s="3"/>
      <c r="L17" s="3"/>
      <c r="M17" s="3"/>
      <c r="N17" s="3">
        <f t="shared" si="0"/>
        <v>31</v>
      </c>
      <c r="O17" s="3"/>
      <c r="P17" s="3"/>
      <c r="Q17" s="3">
        <f t="shared" si="7"/>
        <v>182</v>
      </c>
      <c r="R17" s="3"/>
      <c r="S17" s="3"/>
      <c r="T17" s="3">
        <f t="shared" si="8"/>
        <v>2</v>
      </c>
      <c r="U17" s="3"/>
      <c r="V17" s="3">
        <f t="shared" si="9"/>
        <v>0</v>
      </c>
      <c r="W17" s="3"/>
      <c r="X17" s="3"/>
      <c r="Y17" s="3">
        <v>394</v>
      </c>
      <c r="Z17" s="3">
        <f t="shared" si="10"/>
        <v>98</v>
      </c>
      <c r="AD17" s="3"/>
      <c r="AE17" s="3"/>
      <c r="AF17" s="3"/>
      <c r="AG17" s="3"/>
      <c r="AH17">
        <f t="shared" si="11"/>
        <v>15</v>
      </c>
      <c r="AJ17">
        <f t="shared" si="12"/>
        <v>-2.5252525252525255E-3</v>
      </c>
      <c r="AK17">
        <f t="shared" si="13"/>
        <v>0</v>
      </c>
      <c r="AL17">
        <f t="shared" si="14"/>
        <v>2.5252525252525255E-3</v>
      </c>
      <c r="AO17">
        <f t="shared" si="15"/>
        <v>0.46252525252525256</v>
      </c>
      <c r="AP17">
        <f t="shared" si="1"/>
        <v>0.46</v>
      </c>
      <c r="AQ17">
        <f t="shared" si="1"/>
        <v>0.45747474747474748</v>
      </c>
      <c r="AS17" t="b">
        <f t="shared" si="16"/>
        <v>0</v>
      </c>
    </row>
    <row r="18" spans="1:45" x14ac:dyDescent="0.6">
      <c r="A18" t="s">
        <v>14</v>
      </c>
      <c r="B18">
        <v>396</v>
      </c>
      <c r="C18">
        <v>8</v>
      </c>
      <c r="D18">
        <v>6</v>
      </c>
      <c r="F18">
        <f t="shared" si="2"/>
        <v>213</v>
      </c>
      <c r="G18">
        <f t="shared" si="3"/>
        <v>197</v>
      </c>
      <c r="H18">
        <f t="shared" si="4"/>
        <v>198</v>
      </c>
      <c r="I18" s="3">
        <f t="shared" si="5"/>
        <v>15</v>
      </c>
      <c r="J18" s="3">
        <f t="shared" si="6"/>
        <v>16</v>
      </c>
      <c r="K18" s="3"/>
      <c r="L18" s="3"/>
      <c r="M18" s="3"/>
      <c r="N18" s="3">
        <f t="shared" si="0"/>
        <v>31</v>
      </c>
      <c r="O18" s="3"/>
      <c r="P18" s="3"/>
      <c r="Q18" s="3">
        <f t="shared" si="7"/>
        <v>182</v>
      </c>
      <c r="R18" s="3"/>
      <c r="S18" s="3"/>
      <c r="T18" s="3">
        <f t="shared" si="8"/>
        <v>6</v>
      </c>
      <c r="U18" s="3"/>
      <c r="V18" s="3">
        <f t="shared" si="9"/>
        <v>0</v>
      </c>
      <c r="W18" s="3"/>
      <c r="X18" s="3"/>
      <c r="Y18" s="3">
        <v>390</v>
      </c>
      <c r="Z18" s="3">
        <f t="shared" si="10"/>
        <v>48</v>
      </c>
      <c r="AD18" s="3"/>
      <c r="AE18" s="3"/>
      <c r="AF18" s="3"/>
      <c r="AG18" s="3"/>
      <c r="AH18">
        <f t="shared" si="11"/>
        <v>15</v>
      </c>
      <c r="AJ18">
        <f t="shared" si="12"/>
        <v>-2.5252525252525255E-3</v>
      </c>
      <c r="AK18">
        <f t="shared" si="13"/>
        <v>0</v>
      </c>
      <c r="AL18">
        <f t="shared" si="14"/>
        <v>2.5252525252525255E-3</v>
      </c>
      <c r="AO18">
        <f t="shared" si="15"/>
        <v>0.46252525252525256</v>
      </c>
      <c r="AP18">
        <f t="shared" si="1"/>
        <v>0.46</v>
      </c>
      <c r="AQ18">
        <f t="shared" si="1"/>
        <v>0.45747474747474748</v>
      </c>
      <c r="AS18" t="b">
        <f t="shared" si="16"/>
        <v>0</v>
      </c>
    </row>
    <row r="19" spans="1:45" x14ac:dyDescent="0.6">
      <c r="A19" t="s">
        <v>13</v>
      </c>
      <c r="B19">
        <v>480</v>
      </c>
      <c r="C19">
        <v>4</v>
      </c>
      <c r="D19">
        <v>0</v>
      </c>
      <c r="F19">
        <f t="shared" si="2"/>
        <v>258</v>
      </c>
      <c r="G19">
        <f t="shared" si="3"/>
        <v>239</v>
      </c>
      <c r="H19">
        <f t="shared" si="4"/>
        <v>240</v>
      </c>
      <c r="I19" s="3">
        <f t="shared" si="5"/>
        <v>18</v>
      </c>
      <c r="J19" s="3">
        <f t="shared" si="6"/>
        <v>19</v>
      </c>
      <c r="K19" s="3"/>
      <c r="L19" s="3"/>
      <c r="M19" s="3"/>
      <c r="N19" s="3">
        <f t="shared" si="0"/>
        <v>37</v>
      </c>
      <c r="O19" s="3"/>
      <c r="P19" s="3"/>
      <c r="Q19" s="3">
        <f t="shared" si="7"/>
        <v>221</v>
      </c>
      <c r="R19" s="3"/>
      <c r="S19" s="3"/>
      <c r="T19" s="3">
        <f t="shared" si="8"/>
        <v>0</v>
      </c>
      <c r="U19" s="3"/>
      <c r="V19" s="3">
        <f t="shared" si="9"/>
        <v>0</v>
      </c>
      <c r="W19" s="3"/>
      <c r="X19" s="3"/>
      <c r="Y19" s="3">
        <v>476</v>
      </c>
      <c r="Z19" s="3">
        <f t="shared" si="10"/>
        <v>119</v>
      </c>
      <c r="AD19" s="3"/>
      <c r="AE19" s="3"/>
      <c r="AF19" s="3"/>
      <c r="AG19" s="3"/>
      <c r="AH19">
        <f t="shared" si="11"/>
        <v>19</v>
      </c>
      <c r="AJ19">
        <f t="shared" si="12"/>
        <v>-2.0833333333333333E-3</v>
      </c>
      <c r="AK19">
        <f t="shared" si="13"/>
        <v>0</v>
      </c>
      <c r="AL19">
        <f t="shared" si="14"/>
        <v>2.0833333333333333E-3</v>
      </c>
      <c r="AO19">
        <f t="shared" si="15"/>
        <v>0.46208333333333335</v>
      </c>
      <c r="AP19">
        <f t="shared" si="15"/>
        <v>0.46</v>
      </c>
      <c r="AQ19">
        <f t="shared" si="15"/>
        <v>0.45791666666666669</v>
      </c>
      <c r="AS19" t="b">
        <f t="shared" si="16"/>
        <v>0</v>
      </c>
    </row>
    <row r="20" spans="1:45" x14ac:dyDescent="0.6">
      <c r="A20" s="5" t="s">
        <v>12</v>
      </c>
      <c r="B20">
        <v>320</v>
      </c>
      <c r="C20">
        <v>8</v>
      </c>
      <c r="D20">
        <v>0</v>
      </c>
      <c r="F20">
        <f t="shared" si="2"/>
        <v>172</v>
      </c>
      <c r="G20">
        <f t="shared" si="3"/>
        <v>159</v>
      </c>
      <c r="H20">
        <f t="shared" si="4"/>
        <v>160</v>
      </c>
      <c r="I20" s="3">
        <f t="shared" si="5"/>
        <v>12</v>
      </c>
      <c r="J20" s="3">
        <f t="shared" si="6"/>
        <v>13</v>
      </c>
      <c r="K20" s="3"/>
      <c r="L20" s="3"/>
      <c r="M20" s="3"/>
      <c r="N20" s="3">
        <f t="shared" si="0"/>
        <v>25</v>
      </c>
      <c r="O20" s="3"/>
      <c r="P20" s="3"/>
      <c r="Q20" s="3">
        <f t="shared" si="7"/>
        <v>147</v>
      </c>
      <c r="R20" s="3"/>
      <c r="S20" s="3"/>
      <c r="T20" s="3">
        <f t="shared" si="8"/>
        <v>0</v>
      </c>
      <c r="U20" s="3"/>
      <c r="V20" s="3">
        <f t="shared" si="9"/>
        <v>0</v>
      </c>
      <c r="W20" s="3"/>
      <c r="X20" s="3"/>
      <c r="Y20" s="3">
        <v>312</v>
      </c>
      <c r="Z20" s="3">
        <f t="shared" si="10"/>
        <v>39</v>
      </c>
      <c r="AD20" s="3"/>
      <c r="AE20" s="3"/>
      <c r="AF20" s="3"/>
      <c r="AG20" s="3"/>
      <c r="AH20">
        <f t="shared" si="11"/>
        <v>12</v>
      </c>
      <c r="AJ20">
        <f t="shared" si="12"/>
        <v>-3.1250000000000002E-3</v>
      </c>
      <c r="AK20">
        <f t="shared" si="13"/>
        <v>0</v>
      </c>
      <c r="AL20">
        <f t="shared" si="14"/>
        <v>3.1250000000000002E-3</v>
      </c>
      <c r="AO20">
        <f t="shared" si="15"/>
        <v>0.46312500000000001</v>
      </c>
      <c r="AP20">
        <f t="shared" si="15"/>
        <v>0.46</v>
      </c>
      <c r="AQ20">
        <f t="shared" si="15"/>
        <v>0.45687500000000003</v>
      </c>
      <c r="AS20" t="b">
        <f t="shared" si="16"/>
        <v>0</v>
      </c>
    </row>
    <row r="21" spans="1:45" x14ac:dyDescent="0.6">
      <c r="A21" s="5" t="s">
        <v>17</v>
      </c>
      <c r="B21">
        <v>370</v>
      </c>
      <c r="C21">
        <v>4</v>
      </c>
      <c r="D21">
        <v>1</v>
      </c>
      <c r="F21">
        <f t="shared" si="2"/>
        <v>199</v>
      </c>
      <c r="G21">
        <f t="shared" si="3"/>
        <v>184</v>
      </c>
      <c r="H21">
        <f t="shared" si="4"/>
        <v>185</v>
      </c>
      <c r="I21" s="3">
        <f t="shared" si="5"/>
        <v>14</v>
      </c>
      <c r="J21" s="3">
        <f t="shared" si="6"/>
        <v>15</v>
      </c>
      <c r="K21" s="3"/>
      <c r="L21" s="3"/>
      <c r="M21" s="3"/>
      <c r="N21" s="3">
        <f t="shared" si="0"/>
        <v>29</v>
      </c>
      <c r="O21" s="3"/>
      <c r="P21" s="3"/>
      <c r="Q21" s="3">
        <f t="shared" si="7"/>
        <v>170</v>
      </c>
      <c r="R21" s="3"/>
      <c r="S21" s="3"/>
      <c r="T21" s="3">
        <f t="shared" si="8"/>
        <v>1</v>
      </c>
      <c r="U21" s="3"/>
      <c r="V21" s="3">
        <f t="shared" si="9"/>
        <v>0</v>
      </c>
      <c r="W21" s="3"/>
      <c r="X21" s="3"/>
      <c r="Y21" s="3">
        <v>369</v>
      </c>
      <c r="Z21" s="3">
        <f t="shared" si="10"/>
        <v>92</v>
      </c>
      <c r="AD21" s="3"/>
      <c r="AE21" s="3"/>
      <c r="AF21" s="3"/>
      <c r="AG21" s="3"/>
      <c r="AH21">
        <f t="shared" si="11"/>
        <v>14</v>
      </c>
      <c r="AJ21">
        <f t="shared" si="12"/>
        <v>-2.7027027027027029E-3</v>
      </c>
      <c r="AK21">
        <f t="shared" si="13"/>
        <v>0</v>
      </c>
      <c r="AL21">
        <f t="shared" si="14"/>
        <v>2.7027027027027029E-3</v>
      </c>
      <c r="AO21">
        <f t="shared" si="15"/>
        <v>0.46270270270270275</v>
      </c>
      <c r="AP21">
        <f t="shared" si="15"/>
        <v>0.46</v>
      </c>
      <c r="AQ21">
        <f t="shared" si="15"/>
        <v>0.45729729729729729</v>
      </c>
      <c r="AS21" t="b">
        <f t="shared" si="16"/>
        <v>0</v>
      </c>
    </row>
    <row r="22" spans="1:45" x14ac:dyDescent="0.6">
      <c r="O22" s="3"/>
      <c r="Q22" s="3"/>
      <c r="R22" s="3"/>
      <c r="S22" s="3"/>
      <c r="T22" s="3"/>
      <c r="U22" s="3"/>
      <c r="V22" s="3"/>
      <c r="W22" s="3"/>
      <c r="X22" s="3"/>
      <c r="Y22" s="3"/>
      <c r="AD22" s="3"/>
      <c r="AE22" s="3"/>
      <c r="AF22" s="3"/>
      <c r="AG22" s="3"/>
    </row>
    <row r="23" spans="1:45" x14ac:dyDescent="0.6">
      <c r="M23" t="s">
        <v>11</v>
      </c>
      <c r="N23">
        <v>0.08</v>
      </c>
      <c r="Q23" s="3"/>
      <c r="R23" s="3"/>
      <c r="S23" s="3"/>
      <c r="T23" s="3"/>
      <c r="U23" s="3"/>
      <c r="V23" s="3"/>
      <c r="AD23" s="3"/>
      <c r="AE23" s="3"/>
      <c r="AF23" s="3"/>
      <c r="AG23" s="3"/>
    </row>
    <row r="24" spans="1:45" x14ac:dyDescent="0.6">
      <c r="Q24" s="3"/>
      <c r="R24" s="3"/>
      <c r="S24" s="3"/>
      <c r="T24" s="3"/>
      <c r="U24" s="3"/>
      <c r="V24" s="3"/>
    </row>
    <row r="25" spans="1:45" x14ac:dyDescent="0.6">
      <c r="U25" s="3"/>
    </row>
    <row r="26" spans="1:45" x14ac:dyDescent="0.6">
      <c r="U26" s="3"/>
    </row>
    <row r="27" spans="1:45" x14ac:dyDescent="0.6">
      <c r="U27" s="3"/>
    </row>
  </sheetData>
  <mergeCells count="2">
    <mergeCell ref="N2:O2"/>
    <mergeCell ref="Q2:R2"/>
  </mergeCells>
  <phoneticPr fontId="1" type="noConversion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이성수</cp:lastModifiedBy>
  <dcterms:created xsi:type="dcterms:W3CDTF">2015-06-05T18:19:34Z</dcterms:created>
  <dcterms:modified xsi:type="dcterms:W3CDTF">2025-08-02T14:02:48Z</dcterms:modified>
</cp:coreProperties>
</file>