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10"/>
  </bookViews>
  <sheets>
    <sheet name="Лист1" sheetId="1" r:id="rId1"/>
  </sheets>
  <externalReferences>
    <externalReference r:id="rId2"/>
  </externalReferences>
  <definedNames>
    <definedName name="solver_opt" localSheetId="0" hidden="1">Лист1!$J$14</definedName>
    <definedName name="solver_typ" localSheetId="0" hidden="1">3</definedName>
    <definedName name="solver_val" localSheetId="0" hidden="1">0</definedName>
    <definedName name="solver_adj" localSheetId="0" hidden="1">Лист1!$J$13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<sst xmlns="http://schemas.openxmlformats.org/spreadsheetml/2006/main" count="28" uniqueCount="28">
  <si>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</si>
  <si>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Еластичність</t>
  </si>
  <si>
    <t>E=(dQ/dP)|(P*,Q*)*(P*/Q*)</t>
  </si>
  <si>
    <t>Qs=Qlim</t>
  </si>
  <si>
    <t>квота</t>
  </si>
  <si>
    <t>Подбор параметра</t>
  </si>
  <si>
    <t>Price</t>
  </si>
  <si>
    <t>Demand</t>
  </si>
  <si>
    <t>Supply</t>
  </si>
  <si>
    <t>Func_dem</t>
  </si>
  <si>
    <t>Func_sup</t>
  </si>
  <si>
    <t>Sup=Qlim</t>
  </si>
  <si>
    <t>Пункт 2</t>
  </si>
  <si>
    <t>Q*d</t>
  </si>
  <si>
    <t>Q*s</t>
  </si>
  <si>
    <t>Ed</t>
  </si>
  <si>
    <t>P*</t>
  </si>
  <si>
    <t>Es</t>
  </si>
  <si>
    <t>Q*d-Q*s</t>
  </si>
  <si>
    <t>Рівноважна точка</t>
  </si>
  <si>
    <t>Qlim</t>
  </si>
  <si>
    <t>Кількість товару (ситуація на ринку)</t>
  </si>
  <si>
    <t>Пункт3</t>
  </si>
  <si>
    <t>Q**d</t>
  </si>
  <si>
    <t>Q**s</t>
  </si>
  <si>
    <t>P**</t>
  </si>
  <si>
    <t>Q**d-Q**s</t>
  </si>
  <si>
    <t>Рівноважна точка після введення квоти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</si>
</sst>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7" formatCode="_-* #,##0\ &quot;₽&quot;_-;\-* #,##0\ &quot;₽&quot;_-;_-* \-\ &quot;₽&quot;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6"/>
      <color theme="1"/>
      <name val="Calibri"/>
      <charset val="204"/>
      <scheme val="minor"/>
    </font>
    <font>
      <sz val="16"/>
      <name val="Calibri"/>
      <charset val="20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1" fillId="30" borderId="2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2" borderId="21" applyNumberFormat="0" applyAlignment="0" applyProtection="0">
      <alignment vertical="center"/>
    </xf>
    <xf numFmtId="0" fontId="19" fillId="31" borderId="22" applyNumberFormat="0" applyAlignment="0" applyProtection="0">
      <alignment vertical="center"/>
    </xf>
    <xf numFmtId="0" fontId="18" fillId="30" borderId="21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0" xfId="0" applyFont="1" applyFill="1" applyAlignment="1">
      <alignment horizontal="left"/>
    </xf>
    <xf numFmtId="0" fontId="2" fillId="4" borderId="0" xfId="0" applyFont="1" applyFill="1" applyAlignment="1"/>
    <xf numFmtId="0" fontId="3" fillId="0" borderId="0" xfId="0" applyFont="1" applyFill="1" applyAlignment="1"/>
    <xf numFmtId="0" fontId="2" fillId="0" borderId="15" xfId="0" applyFont="1" applyFill="1" applyBorder="1" applyAlignment="1">
      <alignment horizontal="center"/>
    </xf>
    <xf numFmtId="2" fontId="2" fillId="0" borderId="4" xfId="0" applyNumberFormat="1" applyFont="1" applyFill="1" applyBorder="1" applyAlignment="1"/>
    <xf numFmtId="0" fontId="2" fillId="0" borderId="0" xfId="0" applyFont="1" applyFill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4320625610948"/>
          <c:y val="0.0853582554517134"/>
          <c:w val="0.784310850439883"/>
          <c:h val="0.844859813084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Func_dem</c:v>
                </c:pt>
              </c:strCache>
            </c:strRef>
          </c:tx>
          <c:dLbls>
            <c:delete val="1"/>
          </c:dLbls>
          <c:xVal>
            <c:numRef>
              <c:f>Лист1!$D$4:$D$11</c:f>
              <c:numCache>
                <c:formatCode>General</c:formatCode>
                <c:ptCount val="8"/>
                <c:pt idx="0">
                  <c:v>619.627090511019</c:v>
                </c:pt>
                <c:pt idx="1">
                  <c:v>528.682973792463</c:v>
                </c:pt>
                <c:pt idx="2">
                  <c:v>409.541795395665</c:v>
                </c:pt>
                <c:pt idx="3">
                  <c:v>366.119902044392</c:v>
                </c:pt>
                <c:pt idx="4">
                  <c:v>296.890805861375</c:v>
                </c:pt>
                <c:pt idx="5">
                  <c:v>276.16826187059</c:v>
                </c:pt>
                <c:pt idx="6">
                  <c:v>246.210247117754</c:v>
                </c:pt>
                <c:pt idx="7">
                  <c:v>216.301949655033</c:v>
                </c:pt>
              </c:numCache>
            </c:numRef>
          </c:xVal>
          <c:yVal>
            <c:numRef>
              <c:f>Лист1!$A$4:$A$11</c:f>
              <c:numCache>
                <c:formatCode>General</c:formatCode>
                <c:ptCount val="8"/>
                <c:pt idx="0">
                  <c:v>1.6</c:v>
                </c:pt>
                <c:pt idx="1">
                  <c:v>2.3</c:v>
                </c:pt>
                <c:pt idx="2">
                  <c:v>3.7</c:v>
                </c:pt>
                <c:pt idx="3">
                  <c:v>4.4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Func_sup</c:v>
                </c:pt>
              </c:strCache>
            </c:strRef>
          </c:tx>
          <c:dLbls>
            <c:delete val="1"/>
          </c:dLbls>
          <c:xVal>
            <c:numRef>
              <c:f>Лист1!$E$4:$E$11</c:f>
              <c:numCache>
                <c:formatCode>General</c:formatCode>
                <c:ptCount val="8"/>
                <c:pt idx="0">
                  <c:v>230.829270960071</c:v>
                </c:pt>
                <c:pt idx="1">
                  <c:v>290.98875871563</c:v>
                </c:pt>
                <c:pt idx="2">
                  <c:v>394.137581443486</c:v>
                </c:pt>
                <c:pt idx="3">
                  <c:v>440.223279822393</c:v>
                </c:pt>
                <c:pt idx="4">
                  <c:v>525.099074072596</c:v>
                </c:pt>
                <c:pt idx="5">
                  <c:v>553.554831435245</c:v>
                </c:pt>
                <c:pt idx="6">
                  <c:v>597.44039738769</c:v>
                </c:pt>
                <c:pt idx="7">
                  <c:v>644.723553841038</c:v>
                </c:pt>
              </c:numCache>
            </c:numRef>
          </c:xVal>
          <c:yVal>
            <c:numRef>
              <c:f>Лист1!$A$4:$A$11</c:f>
              <c:numCache>
                <c:formatCode>General</c:formatCode>
                <c:ptCount val="8"/>
                <c:pt idx="0">
                  <c:v>1.6</c:v>
                </c:pt>
                <c:pt idx="1">
                  <c:v>2.3</c:v>
                </c:pt>
                <c:pt idx="2">
                  <c:v>3.7</c:v>
                </c:pt>
                <c:pt idx="3">
                  <c:v>4.4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"P*Q*"</c:f>
              <c:strCache>
                <c:ptCount val="1"/>
                <c:pt idx="0">
                  <c:v>P*Q*</c:v>
                </c:pt>
              </c:strCache>
            </c:strRef>
          </c:tx>
          <c:spPr>
            <a:ln w="28575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dLbls>
            <c:delete val="1"/>
          </c:dLbls>
          <c:xVal>
            <c:numRef>
              <c:f>Лист1!$J$4</c:f>
              <c:numCache>
                <c:formatCode>General</c:formatCode>
                <c:ptCount val="1"/>
                <c:pt idx="0">
                  <c:v>401.891659533521</c:v>
                </c:pt>
              </c:numCache>
            </c:numRef>
          </c:xVal>
          <c:yVal>
            <c:numRef>
              <c:f>Лист1!$J$5</c:f>
              <c:numCache>
                <c:formatCode>General</c:formatCode>
                <c:ptCount val="1"/>
                <c:pt idx="0">
                  <c:v>3.81469264896601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Лист1!$F$3</c:f>
              <c:strCache>
                <c:ptCount val="1"/>
                <c:pt idx="0">
                  <c:v>Sup=Qlim</c:v>
                </c:pt>
              </c:strCache>
            </c:strRef>
          </c:tx>
          <c:dLbls>
            <c:delete val="1"/>
          </c:dLbls>
          <c:xVal>
            <c:numRef>
              <c:f>Лист1!$F$4:$F$11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</c:numCache>
            </c:numRef>
          </c:xVal>
          <c:yVal>
            <c:numRef>
              <c:f>Лист1!$A$4:$A$11</c:f>
              <c:numCache>
                <c:formatCode>General</c:formatCode>
                <c:ptCount val="8"/>
                <c:pt idx="0">
                  <c:v>1.6</c:v>
                </c:pt>
                <c:pt idx="1">
                  <c:v>2.3</c:v>
                </c:pt>
                <c:pt idx="2">
                  <c:v>3.7</c:v>
                </c:pt>
                <c:pt idx="3">
                  <c:v>4.4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"p**Q**"</c:f>
              <c:strCache>
                <c:ptCount val="1"/>
                <c:pt idx="0">
                  <c:v>p**Q**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elete val="1"/>
          </c:dLbls>
          <c:xVal>
            <c:numRef>
              <c:f>Лист1!$J$12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Лист1!$J$13</c:f>
              <c:numCache>
                <c:formatCode>General</c:formatCode>
                <c:ptCount val="1"/>
                <c:pt idx="0">
                  <c:v>5.72848396856146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6544"/>
        <c:axId val="102718464"/>
      </c:scatterChart>
      <c:valAx>
        <c:axId val="1027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718464"/>
        <c:crosses val="autoZero"/>
        <c:crossBetween val="midCat"/>
      </c:valAx>
      <c:valAx>
        <c:axId val="1027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7165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574786051858475"/>
                  <c:y val="0.0672920065252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Лист1!$A$4:$A$11</c:f>
              <c:numCache>
                <c:formatCode>General</c:formatCode>
                <c:ptCount val="8"/>
                <c:pt idx="0">
                  <c:v>1.6</c:v>
                </c:pt>
                <c:pt idx="1">
                  <c:v>2.3</c:v>
                </c:pt>
                <c:pt idx="2">
                  <c:v>3.7</c:v>
                </c:pt>
                <c:pt idx="3">
                  <c:v>4.4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xVal>
          <c:yVal>
            <c:numRef>
              <c:f>Лист1!$B$4:$B$11</c:f>
              <c:numCache>
                <c:formatCode>General</c:formatCode>
                <c:ptCount val="8"/>
                <c:pt idx="0">
                  <c:v>600</c:v>
                </c:pt>
                <c:pt idx="1">
                  <c:v>520</c:v>
                </c:pt>
                <c:pt idx="2">
                  <c:v>440</c:v>
                </c:pt>
                <c:pt idx="3">
                  <c:v>380</c:v>
                </c:pt>
                <c:pt idx="4">
                  <c:v>330</c:v>
                </c:pt>
                <c:pt idx="5">
                  <c:v>290</c:v>
                </c:pt>
                <c:pt idx="6">
                  <c:v>220</c:v>
                </c:pt>
                <c:pt idx="7">
                  <c:v>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900498147911611"/>
                  <c:y val="-0.009420939305701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Лист1!$A$4:$A$11</c:f>
              <c:numCache>
                <c:formatCode>General</c:formatCode>
                <c:ptCount val="8"/>
                <c:pt idx="0">
                  <c:v>1.6</c:v>
                </c:pt>
                <c:pt idx="1">
                  <c:v>2.3</c:v>
                </c:pt>
                <c:pt idx="2">
                  <c:v>3.7</c:v>
                </c:pt>
                <c:pt idx="3">
                  <c:v>4.4</c:v>
                </c:pt>
                <c:pt idx="4">
                  <c:v>5.8</c:v>
                </c:pt>
                <c:pt idx="5">
                  <c:v>6.3</c:v>
                </c:pt>
                <c:pt idx="6">
                  <c:v>7.1</c:v>
                </c:pt>
                <c:pt idx="7">
                  <c:v>8</c:v>
                </c:pt>
              </c:numCache>
            </c:numRef>
          </c:xVal>
          <c:yVal>
            <c:numRef>
              <c:f>Лист1!$C$4:$C$11</c:f>
              <c:numCache>
                <c:formatCode>General</c:formatCode>
                <c:ptCount val="8"/>
                <c:pt idx="0">
                  <c:v>240</c:v>
                </c:pt>
                <c:pt idx="1">
                  <c:v>300</c:v>
                </c:pt>
                <c:pt idx="2">
                  <c:v>365</c:v>
                </c:pt>
                <c:pt idx="3">
                  <c:v>402</c:v>
                </c:pt>
                <c:pt idx="4">
                  <c:v>520</c:v>
                </c:pt>
                <c:pt idx="5">
                  <c:v>580</c:v>
                </c:pt>
                <c:pt idx="6">
                  <c:v>620</c:v>
                </c:pt>
                <c:pt idx="7">
                  <c:v>660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29841"/>
        <c:axId val="778954382"/>
      </c:scatterChart>
      <c:valAx>
        <c:axId val="9609298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954382"/>
        <c:crosses val="autoZero"/>
        <c:crossBetween val="midCat"/>
      </c:valAx>
      <c:valAx>
        <c:axId val="778954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9298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123825</xdr:colOff>
      <xdr:row>16</xdr:row>
      <xdr:rowOff>189865</xdr:rowOff>
    </xdr:from>
    <xdr:to>
      <xdr:col>14</xdr:col>
      <xdr:colOff>495300</xdr:colOff>
      <xdr:row>33</xdr:row>
      <xdr:rowOff>8890</xdr:rowOff>
    </xdr:to>
    <xdr:graphicFrame>
      <xdr:nvGraphicFramePr>
        <xdr:cNvPr id="3" name="Диаграмма 2"/>
        <xdr:cNvGraphicFramePr/>
      </xdr:nvGraphicFramePr>
      <xdr:xfrm>
        <a:off x="6124575" y="5514340"/>
        <a:ext cx="649605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12</xdr:row>
      <xdr:rowOff>254000</xdr:rowOff>
    </xdr:from>
    <xdr:to>
      <xdr:col>5</xdr:col>
      <xdr:colOff>653415</xdr:colOff>
      <xdr:row>28</xdr:row>
      <xdr:rowOff>91440</xdr:rowOff>
    </xdr:to>
    <xdr:graphicFrame>
      <xdr:nvGraphicFramePr>
        <xdr:cNvPr id="4" name="Диаграмма 3"/>
        <xdr:cNvGraphicFramePr/>
      </xdr:nvGraphicFramePr>
      <xdr:xfrm>
        <a:off x="206375" y="4587875"/>
        <a:ext cx="497141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est%20PC\Downloads\demand_suppl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одаток"/>
      <sheetName val="суб_вир"/>
      <sheetName val="суб_спож"/>
      <sheetName val="квота"/>
    </sheetNames>
    <sheetDataSet>
      <sheetData sheetId="0"/>
      <sheetData sheetId="1"/>
      <sheetData sheetId="2"/>
      <sheetData sheetId="3">
        <row r="3">
          <cell r="B3" t="str">
            <v>Demand</v>
          </cell>
          <cell r="C3" t="str">
            <v>Supply</v>
          </cell>
        </row>
        <row r="4">
          <cell r="A4">
            <v>1.23</v>
          </cell>
          <cell r="B4">
            <v>100</v>
          </cell>
          <cell r="C4">
            <v>10</v>
          </cell>
        </row>
        <row r="5">
          <cell r="A5">
            <v>2.05</v>
          </cell>
          <cell r="B5">
            <v>70</v>
          </cell>
          <cell r="C5">
            <v>26</v>
          </cell>
        </row>
        <row r="6">
          <cell r="A6">
            <v>2.78</v>
          </cell>
          <cell r="B6">
            <v>65</v>
          </cell>
          <cell r="C6">
            <v>33</v>
          </cell>
        </row>
        <row r="7">
          <cell r="A7">
            <v>3.45</v>
          </cell>
          <cell r="B7">
            <v>40</v>
          </cell>
          <cell r="C7">
            <v>50</v>
          </cell>
        </row>
        <row r="8">
          <cell r="A8">
            <v>4.99</v>
          </cell>
          <cell r="B8">
            <v>35</v>
          </cell>
          <cell r="C8">
            <v>62</v>
          </cell>
        </row>
        <row r="9">
          <cell r="A9">
            <v>5.26</v>
          </cell>
          <cell r="B9">
            <v>24</v>
          </cell>
          <cell r="C9">
            <v>88</v>
          </cell>
        </row>
        <row r="10">
          <cell r="A10">
            <v>6.13</v>
          </cell>
          <cell r="B10">
            <v>18</v>
          </cell>
          <cell r="C10">
            <v>94</v>
          </cell>
        </row>
        <row r="11">
          <cell r="A11">
            <v>7.5</v>
          </cell>
          <cell r="B11">
            <v>17</v>
          </cell>
          <cell r="C11">
            <v>101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abSelected="1" workbookViewId="0">
      <selection activeCell="C6" sqref="C6"/>
    </sheetView>
  </sheetViews>
  <sheetFormatPr defaultColWidth="9" defaultRowHeight="15"/>
  <cols>
    <col min="1" max="1" width="9" style="1"/>
    <col min="2" max="2" width="11.5714285714286" style="1" customWidth="1"/>
    <col min="3" max="3" width="9.57142857142857" style="1" customWidth="1"/>
    <col min="4" max="5" width="18.8571428571429" style="1" customWidth="1"/>
    <col min="6" max="6" width="13.1428571428571" style="1" customWidth="1"/>
    <col min="7" max="7" width="9" style="1"/>
    <col min="8" max="8" width="11" style="1" customWidth="1"/>
    <col min="9" max="9" width="15.8571428571429" style="1" customWidth="1"/>
    <col min="10" max="10" width="18.8571428571429" style="1" customWidth="1"/>
    <col min="11" max="11" width="9" style="1"/>
    <col min="12" max="12" width="13.4285714285714" style="1" customWidth="1"/>
    <col min="13" max="13" width="10.8571428571429" style="1" customWidth="1"/>
    <col min="14" max="14" width="12.8571428571429" style="1" customWidth="1"/>
    <col min="15" max="15" width="9" style="1"/>
    <col min="16" max="16" width="22" style="1"/>
    <col min="17" max="20" width="9" style="1"/>
    <col min="21" max="21" width="14.5714285714286" style="1" customWidth="1"/>
    <col min="22" max="16384" width="9" style="1"/>
  </cols>
  <sheetData>
    <row r="1" s="1" customFormat="1" ht="108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22" t="s">
        <v>1</v>
      </c>
      <c r="O1" s="23" t="s">
        <v>2</v>
      </c>
      <c r="P1" s="3"/>
      <c r="Q1" s="3"/>
      <c r="R1" s="3"/>
      <c r="S1" s="3" t="s">
        <v>3</v>
      </c>
      <c r="T1" s="3"/>
      <c r="U1" s="22" t="s">
        <v>4</v>
      </c>
    </row>
    <row r="2" s="1" customFormat="1" ht="21.75" spans="1:21">
      <c r="A2" s="3"/>
      <c r="B2" s="3"/>
      <c r="C2" s="3"/>
      <c r="D2" s="3"/>
      <c r="E2" s="3"/>
      <c r="F2" s="3"/>
      <c r="G2" s="3"/>
      <c r="H2" s="3"/>
      <c r="I2" s="24" t="s">
        <v>5</v>
      </c>
      <c r="J2" s="24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="1" customFormat="1" ht="21.75" spans="1:21">
      <c r="A3" s="4" t="s">
        <v>6</v>
      </c>
      <c r="B3" s="5" t="s">
        <v>7</v>
      </c>
      <c r="C3" s="6" t="s">
        <v>8</v>
      </c>
      <c r="D3" s="7" t="s">
        <v>9</v>
      </c>
      <c r="E3" s="7" t="s">
        <v>10</v>
      </c>
      <c r="F3" s="8" t="s">
        <v>11</v>
      </c>
      <c r="G3" s="9"/>
      <c r="H3" s="9" t="s">
        <v>12</v>
      </c>
      <c r="I3" s="9" t="s">
        <v>13</v>
      </c>
      <c r="J3" s="13">
        <f>-250.6*LN(J5)+737.41</f>
        <v>401.891659527639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="1" customFormat="1" ht="21" spans="1:21">
      <c r="A4" s="10">
        <v>1.6</v>
      </c>
      <c r="B4" s="11">
        <v>600</v>
      </c>
      <c r="C4" s="12">
        <v>240</v>
      </c>
      <c r="D4" s="13">
        <f>-250.6*LN(A4)+737.41</f>
        <v>619.627090511019</v>
      </c>
      <c r="E4" s="13">
        <f>171.01*A4^(0.6382)</f>
        <v>230.829270960071</v>
      </c>
      <c r="F4" s="13">
        <f t="shared" ref="F4:F11" si="0">$J$9</f>
        <v>300</v>
      </c>
      <c r="G4" s="9"/>
      <c r="H4" s="9"/>
      <c r="I4" s="9" t="s">
        <v>14</v>
      </c>
      <c r="J4" s="13">
        <f>171.01*J5^(0.6382)</f>
        <v>401.891659533521</v>
      </c>
      <c r="K4" s="3"/>
      <c r="L4" s="3"/>
      <c r="M4" s="3"/>
      <c r="N4" s="3"/>
      <c r="O4" s="3" t="s">
        <v>15</v>
      </c>
      <c r="P4" s="3">
        <f>(-250.6/J5)*(J5/J3)</f>
        <v>-0.623551133891511</v>
      </c>
      <c r="Q4" s="3"/>
      <c r="R4" s="3"/>
      <c r="S4" s="3"/>
      <c r="T4" s="3"/>
      <c r="U4" s="3"/>
    </row>
    <row r="5" s="1" customFormat="1" ht="21" spans="1:21">
      <c r="A5" s="14">
        <v>2.3</v>
      </c>
      <c r="B5" s="13">
        <v>520</v>
      </c>
      <c r="C5" s="15">
        <v>300</v>
      </c>
      <c r="D5" s="13">
        <f t="shared" ref="D5:D11" si="1">-250.6*LN(A5)+737.41</f>
        <v>528.682973792463</v>
      </c>
      <c r="E5" s="13">
        <f t="shared" ref="E5:E11" si="2">171.01*A5^(0.6382)</f>
        <v>290.98875871563</v>
      </c>
      <c r="F5" s="13">
        <f t="shared" si="0"/>
        <v>300</v>
      </c>
      <c r="G5" s="9"/>
      <c r="H5" s="9"/>
      <c r="I5" s="9" t="s">
        <v>16</v>
      </c>
      <c r="J5" s="13">
        <v>3.81469264896601</v>
      </c>
      <c r="K5" s="3"/>
      <c r="L5" s="3"/>
      <c r="M5" s="3"/>
      <c r="N5" s="3"/>
      <c r="O5" s="3" t="s">
        <v>17</v>
      </c>
      <c r="P5" s="3">
        <f>(171.01*0.6382/J5^(0.3618)*(J5/J4))</f>
        <v>0.6382</v>
      </c>
      <c r="Q5" s="3"/>
      <c r="R5" s="3"/>
      <c r="S5" s="3"/>
      <c r="T5" s="3"/>
      <c r="U5" s="3"/>
    </row>
    <row r="6" s="1" customFormat="1" ht="21" spans="1:21">
      <c r="A6" s="14">
        <v>3.7</v>
      </c>
      <c r="B6" s="13">
        <v>440</v>
      </c>
      <c r="C6" s="15">
        <v>365</v>
      </c>
      <c r="D6" s="13">
        <f t="shared" si="1"/>
        <v>409.541795395665</v>
      </c>
      <c r="E6" s="13">
        <f t="shared" si="2"/>
        <v>394.137581443486</v>
      </c>
      <c r="F6" s="13">
        <f t="shared" si="0"/>
        <v>300</v>
      </c>
      <c r="G6" s="9"/>
      <c r="H6" s="9"/>
      <c r="I6" s="9" t="s">
        <v>18</v>
      </c>
      <c r="J6" s="25">
        <f>J3-J4</f>
        <v>-5.88278226132388e-9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="1" customFormat="1" ht="21" spans="1:21">
      <c r="A7" s="14">
        <v>4.4</v>
      </c>
      <c r="B7" s="13">
        <v>380</v>
      </c>
      <c r="C7" s="15">
        <v>402</v>
      </c>
      <c r="D7" s="13">
        <f t="shared" si="1"/>
        <v>366.119902044392</v>
      </c>
      <c r="E7" s="13">
        <f t="shared" si="2"/>
        <v>440.223279822393</v>
      </c>
      <c r="F7" s="13">
        <f t="shared" si="0"/>
        <v>300</v>
      </c>
      <c r="G7" s="16"/>
      <c r="H7" s="16"/>
      <c r="I7" s="16" t="s">
        <v>19</v>
      </c>
      <c r="J7" s="3"/>
      <c r="K7" s="3"/>
      <c r="L7" s="3"/>
      <c r="M7" s="3"/>
      <c r="N7" s="3"/>
      <c r="O7" s="3" t="str">
        <f>IF(ABS(P4)&gt;P5,"стабільна динамічна рівновага",IF(ABS(P4)&lt;P5,"нестабільна динамічна рівновага","квазістабільна динамічна рівновага"))</f>
        <v>нестабільна динамічна рівновага</v>
      </c>
      <c r="P7" s="3"/>
      <c r="Q7" s="3"/>
      <c r="R7" s="3"/>
      <c r="S7" s="3"/>
      <c r="T7" s="3"/>
      <c r="U7" s="3"/>
    </row>
    <row r="8" s="1" customFormat="1" ht="21" spans="1:21">
      <c r="A8" s="14">
        <v>5.8</v>
      </c>
      <c r="B8" s="13">
        <v>330</v>
      </c>
      <c r="C8" s="15">
        <v>520</v>
      </c>
      <c r="D8" s="13">
        <f t="shared" si="1"/>
        <v>296.890805861375</v>
      </c>
      <c r="E8" s="13">
        <f t="shared" si="2"/>
        <v>525.099074072596</v>
      </c>
      <c r="F8" s="13">
        <f t="shared" si="0"/>
        <v>300</v>
      </c>
      <c r="G8" s="17"/>
      <c r="H8" s="17"/>
      <c r="I8" s="26"/>
      <c r="J8" s="26"/>
      <c r="K8" s="26"/>
      <c r="L8" s="3"/>
      <c r="M8" s="3"/>
      <c r="N8" s="3"/>
      <c r="O8" s="3"/>
      <c r="P8" s="3"/>
      <c r="Q8" s="3"/>
      <c r="R8" s="3"/>
      <c r="S8" s="3"/>
      <c r="T8" s="3"/>
      <c r="U8" s="3"/>
    </row>
    <row r="9" s="1" customFormat="1" ht="21" spans="1:21">
      <c r="A9" s="14">
        <v>6.3</v>
      </c>
      <c r="B9" s="13">
        <v>290</v>
      </c>
      <c r="C9" s="15">
        <v>580</v>
      </c>
      <c r="D9" s="13">
        <f t="shared" si="1"/>
        <v>276.16826187059</v>
      </c>
      <c r="E9" s="13">
        <f t="shared" si="2"/>
        <v>553.554831435245</v>
      </c>
      <c r="F9" s="13">
        <f t="shared" si="0"/>
        <v>300</v>
      </c>
      <c r="G9" s="17"/>
      <c r="H9" s="17"/>
      <c r="I9" s="27" t="s">
        <v>20</v>
      </c>
      <c r="J9" s="3">
        <v>300</v>
      </c>
      <c r="K9" s="26"/>
      <c r="L9" s="26"/>
      <c r="M9" s="26"/>
      <c r="N9" s="3"/>
      <c r="O9" s="3"/>
      <c r="P9" s="3"/>
      <c r="Q9" s="3"/>
      <c r="R9" s="3"/>
      <c r="S9" s="3"/>
      <c r="T9" s="3"/>
      <c r="U9" s="3"/>
    </row>
    <row r="10" s="1" customFormat="1" ht="21" spans="1:21">
      <c r="A10" s="14">
        <v>7.1</v>
      </c>
      <c r="B10" s="13">
        <v>220</v>
      </c>
      <c r="C10" s="15">
        <v>620</v>
      </c>
      <c r="D10" s="13">
        <f t="shared" si="1"/>
        <v>246.210247117754</v>
      </c>
      <c r="E10" s="13">
        <f t="shared" si="2"/>
        <v>597.44039738769</v>
      </c>
      <c r="F10" s="13">
        <f t="shared" si="0"/>
        <v>300</v>
      </c>
      <c r="G10" s="17"/>
      <c r="H10" s="17"/>
      <c r="I10" s="3"/>
      <c r="J10" s="3"/>
      <c r="K10" s="3"/>
      <c r="L10" s="3"/>
      <c r="M10" s="28" t="s">
        <v>21</v>
      </c>
      <c r="N10" s="28"/>
      <c r="O10" s="3"/>
      <c r="P10" s="3"/>
      <c r="Q10" s="3"/>
      <c r="R10" s="3"/>
      <c r="S10" s="3"/>
      <c r="T10" s="3"/>
      <c r="U10" s="3"/>
    </row>
    <row r="11" s="1" customFormat="1" ht="21.75" spans="1:21">
      <c r="A11" s="18">
        <v>8</v>
      </c>
      <c r="B11" s="19">
        <v>180</v>
      </c>
      <c r="C11" s="20">
        <v>660</v>
      </c>
      <c r="D11" s="13">
        <f t="shared" si="1"/>
        <v>216.301949655033</v>
      </c>
      <c r="E11" s="13">
        <f t="shared" si="2"/>
        <v>644.723553841038</v>
      </c>
      <c r="F11" s="13">
        <f t="shared" si="0"/>
        <v>300</v>
      </c>
      <c r="G11" s="17"/>
      <c r="H11" s="17" t="s">
        <v>22</v>
      </c>
      <c r="I11" s="9" t="s">
        <v>23</v>
      </c>
      <c r="J11" s="13">
        <f>-250.6*LN(J13)+737.41</f>
        <v>299.999999997502</v>
      </c>
      <c r="K11" s="3"/>
      <c r="L11" s="3"/>
      <c r="M11" s="3">
        <f>J12-J4</f>
        <v>-101.891659533521</v>
      </c>
      <c r="N11" s="3" t="str">
        <f>IF(M11&lt;0,"дифіцит","надлишок")</f>
        <v>дифіцит</v>
      </c>
      <c r="O11" s="3"/>
      <c r="P11" s="3"/>
      <c r="Q11" s="3"/>
      <c r="R11" s="3"/>
      <c r="S11" s="3"/>
      <c r="T11" s="3"/>
      <c r="U11" s="3"/>
    </row>
    <row r="12" s="1" customFormat="1" ht="21" spans="1:21">
      <c r="A12" s="3"/>
      <c r="B12" s="3"/>
      <c r="C12" s="3"/>
      <c r="D12" s="3"/>
      <c r="E12" s="3"/>
      <c r="F12" s="3"/>
      <c r="G12" s="3"/>
      <c r="H12" s="3"/>
      <c r="I12" s="9" t="s">
        <v>24</v>
      </c>
      <c r="J12" s="13">
        <f>J9</f>
        <v>300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="1" customFormat="1" ht="21" spans="1:21">
      <c r="A13" s="3"/>
      <c r="B13" s="3"/>
      <c r="C13" s="3"/>
      <c r="D13" s="3"/>
      <c r="E13" s="3"/>
      <c r="F13" s="3"/>
      <c r="G13" s="3"/>
      <c r="H13" s="3"/>
      <c r="I13" s="9" t="s">
        <v>25</v>
      </c>
      <c r="J13" s="13">
        <v>5.72848396856146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="1" customFormat="1" ht="21" spans="1:21">
      <c r="A14" s="3"/>
      <c r="B14" s="3"/>
      <c r="C14" s="3"/>
      <c r="D14" s="21"/>
      <c r="E14" s="3"/>
      <c r="F14" s="3"/>
      <c r="G14" s="3"/>
      <c r="H14" s="3"/>
      <c r="I14" s="9" t="s">
        <v>26</v>
      </c>
      <c r="J14" s="25">
        <f>J11-J12</f>
        <v>-2.49758613790618e-9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="1" customFormat="1" ht="21" spans="1:21">
      <c r="A15" s="3"/>
      <c r="B15" s="3"/>
      <c r="C15" s="3"/>
      <c r="D15" s="3"/>
      <c r="E15" s="3"/>
      <c r="F15" s="3"/>
      <c r="G15" s="3"/>
      <c r="H15" s="3"/>
      <c r="I15" s="16" t="s">
        <v>27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</sheetData>
  <mergeCells count="4">
    <mergeCell ref="A1:L1"/>
    <mergeCell ref="I2:J2"/>
    <mergeCell ref="I8:K8"/>
    <mergeCell ref="K9:M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PC</dc:creator>
  <cp:lastModifiedBy>Best PC</cp:lastModifiedBy>
  <dcterms:created xsi:type="dcterms:W3CDTF">2022-05-25T17:25:29Z</dcterms:created>
  <dcterms:modified xsi:type="dcterms:W3CDTF">2022-05-25T18:53:20Z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1049-11.2.0.9445</vt:lpwstr>
  </property>
</Properties>
</file>