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3"/>
  </bookViews>
  <sheets>
    <sheet name="МНК" sheetId="1" r:id="rId1"/>
    <sheet name="Максимізація прибутку_короткост" sheetId="7" r:id="rId2"/>
    <sheet name="Максимізація випуску" sheetId="5" r:id="rId3"/>
    <sheet name="Мінімізація витрат" sheetId="6" r:id="rId4"/>
  </sheets>
  <definedNames>
    <definedName name="solver_adj" localSheetId="2" hidden="1">'Максимізація випуску'!$I$11:$J$11</definedName>
    <definedName name="solver_adj" localSheetId="1" hidden="1">'Максимізація прибутку_короткост'!$I$11:$J$11</definedName>
    <definedName name="solver_adj" localSheetId="3" hidden="1">'Мінімізація витрат'!$I$11:$J$11</definedName>
    <definedName name="solver_adj" localSheetId="0" hidden="1">МНК!$I$7:$K$7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itr" localSheetId="2" hidden="1">100</definedName>
    <definedName name="solver_itr" localSheetId="1" hidden="1">100</definedName>
    <definedName name="solver_itr" localSheetId="3" hidden="1">100</definedName>
    <definedName name="solver_itr" localSheetId="0" hidden="1">100</definedName>
    <definedName name="solver_lhs1" localSheetId="2" hidden="1">'Максимізація випуску'!$G$11</definedName>
    <definedName name="solver_lhs1" localSheetId="1" hidden="1">'Максимізація прибутку_короткост'!$I$11:$J$11</definedName>
    <definedName name="solver_lhs1" localSheetId="3" hidden="1">'Мінімізація витрат'!$K$11</definedName>
    <definedName name="solver_lhs2" localSheetId="1" hidden="1">'Максимізація прибутку_короткост'!$I$11:$J$11</definedName>
    <definedName name="solver_lin" localSheetId="2" hidden="1">0</definedName>
    <definedName name="solver_lin" localSheetId="1" hidden="1">0</definedName>
    <definedName name="solver_lin" localSheetId="3" hidden="1">0</definedName>
    <definedName name="solver_lin" localSheetId="0" hidden="1">0</definedName>
    <definedName name="solver_mip" localSheetId="2" hidden="1">0</definedName>
    <definedName name="solver_mip" localSheetId="1" hidden="1">0</definedName>
    <definedName name="solver_mip" localSheetId="3" hidden="1">0</definedName>
    <definedName name="solver_mip" localSheetId="0" hidden="1">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sl" localSheetId="2" hidden="1">0</definedName>
    <definedName name="solver_msl" localSheetId="1" hidden="1">0</definedName>
    <definedName name="solver_msl" localSheetId="3" hidden="1">0</definedName>
    <definedName name="solver_msl" localSheetId="0" hidden="1">0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2" hidden="1">0</definedName>
    <definedName name="solver_nod" localSheetId="1" hidden="1">0</definedName>
    <definedName name="solver_nod" localSheetId="3" hidden="1">0</definedName>
    <definedName name="solver_nod" localSheetId="0" hidden="1">0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opt" localSheetId="2" hidden="1">'Максимізація випуску'!$K$11</definedName>
    <definedName name="solver_opt" localSheetId="1" hidden="1">'Максимізація прибутку_короткост'!$H$11</definedName>
    <definedName name="solver_opt" localSheetId="3" hidden="1">'Мінімізація витрат'!$G$11</definedName>
    <definedName name="solver_opt" localSheetId="0" hidden="1">МНК!$G$21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el1" localSheetId="2" hidden="1">2</definedName>
    <definedName name="solver_rel1" localSheetId="1" hidden="1">1</definedName>
    <definedName name="solver_rel1" localSheetId="3" hidden="1">3</definedName>
    <definedName name="solver_rel2" localSheetId="1" hidden="1">1</definedName>
    <definedName name="solver_rhs1" localSheetId="2" hidden="1">'Максимізація випуску'!$H$11</definedName>
    <definedName name="solver_rhs1" localSheetId="1" hidden="1">'Максимізація прибутку_короткост'!$I$13:$J$13</definedName>
    <definedName name="solver_rhs1" localSheetId="3" hidden="1">'Мінімізація витрат'!$K$12</definedName>
    <definedName name="solver_rhs2" localSheetId="1" hidden="1">'Максимізація прибутку_короткост'!$I$13:$J$13</definedName>
    <definedName name="solver_rlx" localSheetId="2" hidden="1">1</definedName>
    <definedName name="solver_rlx" localSheetId="1" hidden="1">1</definedName>
    <definedName name="solver_rlx" localSheetId="3" hidden="1">1</definedName>
    <definedName name="solver_rlx" localSheetId="0" hidden="1">1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scl" localSheetId="2" hidden="1">0</definedName>
    <definedName name="solver_scl" localSheetId="1" hidden="1">0</definedName>
    <definedName name="solver_scl" localSheetId="3" hidden="1">0</definedName>
    <definedName name="solver_scl" localSheetId="0" hidden="1">0</definedName>
    <definedName name="solver_sho" localSheetId="2" hidden="1">0</definedName>
    <definedName name="solver_sho" localSheetId="1" hidden="1">0</definedName>
    <definedName name="solver_sho" localSheetId="3" hidden="1">0</definedName>
    <definedName name="solver_sho" localSheetId="0" hidden="1">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0" hidden="1">100</definedName>
    <definedName name="solver_tim" localSheetId="2" hidden="1">100</definedName>
    <definedName name="solver_tim" localSheetId="1" hidden="1">100</definedName>
    <definedName name="solver_tim" localSheetId="3" hidden="1">100</definedName>
    <definedName name="solver_tim" localSheetId="0" hidden="1">100</definedName>
    <definedName name="solver_tol" localSheetId="2" hidden="1">0.05</definedName>
    <definedName name="solver_tol" localSheetId="1" hidden="1">0.05</definedName>
    <definedName name="solver_tol" localSheetId="3" hidden="1">0.05</definedName>
    <definedName name="solver_tol" localSheetId="0" hidden="1">0.05</definedName>
    <definedName name="solver_typ" localSheetId="2" hidden="1">1</definedName>
    <definedName name="solver_typ" localSheetId="1" hidden="1">1</definedName>
    <definedName name="solver_typ" localSheetId="3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0" hidden="1">3</definedName>
  </definedNames>
  <calcPr calcId="144525"/>
</workbook>
</file>

<file path=xl/sharedStrings.xml><?xml version="1.0" encoding="utf-8"?>
<sst xmlns="http://schemas.openxmlformats.org/spreadsheetml/2006/main" count="72" uniqueCount="31">
  <si>
    <t>a</t>
  </si>
  <si>
    <t>b</t>
  </si>
  <si>
    <t>c</t>
  </si>
  <si>
    <t>Виробництво</t>
  </si>
  <si>
    <t>K, Обсяг витрат капіталу</t>
  </si>
  <si>
    <t>L, Обсяг витрат трудових ресурсів</t>
  </si>
  <si>
    <t>q=F(K,L), Обсяг випуску продукції</t>
  </si>
  <si>
    <t>q -</t>
  </si>
  <si>
    <t>(q -              )^2</t>
  </si>
  <si>
    <t>сума min</t>
  </si>
  <si>
    <t>p=</t>
  </si>
  <si>
    <t>wK=</t>
  </si>
  <si>
    <t>F(K,L)=</t>
  </si>
  <si>
    <t>0,00813*K*L-0,002*K*K-0,003*L*L</t>
  </si>
  <si>
    <t>wL=</t>
  </si>
  <si>
    <t>TC0=</t>
  </si>
  <si>
    <t>q0=</t>
  </si>
  <si>
    <t>Дохід</t>
  </si>
  <si>
    <t>Витрати</t>
  </si>
  <si>
    <t>Прибуток</t>
  </si>
  <si>
    <t>K*</t>
  </si>
  <si>
    <t>L*</t>
  </si>
  <si>
    <t>q*=F*</t>
  </si>
  <si>
    <t>Короткостроковий період</t>
  </si>
  <si>
    <t>max K, L</t>
  </si>
  <si>
    <t>max</t>
  </si>
  <si>
    <t>середне</t>
  </si>
  <si>
    <t>TC0</t>
  </si>
  <si>
    <t>max F*</t>
  </si>
  <si>
    <t>min Витрати</t>
  </si>
  <si>
    <t>F*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</si>
</sst>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* #,##0.00\ &quot;₽&quot;_-;\-* #,##0.00\ &quot;₽&quot;_-;_-* \-??\ &quot;₽&quot;_-;_-@_-"/>
    <numFmt numFmtId="177" formatCode="_-* #,##0\ &quot;₽&quot;_-;\-* #,##0\ &quot;₽&quot;_-;_-* \-\ &quot;₽&quot;_-;_-@_-"/>
  </numFmts>
  <fonts count="24">
    <font>
      <sz val="11"/>
      <color theme="1"/>
      <name val="Calibri"/>
      <charset val="204"/>
      <scheme val="minor"/>
    </font>
    <font>
      <sz val="14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  <font>
      <sz val="16"/>
      <color theme="1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24" borderId="1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7" borderId="18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4" borderId="11" applyNumberFormat="0" applyAlignment="0" applyProtection="0">
      <alignment vertical="center"/>
    </xf>
    <xf numFmtId="0" fontId="10" fillId="25" borderId="12" applyNumberFormat="0" applyAlignment="0" applyProtection="0">
      <alignment vertical="center"/>
    </xf>
    <xf numFmtId="0" fontId="9" fillId="24" borderId="11" applyNumberFormat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0" borderId="1" xfId="0" applyFont="1" applyBorder="1"/>
    <xf numFmtId="0" fontId="1" fillId="3" borderId="1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 wrapText="1"/>
    </xf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0" borderId="9" xfId="0" applyFont="1" applyBorder="1"/>
    <xf numFmtId="0" fontId="1" fillId="2" borderId="10" xfId="0" applyFont="1" applyFill="1" applyBorder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0" fillId="0" borderId="0" xfId="0" applyAlignment="1">
      <alignment wrapText="1"/>
    </xf>
    <xf numFmtId="0" fontId="0" fillId="2" borderId="0" xfId="0" applyFill="1"/>
    <xf numFmtId="0" fontId="3" fillId="0" borderId="0" xfId="0" applyFont="1"/>
    <xf numFmtId="0" fontId="1" fillId="6" borderId="0" xfId="0" applyFont="1" applyFill="1"/>
    <xf numFmtId="0" fontId="3" fillId="5" borderId="0" xfId="0" applyFont="1" applyFill="1"/>
    <xf numFmtId="0" fontId="1" fillId="3" borderId="0" xfId="0" applyFont="1" applyFill="1" applyBorder="1" applyAlignment="1">
      <alignment horizontal="left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561975</xdr:colOff>
      <xdr:row>1</xdr:row>
      <xdr:rowOff>152400</xdr:rowOff>
    </xdr:from>
    <xdr:to>
      <xdr:col>4</xdr:col>
      <xdr:colOff>0</xdr:colOff>
      <xdr:row>2</xdr:row>
      <xdr:rowOff>161925</xdr:rowOff>
    </xdr:to>
    <xdr:pic>
      <xdr:nvPicPr>
        <xdr:cNvPr id="1037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1162050" y="390525"/>
          <a:ext cx="195262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66675</xdr:colOff>
      <xdr:row>9</xdr:row>
      <xdr:rowOff>361950</xdr:rowOff>
    </xdr:from>
    <xdr:to>
      <xdr:col>4</xdr:col>
      <xdr:colOff>504825</xdr:colOff>
      <xdr:row>9</xdr:row>
      <xdr:rowOff>590550</xdr:rowOff>
    </xdr:to>
    <xdr:pic>
      <xdr:nvPicPr>
        <xdr:cNvPr id="1038" name="Picture 1"/>
        <xdr:cNvPicPr>
          <a:picLocks noChangeAspect="1" noChangeArrowheads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3181350" y="2524125"/>
          <a:ext cx="438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266700</xdr:colOff>
      <xdr:row>9</xdr:row>
      <xdr:rowOff>390526</xdr:rowOff>
    </xdr:from>
    <xdr:to>
      <xdr:col>5</xdr:col>
      <xdr:colOff>792163</xdr:colOff>
      <xdr:row>9</xdr:row>
      <xdr:rowOff>609600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4705350" y="2552700"/>
          <a:ext cx="52514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266700</xdr:colOff>
      <xdr:row>9</xdr:row>
      <xdr:rowOff>390526</xdr:rowOff>
    </xdr:from>
    <xdr:to>
      <xdr:col>6</xdr:col>
      <xdr:colOff>792163</xdr:colOff>
      <xdr:row>9</xdr:row>
      <xdr:rowOff>609600</xdr:rowOff>
    </xdr:to>
    <xdr:pic>
      <xdr:nvPicPr>
        <xdr:cNvPr id="6" name="Picture 1"/>
        <xdr:cNvPicPr>
          <a:picLocks noChangeAspect="1" noChangeArrowheads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5524500" y="2552700"/>
          <a:ext cx="52514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210185</xdr:colOff>
      <xdr:row>0</xdr:row>
      <xdr:rowOff>39370</xdr:rowOff>
    </xdr:from>
    <xdr:to>
      <xdr:col>4</xdr:col>
      <xdr:colOff>1143635</xdr:colOff>
      <xdr:row>6</xdr:row>
      <xdr:rowOff>172085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260" y="39370"/>
          <a:ext cx="3448050" cy="1570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1048385</xdr:colOff>
      <xdr:row>0</xdr:row>
      <xdr:rowOff>635</xdr:rowOff>
    </xdr:from>
    <xdr:to>
      <xdr:col>5</xdr:col>
      <xdr:colOff>229235</xdr:colOff>
      <xdr:row>6</xdr:row>
      <xdr:rowOff>114300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8385" y="635"/>
          <a:ext cx="3448050" cy="1570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581660</xdr:colOff>
      <xdr:row>0</xdr:row>
      <xdr:rowOff>19685</xdr:rowOff>
    </xdr:from>
    <xdr:to>
      <xdr:col>5</xdr:col>
      <xdr:colOff>314960</xdr:colOff>
      <xdr:row>6</xdr:row>
      <xdr:rowOff>152400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1660" y="19685"/>
          <a:ext cx="3448050" cy="1570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553085</xdr:colOff>
      <xdr:row>0</xdr:row>
      <xdr:rowOff>635</xdr:rowOff>
    </xdr:from>
    <xdr:to>
      <xdr:col>5</xdr:col>
      <xdr:colOff>286385</xdr:colOff>
      <xdr:row>6</xdr:row>
      <xdr:rowOff>133350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3085" y="635"/>
          <a:ext cx="3448050" cy="1570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B11" sqref="B11:D20"/>
    </sheetView>
  </sheetViews>
  <sheetFormatPr defaultColWidth="9" defaultRowHeight="15"/>
  <cols>
    <col min="2" max="2" width="12.5714285714286" customWidth="1"/>
    <col min="3" max="3" width="12.7142857142857" customWidth="1"/>
    <col min="4" max="4" width="12.4285714285714" customWidth="1"/>
    <col min="5" max="5" width="19.8571428571429" customWidth="1"/>
    <col min="6" max="6" width="12.2857142857143" customWidth="1"/>
    <col min="7" max="7" width="17.8571428571429" customWidth="1"/>
    <col min="8" max="8" width="10.1428571428571" customWidth="1"/>
    <col min="9" max="11" width="20"/>
  </cols>
  <sheetData>
    <row r="1" ht="18.75" spans="1:11">
      <c r="A1" s="1"/>
      <c r="B1" s="1"/>
      <c r="C1" s="1"/>
      <c r="D1" s="1"/>
      <c r="E1" s="1"/>
      <c r="F1" s="1"/>
      <c r="G1" s="3"/>
      <c r="H1" s="3"/>
      <c r="I1" s="3"/>
      <c r="J1" s="3"/>
      <c r="K1" s="3"/>
    </row>
    <row r="2" ht="18.75" spans="1:11">
      <c r="A2" s="1"/>
      <c r="B2" s="1"/>
      <c r="C2" s="1"/>
      <c r="D2" s="1"/>
      <c r="E2" s="1"/>
      <c r="F2" s="1"/>
      <c r="G2" s="3"/>
      <c r="H2" s="3"/>
      <c r="I2" s="3"/>
      <c r="J2" s="3"/>
      <c r="K2" s="3"/>
    </row>
    <row r="3" ht="18.75" spans="1:11">
      <c r="A3" s="1"/>
      <c r="B3" s="1"/>
      <c r="C3" s="1"/>
      <c r="D3" s="1"/>
      <c r="E3" s="1"/>
      <c r="F3" s="1"/>
      <c r="G3" s="3"/>
      <c r="H3" s="3"/>
      <c r="I3" s="3"/>
      <c r="J3" s="3"/>
      <c r="K3" s="3"/>
    </row>
    <row r="4" ht="18.75" spans="1:11">
      <c r="A4" s="1"/>
      <c r="B4" s="1"/>
      <c r="C4" s="1"/>
      <c r="D4" s="1"/>
      <c r="E4" s="1"/>
      <c r="F4" s="1"/>
      <c r="G4" s="3"/>
      <c r="H4" s="3"/>
      <c r="I4" s="3"/>
      <c r="J4" s="3"/>
      <c r="K4" s="3"/>
    </row>
    <row r="5" ht="19.5" spans="1:11">
      <c r="A5" s="1"/>
      <c r="B5" s="1"/>
      <c r="C5" s="1"/>
      <c r="D5" s="1"/>
      <c r="E5" s="1"/>
      <c r="F5" s="1"/>
      <c r="G5" s="3"/>
      <c r="H5" s="3"/>
      <c r="I5" s="3"/>
      <c r="J5" s="3"/>
      <c r="K5" s="3"/>
    </row>
    <row r="6" ht="18.75" spans="1:11">
      <c r="A6" s="1"/>
      <c r="B6" s="1"/>
      <c r="C6" s="1"/>
      <c r="D6" s="1"/>
      <c r="E6" s="1"/>
      <c r="F6" s="1"/>
      <c r="G6" s="3"/>
      <c r="H6" s="3"/>
      <c r="I6" s="13" t="s">
        <v>0</v>
      </c>
      <c r="J6" s="14" t="s">
        <v>1</v>
      </c>
      <c r="K6" s="15" t="s">
        <v>2</v>
      </c>
    </row>
    <row r="7" ht="19.5" spans="1:11">
      <c r="A7" s="1"/>
      <c r="B7" s="1"/>
      <c r="C7" s="1"/>
      <c r="D7" s="1"/>
      <c r="E7" s="1"/>
      <c r="F7" s="1"/>
      <c r="G7" s="3"/>
      <c r="H7" s="3"/>
      <c r="I7" s="16">
        <f>13/1600</f>
        <v>0.008125</v>
      </c>
      <c r="J7" s="17">
        <f>3/1600</f>
        <v>0.001875</v>
      </c>
      <c r="K7" s="18">
        <f>4/1600</f>
        <v>0.0025</v>
      </c>
    </row>
    <row r="8" ht="18.75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ht="18.75" spans="1:11">
      <c r="A9" s="6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ht="75" spans="1:11">
      <c r="A10" s="3"/>
      <c r="B10" s="7" t="s">
        <v>4</v>
      </c>
      <c r="C10" s="7" t="s">
        <v>5</v>
      </c>
      <c r="D10" s="7" t="s">
        <v>6</v>
      </c>
      <c r="E10" s="3"/>
      <c r="F10" s="30" t="s">
        <v>7</v>
      </c>
      <c r="G10" s="30" t="s">
        <v>8</v>
      </c>
      <c r="H10" s="3"/>
      <c r="I10" s="3"/>
      <c r="J10" s="3"/>
      <c r="K10" s="3"/>
    </row>
    <row r="11" ht="18.75" spans="1:9">
      <c r="A11" s="3"/>
      <c r="B11" s="9">
        <v>3700</v>
      </c>
      <c r="C11" s="9">
        <v>10235</v>
      </c>
      <c r="D11" s="9">
        <v>20236</v>
      </c>
      <c r="E11" s="10">
        <f>$I$7*B11*C11-$J$7*B11*B11-$K$7*C11*C11</f>
        <v>20132.875</v>
      </c>
      <c r="F11" s="11">
        <f>D11-E11</f>
        <v>103.125000000029</v>
      </c>
      <c r="G11" s="11">
        <f>POWER(F11,2)</f>
        <v>10634.765625006</v>
      </c>
      <c r="H11" s="3"/>
      <c r="I11" s="3"/>
    </row>
    <row r="12" ht="18.75" spans="1:9">
      <c r="A12" s="3"/>
      <c r="B12" s="9">
        <v>3620</v>
      </c>
      <c r="C12" s="9">
        <v>10095</v>
      </c>
      <c r="D12" s="9">
        <v>19920</v>
      </c>
      <c r="E12" s="10">
        <f t="shared" ref="E12:E20" si="0">$I$7*B12*C12-$J$7*B12*B12-$K$7*C12*C12</f>
        <v>17575.875</v>
      </c>
      <c r="F12" s="11">
        <f t="shared" ref="F12:F20" si="1">D12-E12</f>
        <v>2344.125</v>
      </c>
      <c r="G12" s="11">
        <f t="shared" ref="G12:G20" si="2">POWER(F12,2)</f>
        <v>5494922.015625</v>
      </c>
      <c r="H12" s="3"/>
      <c r="I12" s="3"/>
    </row>
    <row r="13" ht="18.75" spans="1:9">
      <c r="A13" s="3"/>
      <c r="B13" s="9">
        <v>3695</v>
      </c>
      <c r="C13" s="9">
        <v>10225</v>
      </c>
      <c r="D13" s="9">
        <v>20390</v>
      </c>
      <c r="E13" s="10">
        <f>$I$7*B13*C13-$J$7*B13*B13-$K$7*C13*C13</f>
        <v>19997.6875</v>
      </c>
      <c r="F13" s="11">
        <f t="shared" si="1"/>
        <v>392.3125</v>
      </c>
      <c r="G13" s="11">
        <f t="shared" si="2"/>
        <v>153909.09765625</v>
      </c>
      <c r="H13" s="3"/>
      <c r="I13" s="3"/>
    </row>
    <row r="14" ht="18.75" spans="1:9">
      <c r="A14" s="3"/>
      <c r="B14" s="9">
        <v>3860</v>
      </c>
      <c r="C14" s="9">
        <v>10325</v>
      </c>
      <c r="D14" s="9">
        <v>20620</v>
      </c>
      <c r="E14" s="10">
        <f t="shared" si="0"/>
        <v>29367</v>
      </c>
      <c r="F14" s="11">
        <f t="shared" si="1"/>
        <v>-8747</v>
      </c>
      <c r="G14" s="11">
        <f t="shared" si="2"/>
        <v>76510009</v>
      </c>
      <c r="H14" s="3"/>
      <c r="I14" s="3"/>
    </row>
    <row r="15" ht="18.75" spans="1:9">
      <c r="A15" s="3"/>
      <c r="B15" s="9">
        <v>3930</v>
      </c>
      <c r="C15" s="9">
        <v>10615</v>
      </c>
      <c r="D15" s="9">
        <v>21100</v>
      </c>
      <c r="E15" s="10">
        <f t="shared" si="0"/>
        <v>28295.46875</v>
      </c>
      <c r="F15" s="11">
        <f t="shared" si="1"/>
        <v>-7195.46875</v>
      </c>
      <c r="G15" s="11">
        <f t="shared" si="2"/>
        <v>51774770.5322266</v>
      </c>
      <c r="H15" s="3"/>
      <c r="I15" s="3"/>
    </row>
    <row r="16" ht="18.75" spans="1:9">
      <c r="A16" s="3"/>
      <c r="B16" s="9">
        <v>3650</v>
      </c>
      <c r="C16" s="9">
        <v>10055</v>
      </c>
      <c r="D16" s="9">
        <v>19920</v>
      </c>
      <c r="E16" s="10">
        <f t="shared" si="0"/>
        <v>20456.34375</v>
      </c>
      <c r="F16" s="11">
        <f t="shared" si="1"/>
        <v>-536.34375</v>
      </c>
      <c r="G16" s="11">
        <f t="shared" si="2"/>
        <v>287664.618164062</v>
      </c>
      <c r="H16" s="3"/>
      <c r="I16" s="3"/>
    </row>
    <row r="17" ht="18.75" spans="1:9">
      <c r="A17" s="3"/>
      <c r="B17" s="9">
        <v>3700</v>
      </c>
      <c r="C17" s="9">
        <v>10125</v>
      </c>
      <c r="D17" s="9">
        <v>20080</v>
      </c>
      <c r="E17" s="10">
        <f t="shared" si="0"/>
        <v>22425</v>
      </c>
      <c r="F17" s="11">
        <f t="shared" si="1"/>
        <v>-2345</v>
      </c>
      <c r="G17" s="11">
        <f t="shared" si="2"/>
        <v>5499025</v>
      </c>
      <c r="H17" s="3"/>
      <c r="I17" s="3"/>
    </row>
    <row r="18" ht="18.75" spans="1:9">
      <c r="A18" s="3"/>
      <c r="B18" s="9">
        <v>3750</v>
      </c>
      <c r="C18" s="9">
        <v>1135</v>
      </c>
      <c r="D18" s="9">
        <v>20180</v>
      </c>
      <c r="E18" s="10">
        <f t="shared" si="0"/>
        <v>4994.28125</v>
      </c>
      <c r="F18" s="11">
        <f t="shared" si="1"/>
        <v>15185.71875</v>
      </c>
      <c r="G18" s="11">
        <f t="shared" si="2"/>
        <v>230606053.954102</v>
      </c>
      <c r="H18" s="3"/>
      <c r="I18" s="3"/>
    </row>
    <row r="19" ht="18.75" spans="1:9">
      <c r="A19" s="3"/>
      <c r="B19" s="9">
        <v>3870</v>
      </c>
      <c r="C19" s="9">
        <v>10435</v>
      </c>
      <c r="D19" s="9">
        <v>20790</v>
      </c>
      <c r="E19" s="10">
        <f t="shared" si="0"/>
        <v>27810.78125</v>
      </c>
      <c r="F19" s="11">
        <f t="shared" si="1"/>
        <v>-7020.78125</v>
      </c>
      <c r="G19" s="11">
        <f t="shared" si="2"/>
        <v>49291369.3603516</v>
      </c>
      <c r="H19" s="3"/>
      <c r="I19" s="3"/>
    </row>
    <row r="20" ht="18.75" spans="1:9">
      <c r="A20" s="3"/>
      <c r="B20" s="9">
        <v>3810</v>
      </c>
      <c r="C20" s="9">
        <v>10475</v>
      </c>
      <c r="D20" s="9">
        <v>20745</v>
      </c>
      <c r="E20" s="10">
        <f t="shared" si="0"/>
        <v>22734.96875</v>
      </c>
      <c r="F20" s="11">
        <f t="shared" si="1"/>
        <v>-1989.96875</v>
      </c>
      <c r="G20" s="11">
        <f t="shared" si="2"/>
        <v>3959975.62597656</v>
      </c>
      <c r="H20" s="3"/>
      <c r="I20" s="3"/>
    </row>
    <row r="21" ht="18.75" spans="1:11">
      <c r="A21" s="3"/>
      <c r="B21" s="3"/>
      <c r="C21" s="3"/>
      <c r="D21" s="3"/>
      <c r="E21" s="3"/>
      <c r="F21" s="3"/>
      <c r="G21" s="11">
        <f>SUM(G11:G20)</f>
        <v>423588333.969727</v>
      </c>
      <c r="H21" s="3" t="s">
        <v>9</v>
      </c>
      <c r="I21" s="3"/>
      <c r="J21" s="3"/>
      <c r="K21" s="3"/>
    </row>
  </sheetData>
  <mergeCells count="1">
    <mergeCell ref="A1:F7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K11" sqref="K11"/>
    </sheetView>
  </sheetViews>
  <sheetFormatPr defaultColWidth="9" defaultRowHeight="21"/>
  <cols>
    <col min="1" max="1" width="17.1428571428571" style="27" customWidth="1"/>
    <col min="2" max="2" width="12.5714285714286" style="27" customWidth="1"/>
    <col min="3" max="3" width="12.7142857142857" style="27" customWidth="1"/>
    <col min="4" max="4" width="12.4285714285714" style="27" customWidth="1"/>
    <col min="5" max="5" width="9.14285714285714" style="27"/>
    <col min="6" max="6" width="18" style="27" customWidth="1"/>
    <col min="7" max="7" width="15.8571428571429" style="27" customWidth="1"/>
    <col min="8" max="8" width="15.4285714285714" style="27" customWidth="1"/>
    <col min="9" max="9" width="11.5714285714286" style="27" customWidth="1"/>
    <col min="10" max="11" width="11.7142857142857" style="27" customWidth="1"/>
    <col min="12" max="12" width="9.14285714285714" style="27"/>
  </cols>
  <sheetData>
    <row r="1" ht="18.75" spans="1:12">
      <c r="A1" s="1"/>
      <c r="B1" s="1"/>
      <c r="C1" s="1"/>
      <c r="D1" s="1"/>
      <c r="E1" s="1"/>
      <c r="F1" s="1"/>
      <c r="G1" s="2" t="s">
        <v>10</v>
      </c>
      <c r="H1" s="3">
        <v>9</v>
      </c>
      <c r="I1" s="3"/>
      <c r="J1" s="3"/>
      <c r="K1" s="3"/>
      <c r="L1" s="3"/>
    </row>
    <row r="2" ht="18.75" spans="1:12">
      <c r="A2" s="1"/>
      <c r="B2" s="1"/>
      <c r="C2" s="1"/>
      <c r="D2" s="1"/>
      <c r="E2" s="1"/>
      <c r="F2" s="1"/>
      <c r="G2" s="2" t="s">
        <v>11</v>
      </c>
      <c r="H2" s="3">
        <v>2</v>
      </c>
      <c r="I2" s="3" t="s">
        <v>12</v>
      </c>
      <c r="J2" s="3" t="s">
        <v>13</v>
      </c>
      <c r="K2" s="3"/>
      <c r="L2" s="3"/>
    </row>
    <row r="3" ht="18.75" spans="1:12">
      <c r="A3" s="1"/>
      <c r="B3" s="1"/>
      <c r="C3" s="1"/>
      <c r="D3" s="1"/>
      <c r="E3" s="1"/>
      <c r="F3" s="1"/>
      <c r="G3" s="2" t="s">
        <v>14</v>
      </c>
      <c r="H3" s="3">
        <v>2</v>
      </c>
      <c r="I3" s="3"/>
      <c r="J3" s="3"/>
      <c r="K3" s="3"/>
      <c r="L3" s="3"/>
    </row>
    <row r="4" ht="18.75" spans="1:12">
      <c r="A4" s="1"/>
      <c r="B4" s="1"/>
      <c r="C4" s="1"/>
      <c r="D4" s="1"/>
      <c r="E4" s="1"/>
      <c r="F4" s="1"/>
      <c r="G4" s="2"/>
      <c r="H4" s="3"/>
      <c r="I4" s="3"/>
      <c r="J4" s="3"/>
      <c r="K4" s="3"/>
      <c r="L4" s="3"/>
    </row>
    <row r="5" spans="1:12">
      <c r="A5" s="1"/>
      <c r="B5" s="1"/>
      <c r="C5" s="1"/>
      <c r="D5" s="1"/>
      <c r="E5" s="1"/>
      <c r="F5" s="1"/>
      <c r="G5" s="2" t="s">
        <v>15</v>
      </c>
      <c r="H5" s="3">
        <v>27000</v>
      </c>
      <c r="I5" s="3"/>
      <c r="J5" s="3"/>
      <c r="K5" s="3"/>
      <c r="L5" s="3"/>
    </row>
    <row r="6" ht="18.75" spans="1:12">
      <c r="A6" s="1"/>
      <c r="B6" s="1"/>
      <c r="C6" s="1"/>
      <c r="D6" s="1"/>
      <c r="E6" s="1"/>
      <c r="F6" s="1"/>
      <c r="G6" s="2" t="s">
        <v>16</v>
      </c>
      <c r="H6" s="3">
        <v>38500</v>
      </c>
      <c r="I6" s="13" t="s">
        <v>0</v>
      </c>
      <c r="J6" s="14" t="s">
        <v>1</v>
      </c>
      <c r="K6" s="15" t="s">
        <v>2</v>
      </c>
      <c r="L6" s="3"/>
    </row>
    <row r="7" spans="1:12">
      <c r="A7" s="1"/>
      <c r="B7" s="1"/>
      <c r="C7" s="1"/>
      <c r="D7" s="1"/>
      <c r="E7" s="1"/>
      <c r="F7" s="1"/>
      <c r="G7" s="3"/>
      <c r="H7" s="3"/>
      <c r="I7" s="16">
        <f>13/1600</f>
        <v>0.008125</v>
      </c>
      <c r="J7" s="17">
        <f>3/1600</f>
        <v>0.001875</v>
      </c>
      <c r="K7" s="18">
        <f>4/1600</f>
        <v>0.0025</v>
      </c>
      <c r="L7" s="3"/>
    </row>
    <row r="8" ht="18.75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ht="18.75" spans="1:12">
      <c r="A9" s="6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ht="75" spans="1:12">
      <c r="A10" s="3"/>
      <c r="B10" s="7" t="s">
        <v>4</v>
      </c>
      <c r="C10" s="7" t="s">
        <v>5</v>
      </c>
      <c r="D10" s="7" t="s">
        <v>6</v>
      </c>
      <c r="E10" s="3"/>
      <c r="F10" s="8" t="s">
        <v>17</v>
      </c>
      <c r="G10" s="8" t="s">
        <v>18</v>
      </c>
      <c r="H10" s="20" t="s">
        <v>19</v>
      </c>
      <c r="I10" s="19" t="s">
        <v>20</v>
      </c>
      <c r="J10" s="19" t="s">
        <v>21</v>
      </c>
      <c r="K10" s="8" t="s">
        <v>22</v>
      </c>
      <c r="L10" s="3"/>
    </row>
    <row r="11" ht="18.75" spans="1:13">
      <c r="A11" s="3"/>
      <c r="B11" s="9">
        <v>3700</v>
      </c>
      <c r="C11" s="9">
        <v>10235</v>
      </c>
      <c r="D11" s="9">
        <v>20236</v>
      </c>
      <c r="E11" s="10"/>
      <c r="F11" s="11">
        <f>H1*K11</f>
        <v>656966.116336789</v>
      </c>
      <c r="G11" s="11">
        <f>H2*I11+H3*J11</f>
        <v>20542.6111110941</v>
      </c>
      <c r="H11" s="28">
        <f>F11-G11</f>
        <v>636423.505225695</v>
      </c>
      <c r="I11" s="9">
        <v>3930</v>
      </c>
      <c r="J11" s="9">
        <v>6341.30555554703</v>
      </c>
      <c r="K11" s="3">
        <f>I7*I11*J11-J7*I11*I11-K7*J11*J11</f>
        <v>72996.2351485321</v>
      </c>
      <c r="L11" s="3"/>
      <c r="M11" t="s">
        <v>23</v>
      </c>
    </row>
    <row r="12" ht="18.75" spans="1:12">
      <c r="A12" s="3"/>
      <c r="B12" s="9">
        <v>3620</v>
      </c>
      <c r="C12" s="9">
        <v>10095</v>
      </c>
      <c r="D12" s="9">
        <v>19920</v>
      </c>
      <c r="E12" s="10"/>
      <c r="F12" s="11"/>
      <c r="G12" s="11"/>
      <c r="H12" s="3"/>
      <c r="I12" s="3"/>
      <c r="J12" s="3"/>
      <c r="K12" s="3"/>
      <c r="L12" s="3"/>
    </row>
    <row r="13" spans="1:12">
      <c r="A13" s="3"/>
      <c r="B13" s="9">
        <v>3695</v>
      </c>
      <c r="C13" s="9">
        <v>10225</v>
      </c>
      <c r="D13" s="9">
        <v>20390</v>
      </c>
      <c r="E13" s="10"/>
      <c r="F13" s="11"/>
      <c r="G13" s="11"/>
      <c r="H13" s="3" t="s">
        <v>24</v>
      </c>
      <c r="I13" s="29">
        <f>B22</f>
        <v>3930</v>
      </c>
      <c r="J13" s="29">
        <f>C22</f>
        <v>10615</v>
      </c>
      <c r="K13" s="3"/>
      <c r="L13" s="3"/>
    </row>
    <row r="14" ht="18.75" spans="1:12">
      <c r="A14" s="3"/>
      <c r="B14" s="9">
        <v>3860</v>
      </c>
      <c r="C14" s="9">
        <v>10325</v>
      </c>
      <c r="D14" s="9">
        <v>20620</v>
      </c>
      <c r="E14" s="10"/>
      <c r="F14" s="11"/>
      <c r="G14" s="11"/>
      <c r="H14" s="3"/>
      <c r="I14" s="3"/>
      <c r="J14" s="3"/>
      <c r="K14" s="3"/>
      <c r="L14" s="3"/>
    </row>
    <row r="15" ht="18.75" spans="1:12">
      <c r="A15" s="3"/>
      <c r="B15" s="9">
        <v>3930</v>
      </c>
      <c r="C15" s="9">
        <v>10615</v>
      </c>
      <c r="D15" s="9">
        <v>21100</v>
      </c>
      <c r="E15" s="10"/>
      <c r="F15" s="11"/>
      <c r="G15" s="11"/>
      <c r="H15" s="3"/>
      <c r="I15" s="3"/>
      <c r="J15" s="3"/>
      <c r="K15" s="3"/>
      <c r="L15" s="3"/>
    </row>
    <row r="16" ht="18.75" spans="1:12">
      <c r="A16" s="3"/>
      <c r="B16" s="9">
        <v>3650</v>
      </c>
      <c r="C16" s="9">
        <v>10055</v>
      </c>
      <c r="D16" s="9">
        <v>19920</v>
      </c>
      <c r="E16" s="10"/>
      <c r="F16" s="11"/>
      <c r="G16" s="11"/>
      <c r="H16" s="3"/>
      <c r="I16" s="3"/>
      <c r="J16" s="3"/>
      <c r="K16" s="3"/>
      <c r="L16" s="3"/>
    </row>
    <row r="17" ht="18.75" spans="1:12">
      <c r="A17" s="3"/>
      <c r="B17" s="9">
        <v>3700</v>
      </c>
      <c r="C17" s="9">
        <v>10125</v>
      </c>
      <c r="D17" s="9">
        <v>20080</v>
      </c>
      <c r="E17" s="10"/>
      <c r="F17" s="11"/>
      <c r="G17" s="11"/>
      <c r="H17" s="3"/>
      <c r="I17" s="3"/>
      <c r="J17" s="3"/>
      <c r="K17" s="3"/>
      <c r="L17" s="3"/>
    </row>
    <row r="18" ht="18.75" spans="1:12">
      <c r="A18" s="3"/>
      <c r="B18" s="9">
        <v>3750</v>
      </c>
      <c r="C18" s="9">
        <v>1135</v>
      </c>
      <c r="D18" s="9">
        <v>20180</v>
      </c>
      <c r="E18" s="10"/>
      <c r="F18" s="11"/>
      <c r="G18" s="11"/>
      <c r="H18" s="3"/>
      <c r="I18" s="3"/>
      <c r="J18" s="3"/>
      <c r="K18" s="3"/>
      <c r="L18" s="3"/>
    </row>
    <row r="19" ht="18.75" spans="1:12">
      <c r="A19" s="3"/>
      <c r="B19" s="9">
        <v>3870</v>
      </c>
      <c r="C19" s="9">
        <v>10435</v>
      </c>
      <c r="D19" s="9">
        <v>20790</v>
      </c>
      <c r="E19" s="10"/>
      <c r="F19" s="11"/>
      <c r="G19" s="11"/>
      <c r="H19" s="3"/>
      <c r="I19" s="3"/>
      <c r="J19" s="3"/>
      <c r="K19" s="3"/>
      <c r="L19" s="3"/>
    </row>
    <row r="20" ht="18.75" spans="1:12">
      <c r="A20" s="3"/>
      <c r="B20" s="9">
        <v>3810</v>
      </c>
      <c r="C20" s="9">
        <v>10475</v>
      </c>
      <c r="D20" s="9">
        <v>20745</v>
      </c>
      <c r="E20" s="10"/>
      <c r="F20" s="11"/>
      <c r="G20" s="11"/>
      <c r="H20" s="3"/>
      <c r="I20" s="3"/>
      <c r="J20" s="3"/>
      <c r="K20" s="3"/>
      <c r="L20" s="3"/>
    </row>
    <row r="21" ht="18.75" spans="1:12">
      <c r="A21" s="3"/>
      <c r="B21" s="3"/>
      <c r="C21" s="3"/>
      <c r="D21" s="3"/>
      <c r="E21" s="3"/>
      <c r="F21" s="3"/>
      <c r="G21" s="11"/>
      <c r="H21" s="3"/>
      <c r="I21" s="3"/>
      <c r="J21" s="3"/>
      <c r="K21" s="3"/>
      <c r="L21" s="3"/>
    </row>
    <row r="22" spans="1:3">
      <c r="A22" s="29" t="s">
        <v>25</v>
      </c>
      <c r="B22" s="29">
        <f>MAX(B11:B20)</f>
        <v>3930</v>
      </c>
      <c r="C22" s="29">
        <f>MAX(C11:C20)</f>
        <v>10615</v>
      </c>
    </row>
    <row r="23" spans="1:3">
      <c r="A23" s="27" t="s">
        <v>26</v>
      </c>
      <c r="B23" s="27">
        <f>AVERAGE(B11:B20)</f>
        <v>3758.5</v>
      </c>
      <c r="C23" s="27">
        <f>AVERAGE(C11:C20)</f>
        <v>9372</v>
      </c>
    </row>
  </sheetData>
  <mergeCells count="1">
    <mergeCell ref="A1:F7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B11" sqref="B11:D20"/>
    </sheetView>
  </sheetViews>
  <sheetFormatPr defaultColWidth="9" defaultRowHeight="15"/>
  <cols>
    <col min="2" max="2" width="12.5714285714286" customWidth="1"/>
    <col min="3" max="3" width="12.7142857142857" customWidth="1"/>
    <col min="4" max="4" width="12.4285714285714" customWidth="1"/>
    <col min="6" max="6" width="9.14285714285714" customWidth="1"/>
    <col min="7" max="7" width="10.8571428571429" customWidth="1"/>
    <col min="8" max="8" width="15.4285714285714" customWidth="1"/>
    <col min="9" max="10" width="18.4285714285714"/>
    <col min="11" max="11" width="12.2857142857143" customWidth="1"/>
  </cols>
  <sheetData>
    <row r="1" ht="18.75" spans="1:11">
      <c r="A1" s="1"/>
      <c r="B1" s="1"/>
      <c r="C1" s="1"/>
      <c r="D1" s="1"/>
      <c r="E1" s="1"/>
      <c r="F1" s="1"/>
      <c r="G1" s="2" t="s">
        <v>10</v>
      </c>
      <c r="H1" s="3">
        <v>9</v>
      </c>
      <c r="I1" s="3"/>
      <c r="J1" s="3"/>
      <c r="K1" s="3"/>
    </row>
    <row r="2" ht="18.75" spans="1:14">
      <c r="A2" s="1"/>
      <c r="B2" s="1"/>
      <c r="C2" s="1"/>
      <c r="D2" s="1"/>
      <c r="E2" s="1"/>
      <c r="F2" s="1"/>
      <c r="G2" s="2" t="s">
        <v>11</v>
      </c>
      <c r="H2" s="3">
        <v>2</v>
      </c>
      <c r="I2" s="3"/>
      <c r="J2" s="3"/>
      <c r="K2" s="3"/>
      <c r="L2" s="3"/>
      <c r="M2" s="3"/>
      <c r="N2" s="3"/>
    </row>
    <row r="3" ht="18.75" spans="1:15">
      <c r="A3" s="1"/>
      <c r="B3" s="1"/>
      <c r="C3" s="1"/>
      <c r="D3" s="1"/>
      <c r="E3" s="1"/>
      <c r="F3" s="1"/>
      <c r="G3" s="2" t="s">
        <v>14</v>
      </c>
      <c r="H3" s="3">
        <v>2</v>
      </c>
      <c r="I3" s="3"/>
      <c r="J3" s="3"/>
      <c r="K3" s="5" t="s">
        <v>12</v>
      </c>
      <c r="L3" s="5" t="s">
        <v>13</v>
      </c>
      <c r="M3" s="5"/>
      <c r="N3" s="5"/>
      <c r="O3" s="26"/>
    </row>
    <row r="4" ht="18.75" spans="1:14">
      <c r="A4" s="1"/>
      <c r="B4" s="1"/>
      <c r="C4" s="1"/>
      <c r="D4" s="1"/>
      <c r="E4" s="1"/>
      <c r="F4" s="1"/>
      <c r="G4" s="2"/>
      <c r="H4" s="3"/>
      <c r="I4" s="3"/>
      <c r="J4" s="3"/>
      <c r="K4" s="3"/>
      <c r="L4" s="3"/>
      <c r="M4" s="3"/>
      <c r="N4" s="3"/>
    </row>
    <row r="5" ht="18.75" spans="1:14">
      <c r="A5" s="1"/>
      <c r="B5" s="1"/>
      <c r="C5" s="1"/>
      <c r="D5" s="1"/>
      <c r="E5" s="1"/>
      <c r="F5" s="1"/>
      <c r="G5" s="4" t="s">
        <v>15</v>
      </c>
      <c r="H5" s="5">
        <v>27000</v>
      </c>
      <c r="I5" s="3"/>
      <c r="J5" s="3"/>
      <c r="K5" s="3"/>
      <c r="L5" s="3"/>
      <c r="M5" s="3"/>
      <c r="N5" s="3"/>
    </row>
    <row r="6" ht="19.5" spans="1:14">
      <c r="A6" s="1"/>
      <c r="B6" s="1"/>
      <c r="C6" s="1"/>
      <c r="D6" s="1"/>
      <c r="E6" s="1"/>
      <c r="F6" s="1"/>
      <c r="G6" s="2" t="s">
        <v>16</v>
      </c>
      <c r="H6" s="3">
        <v>38500</v>
      </c>
      <c r="I6" s="12"/>
      <c r="J6" s="12"/>
      <c r="K6" s="3"/>
      <c r="L6" s="3"/>
      <c r="M6" s="3"/>
      <c r="N6" s="3"/>
    </row>
    <row r="7" ht="18.75" spans="1:14">
      <c r="A7" s="1"/>
      <c r="B7" s="1"/>
      <c r="C7" s="1"/>
      <c r="D7" s="1"/>
      <c r="E7" s="1"/>
      <c r="F7" s="1"/>
      <c r="G7" s="3"/>
      <c r="H7" s="3"/>
      <c r="I7" s="12"/>
      <c r="J7" s="12"/>
      <c r="K7" s="13" t="s">
        <v>0</v>
      </c>
      <c r="L7" s="14" t="s">
        <v>1</v>
      </c>
      <c r="M7" s="15" t="s">
        <v>2</v>
      </c>
      <c r="N7" s="3"/>
    </row>
    <row r="8" ht="19.5" spans="1:14">
      <c r="A8" s="3"/>
      <c r="B8" s="3"/>
      <c r="C8" s="3"/>
      <c r="D8" s="3"/>
      <c r="E8" s="3"/>
      <c r="F8" s="3"/>
      <c r="G8" s="3"/>
      <c r="H8" s="3"/>
      <c r="I8" s="3"/>
      <c r="J8" s="3"/>
      <c r="K8" s="16">
        <f>13/1600</f>
        <v>0.008125</v>
      </c>
      <c r="L8" s="17">
        <f>3/1600</f>
        <v>0.001875</v>
      </c>
      <c r="M8" s="18">
        <f>4/1600</f>
        <v>0.0025</v>
      </c>
      <c r="N8" s="3"/>
    </row>
    <row r="9" ht="18.75" spans="1:11">
      <c r="A9" s="6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ht="75" spans="1:11">
      <c r="A10" s="3"/>
      <c r="B10" s="7" t="s">
        <v>4</v>
      </c>
      <c r="C10" s="7" t="s">
        <v>5</v>
      </c>
      <c r="D10" s="7" t="s">
        <v>6</v>
      </c>
      <c r="E10" s="3"/>
      <c r="F10" s="8"/>
      <c r="G10" s="8" t="s">
        <v>18</v>
      </c>
      <c r="H10" s="8" t="s">
        <v>27</v>
      </c>
      <c r="I10" s="19" t="s">
        <v>20</v>
      </c>
      <c r="J10" s="19" t="s">
        <v>21</v>
      </c>
      <c r="K10" s="20" t="s">
        <v>28</v>
      </c>
    </row>
    <row r="11" ht="18.75" spans="1:11">
      <c r="A11" s="3"/>
      <c r="B11" s="9">
        <v>3700</v>
      </c>
      <c r="C11" s="9">
        <v>10235</v>
      </c>
      <c r="D11" s="9">
        <v>20236</v>
      </c>
      <c r="E11" s="10"/>
      <c r="F11" s="11"/>
      <c r="G11" s="11">
        <f>H2*I11+H3*J11</f>
        <v>27000</v>
      </c>
      <c r="H11" s="24">
        <f>H5</f>
        <v>27000</v>
      </c>
      <c r="I11" s="9">
        <v>7087.52499992587</v>
      </c>
      <c r="J11" s="9">
        <v>6412.47500007413</v>
      </c>
      <c r="K11" s="5">
        <f>K8*I11*J11-L8*I11*I11-M8*J11*J11</f>
        <v>172283.203117188</v>
      </c>
    </row>
    <row r="12" ht="18.75" spans="1:11">
      <c r="A12" s="3"/>
      <c r="B12" s="9">
        <v>3620</v>
      </c>
      <c r="C12" s="9">
        <v>10095</v>
      </c>
      <c r="D12" s="9">
        <v>19920</v>
      </c>
      <c r="E12" s="10"/>
      <c r="F12" s="11"/>
      <c r="G12" s="11"/>
      <c r="H12" s="3"/>
      <c r="I12" s="3"/>
      <c r="J12" s="3"/>
      <c r="K12" s="3"/>
    </row>
    <row r="13" ht="18.75" spans="1:11">
      <c r="A13" s="3"/>
      <c r="B13" s="9">
        <v>3695</v>
      </c>
      <c r="C13" s="9">
        <v>10225</v>
      </c>
      <c r="D13" s="9">
        <v>20390</v>
      </c>
      <c r="E13" s="10"/>
      <c r="F13" s="11"/>
      <c r="G13" s="11"/>
      <c r="H13" s="3"/>
      <c r="I13" s="3"/>
      <c r="J13" s="3"/>
      <c r="K13" s="3"/>
    </row>
    <row r="14" ht="18.75" spans="1:11">
      <c r="A14" s="3"/>
      <c r="B14" s="9">
        <v>3860</v>
      </c>
      <c r="C14" s="9">
        <v>10325</v>
      </c>
      <c r="D14" s="9">
        <v>20620</v>
      </c>
      <c r="E14" s="10"/>
      <c r="F14" s="11"/>
      <c r="G14" s="11"/>
      <c r="H14" s="3"/>
      <c r="I14" s="3"/>
      <c r="J14" s="3"/>
      <c r="K14" s="3"/>
    </row>
    <row r="15" ht="18.75" spans="1:11">
      <c r="A15" s="3"/>
      <c r="B15" s="9">
        <v>3930</v>
      </c>
      <c r="C15" s="9">
        <v>10615</v>
      </c>
      <c r="D15" s="9">
        <v>21100</v>
      </c>
      <c r="E15" s="10"/>
      <c r="F15" s="11"/>
      <c r="G15" s="11"/>
      <c r="H15" s="3"/>
      <c r="I15" s="3"/>
      <c r="J15" s="3"/>
      <c r="K15" s="3"/>
    </row>
    <row r="16" ht="18.75" spans="1:11">
      <c r="A16" s="3"/>
      <c r="B16" s="9">
        <v>3650</v>
      </c>
      <c r="C16" s="9">
        <v>10055</v>
      </c>
      <c r="D16" s="9">
        <v>19920</v>
      </c>
      <c r="E16" s="10"/>
      <c r="F16" s="11"/>
      <c r="G16" s="11"/>
      <c r="H16" s="3"/>
      <c r="I16" s="3"/>
      <c r="J16" s="3"/>
      <c r="K16" s="3"/>
    </row>
    <row r="17" ht="18.75" spans="1:11">
      <c r="A17" s="3"/>
      <c r="B17" s="9">
        <v>3700</v>
      </c>
      <c r="C17" s="9">
        <v>10125</v>
      </c>
      <c r="D17" s="9">
        <v>20080</v>
      </c>
      <c r="E17" s="10"/>
      <c r="F17" s="11"/>
      <c r="G17" s="11"/>
      <c r="H17" s="3"/>
      <c r="I17" s="3"/>
      <c r="J17" s="3"/>
      <c r="K17" s="3"/>
    </row>
    <row r="18" ht="18.75" spans="1:11">
      <c r="A18" s="3"/>
      <c r="B18" s="9">
        <v>3750</v>
      </c>
      <c r="C18" s="9">
        <v>1135</v>
      </c>
      <c r="D18" s="9">
        <v>20180</v>
      </c>
      <c r="E18" s="10"/>
      <c r="F18" s="11"/>
      <c r="G18" s="11"/>
      <c r="H18" s="3"/>
      <c r="I18" s="3"/>
      <c r="J18" s="3"/>
      <c r="K18" s="3"/>
    </row>
    <row r="19" ht="18.75" spans="1:11">
      <c r="A19" s="3"/>
      <c r="B19" s="9">
        <v>3870</v>
      </c>
      <c r="C19" s="9">
        <v>10435</v>
      </c>
      <c r="D19" s="9">
        <v>20790</v>
      </c>
      <c r="E19" s="10"/>
      <c r="F19" s="11"/>
      <c r="G19" s="11"/>
      <c r="H19" s="3"/>
      <c r="I19" s="3"/>
      <c r="J19" s="3"/>
      <c r="K19" s="3"/>
    </row>
    <row r="20" ht="18.75" spans="1:11">
      <c r="A20" s="3"/>
      <c r="B20" s="9">
        <v>3810</v>
      </c>
      <c r="C20" s="9">
        <v>10475</v>
      </c>
      <c r="D20" s="9">
        <v>20745</v>
      </c>
      <c r="E20" s="10"/>
      <c r="F20" s="11"/>
      <c r="G20" s="11"/>
      <c r="H20" s="3"/>
      <c r="I20" s="3"/>
      <c r="J20" s="3"/>
      <c r="K20" s="3"/>
    </row>
    <row r="21" spans="7:7">
      <c r="G21" s="25"/>
    </row>
  </sheetData>
  <mergeCells count="1">
    <mergeCell ref="A1:F7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I10" sqref="I10"/>
    </sheetView>
  </sheetViews>
  <sheetFormatPr defaultColWidth="9" defaultRowHeight="15"/>
  <cols>
    <col min="2" max="2" width="12.5714285714286" customWidth="1"/>
    <col min="3" max="3" width="12.7142857142857" customWidth="1"/>
    <col min="4" max="4" width="12.4285714285714" customWidth="1"/>
    <col min="6" max="6" width="9.14285714285714" customWidth="1"/>
    <col min="7" max="7" width="10.8571428571429" customWidth="1"/>
    <col min="8" max="8" width="15.4285714285714" customWidth="1"/>
    <col min="9" max="10" width="18.4285714285714"/>
    <col min="11" max="11" width="11.2857142857143" customWidth="1"/>
  </cols>
  <sheetData>
    <row r="1" ht="18.75" spans="1:11">
      <c r="A1" s="1"/>
      <c r="B1" s="1"/>
      <c r="C1" s="1"/>
      <c r="D1" s="1"/>
      <c r="E1" s="1"/>
      <c r="F1" s="1"/>
      <c r="G1" s="2" t="s">
        <v>10</v>
      </c>
      <c r="H1" s="3">
        <v>9</v>
      </c>
      <c r="I1" s="3"/>
      <c r="J1" s="3"/>
      <c r="K1" s="3"/>
    </row>
    <row r="2" ht="18.75" spans="1:14">
      <c r="A2" s="1"/>
      <c r="B2" s="1"/>
      <c r="C2" s="1"/>
      <c r="D2" s="1"/>
      <c r="E2" s="1"/>
      <c r="F2" s="1"/>
      <c r="G2" s="2" t="s">
        <v>11</v>
      </c>
      <c r="H2" s="3">
        <v>2</v>
      </c>
      <c r="I2" s="3"/>
      <c r="J2" s="3"/>
      <c r="K2" s="3"/>
      <c r="L2" s="3"/>
      <c r="M2" s="3"/>
      <c r="N2" s="3"/>
    </row>
    <row r="3" ht="18.75" spans="1:14">
      <c r="A3" s="1"/>
      <c r="B3" s="1"/>
      <c r="C3" s="1"/>
      <c r="D3" s="1"/>
      <c r="E3" s="1"/>
      <c r="F3" s="1"/>
      <c r="G3" s="2" t="s">
        <v>14</v>
      </c>
      <c r="H3" s="3">
        <v>2</v>
      </c>
      <c r="I3" s="3"/>
      <c r="J3" s="3"/>
      <c r="K3" s="3" t="s">
        <v>12</v>
      </c>
      <c r="L3" s="3" t="s">
        <v>13</v>
      </c>
      <c r="M3" s="3"/>
      <c r="N3" s="3"/>
    </row>
    <row r="4" ht="18.75" spans="1:14">
      <c r="A4" s="1"/>
      <c r="B4" s="1"/>
      <c r="C4" s="1"/>
      <c r="D4" s="1"/>
      <c r="E4" s="1"/>
      <c r="F4" s="1"/>
      <c r="G4" s="2"/>
      <c r="H4" s="3"/>
      <c r="I4" s="3"/>
      <c r="J4" s="3"/>
      <c r="K4" s="3"/>
      <c r="L4" s="3"/>
      <c r="M4" s="3"/>
      <c r="N4" s="3"/>
    </row>
    <row r="5" ht="18.75" spans="1:14">
      <c r="A5" s="1"/>
      <c r="B5" s="1"/>
      <c r="C5" s="1"/>
      <c r="D5" s="1"/>
      <c r="E5" s="1"/>
      <c r="F5" s="1"/>
      <c r="G5" s="2" t="s">
        <v>15</v>
      </c>
      <c r="H5" s="3">
        <v>27000</v>
      </c>
      <c r="I5" s="3"/>
      <c r="J5" s="3"/>
      <c r="K5" s="3"/>
      <c r="L5" s="3"/>
      <c r="M5" s="3"/>
      <c r="N5" s="3"/>
    </row>
    <row r="6" ht="19.5" spans="1:14">
      <c r="A6" s="1"/>
      <c r="B6" s="1"/>
      <c r="C6" s="1"/>
      <c r="D6" s="1"/>
      <c r="E6" s="1"/>
      <c r="F6" s="1"/>
      <c r="G6" s="4" t="s">
        <v>16</v>
      </c>
      <c r="H6" s="5">
        <v>38500</v>
      </c>
      <c r="I6" s="12"/>
      <c r="J6" s="12"/>
      <c r="K6" s="3"/>
      <c r="L6" s="3"/>
      <c r="M6" s="3"/>
      <c r="N6" s="3"/>
    </row>
    <row r="7" ht="18.75" spans="1:14">
      <c r="A7" s="1"/>
      <c r="B7" s="1"/>
      <c r="C7" s="1"/>
      <c r="D7" s="1"/>
      <c r="E7" s="1"/>
      <c r="F7" s="1"/>
      <c r="G7" s="3"/>
      <c r="H7" s="3"/>
      <c r="I7" s="12"/>
      <c r="J7" s="12"/>
      <c r="K7" s="13" t="s">
        <v>0</v>
      </c>
      <c r="L7" s="14" t="s">
        <v>1</v>
      </c>
      <c r="M7" s="15" t="s">
        <v>2</v>
      </c>
      <c r="N7" s="3"/>
    </row>
    <row r="8" ht="19.5" spans="1:14">
      <c r="A8" s="3"/>
      <c r="B8" s="3"/>
      <c r="C8" s="3"/>
      <c r="D8" s="3"/>
      <c r="E8" s="3"/>
      <c r="F8" s="3"/>
      <c r="G8" s="3"/>
      <c r="H8" s="3"/>
      <c r="I8" s="3"/>
      <c r="J8" s="3"/>
      <c r="K8" s="16">
        <f>13/1600</f>
        <v>0.008125</v>
      </c>
      <c r="L8" s="17">
        <f>3/1600</f>
        <v>0.001875</v>
      </c>
      <c r="M8" s="18">
        <f>4/1600</f>
        <v>0.0025</v>
      </c>
      <c r="N8" s="3"/>
    </row>
    <row r="9" ht="18.75" spans="1:11">
      <c r="A9" s="6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ht="75.75" spans="1:11">
      <c r="A10" s="3"/>
      <c r="B10" s="7" t="s">
        <v>4</v>
      </c>
      <c r="C10" s="7" t="s">
        <v>5</v>
      </c>
      <c r="D10" s="7" t="s">
        <v>6</v>
      </c>
      <c r="E10" s="3"/>
      <c r="F10" s="8"/>
      <c r="G10" s="8" t="s">
        <v>29</v>
      </c>
      <c r="H10" s="8"/>
      <c r="I10" s="19" t="s">
        <v>20</v>
      </c>
      <c r="J10" s="19" t="s">
        <v>21</v>
      </c>
      <c r="K10" s="20" t="s">
        <v>30</v>
      </c>
    </row>
    <row r="11" ht="19.5" spans="1:11">
      <c r="A11" s="3"/>
      <c r="B11" s="9">
        <v>3700</v>
      </c>
      <c r="C11" s="9">
        <v>10235</v>
      </c>
      <c r="D11" s="9">
        <v>20236</v>
      </c>
      <c r="E11" s="10"/>
      <c r="F11" s="11"/>
      <c r="G11" s="11">
        <f>H2*I11+H3*J11</f>
        <v>12763.584564777</v>
      </c>
      <c r="H11" s="3"/>
      <c r="I11" s="9">
        <v>3350.46594827856</v>
      </c>
      <c r="J11" s="21">
        <v>3031.32633410993</v>
      </c>
      <c r="K11" s="22">
        <f>K8*I11*J11-L8*I11*I11-M8*J11*J11</f>
        <v>38500.0000000152</v>
      </c>
    </row>
    <row r="12" ht="18.75" spans="1:11">
      <c r="A12" s="3"/>
      <c r="B12" s="9">
        <v>3620</v>
      </c>
      <c r="C12" s="9">
        <v>10095</v>
      </c>
      <c r="D12" s="9">
        <v>19920</v>
      </c>
      <c r="E12" s="10"/>
      <c r="F12" s="11"/>
      <c r="G12" s="11"/>
      <c r="H12" s="3"/>
      <c r="I12" s="3"/>
      <c r="J12" s="23" t="s">
        <v>16</v>
      </c>
      <c r="K12" s="24">
        <f>H6</f>
        <v>38500</v>
      </c>
    </row>
    <row r="13" ht="18.75" spans="1:11">
      <c r="A13" s="3"/>
      <c r="B13" s="9">
        <v>3695</v>
      </c>
      <c r="C13" s="9">
        <v>10225</v>
      </c>
      <c r="D13" s="9">
        <v>20390</v>
      </c>
      <c r="E13" s="10"/>
      <c r="F13" s="11"/>
      <c r="G13" s="11"/>
      <c r="H13" s="3"/>
      <c r="I13" s="3"/>
      <c r="J13" s="3"/>
      <c r="K13" s="3"/>
    </row>
    <row r="14" ht="18.75" spans="1:11">
      <c r="A14" s="3"/>
      <c r="B14" s="9">
        <v>3860</v>
      </c>
      <c r="C14" s="9">
        <v>10325</v>
      </c>
      <c r="D14" s="9">
        <v>20620</v>
      </c>
      <c r="E14" s="10"/>
      <c r="F14" s="11"/>
      <c r="G14" s="11"/>
      <c r="H14" s="3"/>
      <c r="I14" s="3"/>
      <c r="J14" s="3"/>
      <c r="K14" s="3"/>
    </row>
    <row r="15" ht="18.75" spans="1:11">
      <c r="A15" s="3"/>
      <c r="B15" s="9">
        <v>3930</v>
      </c>
      <c r="C15" s="9">
        <v>10615</v>
      </c>
      <c r="D15" s="9">
        <v>21100</v>
      </c>
      <c r="E15" s="10"/>
      <c r="F15" s="11"/>
      <c r="G15" s="11"/>
      <c r="H15" s="3"/>
      <c r="I15" s="3"/>
      <c r="J15" s="3"/>
      <c r="K15" s="3"/>
    </row>
    <row r="16" ht="18.75" spans="1:11">
      <c r="A16" s="3"/>
      <c r="B16" s="9">
        <v>3650</v>
      </c>
      <c r="C16" s="9">
        <v>10055</v>
      </c>
      <c r="D16" s="9">
        <v>19920</v>
      </c>
      <c r="E16" s="10"/>
      <c r="F16" s="11"/>
      <c r="G16" s="11"/>
      <c r="H16" s="3"/>
      <c r="I16" s="3"/>
      <c r="J16" s="3"/>
      <c r="K16" s="3"/>
    </row>
    <row r="17" ht="18.75" spans="1:11">
      <c r="A17" s="3"/>
      <c r="B17" s="9">
        <v>3700</v>
      </c>
      <c r="C17" s="9">
        <v>10125</v>
      </c>
      <c r="D17" s="9">
        <v>20080</v>
      </c>
      <c r="E17" s="10"/>
      <c r="F17" s="11"/>
      <c r="G17" s="11"/>
      <c r="H17" s="3"/>
      <c r="I17" s="3"/>
      <c r="J17" s="3"/>
      <c r="K17" s="3"/>
    </row>
    <row r="18" ht="18.75" spans="1:11">
      <c r="A18" s="3"/>
      <c r="B18" s="9">
        <v>3750</v>
      </c>
      <c r="C18" s="9">
        <v>1135</v>
      </c>
      <c r="D18" s="9">
        <v>20180</v>
      </c>
      <c r="E18" s="10"/>
      <c r="F18" s="11"/>
      <c r="G18" s="11"/>
      <c r="H18" s="3"/>
      <c r="I18" s="3"/>
      <c r="J18" s="3"/>
      <c r="K18" s="3"/>
    </row>
    <row r="19" ht="18.75" spans="1:11">
      <c r="A19" s="3"/>
      <c r="B19" s="9">
        <v>3870</v>
      </c>
      <c r="C19" s="9">
        <v>10435</v>
      </c>
      <c r="D19" s="9">
        <v>20790</v>
      </c>
      <c r="E19" s="10"/>
      <c r="F19" s="11"/>
      <c r="G19" s="11"/>
      <c r="H19" s="3"/>
      <c r="I19" s="3"/>
      <c r="J19" s="3"/>
      <c r="K19" s="3"/>
    </row>
    <row r="20" ht="18.75" spans="1:11">
      <c r="A20" s="3"/>
      <c r="B20" s="9">
        <v>3810</v>
      </c>
      <c r="C20" s="9">
        <v>10475</v>
      </c>
      <c r="D20" s="9">
        <v>20745</v>
      </c>
      <c r="E20" s="10"/>
      <c r="F20" s="11"/>
      <c r="G20" s="11"/>
      <c r="H20" s="3"/>
      <c r="I20" s="3"/>
      <c r="J20" s="3"/>
      <c r="K20" s="3"/>
    </row>
    <row r="21" ht="18.75" spans="1:11">
      <c r="A21" s="3"/>
      <c r="B21" s="3"/>
      <c r="C21" s="3"/>
      <c r="D21" s="3"/>
      <c r="E21" s="3"/>
      <c r="F21" s="3"/>
      <c r="G21" s="11"/>
      <c r="H21" s="3"/>
      <c r="I21" s="3"/>
      <c r="J21" s="3"/>
      <c r="K21" s="3"/>
    </row>
    <row r="22" ht="18.75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mergeCells count="1">
    <mergeCell ref="A1:F7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Ya Blondinko Edition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МНК</vt:lpstr>
      <vt:lpstr>Максимізація прибутку_короткост</vt:lpstr>
      <vt:lpstr>Максимізація випуску</vt:lpstr>
      <vt:lpstr>Мінімізація витрат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Best PC</cp:lastModifiedBy>
  <dcterms:created xsi:type="dcterms:W3CDTF">2020-11-09T08:25:00Z</dcterms:created>
  <dcterms:modified xsi:type="dcterms:W3CDTF">2022-05-25T23:12:15Z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1049-11.2.0.9445</vt:lpwstr>
  </property>
</Properties>
</file>