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-1" sheetId="1" r:id="rId4"/>
    <sheet state="visible" name="Lab-2" sheetId="2" r:id="rId5"/>
    <sheet state="visible" name="Lab-3" sheetId="3" r:id="rId6"/>
    <sheet state="visible" name="Lab-4" sheetId="4" r:id="rId7"/>
    <sheet state="visible" name="Lab-5" sheetId="5" r:id="rId8"/>
    <sheet state="visible" name="Lab-6" sheetId="6" r:id="rId9"/>
  </sheets>
  <definedNames/>
  <calcPr/>
  <extLst>
    <ext uri="GoogleSheetsCustomDataVersion2">
      <go:sheetsCustomData xmlns:go="http://customooxmlschemas.google.com/" r:id="rId10" roundtripDataChecksum="Aaez2wF9HpsNofU1+xQjSCaEDDgPwYXtXPXcjIoAY4g="/>
    </ext>
  </extLst>
</workbook>
</file>

<file path=xl/sharedStrings.xml><?xml version="1.0" encoding="utf-8"?>
<sst xmlns="http://schemas.openxmlformats.org/spreadsheetml/2006/main" count="133" uniqueCount="25">
  <si>
    <t>N</t>
  </si>
  <si>
    <t>Serial Algorithm</t>
  </si>
  <si>
    <t>Parallel Algorithm</t>
  </si>
  <si>
    <t>2 processors</t>
  </si>
  <si>
    <t>4 processors</t>
  </si>
  <si>
    <t>8 processors</t>
  </si>
  <si>
    <t>Time</t>
  </si>
  <si>
    <t>Speed up</t>
  </si>
  <si>
    <t>T ~ n(2*n – 1)</t>
  </si>
  <si>
    <t xml:space="preserve">T0 = </t>
  </si>
  <si>
    <t xml:space="preserve">0,46/(10000 *  (20000) = </t>
  </si>
  <si>
    <t>Модель</t>
  </si>
  <si>
    <t>Результат</t>
  </si>
  <si>
    <t>Parallel algorithm</t>
  </si>
  <si>
    <t>9 processors</t>
  </si>
  <si>
    <t xml:space="preserve">Time </t>
  </si>
  <si>
    <t>T ~ n * n * (2*n – 1)</t>
  </si>
  <si>
    <t xml:space="preserve">343,83/(3000 * 3000 * 6000 = </t>
  </si>
  <si>
    <r>
      <rPr>
        <rFont val="Times New Roman"/>
        <color theme="1"/>
        <sz val="14.0"/>
      </rPr>
      <t>61,73</t>
    </r>
    <r>
      <rPr>
        <rFont val="Times New Roman"/>
        <color theme="1"/>
        <sz val="12.0"/>
      </rPr>
      <t xml:space="preserve">/(3000 * 3000 * 6000) = </t>
    </r>
  </si>
  <si>
    <t>T ~ n^2</t>
  </si>
  <si>
    <t xml:space="preserve">15,38/(50000 ^ 2) = </t>
  </si>
  <si>
    <t>T ~ n^3</t>
  </si>
  <si>
    <t xml:space="preserve">18,9/(1000 ^ 3) = </t>
  </si>
  <si>
    <t>T ~ km*N^2</t>
  </si>
  <si>
    <r>
      <rPr>
        <rFont val="Times New Roman"/>
        <color theme="1"/>
        <sz val="12.0"/>
      </rPr>
      <t>19,75</t>
    </r>
    <r>
      <rPr>
        <rFont val="Times New Roman"/>
        <color theme="1"/>
        <sz val="14.0"/>
      </rPr>
      <t xml:space="preserve">/(13 * 6 * 10000  ^ 2) =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</si>
</sst>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Times New Roman"/>
    </font>
    <font/>
    <font>
      <sz val="10.0"/>
      <color theme="1"/>
      <name val="Arial"/>
    </font>
    <font>
      <sz val="10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8" fillId="2" fontId="5" numFmtId="0" xfId="0" applyAlignment="1" applyBorder="1" applyFont="1">
      <alignment shrinkToFit="0" vertical="bottom" wrapText="0"/>
    </xf>
    <xf borderId="0" fillId="0" fontId="5" numFmtId="11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0" fontId="1" numFmtId="11" xfId="0" applyAlignment="1" applyFont="1" applyNumberForma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1"/>
    </xf>
    <xf borderId="7" fillId="0" fontId="1" numFmtId="11" xfId="0" applyAlignment="1" applyBorder="1" applyFont="1" applyNumberFormat="1">
      <alignment shrinkToFit="0" vertical="bottom" wrapText="0"/>
    </xf>
    <xf borderId="7" fillId="0" fontId="1" numFmtId="11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1"/>
    </xf>
    <xf borderId="2" fillId="0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5.88"/>
    <col customWidth="1" min="3" max="3" width="12.88"/>
    <col customWidth="1" min="4" max="4" width="16.5"/>
    <col customWidth="1" min="5" max="5" width="12.88"/>
    <col customWidth="1" min="6" max="6" width="15.25"/>
    <col customWidth="1" min="7" max="7" width="12.88"/>
    <col customWidth="1" min="8" max="8" width="15.25"/>
    <col customWidth="1" min="9" max="26" width="11.5"/>
  </cols>
  <sheetData>
    <row r="1" ht="17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</row>
    <row r="2" ht="12.75" customHeight="1">
      <c r="A2" s="6"/>
      <c r="B2" s="6"/>
      <c r="C2" s="3" t="s">
        <v>3</v>
      </c>
      <c r="D2" s="5"/>
      <c r="E2" s="3" t="s">
        <v>4</v>
      </c>
      <c r="F2" s="5"/>
      <c r="G2" s="3" t="s">
        <v>5</v>
      </c>
      <c r="H2" s="5"/>
    </row>
    <row r="3" ht="30.0" customHeight="1">
      <c r="A3" s="7"/>
      <c r="B3" s="7"/>
      <c r="C3" s="8" t="s">
        <v>6</v>
      </c>
      <c r="D3" s="9" t="s">
        <v>7</v>
      </c>
      <c r="E3" s="8" t="s">
        <v>6</v>
      </c>
      <c r="F3" s="9" t="s">
        <v>7</v>
      </c>
      <c r="G3" s="8" t="s">
        <v>6</v>
      </c>
      <c r="H3" s="9" t="s">
        <v>7</v>
      </c>
    </row>
    <row r="4" ht="12.75" customHeight="1">
      <c r="A4" s="9">
        <v>10.0</v>
      </c>
      <c r="B4" s="9">
        <v>0.0</v>
      </c>
      <c r="C4" s="8">
        <v>0.0</v>
      </c>
      <c r="D4" s="9" t="str">
        <f t="shared" ref="D4:D15" si="1">IF(C4=0,"-",ROUND($B4/C4, 2))</f>
        <v>-</v>
      </c>
      <c r="E4" s="8">
        <v>0.0</v>
      </c>
      <c r="F4" s="9" t="str">
        <f t="shared" ref="F4:F15" si="2">IF(E4=0,"-",ROUND($B4/E4, 2))</f>
        <v>-</v>
      </c>
      <c r="G4" s="8">
        <v>0.0</v>
      </c>
      <c r="H4" s="9" t="str">
        <f t="shared" ref="H4:H15" si="3">IF(G4=0,"-",ROUND($B4/G4, 2))</f>
        <v>-</v>
      </c>
    </row>
    <row r="5" ht="12.75" customHeight="1">
      <c r="A5" s="9">
        <v>100.0</v>
      </c>
      <c r="B5" s="9">
        <v>0.0</v>
      </c>
      <c r="C5" s="8">
        <v>0.0</v>
      </c>
      <c r="D5" s="9" t="str">
        <f t="shared" si="1"/>
        <v>-</v>
      </c>
      <c r="E5" s="8">
        <v>0.0</v>
      </c>
      <c r="F5" s="9" t="str">
        <f t="shared" si="2"/>
        <v>-</v>
      </c>
      <c r="G5" s="8">
        <v>0.0</v>
      </c>
      <c r="H5" s="9" t="str">
        <f t="shared" si="3"/>
        <v>-</v>
      </c>
    </row>
    <row r="6" ht="12.75" customHeight="1">
      <c r="A6" s="9">
        <v>1000.0</v>
      </c>
      <c r="B6" s="9">
        <v>0.005</v>
      </c>
      <c r="C6" s="8">
        <v>0.003</v>
      </c>
      <c r="D6" s="9">
        <f t="shared" si="1"/>
        <v>1.67</v>
      </c>
      <c r="E6" s="8">
        <v>0.005</v>
      </c>
      <c r="F6" s="9">
        <f t="shared" si="2"/>
        <v>1</v>
      </c>
      <c r="G6" s="8">
        <v>0.008</v>
      </c>
      <c r="H6" s="9">
        <f t="shared" si="3"/>
        <v>0.63</v>
      </c>
    </row>
    <row r="7" ht="12.75" customHeight="1">
      <c r="A7" s="9">
        <v>2000.0</v>
      </c>
      <c r="B7" s="9">
        <v>0.02</v>
      </c>
      <c r="C7" s="8">
        <v>0.01</v>
      </c>
      <c r="D7" s="9">
        <f t="shared" si="1"/>
        <v>2</v>
      </c>
      <c r="E7" s="8">
        <v>0.009</v>
      </c>
      <c r="F7" s="9">
        <f t="shared" si="2"/>
        <v>2.22</v>
      </c>
      <c r="G7" s="8">
        <v>0.01</v>
      </c>
      <c r="H7" s="9">
        <f t="shared" si="3"/>
        <v>2</v>
      </c>
    </row>
    <row r="8" ht="12.75" customHeight="1">
      <c r="A8" s="9">
        <v>3000.0</v>
      </c>
      <c r="B8" s="9">
        <v>0.039</v>
      </c>
      <c r="C8" s="8">
        <v>0.022</v>
      </c>
      <c r="D8" s="9">
        <f t="shared" si="1"/>
        <v>1.77</v>
      </c>
      <c r="E8" s="8">
        <v>0.019</v>
      </c>
      <c r="F8" s="9">
        <f t="shared" si="2"/>
        <v>2.05</v>
      </c>
      <c r="G8" s="8">
        <v>0.02</v>
      </c>
      <c r="H8" s="9">
        <f t="shared" si="3"/>
        <v>1.95</v>
      </c>
    </row>
    <row r="9" ht="12.75" customHeight="1">
      <c r="A9" s="9">
        <v>4000.0</v>
      </c>
      <c r="B9" s="9">
        <v>0.069</v>
      </c>
      <c r="C9" s="8">
        <v>0.037</v>
      </c>
      <c r="D9" s="9">
        <f t="shared" si="1"/>
        <v>1.86</v>
      </c>
      <c r="E9" s="8">
        <v>0.03</v>
      </c>
      <c r="F9" s="9">
        <f t="shared" si="2"/>
        <v>2.3</v>
      </c>
      <c r="G9" s="8">
        <v>0.03</v>
      </c>
      <c r="H9" s="9">
        <f t="shared" si="3"/>
        <v>2.3</v>
      </c>
    </row>
    <row r="10" ht="12.75" customHeight="1">
      <c r="A10" s="9">
        <v>5000.0</v>
      </c>
      <c r="B10" s="9">
        <v>0.11</v>
      </c>
      <c r="C10" s="8">
        <v>0.06</v>
      </c>
      <c r="D10" s="9">
        <f t="shared" si="1"/>
        <v>1.83</v>
      </c>
      <c r="E10" s="8">
        <v>0.047</v>
      </c>
      <c r="F10" s="9">
        <f t="shared" si="2"/>
        <v>2.34</v>
      </c>
      <c r="G10" s="8">
        <v>0.04</v>
      </c>
      <c r="H10" s="9">
        <f t="shared" si="3"/>
        <v>2.75</v>
      </c>
    </row>
    <row r="11" ht="12.75" customHeight="1">
      <c r="A11" s="9">
        <v>6000.0</v>
      </c>
      <c r="B11" s="9">
        <v>0.15</v>
      </c>
      <c r="C11" s="8">
        <v>0.08</v>
      </c>
      <c r="D11" s="9">
        <f t="shared" si="1"/>
        <v>1.88</v>
      </c>
      <c r="E11" s="8">
        <v>0.074</v>
      </c>
      <c r="F11" s="9">
        <f t="shared" si="2"/>
        <v>2.03</v>
      </c>
      <c r="G11" s="8">
        <v>0.07</v>
      </c>
      <c r="H11" s="9">
        <f t="shared" si="3"/>
        <v>2.14</v>
      </c>
    </row>
    <row r="12" ht="12.75" customHeight="1">
      <c r="A12" s="9">
        <v>7000.0</v>
      </c>
      <c r="B12" s="9">
        <v>0.29</v>
      </c>
      <c r="C12" s="8">
        <v>0.11</v>
      </c>
      <c r="D12" s="9">
        <f t="shared" si="1"/>
        <v>2.64</v>
      </c>
      <c r="E12" s="8">
        <v>0.09</v>
      </c>
      <c r="F12" s="9">
        <f t="shared" si="2"/>
        <v>3.22</v>
      </c>
      <c r="G12" s="8">
        <v>0.09</v>
      </c>
      <c r="H12" s="9">
        <f t="shared" si="3"/>
        <v>3.22</v>
      </c>
    </row>
    <row r="13" ht="12.75" customHeight="1">
      <c r="A13" s="9">
        <v>8000.0</v>
      </c>
      <c r="B13" s="9">
        <v>0.31</v>
      </c>
      <c r="C13" s="8">
        <v>0.15</v>
      </c>
      <c r="D13" s="9">
        <f t="shared" si="1"/>
        <v>2.07</v>
      </c>
      <c r="E13" s="8">
        <v>0.118</v>
      </c>
      <c r="F13" s="9">
        <f t="shared" si="2"/>
        <v>2.63</v>
      </c>
      <c r="G13" s="8">
        <v>0.11</v>
      </c>
      <c r="H13" s="9">
        <f t="shared" si="3"/>
        <v>2.82</v>
      </c>
    </row>
    <row r="14" ht="12.75" customHeight="1">
      <c r="A14" s="9">
        <v>9000.0</v>
      </c>
      <c r="B14" s="9">
        <v>0.36</v>
      </c>
      <c r="C14" s="8">
        <v>0.19</v>
      </c>
      <c r="D14" s="9">
        <f t="shared" si="1"/>
        <v>1.89</v>
      </c>
      <c r="E14" s="8">
        <v>0.1488</v>
      </c>
      <c r="F14" s="9">
        <f t="shared" si="2"/>
        <v>2.42</v>
      </c>
      <c r="G14" s="8">
        <v>0.147</v>
      </c>
      <c r="H14" s="9">
        <f t="shared" si="3"/>
        <v>2.45</v>
      </c>
    </row>
    <row r="15" ht="12.75" customHeight="1">
      <c r="A15" s="9">
        <v>10000.0</v>
      </c>
      <c r="B15" s="9">
        <v>0.464465</v>
      </c>
      <c r="C15" s="8">
        <v>0.22</v>
      </c>
      <c r="D15" s="9">
        <f t="shared" si="1"/>
        <v>2.11</v>
      </c>
      <c r="E15" s="8">
        <v>0.18</v>
      </c>
      <c r="F15" s="9">
        <f t="shared" si="2"/>
        <v>2.58</v>
      </c>
      <c r="G15" s="8">
        <v>0.18</v>
      </c>
      <c r="H15" s="9">
        <f t="shared" si="3"/>
        <v>2.58</v>
      </c>
    </row>
    <row r="16" ht="12.75" customHeight="1">
      <c r="C16" s="10"/>
    </row>
    <row r="17" ht="12.75" customHeight="1">
      <c r="A17" s="11" t="s">
        <v>8</v>
      </c>
      <c r="B17" s="12"/>
      <c r="C17" s="13"/>
      <c r="D17" s="12"/>
      <c r="E17" s="10"/>
    </row>
    <row r="18" ht="12.75" customHeight="1">
      <c r="A18" s="12" t="s">
        <v>9</v>
      </c>
      <c r="B18" s="3" t="s">
        <v>10</v>
      </c>
      <c r="C18" s="5"/>
      <c r="D18" s="12">
        <f>0.46/(10000*20000)</f>
        <v>0.0000000023</v>
      </c>
      <c r="E18" s="10"/>
    </row>
    <row r="19" ht="12.75" customHeight="1">
      <c r="A19" s="12" t="s">
        <v>9</v>
      </c>
      <c r="B19" s="14">
        <v>2.3E-9</v>
      </c>
      <c r="C19" s="13"/>
      <c r="D19" s="12"/>
      <c r="E19" s="10"/>
    </row>
    <row r="20" ht="12.75" customHeight="1">
      <c r="A20" s="12"/>
      <c r="B20" s="12"/>
      <c r="C20" s="13"/>
      <c r="D20" s="12"/>
      <c r="E20" s="10"/>
    </row>
    <row r="21" ht="12.75" customHeight="1">
      <c r="A21" s="1" t="s">
        <v>0</v>
      </c>
      <c r="B21" s="15" t="s">
        <v>11</v>
      </c>
      <c r="C21" s="16" t="s">
        <v>12</v>
      </c>
      <c r="D21" s="15" t="s">
        <v>11</v>
      </c>
      <c r="E21" s="16" t="s">
        <v>12</v>
      </c>
      <c r="F21" s="15" t="s">
        <v>11</v>
      </c>
      <c r="G21" s="16" t="s">
        <v>12</v>
      </c>
    </row>
    <row r="22" ht="12.75" customHeight="1">
      <c r="A22" s="6"/>
      <c r="B22" s="6"/>
      <c r="C22" s="6"/>
      <c r="D22" s="6"/>
      <c r="E22" s="6"/>
      <c r="F22" s="6"/>
      <c r="G22" s="6"/>
    </row>
    <row r="23" ht="12.75" customHeight="1">
      <c r="A23" s="7"/>
      <c r="B23" s="7"/>
      <c r="C23" s="7"/>
      <c r="D23" s="7"/>
      <c r="E23" s="7"/>
      <c r="F23" s="7"/>
      <c r="G23" s="7"/>
    </row>
    <row r="24" ht="12.75" customHeight="1">
      <c r="A24" s="9">
        <v>10.0</v>
      </c>
      <c r="B24" s="17">
        <f t="shared" ref="B24:B35" si="4">$B$19*$A24*$A24</f>
        <v>0.00000023</v>
      </c>
      <c r="C24" s="18">
        <f t="shared" ref="C24:C35" si="5">C4</f>
        <v>0</v>
      </c>
      <c r="D24" s="17">
        <f t="shared" ref="D24:D35" si="6">$B$19*$A24*$A24/2</f>
        <v>0.000000115</v>
      </c>
      <c r="E24" s="18">
        <f t="shared" ref="E24:E35" si="7">E4</f>
        <v>0</v>
      </c>
      <c r="F24" s="17">
        <f t="shared" ref="F24:F35" si="8">$B$19*$A24*$A24/4</f>
        <v>0.0000000575</v>
      </c>
      <c r="G24" s="18">
        <f t="shared" ref="G24:G35" si="9">G4</f>
        <v>0</v>
      </c>
    </row>
    <row r="25" ht="12.75" customHeight="1">
      <c r="A25" s="9">
        <v>100.0</v>
      </c>
      <c r="B25" s="17">
        <f t="shared" si="4"/>
        <v>0.000023</v>
      </c>
      <c r="C25" s="18">
        <f t="shared" si="5"/>
        <v>0</v>
      </c>
      <c r="D25" s="17">
        <f t="shared" si="6"/>
        <v>0.0000115</v>
      </c>
      <c r="E25" s="18">
        <f t="shared" si="7"/>
        <v>0</v>
      </c>
      <c r="F25" s="17">
        <f t="shared" si="8"/>
        <v>0.00000575</v>
      </c>
      <c r="G25" s="18">
        <f t="shared" si="9"/>
        <v>0</v>
      </c>
    </row>
    <row r="26" ht="12.75" customHeight="1">
      <c r="A26" s="9">
        <v>1000.0</v>
      </c>
      <c r="B26" s="17">
        <f t="shared" si="4"/>
        <v>0.0023</v>
      </c>
      <c r="C26" s="18">
        <f t="shared" si="5"/>
        <v>0.003</v>
      </c>
      <c r="D26" s="17">
        <f t="shared" si="6"/>
        <v>0.00115</v>
      </c>
      <c r="E26" s="18">
        <f t="shared" si="7"/>
        <v>0.005</v>
      </c>
      <c r="F26" s="17">
        <f t="shared" si="8"/>
        <v>0.000575</v>
      </c>
      <c r="G26" s="18">
        <f t="shared" si="9"/>
        <v>0.008</v>
      </c>
    </row>
    <row r="27" ht="12.75" customHeight="1">
      <c r="A27" s="9">
        <v>2000.0</v>
      </c>
      <c r="B27" s="17">
        <f t="shared" si="4"/>
        <v>0.0092</v>
      </c>
      <c r="C27" s="18">
        <f t="shared" si="5"/>
        <v>0.01</v>
      </c>
      <c r="D27" s="17">
        <f t="shared" si="6"/>
        <v>0.0046</v>
      </c>
      <c r="E27" s="18">
        <f t="shared" si="7"/>
        <v>0.009</v>
      </c>
      <c r="F27" s="17">
        <f t="shared" si="8"/>
        <v>0.0023</v>
      </c>
      <c r="G27" s="18">
        <f t="shared" si="9"/>
        <v>0.01</v>
      </c>
    </row>
    <row r="28" ht="12.75" customHeight="1">
      <c r="A28" s="9">
        <v>3000.0</v>
      </c>
      <c r="B28" s="17">
        <f t="shared" si="4"/>
        <v>0.0207</v>
      </c>
      <c r="C28" s="18">
        <f t="shared" si="5"/>
        <v>0.022</v>
      </c>
      <c r="D28" s="17">
        <f t="shared" si="6"/>
        <v>0.01035</v>
      </c>
      <c r="E28" s="18">
        <f t="shared" si="7"/>
        <v>0.019</v>
      </c>
      <c r="F28" s="17">
        <f t="shared" si="8"/>
        <v>0.005175</v>
      </c>
      <c r="G28" s="18">
        <f t="shared" si="9"/>
        <v>0.02</v>
      </c>
    </row>
    <row r="29" ht="12.75" customHeight="1">
      <c r="A29" s="9">
        <v>4000.0</v>
      </c>
      <c r="B29" s="17">
        <f t="shared" si="4"/>
        <v>0.0368</v>
      </c>
      <c r="C29" s="18">
        <f t="shared" si="5"/>
        <v>0.037</v>
      </c>
      <c r="D29" s="17">
        <f t="shared" si="6"/>
        <v>0.0184</v>
      </c>
      <c r="E29" s="18">
        <f t="shared" si="7"/>
        <v>0.03</v>
      </c>
      <c r="F29" s="17">
        <f t="shared" si="8"/>
        <v>0.0092</v>
      </c>
      <c r="G29" s="18">
        <f t="shared" si="9"/>
        <v>0.03</v>
      </c>
    </row>
    <row r="30" ht="12.75" customHeight="1">
      <c r="A30" s="9">
        <v>5000.0</v>
      </c>
      <c r="B30" s="17">
        <f t="shared" si="4"/>
        <v>0.0575</v>
      </c>
      <c r="C30" s="18">
        <f t="shared" si="5"/>
        <v>0.06</v>
      </c>
      <c r="D30" s="17">
        <f t="shared" si="6"/>
        <v>0.02875</v>
      </c>
      <c r="E30" s="18">
        <f t="shared" si="7"/>
        <v>0.047</v>
      </c>
      <c r="F30" s="17">
        <f t="shared" si="8"/>
        <v>0.014375</v>
      </c>
      <c r="G30" s="18">
        <f t="shared" si="9"/>
        <v>0.04</v>
      </c>
    </row>
    <row r="31" ht="12.75" customHeight="1">
      <c r="A31" s="9">
        <v>6000.0</v>
      </c>
      <c r="B31" s="17">
        <f t="shared" si="4"/>
        <v>0.0828</v>
      </c>
      <c r="C31" s="18">
        <f t="shared" si="5"/>
        <v>0.08</v>
      </c>
      <c r="D31" s="17">
        <f t="shared" si="6"/>
        <v>0.0414</v>
      </c>
      <c r="E31" s="18">
        <f t="shared" si="7"/>
        <v>0.074</v>
      </c>
      <c r="F31" s="17">
        <f t="shared" si="8"/>
        <v>0.0207</v>
      </c>
      <c r="G31" s="18">
        <f t="shared" si="9"/>
        <v>0.07</v>
      </c>
    </row>
    <row r="32" ht="12.75" customHeight="1">
      <c r="A32" s="9">
        <v>7000.0</v>
      </c>
      <c r="B32" s="17">
        <f t="shared" si="4"/>
        <v>0.1127</v>
      </c>
      <c r="C32" s="18">
        <f t="shared" si="5"/>
        <v>0.11</v>
      </c>
      <c r="D32" s="17">
        <f t="shared" si="6"/>
        <v>0.05635</v>
      </c>
      <c r="E32" s="18">
        <f t="shared" si="7"/>
        <v>0.09</v>
      </c>
      <c r="F32" s="17">
        <f t="shared" si="8"/>
        <v>0.028175</v>
      </c>
      <c r="G32" s="18">
        <f t="shared" si="9"/>
        <v>0.09</v>
      </c>
    </row>
    <row r="33" ht="12.75" customHeight="1">
      <c r="A33" s="9">
        <v>8000.0</v>
      </c>
      <c r="B33" s="17">
        <f t="shared" si="4"/>
        <v>0.1472</v>
      </c>
      <c r="C33" s="18">
        <f t="shared" si="5"/>
        <v>0.15</v>
      </c>
      <c r="D33" s="17">
        <f t="shared" si="6"/>
        <v>0.0736</v>
      </c>
      <c r="E33" s="18">
        <f t="shared" si="7"/>
        <v>0.118</v>
      </c>
      <c r="F33" s="17">
        <f t="shared" si="8"/>
        <v>0.0368</v>
      </c>
      <c r="G33" s="18">
        <f t="shared" si="9"/>
        <v>0.11</v>
      </c>
    </row>
    <row r="34" ht="12.75" customHeight="1">
      <c r="A34" s="9">
        <v>9000.0</v>
      </c>
      <c r="B34" s="17">
        <f t="shared" si="4"/>
        <v>0.1863</v>
      </c>
      <c r="C34" s="18">
        <f t="shared" si="5"/>
        <v>0.19</v>
      </c>
      <c r="D34" s="17">
        <f t="shared" si="6"/>
        <v>0.09315</v>
      </c>
      <c r="E34" s="18">
        <f t="shared" si="7"/>
        <v>0.1488</v>
      </c>
      <c r="F34" s="17">
        <f t="shared" si="8"/>
        <v>0.046575</v>
      </c>
      <c r="G34" s="18">
        <f t="shared" si="9"/>
        <v>0.147</v>
      </c>
    </row>
    <row r="35" ht="12.75" customHeight="1">
      <c r="A35" s="9">
        <v>10000.0</v>
      </c>
      <c r="B35" s="17">
        <f t="shared" si="4"/>
        <v>0.23</v>
      </c>
      <c r="C35" s="18">
        <f t="shared" si="5"/>
        <v>0.22</v>
      </c>
      <c r="D35" s="17">
        <f t="shared" si="6"/>
        <v>0.115</v>
      </c>
      <c r="E35" s="18">
        <f t="shared" si="7"/>
        <v>0.18</v>
      </c>
      <c r="F35" s="17">
        <f t="shared" si="8"/>
        <v>0.0575</v>
      </c>
      <c r="G35" s="18">
        <f t="shared" si="9"/>
        <v>0.18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21:A23"/>
    <mergeCell ref="B21:B23"/>
    <mergeCell ref="C21:C23"/>
    <mergeCell ref="D21:D23"/>
    <mergeCell ref="E21:E23"/>
    <mergeCell ref="F21:F23"/>
    <mergeCell ref="G21:G23"/>
    <mergeCell ref="A1:A3"/>
    <mergeCell ref="B1:B3"/>
    <mergeCell ref="C1:H1"/>
    <mergeCell ref="C2:D2"/>
    <mergeCell ref="E2:F2"/>
    <mergeCell ref="G2:H2"/>
    <mergeCell ref="B18:C18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7.75"/>
    <col customWidth="1" min="3" max="3" width="15.38"/>
    <col customWidth="1" min="4" max="4" width="11.5"/>
    <col customWidth="1" min="5" max="5" width="14.25"/>
    <col customWidth="1" min="6" max="26" width="11.5"/>
  </cols>
  <sheetData>
    <row r="1" ht="42.75" customHeight="1">
      <c r="A1" s="1" t="s">
        <v>0</v>
      </c>
      <c r="B1" s="15" t="s">
        <v>1</v>
      </c>
      <c r="C1" s="3" t="s">
        <v>13</v>
      </c>
      <c r="D1" s="4"/>
      <c r="E1" s="4"/>
      <c r="F1" s="5"/>
    </row>
    <row r="2" ht="12.75" customHeight="1">
      <c r="A2" s="6"/>
      <c r="B2" s="6"/>
      <c r="C2" s="9" t="s">
        <v>4</v>
      </c>
      <c r="E2" s="8" t="s">
        <v>14</v>
      </c>
    </row>
    <row r="3" ht="12.75" customHeight="1">
      <c r="A3" s="7"/>
      <c r="B3" s="7"/>
      <c r="C3" s="8" t="s">
        <v>15</v>
      </c>
      <c r="D3" s="19" t="s">
        <v>7</v>
      </c>
      <c r="E3" s="8" t="s">
        <v>6</v>
      </c>
      <c r="F3" s="9" t="s">
        <v>7</v>
      </c>
    </row>
    <row r="4" ht="12.75" customHeight="1">
      <c r="A4" s="19">
        <v>10.0</v>
      </c>
      <c r="B4" s="19">
        <v>0.0</v>
      </c>
      <c r="C4" s="20">
        <v>0.0</v>
      </c>
      <c r="D4" s="19" t="str">
        <f t="shared" ref="D4:D11" si="1">IF(C4=0,"-",ROUND($B4/C4,2))</f>
        <v>-</v>
      </c>
      <c r="E4" s="20">
        <v>0.0</v>
      </c>
      <c r="F4" s="19" t="str">
        <f t="shared" ref="F4:F11" si="2">IF(E4=0,"-",ROUND($B4/E4,2))</f>
        <v>-</v>
      </c>
    </row>
    <row r="5" ht="12.75" customHeight="1">
      <c r="A5" s="19">
        <v>100.0</v>
      </c>
      <c r="B5" s="19">
        <v>0.01</v>
      </c>
      <c r="C5" s="20">
        <v>0.0</v>
      </c>
      <c r="D5" s="19" t="str">
        <f t="shared" si="1"/>
        <v>-</v>
      </c>
      <c r="E5" s="20">
        <v>0.01</v>
      </c>
      <c r="F5" s="19">
        <f t="shared" si="2"/>
        <v>1</v>
      </c>
    </row>
    <row r="6" ht="12.75" customHeight="1">
      <c r="A6" s="19">
        <v>500.0</v>
      </c>
      <c r="B6" s="19">
        <v>0.74</v>
      </c>
      <c r="C6" s="20">
        <v>0.22</v>
      </c>
      <c r="D6" s="19">
        <f t="shared" si="1"/>
        <v>3.36</v>
      </c>
      <c r="E6" s="20">
        <v>0.24</v>
      </c>
      <c r="F6" s="19">
        <f t="shared" si="2"/>
        <v>3.08</v>
      </c>
    </row>
    <row r="7" ht="12.75" customHeight="1">
      <c r="A7" s="19">
        <v>1000.0</v>
      </c>
      <c r="B7" s="19">
        <v>7.8</v>
      </c>
      <c r="C7" s="20">
        <v>2.7</v>
      </c>
      <c r="D7" s="19">
        <f t="shared" si="1"/>
        <v>2.89</v>
      </c>
      <c r="E7" s="20">
        <v>2.3</v>
      </c>
      <c r="F7" s="19">
        <f t="shared" si="2"/>
        <v>3.39</v>
      </c>
    </row>
    <row r="8" ht="12.75" customHeight="1">
      <c r="A8" s="19">
        <v>1500.0</v>
      </c>
      <c r="B8" s="19">
        <v>43.16</v>
      </c>
      <c r="C8" s="20">
        <v>10.62</v>
      </c>
      <c r="D8" s="19">
        <f t="shared" si="1"/>
        <v>4.06</v>
      </c>
      <c r="E8" s="20">
        <v>8.55</v>
      </c>
      <c r="F8" s="19">
        <f t="shared" si="2"/>
        <v>5.05</v>
      </c>
    </row>
    <row r="9" ht="12.75" customHeight="1">
      <c r="A9" s="19">
        <v>2000.0</v>
      </c>
      <c r="B9" s="19">
        <v>105.74</v>
      </c>
      <c r="C9" s="20">
        <v>18.12</v>
      </c>
      <c r="D9" s="19">
        <f t="shared" si="1"/>
        <v>5.84</v>
      </c>
      <c r="E9" s="20">
        <v>18.19</v>
      </c>
      <c r="F9" s="19">
        <f t="shared" si="2"/>
        <v>5.81</v>
      </c>
    </row>
    <row r="10" ht="12.75" customHeight="1">
      <c r="A10" s="19">
        <v>2500.0</v>
      </c>
      <c r="B10" s="19">
        <v>233.31</v>
      </c>
      <c r="C10" s="20">
        <v>59.52</v>
      </c>
      <c r="D10" s="19">
        <f t="shared" si="1"/>
        <v>3.92</v>
      </c>
      <c r="E10" s="20">
        <v>30.49</v>
      </c>
      <c r="F10" s="19">
        <f t="shared" si="2"/>
        <v>7.65</v>
      </c>
    </row>
    <row r="11" ht="12.75" customHeight="1">
      <c r="A11" s="19">
        <v>3000.0</v>
      </c>
      <c r="B11" s="19">
        <v>343.83</v>
      </c>
      <c r="C11" s="20">
        <v>94.4</v>
      </c>
      <c r="D11" s="19">
        <f t="shared" si="1"/>
        <v>3.64</v>
      </c>
      <c r="E11" s="20">
        <v>44.36</v>
      </c>
      <c r="F11" s="19">
        <f t="shared" si="2"/>
        <v>7.75</v>
      </c>
    </row>
    <row r="12" ht="12.75" customHeight="1"/>
    <row r="13" ht="12.75" customHeight="1"/>
    <row r="14" ht="12.75" customHeight="1">
      <c r="A14" s="11" t="s">
        <v>16</v>
      </c>
      <c r="B14" s="12"/>
      <c r="C14" s="13"/>
      <c r="D14" s="12"/>
      <c r="E14" s="10"/>
      <c r="F14" s="21"/>
      <c r="G14" s="21"/>
      <c r="H14" s="21"/>
    </row>
    <row r="15" ht="12.75" customHeight="1">
      <c r="A15" s="12" t="s">
        <v>9</v>
      </c>
      <c r="B15" s="3" t="s">
        <v>17</v>
      </c>
      <c r="C15" s="5"/>
      <c r="D15" s="12">
        <f>343.83/(3000 * 3000 * 6000)</f>
        <v>0.000000006367222222</v>
      </c>
      <c r="E15" s="10"/>
      <c r="F15" s="21"/>
      <c r="G15" s="21"/>
      <c r="H15" s="21"/>
    </row>
    <row r="16" ht="12.75" customHeight="1">
      <c r="A16" s="12" t="s">
        <v>9</v>
      </c>
      <c r="B16" s="14">
        <v>6.4E-9</v>
      </c>
      <c r="C16" s="13"/>
      <c r="D16" s="12"/>
      <c r="E16" s="10"/>
      <c r="F16" s="21"/>
      <c r="G16" s="21"/>
      <c r="H16" s="21"/>
    </row>
    <row r="17" ht="12.75" customHeight="1">
      <c r="A17" s="12"/>
      <c r="B17" s="12"/>
      <c r="C17" s="13"/>
      <c r="D17" s="12"/>
      <c r="E17" s="10"/>
      <c r="F17" s="21"/>
      <c r="G17" s="21"/>
      <c r="H17" s="21"/>
    </row>
    <row r="18" ht="12.75" customHeight="1">
      <c r="A18" s="1" t="s">
        <v>0</v>
      </c>
      <c r="B18" s="15" t="s">
        <v>11</v>
      </c>
      <c r="C18" s="16" t="s">
        <v>12</v>
      </c>
      <c r="D18" s="15" t="s">
        <v>11</v>
      </c>
      <c r="E18" s="16" t="s">
        <v>12</v>
      </c>
      <c r="F18" s="22"/>
      <c r="G18" s="22"/>
      <c r="H18" s="21"/>
    </row>
    <row r="19" ht="12.75" customHeight="1">
      <c r="A19" s="6"/>
      <c r="B19" s="6"/>
      <c r="C19" s="6"/>
      <c r="D19" s="6"/>
      <c r="E19" s="6"/>
      <c r="H19" s="21"/>
    </row>
    <row r="20" ht="12.75" customHeight="1">
      <c r="A20" s="7"/>
      <c r="B20" s="7"/>
      <c r="C20" s="7"/>
      <c r="D20" s="7"/>
      <c r="E20" s="7"/>
      <c r="H20" s="21"/>
    </row>
    <row r="21" ht="12.75" customHeight="1">
      <c r="A21" s="19">
        <v>10.0</v>
      </c>
      <c r="B21" s="17">
        <f t="shared" ref="B21:B28" si="3">$B$16*$A21*$A21*$A21/2</f>
        <v>0.0000032</v>
      </c>
      <c r="C21" s="18">
        <f t="shared" ref="C21:C28" si="4">C4</f>
        <v>0</v>
      </c>
      <c r="D21" s="17">
        <f t="shared" ref="D21:D28" si="5">$B$16*$A21*$A21*$A21/4</f>
        <v>0.0000016</v>
      </c>
      <c r="E21" s="18">
        <f t="shared" ref="E21:E28" si="6">E4</f>
        <v>0</v>
      </c>
      <c r="F21" s="23"/>
      <c r="G21" s="23"/>
      <c r="H21" s="21"/>
    </row>
    <row r="22" ht="12.75" customHeight="1">
      <c r="A22" s="19">
        <v>100.0</v>
      </c>
      <c r="B22" s="17">
        <f t="shared" si="3"/>
        <v>0.0032</v>
      </c>
      <c r="C22" s="18">
        <f t="shared" si="4"/>
        <v>0</v>
      </c>
      <c r="D22" s="17">
        <f t="shared" si="5"/>
        <v>0.0016</v>
      </c>
      <c r="E22" s="18">
        <f t="shared" si="6"/>
        <v>0.01</v>
      </c>
      <c r="F22" s="23"/>
      <c r="G22" s="23"/>
      <c r="H22" s="21"/>
    </row>
    <row r="23" ht="12.75" customHeight="1">
      <c r="A23" s="19">
        <v>500.0</v>
      </c>
      <c r="B23" s="17">
        <f t="shared" si="3"/>
        <v>0.4</v>
      </c>
      <c r="C23" s="18">
        <f t="shared" si="4"/>
        <v>0.22</v>
      </c>
      <c r="D23" s="17">
        <f t="shared" si="5"/>
        <v>0.2</v>
      </c>
      <c r="E23" s="18">
        <f t="shared" si="6"/>
        <v>0.24</v>
      </c>
      <c r="F23" s="23"/>
      <c r="G23" s="23"/>
      <c r="H23" s="21"/>
    </row>
    <row r="24" ht="12.75" customHeight="1">
      <c r="A24" s="19">
        <v>1000.0</v>
      </c>
      <c r="B24" s="17">
        <f t="shared" si="3"/>
        <v>3.2</v>
      </c>
      <c r="C24" s="18">
        <f t="shared" si="4"/>
        <v>2.7</v>
      </c>
      <c r="D24" s="17">
        <f t="shared" si="5"/>
        <v>1.6</v>
      </c>
      <c r="E24" s="18">
        <f t="shared" si="6"/>
        <v>2.3</v>
      </c>
      <c r="F24" s="23"/>
      <c r="G24" s="23"/>
      <c r="H24" s="21"/>
    </row>
    <row r="25" ht="12.75" customHeight="1">
      <c r="A25" s="19">
        <v>1500.0</v>
      </c>
      <c r="B25" s="17">
        <f t="shared" si="3"/>
        <v>10.8</v>
      </c>
      <c r="C25" s="18">
        <f t="shared" si="4"/>
        <v>10.62</v>
      </c>
      <c r="D25" s="17">
        <f t="shared" si="5"/>
        <v>5.4</v>
      </c>
      <c r="E25" s="18">
        <f t="shared" si="6"/>
        <v>8.55</v>
      </c>
      <c r="F25" s="23"/>
      <c r="G25" s="23"/>
      <c r="H25" s="21"/>
    </row>
    <row r="26" ht="12.75" customHeight="1">
      <c r="A26" s="19">
        <v>2000.0</v>
      </c>
      <c r="B26" s="17">
        <f t="shared" si="3"/>
        <v>25.6</v>
      </c>
      <c r="C26" s="18">
        <f t="shared" si="4"/>
        <v>18.12</v>
      </c>
      <c r="D26" s="17">
        <f t="shared" si="5"/>
        <v>12.8</v>
      </c>
      <c r="E26" s="18">
        <f t="shared" si="6"/>
        <v>18.19</v>
      </c>
      <c r="F26" s="23"/>
      <c r="G26" s="23"/>
      <c r="H26" s="21"/>
    </row>
    <row r="27" ht="12.75" customHeight="1">
      <c r="A27" s="19">
        <v>2500.0</v>
      </c>
      <c r="B27" s="17">
        <f t="shared" si="3"/>
        <v>50</v>
      </c>
      <c r="C27" s="18">
        <f t="shared" si="4"/>
        <v>59.52</v>
      </c>
      <c r="D27" s="17">
        <f t="shared" si="5"/>
        <v>25</v>
      </c>
      <c r="E27" s="18">
        <f t="shared" si="6"/>
        <v>30.49</v>
      </c>
      <c r="F27" s="23"/>
      <c r="G27" s="23"/>
      <c r="H27" s="21"/>
    </row>
    <row r="28" ht="12.75" customHeight="1">
      <c r="A28" s="19">
        <v>3000.0</v>
      </c>
      <c r="B28" s="17">
        <f t="shared" si="3"/>
        <v>86.4</v>
      </c>
      <c r="C28" s="18">
        <f t="shared" si="4"/>
        <v>94.4</v>
      </c>
      <c r="D28" s="17">
        <f t="shared" si="5"/>
        <v>43.2</v>
      </c>
      <c r="E28" s="18">
        <f t="shared" si="6"/>
        <v>44.36</v>
      </c>
      <c r="F28" s="23"/>
      <c r="G28" s="23"/>
      <c r="H28" s="21"/>
    </row>
    <row r="29" ht="12.75" customHeight="1">
      <c r="A29" s="24"/>
      <c r="B29" s="23"/>
      <c r="C29" s="23"/>
      <c r="D29" s="23"/>
      <c r="E29" s="23"/>
      <c r="F29" s="23"/>
      <c r="G29" s="23"/>
      <c r="H29" s="21"/>
    </row>
    <row r="30" ht="12.75" customHeight="1">
      <c r="A30" s="24"/>
      <c r="B30" s="23"/>
      <c r="C30" s="23"/>
      <c r="D30" s="23"/>
      <c r="E30" s="23"/>
      <c r="F30" s="23"/>
      <c r="G30" s="23"/>
      <c r="H30" s="21"/>
    </row>
    <row r="31" ht="12.75" customHeight="1">
      <c r="A31" s="24"/>
      <c r="B31" s="23"/>
      <c r="C31" s="23"/>
      <c r="D31" s="23"/>
      <c r="E31" s="23"/>
      <c r="F31" s="23"/>
      <c r="G31" s="23"/>
      <c r="H31" s="21"/>
    </row>
    <row r="32" ht="12.75" customHeight="1">
      <c r="A32" s="24"/>
      <c r="B32" s="23"/>
      <c r="C32" s="23"/>
      <c r="D32" s="23"/>
      <c r="E32" s="23"/>
      <c r="F32" s="23"/>
      <c r="G32" s="23"/>
      <c r="H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</row>
    <row r="36" ht="12.75" customHeight="1">
      <c r="A36" s="21"/>
      <c r="B36" s="21"/>
      <c r="C36" s="21"/>
      <c r="D36" s="21"/>
      <c r="E36" s="21"/>
      <c r="F36" s="21"/>
      <c r="G36" s="21"/>
    </row>
    <row r="37" ht="12.75" customHeight="1">
      <c r="A37" s="21"/>
      <c r="B37" s="21"/>
      <c r="C37" s="21"/>
      <c r="D37" s="21"/>
      <c r="E37" s="21"/>
      <c r="F37" s="21"/>
      <c r="G37" s="21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D18:D20"/>
    <mergeCell ref="E18:E20"/>
    <mergeCell ref="G18:G20"/>
    <mergeCell ref="F18:F20"/>
    <mergeCell ref="A1:A3"/>
    <mergeCell ref="B1:B3"/>
    <mergeCell ref="C1:F1"/>
    <mergeCell ref="B15:C15"/>
    <mergeCell ref="A18:A20"/>
    <mergeCell ref="B18:B20"/>
    <mergeCell ref="C18:C20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4.0"/>
    <col customWidth="1" min="4" max="4" width="11.5"/>
    <col customWidth="1" min="5" max="5" width="13.38"/>
    <col customWidth="1" min="6" max="6" width="11.5"/>
    <col customWidth="1" min="7" max="7" width="14.75"/>
    <col customWidth="1" min="8" max="26" width="11.5"/>
  </cols>
  <sheetData>
    <row r="1" ht="16.5" customHeight="1">
      <c r="A1" s="1" t="s">
        <v>0</v>
      </c>
      <c r="B1" s="2" t="s">
        <v>1</v>
      </c>
      <c r="C1" s="3" t="s">
        <v>13</v>
      </c>
      <c r="D1" s="4"/>
      <c r="E1" s="4"/>
      <c r="F1" s="4"/>
      <c r="G1" s="4"/>
      <c r="H1" s="5"/>
    </row>
    <row r="2" ht="12.75" customHeight="1">
      <c r="A2" s="6"/>
      <c r="B2" s="6"/>
      <c r="C2" s="3" t="s">
        <v>3</v>
      </c>
      <c r="D2" s="5"/>
      <c r="E2" s="3" t="s">
        <v>4</v>
      </c>
      <c r="F2" s="5"/>
      <c r="G2" s="3" t="s">
        <v>5</v>
      </c>
      <c r="H2" s="5"/>
    </row>
    <row r="3" ht="12.75" customHeight="1">
      <c r="A3" s="7"/>
      <c r="B3" s="7"/>
      <c r="C3" s="8" t="s">
        <v>15</v>
      </c>
      <c r="D3" s="9" t="s">
        <v>7</v>
      </c>
      <c r="E3" s="8" t="s">
        <v>6</v>
      </c>
      <c r="F3" s="9" t="s">
        <v>7</v>
      </c>
      <c r="G3" s="8" t="s">
        <v>15</v>
      </c>
      <c r="H3" s="9" t="s">
        <v>7</v>
      </c>
    </row>
    <row r="4" ht="12.75" customHeight="1">
      <c r="A4" s="19">
        <v>10.0</v>
      </c>
      <c r="B4" s="19">
        <v>0.0</v>
      </c>
      <c r="C4" s="20">
        <v>0.0</v>
      </c>
      <c r="D4" s="19" t="str">
        <f t="shared" ref="D4:D6" si="1">IF(C4=0,"-",ROUND($B4/C4, 2))</f>
        <v>-</v>
      </c>
      <c r="E4" s="20">
        <v>0.0</v>
      </c>
      <c r="F4" s="19" t="str">
        <f t="shared" ref="F4:F11" si="2">IF(E4=0,"-",ROUND($B4/E4, 2))</f>
        <v>-</v>
      </c>
      <c r="G4" s="20">
        <v>0.058</v>
      </c>
      <c r="H4" s="19">
        <f t="shared" ref="H4:H11" si="3">IF(G4=0,"-",ROUND($B4/G4, 2))</f>
        <v>0</v>
      </c>
    </row>
    <row r="5" ht="12.75" customHeight="1">
      <c r="A5" s="19">
        <v>100.0</v>
      </c>
      <c r="B5" s="19">
        <v>0.0</v>
      </c>
      <c r="C5" s="20">
        <v>0.0</v>
      </c>
      <c r="D5" s="19" t="str">
        <f t="shared" si="1"/>
        <v>-</v>
      </c>
      <c r="E5" s="20">
        <v>0.0</v>
      </c>
      <c r="F5" s="19" t="str">
        <f t="shared" si="2"/>
        <v>-</v>
      </c>
      <c r="G5" s="20">
        <v>0.113</v>
      </c>
      <c r="H5" s="19">
        <f t="shared" si="3"/>
        <v>0</v>
      </c>
    </row>
    <row r="6" ht="12.75" customHeight="1">
      <c r="A6" s="19">
        <v>500.0</v>
      </c>
      <c r="B6" s="19">
        <v>0.18</v>
      </c>
      <c r="C6" s="20">
        <v>0.14</v>
      </c>
      <c r="D6" s="19">
        <f t="shared" si="1"/>
        <v>1.29</v>
      </c>
      <c r="E6" s="20">
        <v>0.08</v>
      </c>
      <c r="F6" s="19">
        <f t="shared" si="2"/>
        <v>2.25</v>
      </c>
      <c r="G6" s="20">
        <v>0.09</v>
      </c>
      <c r="H6" s="19">
        <f t="shared" si="3"/>
        <v>2</v>
      </c>
    </row>
    <row r="7" ht="12.75" customHeight="1">
      <c r="A7" s="19">
        <v>1000.0</v>
      </c>
      <c r="B7" s="19">
        <v>1.36</v>
      </c>
      <c r="C7" s="20">
        <v>1.01</v>
      </c>
      <c r="D7" s="19">
        <f t="shared" ref="D7:D8" si="4">IF(C8=0,"-",ROUND($B7/C8, 2))</f>
        <v>0.39</v>
      </c>
      <c r="E7" s="20">
        <v>0.71</v>
      </c>
      <c r="F7" s="19">
        <f t="shared" si="2"/>
        <v>1.92</v>
      </c>
      <c r="G7" s="20">
        <v>0.5</v>
      </c>
      <c r="H7" s="19">
        <f t="shared" si="3"/>
        <v>2.72</v>
      </c>
    </row>
    <row r="8" ht="12.75" customHeight="1">
      <c r="A8" s="19">
        <v>1500.0</v>
      </c>
      <c r="B8" s="19">
        <v>4.75</v>
      </c>
      <c r="C8" s="20">
        <v>3.52</v>
      </c>
      <c r="D8" s="19">
        <f t="shared" si="4"/>
        <v>0.59</v>
      </c>
      <c r="E8" s="20">
        <v>2.52</v>
      </c>
      <c r="F8" s="19">
        <f t="shared" si="2"/>
        <v>1.88</v>
      </c>
      <c r="G8" s="20">
        <v>1.59</v>
      </c>
      <c r="H8" s="19">
        <f t="shared" si="3"/>
        <v>2.99</v>
      </c>
    </row>
    <row r="9" ht="12.75" customHeight="1">
      <c r="A9" s="19">
        <v>2000.0</v>
      </c>
      <c r="B9" s="19">
        <v>11.01</v>
      </c>
      <c r="C9" s="20">
        <v>8.06</v>
      </c>
      <c r="D9" s="19">
        <f t="shared" ref="D9:D11" si="5">IF(C9=0,"-",ROUND($B9/C9, 2))</f>
        <v>1.37</v>
      </c>
      <c r="E9" s="20">
        <v>5.94</v>
      </c>
      <c r="F9" s="19">
        <f t="shared" si="2"/>
        <v>1.85</v>
      </c>
      <c r="G9" s="20">
        <v>3.8</v>
      </c>
      <c r="H9" s="19">
        <f t="shared" si="3"/>
        <v>2.9</v>
      </c>
    </row>
    <row r="10" ht="12.75" customHeight="1">
      <c r="A10" s="19">
        <v>2500.0</v>
      </c>
      <c r="B10" s="19">
        <v>21.56</v>
      </c>
      <c r="C10" s="20">
        <v>15.44</v>
      </c>
      <c r="D10" s="19">
        <f t="shared" si="5"/>
        <v>1.4</v>
      </c>
      <c r="E10" s="20">
        <v>11.61</v>
      </c>
      <c r="F10" s="19">
        <f t="shared" si="2"/>
        <v>1.86</v>
      </c>
      <c r="G10" s="20">
        <v>7.92</v>
      </c>
      <c r="H10" s="19">
        <f t="shared" si="3"/>
        <v>2.72</v>
      </c>
    </row>
    <row r="11" ht="12.75" customHeight="1">
      <c r="A11" s="19">
        <v>3000.0</v>
      </c>
      <c r="B11" s="19">
        <v>37.38</v>
      </c>
      <c r="C11" s="20">
        <v>26.81</v>
      </c>
      <c r="D11" s="19">
        <f t="shared" si="5"/>
        <v>1.39</v>
      </c>
      <c r="E11" s="20">
        <v>19.61</v>
      </c>
      <c r="F11" s="19">
        <f t="shared" si="2"/>
        <v>1.91</v>
      </c>
      <c r="G11" s="20">
        <v>12.46</v>
      </c>
      <c r="H11" s="19">
        <f t="shared" si="3"/>
        <v>3</v>
      </c>
    </row>
    <row r="12" ht="12.75" customHeight="1">
      <c r="C12" s="10"/>
    </row>
    <row r="13" ht="12.75" customHeight="1">
      <c r="C13" s="10"/>
    </row>
    <row r="14" ht="24.0" customHeight="1">
      <c r="A14" s="25" t="s">
        <v>16</v>
      </c>
      <c r="C14" s="13"/>
      <c r="D14" s="12"/>
      <c r="E14" s="10"/>
    </row>
    <row r="15" ht="12.75" customHeight="1">
      <c r="A15" s="12" t="s">
        <v>9</v>
      </c>
      <c r="B15" s="3" t="s">
        <v>18</v>
      </c>
      <c r="C15" s="5"/>
      <c r="D15" s="12">
        <f>37.38/(3000 * 3000 *6000)</f>
        <v>0.0000000006922222222</v>
      </c>
      <c r="E15" s="10"/>
    </row>
    <row r="16" ht="12.75" customHeight="1">
      <c r="A16" s="12" t="s">
        <v>9</v>
      </c>
      <c r="B16" s="14">
        <v>6.9E-10</v>
      </c>
      <c r="C16" s="13"/>
      <c r="D16" s="12"/>
      <c r="E16" s="10"/>
    </row>
    <row r="17" ht="12.75" customHeight="1">
      <c r="A17" s="12"/>
      <c r="B17" s="12"/>
      <c r="C17" s="13"/>
      <c r="D17" s="12"/>
      <c r="E17" s="10"/>
    </row>
    <row r="18" ht="12.75" customHeight="1">
      <c r="A18" s="1" t="s">
        <v>0</v>
      </c>
      <c r="B18" s="15" t="s">
        <v>11</v>
      </c>
      <c r="C18" s="16" t="s">
        <v>12</v>
      </c>
      <c r="D18" s="15" t="s">
        <v>11</v>
      </c>
      <c r="E18" s="16" t="s">
        <v>12</v>
      </c>
      <c r="F18" s="15" t="s">
        <v>11</v>
      </c>
      <c r="G18" s="16" t="s">
        <v>12</v>
      </c>
    </row>
    <row r="19" ht="12.75" customHeight="1">
      <c r="A19" s="6"/>
      <c r="B19" s="6"/>
      <c r="C19" s="6"/>
      <c r="D19" s="6"/>
      <c r="E19" s="6"/>
      <c r="F19" s="6"/>
      <c r="G19" s="6"/>
    </row>
    <row r="20" ht="12.75" customHeight="1">
      <c r="A20" s="7"/>
      <c r="B20" s="7"/>
      <c r="C20" s="7"/>
      <c r="D20" s="7"/>
      <c r="E20" s="7"/>
      <c r="F20" s="7"/>
      <c r="G20" s="7"/>
    </row>
    <row r="21" ht="12.75" customHeight="1">
      <c r="A21" s="19">
        <v>10.0</v>
      </c>
      <c r="B21" s="26">
        <f t="shared" ref="B21:B28" si="6">$B$16*$A21*$A21*$A21*2</f>
        <v>0.00000138</v>
      </c>
      <c r="C21" s="20">
        <f t="shared" ref="C21:C28" si="7">C4</f>
        <v>0</v>
      </c>
      <c r="D21" s="26">
        <f t="shared" ref="D21:D28" si="8">$B$16*$A21*$A21*$A21</f>
        <v>0.00000069</v>
      </c>
      <c r="E21" s="20">
        <f t="shared" ref="E21:E28" si="9">E4</f>
        <v>0</v>
      </c>
      <c r="F21" s="26">
        <f t="shared" ref="F21:F28" si="10">$B$16*$A21*$A21*$A21/2</f>
        <v>0.000000345</v>
      </c>
      <c r="G21" s="20">
        <f t="shared" ref="G21:G28" si="11">G4</f>
        <v>0.058</v>
      </c>
    </row>
    <row r="22" ht="12.75" customHeight="1">
      <c r="A22" s="19">
        <v>100.0</v>
      </c>
      <c r="B22" s="26">
        <f t="shared" si="6"/>
        <v>0.00138</v>
      </c>
      <c r="C22" s="20">
        <f t="shared" si="7"/>
        <v>0</v>
      </c>
      <c r="D22" s="26">
        <f t="shared" si="8"/>
        <v>0.00069</v>
      </c>
      <c r="E22" s="20">
        <f t="shared" si="9"/>
        <v>0</v>
      </c>
      <c r="F22" s="26">
        <f t="shared" si="10"/>
        <v>0.000345</v>
      </c>
      <c r="G22" s="20">
        <f t="shared" si="11"/>
        <v>0.113</v>
      </c>
    </row>
    <row r="23" ht="12.75" customHeight="1">
      <c r="A23" s="19">
        <v>500.0</v>
      </c>
      <c r="B23" s="26">
        <f t="shared" si="6"/>
        <v>0.1725</v>
      </c>
      <c r="C23" s="20">
        <f t="shared" si="7"/>
        <v>0.14</v>
      </c>
      <c r="D23" s="26">
        <f t="shared" si="8"/>
        <v>0.08625</v>
      </c>
      <c r="E23" s="20">
        <f t="shared" si="9"/>
        <v>0.08</v>
      </c>
      <c r="F23" s="26">
        <f t="shared" si="10"/>
        <v>0.043125</v>
      </c>
      <c r="G23" s="20">
        <f t="shared" si="11"/>
        <v>0.09</v>
      </c>
    </row>
    <row r="24" ht="12.75" customHeight="1">
      <c r="A24" s="19">
        <v>1000.0</v>
      </c>
      <c r="B24" s="26">
        <f t="shared" si="6"/>
        <v>1.38</v>
      </c>
      <c r="C24" s="20">
        <f t="shared" si="7"/>
        <v>1.01</v>
      </c>
      <c r="D24" s="26">
        <f t="shared" si="8"/>
        <v>0.69</v>
      </c>
      <c r="E24" s="20">
        <f t="shared" si="9"/>
        <v>0.71</v>
      </c>
      <c r="F24" s="26">
        <f t="shared" si="10"/>
        <v>0.345</v>
      </c>
      <c r="G24" s="20">
        <f t="shared" si="11"/>
        <v>0.5</v>
      </c>
    </row>
    <row r="25" ht="12.75" customHeight="1">
      <c r="A25" s="19">
        <v>1500.0</v>
      </c>
      <c r="B25" s="26">
        <f t="shared" si="6"/>
        <v>4.6575</v>
      </c>
      <c r="C25" s="20">
        <f t="shared" si="7"/>
        <v>3.52</v>
      </c>
      <c r="D25" s="26">
        <f t="shared" si="8"/>
        <v>2.32875</v>
      </c>
      <c r="E25" s="20">
        <f t="shared" si="9"/>
        <v>2.52</v>
      </c>
      <c r="F25" s="26">
        <f t="shared" si="10"/>
        <v>1.164375</v>
      </c>
      <c r="G25" s="20">
        <f t="shared" si="11"/>
        <v>1.59</v>
      </c>
    </row>
    <row r="26" ht="12.75" customHeight="1">
      <c r="A26" s="19">
        <v>2000.0</v>
      </c>
      <c r="B26" s="26">
        <f t="shared" si="6"/>
        <v>11.04</v>
      </c>
      <c r="C26" s="20">
        <f t="shared" si="7"/>
        <v>8.06</v>
      </c>
      <c r="D26" s="26">
        <f t="shared" si="8"/>
        <v>5.52</v>
      </c>
      <c r="E26" s="20">
        <f t="shared" si="9"/>
        <v>5.94</v>
      </c>
      <c r="F26" s="26">
        <f t="shared" si="10"/>
        <v>2.76</v>
      </c>
      <c r="G26" s="20">
        <f t="shared" si="11"/>
        <v>3.8</v>
      </c>
    </row>
    <row r="27" ht="12.75" customHeight="1">
      <c r="A27" s="19">
        <v>2500.0</v>
      </c>
      <c r="B27" s="26">
        <f t="shared" si="6"/>
        <v>21.5625</v>
      </c>
      <c r="C27" s="20">
        <f t="shared" si="7"/>
        <v>15.44</v>
      </c>
      <c r="D27" s="26">
        <f t="shared" si="8"/>
        <v>10.78125</v>
      </c>
      <c r="E27" s="20">
        <f t="shared" si="9"/>
        <v>11.61</v>
      </c>
      <c r="F27" s="26">
        <f t="shared" si="10"/>
        <v>5.390625</v>
      </c>
      <c r="G27" s="20">
        <f t="shared" si="11"/>
        <v>7.92</v>
      </c>
    </row>
    <row r="28" ht="12.75" customHeight="1">
      <c r="A28" s="19">
        <v>3000.0</v>
      </c>
      <c r="B28" s="26">
        <f t="shared" si="6"/>
        <v>37.26</v>
      </c>
      <c r="C28" s="20">
        <f t="shared" si="7"/>
        <v>26.81</v>
      </c>
      <c r="D28" s="26">
        <f t="shared" si="8"/>
        <v>18.63</v>
      </c>
      <c r="E28" s="20">
        <f t="shared" si="9"/>
        <v>19.61</v>
      </c>
      <c r="F28" s="26">
        <f t="shared" si="10"/>
        <v>9.315</v>
      </c>
      <c r="G28" s="20">
        <f t="shared" si="11"/>
        <v>12.46</v>
      </c>
    </row>
    <row r="29" ht="12.75" customHeight="1">
      <c r="A29" s="9"/>
      <c r="C29" s="10"/>
    </row>
    <row r="30" ht="12.75" customHeight="1">
      <c r="A30" s="9"/>
      <c r="C30" s="10"/>
    </row>
    <row r="31" ht="12.75" customHeight="1">
      <c r="A31" s="9"/>
      <c r="C31" s="10"/>
    </row>
    <row r="32" ht="12.75" customHeight="1">
      <c r="A32" s="9"/>
      <c r="C32" s="10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A1:A3"/>
    <mergeCell ref="B1:B3"/>
    <mergeCell ref="C1:H1"/>
    <mergeCell ref="C2:D2"/>
    <mergeCell ref="E2:F2"/>
    <mergeCell ref="G2:H2"/>
    <mergeCell ref="B15:C15"/>
    <mergeCell ref="A14:B14"/>
    <mergeCell ref="A18:A20"/>
    <mergeCell ref="B18:B20"/>
    <mergeCell ref="C18:C20"/>
    <mergeCell ref="D18:D20"/>
    <mergeCell ref="E18:E20"/>
    <mergeCell ref="F18:F20"/>
    <mergeCell ref="G18:G20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5.0"/>
    <col customWidth="1" min="3" max="3" width="11.5"/>
    <col customWidth="1" min="4" max="4" width="15.75"/>
    <col customWidth="1" min="5" max="5" width="11.5"/>
    <col customWidth="1" min="6" max="6" width="14.63"/>
    <col customWidth="1" min="7" max="7" width="11.5"/>
    <col customWidth="1" min="8" max="8" width="16.88"/>
    <col customWidth="1" min="9" max="26" width="11.5"/>
  </cols>
  <sheetData>
    <row r="1" ht="17.25" customHeight="1">
      <c r="A1" s="15" t="s">
        <v>0</v>
      </c>
      <c r="B1" s="2" t="s">
        <v>1</v>
      </c>
      <c r="C1" s="3" t="s">
        <v>2</v>
      </c>
      <c r="D1" s="4"/>
      <c r="E1" s="4"/>
      <c r="F1" s="4"/>
      <c r="G1" s="4"/>
      <c r="H1" s="5"/>
    </row>
    <row r="2" ht="39.75" customHeight="1">
      <c r="A2" s="6"/>
      <c r="B2" s="6"/>
      <c r="C2" s="3" t="s">
        <v>3</v>
      </c>
      <c r="D2" s="5"/>
      <c r="E2" s="3" t="s">
        <v>4</v>
      </c>
      <c r="F2" s="5"/>
      <c r="G2" s="3" t="s">
        <v>5</v>
      </c>
      <c r="H2" s="5"/>
    </row>
    <row r="3" ht="51.0" customHeight="1">
      <c r="A3" s="7"/>
      <c r="B3" s="7"/>
      <c r="C3" s="8" t="s">
        <v>6</v>
      </c>
      <c r="D3" s="9" t="s">
        <v>7</v>
      </c>
      <c r="E3" s="8" t="s">
        <v>6</v>
      </c>
      <c r="F3" s="9" t="s">
        <v>7</v>
      </c>
      <c r="G3" s="8" t="s">
        <v>6</v>
      </c>
      <c r="H3" s="9" t="s">
        <v>7</v>
      </c>
    </row>
    <row r="4" ht="12.75" customHeight="1">
      <c r="A4" s="9">
        <v>10.0</v>
      </c>
      <c r="B4" s="9">
        <v>0.0</v>
      </c>
      <c r="C4" s="8">
        <v>0.0</v>
      </c>
      <c r="D4" s="19" t="str">
        <f t="shared" ref="D4:D10" si="1">IF(C4=0,"-",ROUND($B4/C4, 2))</f>
        <v>-</v>
      </c>
      <c r="E4" s="8">
        <v>0.0</v>
      </c>
      <c r="F4" s="19" t="str">
        <f t="shared" ref="F4:F10" si="2">IF(E4=0,"-",ROUND($B4/E4, 2))</f>
        <v>-</v>
      </c>
      <c r="G4" s="8">
        <v>0.0</v>
      </c>
      <c r="H4" s="19" t="str">
        <f t="shared" ref="H4:H10" si="3">IF(G4=0,"-",ROUND($B4/G4, 2))</f>
        <v>-</v>
      </c>
    </row>
    <row r="5" ht="12.75" customHeight="1">
      <c r="A5" s="9">
        <v>100.0</v>
      </c>
      <c r="B5" s="9">
        <v>0.0</v>
      </c>
      <c r="C5" s="8">
        <v>0.0</v>
      </c>
      <c r="D5" s="19" t="str">
        <f t="shared" si="1"/>
        <v>-</v>
      </c>
      <c r="E5" s="8">
        <v>0.0</v>
      </c>
      <c r="F5" s="19" t="str">
        <f t="shared" si="2"/>
        <v>-</v>
      </c>
      <c r="G5" s="8">
        <v>0.0</v>
      </c>
      <c r="H5" s="19" t="str">
        <f t="shared" si="3"/>
        <v>-</v>
      </c>
    </row>
    <row r="6" ht="12.75" customHeight="1">
      <c r="A6" s="9">
        <v>10000.0</v>
      </c>
      <c r="B6" s="9">
        <v>0.61</v>
      </c>
      <c r="C6" s="8">
        <v>0.16</v>
      </c>
      <c r="D6" s="19">
        <f t="shared" si="1"/>
        <v>3.81</v>
      </c>
      <c r="E6" s="8">
        <v>0.04</v>
      </c>
      <c r="F6" s="19">
        <f t="shared" si="2"/>
        <v>15.25</v>
      </c>
      <c r="G6" s="8">
        <v>0.02</v>
      </c>
      <c r="H6" s="19">
        <f t="shared" si="3"/>
        <v>30.5</v>
      </c>
    </row>
    <row r="7" ht="12.75" customHeight="1">
      <c r="A7" s="9">
        <v>20000.0</v>
      </c>
      <c r="B7" s="9">
        <v>2.47</v>
      </c>
      <c r="C7" s="8">
        <v>0.61</v>
      </c>
      <c r="D7" s="19">
        <f t="shared" si="1"/>
        <v>4.05</v>
      </c>
      <c r="E7" s="8">
        <v>0.15</v>
      </c>
      <c r="F7" s="19">
        <f t="shared" si="2"/>
        <v>16.47</v>
      </c>
      <c r="G7" s="8">
        <v>0.05</v>
      </c>
      <c r="H7" s="19">
        <f t="shared" si="3"/>
        <v>49.4</v>
      </c>
    </row>
    <row r="8" ht="12.75" customHeight="1">
      <c r="A8" s="9">
        <v>30000.0</v>
      </c>
      <c r="B8" s="9">
        <v>5.57</v>
      </c>
      <c r="C8" s="8">
        <v>1.39</v>
      </c>
      <c r="D8" s="19">
        <f t="shared" si="1"/>
        <v>4.01</v>
      </c>
      <c r="E8" s="8">
        <v>0.34</v>
      </c>
      <c r="F8" s="19">
        <f t="shared" si="2"/>
        <v>16.38</v>
      </c>
      <c r="G8" s="8">
        <v>0.11</v>
      </c>
      <c r="H8" s="19">
        <f t="shared" si="3"/>
        <v>50.64</v>
      </c>
    </row>
    <row r="9" ht="12.75" customHeight="1">
      <c r="A9" s="9">
        <v>40000.0</v>
      </c>
      <c r="B9" s="9">
        <v>9.88</v>
      </c>
      <c r="C9" s="8">
        <v>2.46</v>
      </c>
      <c r="D9" s="19">
        <f t="shared" si="1"/>
        <v>4.02</v>
      </c>
      <c r="E9" s="8">
        <v>0.62</v>
      </c>
      <c r="F9" s="19">
        <f t="shared" si="2"/>
        <v>15.94</v>
      </c>
      <c r="G9" s="8">
        <v>0.17</v>
      </c>
      <c r="H9" s="19">
        <f t="shared" si="3"/>
        <v>58.12</v>
      </c>
    </row>
    <row r="10" ht="12.75" customHeight="1">
      <c r="A10" s="9">
        <v>50000.0</v>
      </c>
      <c r="B10" s="9">
        <v>15.38</v>
      </c>
      <c r="C10" s="8">
        <v>3.87</v>
      </c>
      <c r="D10" s="19">
        <f t="shared" si="1"/>
        <v>3.97</v>
      </c>
      <c r="E10" s="8">
        <v>0.96</v>
      </c>
      <c r="F10" s="19">
        <f t="shared" si="2"/>
        <v>16.02</v>
      </c>
      <c r="G10" s="8">
        <v>0.26</v>
      </c>
      <c r="H10" s="19">
        <f t="shared" si="3"/>
        <v>59.15</v>
      </c>
    </row>
    <row r="11" ht="12.75" customHeight="1">
      <c r="A11" s="12"/>
      <c r="B11" s="12"/>
      <c r="C11" s="13"/>
      <c r="D11" s="12"/>
      <c r="E11" s="10"/>
    </row>
    <row r="12" ht="12.75" customHeight="1">
      <c r="A12" s="11" t="s">
        <v>19</v>
      </c>
      <c r="B12" s="12"/>
      <c r="C12" s="13"/>
      <c r="D12" s="12"/>
      <c r="E12" s="10"/>
    </row>
    <row r="13" ht="12.75" customHeight="1">
      <c r="A13" s="12" t="s">
        <v>9</v>
      </c>
      <c r="B13" s="3" t="s">
        <v>20</v>
      </c>
      <c r="C13" s="5"/>
      <c r="D13" s="12">
        <f>15.38/(50000*50000)</f>
        <v>0.000000006152</v>
      </c>
      <c r="E13" s="10"/>
    </row>
    <row r="14" ht="12.75" customHeight="1">
      <c r="A14" s="12" t="s">
        <v>9</v>
      </c>
      <c r="B14" s="14">
        <v>6.1E-9</v>
      </c>
      <c r="C14" s="13"/>
      <c r="D14" s="12"/>
      <c r="E14" s="10"/>
    </row>
    <row r="15" ht="12.75" customHeight="1">
      <c r="A15" s="12"/>
      <c r="B15" s="12"/>
      <c r="C15" s="13"/>
      <c r="D15" s="12"/>
      <c r="E15" s="10"/>
    </row>
    <row r="16" ht="12.75" customHeight="1">
      <c r="A16" s="1" t="s">
        <v>0</v>
      </c>
      <c r="B16" s="15" t="s">
        <v>11</v>
      </c>
      <c r="C16" s="16" t="s">
        <v>12</v>
      </c>
      <c r="D16" s="15" t="s">
        <v>11</v>
      </c>
      <c r="E16" s="16" t="s">
        <v>12</v>
      </c>
      <c r="F16" s="15" t="s">
        <v>11</v>
      </c>
      <c r="G16" s="16" t="s">
        <v>12</v>
      </c>
    </row>
    <row r="17" ht="12.75" customHeight="1">
      <c r="A17" s="6"/>
      <c r="B17" s="6"/>
      <c r="C17" s="6"/>
      <c r="D17" s="6"/>
      <c r="E17" s="6"/>
      <c r="F17" s="6"/>
      <c r="G17" s="6"/>
    </row>
    <row r="18" ht="12.75" customHeight="1">
      <c r="A18" s="7"/>
      <c r="B18" s="7"/>
      <c r="C18" s="7"/>
      <c r="D18" s="7"/>
      <c r="E18" s="7"/>
      <c r="F18" s="7"/>
      <c r="G18" s="7"/>
    </row>
    <row r="19" ht="12.75" customHeight="1">
      <c r="A19" s="9">
        <v>10.0</v>
      </c>
      <c r="B19" s="27">
        <f t="shared" ref="B19:B25" si="4">$B$14*A19*A19/2</f>
        <v>0.000000305</v>
      </c>
      <c r="C19" s="8">
        <f t="shared" ref="C19:C25" si="5">C4</f>
        <v>0</v>
      </c>
      <c r="D19" s="27">
        <f t="shared" ref="D19:D25" si="6">$B$14*$A19*$A19/4</f>
        <v>0.0000001525</v>
      </c>
      <c r="E19" s="8">
        <f t="shared" ref="E19:E25" si="7">E4</f>
        <v>0</v>
      </c>
      <c r="F19" s="27">
        <f t="shared" ref="F19:F25" si="8">$B$14*$A19*$A19/8</f>
        <v>0.00000007625</v>
      </c>
      <c r="G19" s="8">
        <f t="shared" ref="G19:G25" si="9">G4</f>
        <v>0</v>
      </c>
    </row>
    <row r="20" ht="12.75" customHeight="1">
      <c r="A20" s="9">
        <v>100.0</v>
      </c>
      <c r="B20" s="27">
        <f t="shared" si="4"/>
        <v>0.0000305</v>
      </c>
      <c r="C20" s="8">
        <f t="shared" si="5"/>
        <v>0</v>
      </c>
      <c r="D20" s="27">
        <f t="shared" si="6"/>
        <v>0.00001525</v>
      </c>
      <c r="E20" s="8">
        <f t="shared" si="7"/>
        <v>0</v>
      </c>
      <c r="F20" s="27">
        <f t="shared" si="8"/>
        <v>0.000007625</v>
      </c>
      <c r="G20" s="8">
        <f t="shared" si="9"/>
        <v>0</v>
      </c>
    </row>
    <row r="21" ht="12.75" customHeight="1">
      <c r="A21" s="9">
        <v>10000.0</v>
      </c>
      <c r="B21" s="27">
        <f t="shared" si="4"/>
        <v>0.305</v>
      </c>
      <c r="C21" s="8">
        <f t="shared" si="5"/>
        <v>0.16</v>
      </c>
      <c r="D21" s="27">
        <f t="shared" si="6"/>
        <v>0.1525</v>
      </c>
      <c r="E21" s="8">
        <f t="shared" si="7"/>
        <v>0.04</v>
      </c>
      <c r="F21" s="27">
        <f t="shared" si="8"/>
        <v>0.07625</v>
      </c>
      <c r="G21" s="8">
        <f t="shared" si="9"/>
        <v>0.02</v>
      </c>
    </row>
    <row r="22" ht="12.75" customHeight="1">
      <c r="A22" s="9">
        <v>20000.0</v>
      </c>
      <c r="B22" s="27">
        <f t="shared" si="4"/>
        <v>1.22</v>
      </c>
      <c r="C22" s="8">
        <f t="shared" si="5"/>
        <v>0.61</v>
      </c>
      <c r="D22" s="27">
        <f t="shared" si="6"/>
        <v>0.61</v>
      </c>
      <c r="E22" s="8">
        <f t="shared" si="7"/>
        <v>0.15</v>
      </c>
      <c r="F22" s="27">
        <f t="shared" si="8"/>
        <v>0.305</v>
      </c>
      <c r="G22" s="8">
        <f t="shared" si="9"/>
        <v>0.05</v>
      </c>
    </row>
    <row r="23" ht="12.75" customHeight="1">
      <c r="A23" s="9">
        <v>30000.0</v>
      </c>
      <c r="B23" s="27">
        <f t="shared" si="4"/>
        <v>2.745</v>
      </c>
      <c r="C23" s="8">
        <f t="shared" si="5"/>
        <v>1.39</v>
      </c>
      <c r="D23" s="27">
        <f t="shared" si="6"/>
        <v>1.3725</v>
      </c>
      <c r="E23" s="8">
        <f t="shared" si="7"/>
        <v>0.34</v>
      </c>
      <c r="F23" s="27">
        <f t="shared" si="8"/>
        <v>0.68625</v>
      </c>
      <c r="G23" s="8">
        <f t="shared" si="9"/>
        <v>0.11</v>
      </c>
    </row>
    <row r="24" ht="12.75" customHeight="1">
      <c r="A24" s="9">
        <v>40000.0</v>
      </c>
      <c r="B24" s="27">
        <f t="shared" si="4"/>
        <v>4.88</v>
      </c>
      <c r="C24" s="8">
        <f t="shared" si="5"/>
        <v>2.46</v>
      </c>
      <c r="D24" s="27">
        <f t="shared" si="6"/>
        <v>2.44</v>
      </c>
      <c r="E24" s="8">
        <f t="shared" si="7"/>
        <v>0.62</v>
      </c>
      <c r="F24" s="27">
        <f t="shared" si="8"/>
        <v>1.22</v>
      </c>
      <c r="G24" s="8">
        <f t="shared" si="9"/>
        <v>0.17</v>
      </c>
    </row>
    <row r="25" ht="12.75" customHeight="1">
      <c r="A25" s="9">
        <v>50000.0</v>
      </c>
      <c r="B25" s="27">
        <f t="shared" si="4"/>
        <v>7.625</v>
      </c>
      <c r="C25" s="8">
        <f t="shared" si="5"/>
        <v>3.87</v>
      </c>
      <c r="D25" s="27">
        <f t="shared" si="6"/>
        <v>3.8125</v>
      </c>
      <c r="E25" s="8">
        <f t="shared" si="7"/>
        <v>0.96</v>
      </c>
      <c r="F25" s="27">
        <f t="shared" si="8"/>
        <v>1.90625</v>
      </c>
      <c r="G25" s="8">
        <f t="shared" si="9"/>
        <v>0.26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16:A18"/>
    <mergeCell ref="B16:B18"/>
    <mergeCell ref="C16:C18"/>
    <mergeCell ref="D16:D18"/>
    <mergeCell ref="E16:E18"/>
    <mergeCell ref="F16:F18"/>
    <mergeCell ref="G16:G18"/>
    <mergeCell ref="A1:A3"/>
    <mergeCell ref="B1:B3"/>
    <mergeCell ref="C1:H1"/>
    <mergeCell ref="C2:D2"/>
    <mergeCell ref="E2:F2"/>
    <mergeCell ref="G2:H2"/>
    <mergeCell ref="B13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63"/>
    <col customWidth="1" min="3" max="3" width="11.5"/>
    <col customWidth="1" min="4" max="4" width="15.5"/>
    <col customWidth="1" min="5" max="5" width="11.5"/>
    <col customWidth="1" min="6" max="6" width="15.5"/>
    <col customWidth="1" min="7" max="7" width="11.5"/>
    <col customWidth="1" min="8" max="8" width="15.5"/>
    <col customWidth="1" min="9" max="26" width="11.5"/>
  </cols>
  <sheetData>
    <row r="1" ht="47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</row>
    <row r="2" ht="12.75" customHeight="1">
      <c r="A2" s="6"/>
      <c r="B2" s="6"/>
      <c r="C2" s="3" t="s">
        <v>3</v>
      </c>
      <c r="D2" s="5"/>
      <c r="E2" s="3" t="s">
        <v>4</v>
      </c>
      <c r="F2" s="5"/>
      <c r="G2" s="3" t="s">
        <v>5</v>
      </c>
      <c r="H2" s="5"/>
    </row>
    <row r="3" ht="12.75" customHeight="1">
      <c r="A3" s="7"/>
      <c r="B3" s="7"/>
      <c r="C3" s="8" t="s">
        <v>6</v>
      </c>
      <c r="D3" s="9" t="s">
        <v>7</v>
      </c>
      <c r="E3" s="8" t="s">
        <v>6</v>
      </c>
      <c r="F3" s="9" t="s">
        <v>7</v>
      </c>
      <c r="G3" s="8" t="s">
        <v>6</v>
      </c>
      <c r="H3" s="9" t="s">
        <v>7</v>
      </c>
    </row>
    <row r="4" ht="12.75" customHeight="1">
      <c r="A4" s="9">
        <v>10.0</v>
      </c>
      <c r="B4" s="9">
        <v>0.0</v>
      </c>
      <c r="C4" s="8">
        <v>0.0</v>
      </c>
      <c r="D4" s="19" t="str">
        <f t="shared" ref="D4:D10" si="1">IF(C4=0,"-",ROUND($B4/C4, 2))</f>
        <v>-</v>
      </c>
      <c r="E4" s="8">
        <v>0.001</v>
      </c>
      <c r="F4" s="19">
        <f t="shared" ref="F4:F10" si="2">IF(E4=0,"-",ROUND($B4/E4, 2))</f>
        <v>0</v>
      </c>
      <c r="G4" s="8">
        <v>0.003</v>
      </c>
      <c r="H4" s="19">
        <f t="shared" ref="H4:H10" si="3">IF(G4=0,"-",ROUND($B4/G4, 2))</f>
        <v>0</v>
      </c>
    </row>
    <row r="5" ht="12.75" customHeight="1">
      <c r="A5" s="9">
        <v>500.0</v>
      </c>
      <c r="B5" s="9">
        <v>2.66</v>
      </c>
      <c r="C5" s="8">
        <v>1.17</v>
      </c>
      <c r="D5" s="19">
        <f t="shared" si="1"/>
        <v>2.27</v>
      </c>
      <c r="E5" s="8">
        <v>0.93</v>
      </c>
      <c r="F5" s="19">
        <f t="shared" si="2"/>
        <v>2.86</v>
      </c>
      <c r="G5" s="8">
        <v>0.54</v>
      </c>
      <c r="H5" s="19">
        <f t="shared" si="3"/>
        <v>4.93</v>
      </c>
    </row>
    <row r="6" ht="12.75" customHeight="1">
      <c r="A6" s="9">
        <v>600.0</v>
      </c>
      <c r="B6" s="9">
        <v>6.67</v>
      </c>
      <c r="C6" s="8">
        <v>2.05</v>
      </c>
      <c r="D6" s="19">
        <f t="shared" si="1"/>
        <v>3.25</v>
      </c>
      <c r="E6" s="8">
        <v>1.38</v>
      </c>
      <c r="F6" s="19">
        <f t="shared" si="2"/>
        <v>4.83</v>
      </c>
      <c r="G6" s="8">
        <v>0.99</v>
      </c>
      <c r="H6" s="19">
        <f t="shared" si="3"/>
        <v>6.74</v>
      </c>
    </row>
    <row r="7" ht="12.75" customHeight="1">
      <c r="A7" s="9">
        <v>700.0</v>
      </c>
      <c r="B7" s="9">
        <v>6.97</v>
      </c>
      <c r="C7" s="8">
        <v>3.14</v>
      </c>
      <c r="D7" s="19">
        <f t="shared" si="1"/>
        <v>2.22</v>
      </c>
      <c r="E7" s="8">
        <v>2.08</v>
      </c>
      <c r="F7" s="19">
        <f t="shared" si="2"/>
        <v>3.35</v>
      </c>
      <c r="G7" s="8">
        <v>1.54</v>
      </c>
      <c r="H7" s="19">
        <f t="shared" si="3"/>
        <v>4.53</v>
      </c>
    </row>
    <row r="8" ht="12.75" customHeight="1">
      <c r="A8" s="9">
        <v>800.0</v>
      </c>
      <c r="B8" s="9">
        <v>9.88</v>
      </c>
      <c r="C8" s="8">
        <v>4.75</v>
      </c>
      <c r="D8" s="19">
        <f t="shared" si="1"/>
        <v>2.08</v>
      </c>
      <c r="E8" s="8">
        <v>3.32</v>
      </c>
      <c r="F8" s="19">
        <f t="shared" si="2"/>
        <v>2.98</v>
      </c>
      <c r="G8" s="8">
        <v>2.38</v>
      </c>
      <c r="H8" s="19">
        <f t="shared" si="3"/>
        <v>4.15</v>
      </c>
    </row>
    <row r="9" ht="12.75" customHeight="1">
      <c r="A9" s="9">
        <v>900.0</v>
      </c>
      <c r="B9" s="9">
        <v>13.79</v>
      </c>
      <c r="C9" s="8">
        <v>6.79</v>
      </c>
      <c r="D9" s="19">
        <f t="shared" si="1"/>
        <v>2.03</v>
      </c>
      <c r="E9" s="8">
        <v>4.08</v>
      </c>
      <c r="F9" s="19">
        <f t="shared" si="2"/>
        <v>3.38</v>
      </c>
      <c r="G9" s="8">
        <v>3.33</v>
      </c>
      <c r="H9" s="19">
        <f t="shared" si="3"/>
        <v>4.14</v>
      </c>
    </row>
    <row r="10" ht="12.75" customHeight="1">
      <c r="A10" s="9">
        <v>1000.0</v>
      </c>
      <c r="B10" s="9">
        <v>18.9</v>
      </c>
      <c r="C10" s="8">
        <v>9.76</v>
      </c>
      <c r="D10" s="19">
        <f t="shared" si="1"/>
        <v>1.94</v>
      </c>
      <c r="E10" s="8">
        <v>7.46</v>
      </c>
      <c r="F10" s="19">
        <f t="shared" si="2"/>
        <v>2.53</v>
      </c>
      <c r="G10" s="8">
        <v>4.66</v>
      </c>
      <c r="H10" s="19">
        <f t="shared" si="3"/>
        <v>4.06</v>
      </c>
    </row>
    <row r="11" ht="12.75" customHeight="1">
      <c r="C11" s="10"/>
      <c r="D11" s="23"/>
    </row>
    <row r="12" ht="12.75" customHeight="1">
      <c r="A12" s="11" t="s">
        <v>21</v>
      </c>
      <c r="B12" s="12"/>
      <c r="C12" s="13"/>
      <c r="D12" s="12"/>
      <c r="E12" s="10"/>
    </row>
    <row r="13" ht="12.75" customHeight="1">
      <c r="A13" s="12" t="s">
        <v>9</v>
      </c>
      <c r="B13" s="3" t="s">
        <v>22</v>
      </c>
      <c r="C13" s="5"/>
      <c r="D13" s="12">
        <f>18.9/(1000 * 1000 * 1000)</f>
        <v>0.0000000189</v>
      </c>
      <c r="E13" s="10"/>
    </row>
    <row r="14" ht="12.75" customHeight="1">
      <c r="A14" s="12" t="s">
        <v>9</v>
      </c>
      <c r="B14" s="14">
        <v>1.9E-8</v>
      </c>
      <c r="C14" s="13"/>
      <c r="D14" s="12"/>
      <c r="E14" s="10"/>
    </row>
    <row r="15" ht="12.75" customHeight="1">
      <c r="A15" s="12"/>
      <c r="B15" s="12"/>
      <c r="C15" s="13"/>
      <c r="D15" s="12"/>
      <c r="E15" s="10"/>
    </row>
    <row r="16" ht="12.75" customHeight="1">
      <c r="A16" s="1" t="s">
        <v>0</v>
      </c>
      <c r="B16" s="15" t="s">
        <v>11</v>
      </c>
      <c r="C16" s="16" t="s">
        <v>12</v>
      </c>
      <c r="D16" s="15" t="s">
        <v>11</v>
      </c>
      <c r="E16" s="16" t="s">
        <v>12</v>
      </c>
      <c r="F16" s="15" t="s">
        <v>11</v>
      </c>
      <c r="G16" s="16" t="s">
        <v>12</v>
      </c>
    </row>
    <row r="17" ht="12.75" customHeight="1">
      <c r="A17" s="6"/>
      <c r="B17" s="6"/>
      <c r="C17" s="6"/>
      <c r="D17" s="6"/>
      <c r="E17" s="6"/>
      <c r="F17" s="6"/>
      <c r="G17" s="6"/>
    </row>
    <row r="18" ht="12.75" customHeight="1">
      <c r="A18" s="7"/>
      <c r="B18" s="7"/>
      <c r="C18" s="7"/>
      <c r="D18" s="7"/>
      <c r="E18" s="7"/>
      <c r="F18" s="7"/>
      <c r="G18" s="7"/>
    </row>
    <row r="19" ht="12.75" customHeight="1">
      <c r="A19" s="9">
        <v>10.0</v>
      </c>
      <c r="B19" s="17">
        <f t="shared" ref="B19:B25" si="4">$B$14*$A19*$A19*$A19/2</f>
        <v>0.0000095</v>
      </c>
      <c r="C19" s="18">
        <f t="shared" ref="C19:C25" si="5">C4</f>
        <v>0</v>
      </c>
      <c r="D19" s="17">
        <f t="shared" ref="D19:D25" si="6">ROUND($B$14*$A19*$A19*$A19/3,2)</f>
        <v>0</v>
      </c>
      <c r="E19" s="18">
        <f t="shared" ref="E19:E25" si="7">E4</f>
        <v>0.001</v>
      </c>
      <c r="F19" s="17">
        <f t="shared" ref="F19:F25" si="8">$B$14*$A19*$A19*$A19/4</f>
        <v>0.00000475</v>
      </c>
      <c r="G19" s="18">
        <f t="shared" ref="G19:G25" si="9">G4</f>
        <v>0.003</v>
      </c>
      <c r="H19" s="23"/>
    </row>
    <row r="20" ht="12.75" customHeight="1">
      <c r="A20" s="9">
        <v>500.0</v>
      </c>
      <c r="B20" s="17">
        <f t="shared" si="4"/>
        <v>1.1875</v>
      </c>
      <c r="C20" s="18">
        <f t="shared" si="5"/>
        <v>1.17</v>
      </c>
      <c r="D20" s="17">
        <f t="shared" si="6"/>
        <v>0.79</v>
      </c>
      <c r="E20" s="18">
        <f t="shared" si="7"/>
        <v>0.93</v>
      </c>
      <c r="F20" s="17">
        <f t="shared" si="8"/>
        <v>0.59375</v>
      </c>
      <c r="G20" s="18">
        <f t="shared" si="9"/>
        <v>0.54</v>
      </c>
      <c r="H20" s="23"/>
    </row>
    <row r="21" ht="12.75" customHeight="1">
      <c r="A21" s="9">
        <v>600.0</v>
      </c>
      <c r="B21" s="17">
        <f t="shared" si="4"/>
        <v>2.052</v>
      </c>
      <c r="C21" s="18">
        <f t="shared" si="5"/>
        <v>2.05</v>
      </c>
      <c r="D21" s="17">
        <f t="shared" si="6"/>
        <v>1.37</v>
      </c>
      <c r="E21" s="18">
        <f t="shared" si="7"/>
        <v>1.38</v>
      </c>
      <c r="F21" s="17">
        <f t="shared" si="8"/>
        <v>1.026</v>
      </c>
      <c r="G21" s="18">
        <f t="shared" si="9"/>
        <v>0.99</v>
      </c>
      <c r="H21" s="23"/>
    </row>
    <row r="22" ht="12.75" customHeight="1">
      <c r="A22" s="9">
        <v>700.0</v>
      </c>
      <c r="B22" s="17">
        <f t="shared" si="4"/>
        <v>3.2585</v>
      </c>
      <c r="C22" s="18">
        <f t="shared" si="5"/>
        <v>3.14</v>
      </c>
      <c r="D22" s="17">
        <f t="shared" si="6"/>
        <v>2.17</v>
      </c>
      <c r="E22" s="18">
        <f t="shared" si="7"/>
        <v>2.08</v>
      </c>
      <c r="F22" s="17">
        <f t="shared" si="8"/>
        <v>1.62925</v>
      </c>
      <c r="G22" s="18">
        <f t="shared" si="9"/>
        <v>1.54</v>
      </c>
      <c r="H22" s="23"/>
    </row>
    <row r="23" ht="12.75" customHeight="1">
      <c r="A23" s="9">
        <v>800.0</v>
      </c>
      <c r="B23" s="17">
        <f t="shared" si="4"/>
        <v>4.864</v>
      </c>
      <c r="C23" s="18">
        <f t="shared" si="5"/>
        <v>4.75</v>
      </c>
      <c r="D23" s="17">
        <f t="shared" si="6"/>
        <v>3.24</v>
      </c>
      <c r="E23" s="18">
        <f t="shared" si="7"/>
        <v>3.32</v>
      </c>
      <c r="F23" s="17">
        <f t="shared" si="8"/>
        <v>2.432</v>
      </c>
      <c r="G23" s="18">
        <f t="shared" si="9"/>
        <v>2.38</v>
      </c>
      <c r="H23" s="23"/>
    </row>
    <row r="24" ht="12.75" customHeight="1">
      <c r="A24" s="9">
        <v>900.0</v>
      </c>
      <c r="B24" s="17">
        <f t="shared" si="4"/>
        <v>6.9255</v>
      </c>
      <c r="C24" s="18">
        <f t="shared" si="5"/>
        <v>6.79</v>
      </c>
      <c r="D24" s="17">
        <f t="shared" si="6"/>
        <v>4.62</v>
      </c>
      <c r="E24" s="18">
        <f t="shared" si="7"/>
        <v>4.08</v>
      </c>
      <c r="F24" s="17">
        <f t="shared" si="8"/>
        <v>3.46275</v>
      </c>
      <c r="G24" s="18">
        <f t="shared" si="9"/>
        <v>3.33</v>
      </c>
      <c r="H24" s="23"/>
    </row>
    <row r="25" ht="12.75" customHeight="1">
      <c r="A25" s="9">
        <v>1000.0</v>
      </c>
      <c r="B25" s="17">
        <f t="shared" si="4"/>
        <v>9.5</v>
      </c>
      <c r="C25" s="18">
        <f t="shared" si="5"/>
        <v>9.76</v>
      </c>
      <c r="D25" s="17">
        <f t="shared" si="6"/>
        <v>6.33</v>
      </c>
      <c r="E25" s="18">
        <f t="shared" si="7"/>
        <v>7.46</v>
      </c>
      <c r="F25" s="17">
        <f t="shared" si="8"/>
        <v>4.75</v>
      </c>
      <c r="G25" s="18">
        <f t="shared" si="9"/>
        <v>4.66</v>
      </c>
      <c r="H25" s="2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16:A18"/>
    <mergeCell ref="B16:B18"/>
    <mergeCell ref="C16:C18"/>
    <mergeCell ref="D16:D18"/>
    <mergeCell ref="E16:E18"/>
    <mergeCell ref="F16:F18"/>
    <mergeCell ref="G16:G18"/>
    <mergeCell ref="A1:A3"/>
    <mergeCell ref="B1:B3"/>
    <mergeCell ref="C1:H1"/>
    <mergeCell ref="C2:D2"/>
    <mergeCell ref="E2:F2"/>
    <mergeCell ref="G2:H2"/>
    <mergeCell ref="B13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7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23"/>
    </row>
    <row r="2" ht="12.75" customHeight="1">
      <c r="A2" s="6"/>
      <c r="B2" s="6"/>
      <c r="C2" s="3" t="s">
        <v>3</v>
      </c>
      <c r="D2" s="5"/>
      <c r="E2" s="3" t="s">
        <v>4</v>
      </c>
      <c r="F2" s="5"/>
      <c r="G2" s="3" t="s">
        <v>5</v>
      </c>
      <c r="H2" s="5"/>
      <c r="I2" s="23"/>
    </row>
    <row r="3" ht="12.75" customHeight="1">
      <c r="A3" s="7"/>
      <c r="B3" s="7"/>
      <c r="C3" s="8" t="s">
        <v>6</v>
      </c>
      <c r="D3" s="9" t="s">
        <v>7</v>
      </c>
      <c r="E3" s="8" t="s">
        <v>6</v>
      </c>
      <c r="F3" s="9" t="s">
        <v>7</v>
      </c>
      <c r="G3" s="8" t="s">
        <v>6</v>
      </c>
      <c r="H3" s="9" t="s">
        <v>7</v>
      </c>
      <c r="I3" s="23"/>
    </row>
    <row r="4" ht="12.75" customHeight="1">
      <c r="A4" s="9">
        <v>10.0</v>
      </c>
      <c r="B4" s="9">
        <v>0.0</v>
      </c>
      <c r="C4" s="8">
        <v>0.0</v>
      </c>
      <c r="D4" s="19" t="str">
        <f t="shared" ref="D4:D15" si="1">IF(C4=0,"-",ROUND($B4/C4, 2))</f>
        <v>-</v>
      </c>
      <c r="E4" s="8">
        <v>0.0</v>
      </c>
      <c r="F4" s="19" t="str">
        <f t="shared" ref="F4:F15" si="2">IF(E4=0,"-",ROUND($B4/E4, 2))</f>
        <v>-</v>
      </c>
      <c r="G4" s="8">
        <v>0.08</v>
      </c>
      <c r="H4" s="19">
        <f t="shared" ref="H4:H15" si="3">IF(G4=0,"-",ROUND($B4/G4, 2))</f>
        <v>0</v>
      </c>
      <c r="I4" s="23"/>
    </row>
    <row r="5" ht="12.75" customHeight="1">
      <c r="A5" s="9">
        <v>100.0</v>
      </c>
      <c r="B5" s="9">
        <v>0.0</v>
      </c>
      <c r="C5" s="8">
        <v>0.0</v>
      </c>
      <c r="D5" s="19" t="str">
        <f t="shared" si="1"/>
        <v>-</v>
      </c>
      <c r="E5" s="8">
        <v>0.0</v>
      </c>
      <c r="F5" s="19" t="str">
        <f t="shared" si="2"/>
        <v>-</v>
      </c>
      <c r="G5" s="8">
        <v>0.06</v>
      </c>
      <c r="H5" s="19">
        <f t="shared" si="3"/>
        <v>0</v>
      </c>
      <c r="I5" s="23"/>
    </row>
    <row r="6" ht="12.75" customHeight="1">
      <c r="A6" s="9">
        <v>1000.0</v>
      </c>
      <c r="B6" s="9">
        <v>0.19</v>
      </c>
      <c r="C6" s="8">
        <v>0.12</v>
      </c>
      <c r="D6" s="19">
        <f t="shared" si="1"/>
        <v>1.58</v>
      </c>
      <c r="E6" s="8">
        <v>0.09</v>
      </c>
      <c r="F6" s="19">
        <f t="shared" si="2"/>
        <v>2.11</v>
      </c>
      <c r="G6" s="8">
        <v>0.09</v>
      </c>
      <c r="H6" s="19">
        <f t="shared" si="3"/>
        <v>2.11</v>
      </c>
      <c r="I6" s="23"/>
    </row>
    <row r="7" ht="12.75" customHeight="1">
      <c r="A7" s="9">
        <v>2000.0</v>
      </c>
      <c r="B7" s="9">
        <v>0.77</v>
      </c>
      <c r="C7" s="8">
        <v>0.48</v>
      </c>
      <c r="D7" s="19">
        <f t="shared" si="1"/>
        <v>1.6</v>
      </c>
      <c r="E7" s="8">
        <v>0.36</v>
      </c>
      <c r="F7" s="19">
        <f t="shared" si="2"/>
        <v>2.14</v>
      </c>
      <c r="G7" s="8">
        <v>0.32</v>
      </c>
      <c r="H7" s="19">
        <f t="shared" si="3"/>
        <v>2.41</v>
      </c>
      <c r="I7" s="23"/>
    </row>
    <row r="8" ht="12.75" customHeight="1">
      <c r="A8" s="9">
        <v>3000.0</v>
      </c>
      <c r="B8" s="9">
        <v>1.77</v>
      </c>
      <c r="C8" s="8">
        <v>1.0</v>
      </c>
      <c r="D8" s="19">
        <f t="shared" si="1"/>
        <v>1.77</v>
      </c>
      <c r="E8" s="8">
        <v>0.74</v>
      </c>
      <c r="F8" s="19">
        <f t="shared" si="2"/>
        <v>2.39</v>
      </c>
      <c r="G8" s="8">
        <v>0.52</v>
      </c>
      <c r="H8" s="19">
        <f t="shared" si="3"/>
        <v>3.4</v>
      </c>
      <c r="I8" s="23"/>
    </row>
    <row r="9" ht="12.75" customHeight="1">
      <c r="A9" s="9">
        <v>4000.0</v>
      </c>
      <c r="B9" s="9">
        <v>3.14</v>
      </c>
      <c r="C9" s="8">
        <v>1.75</v>
      </c>
      <c r="D9" s="19">
        <f t="shared" si="1"/>
        <v>1.79</v>
      </c>
      <c r="E9" s="8">
        <v>1.3</v>
      </c>
      <c r="F9" s="19">
        <f t="shared" si="2"/>
        <v>2.42</v>
      </c>
      <c r="G9" s="8">
        <v>0.86</v>
      </c>
      <c r="H9" s="19">
        <f t="shared" si="3"/>
        <v>3.65</v>
      </c>
      <c r="I9" s="23"/>
    </row>
    <row r="10" ht="12.75" customHeight="1">
      <c r="A10" s="9">
        <v>5000.0</v>
      </c>
      <c r="B10" s="9">
        <v>4.96</v>
      </c>
      <c r="C10" s="8">
        <v>2.91</v>
      </c>
      <c r="D10" s="19">
        <f t="shared" si="1"/>
        <v>1.7</v>
      </c>
      <c r="E10" s="8">
        <v>1.92</v>
      </c>
      <c r="F10" s="19">
        <f t="shared" si="2"/>
        <v>2.58</v>
      </c>
      <c r="G10" s="8">
        <v>1.4</v>
      </c>
      <c r="H10" s="19">
        <f t="shared" si="3"/>
        <v>3.54</v>
      </c>
      <c r="I10" s="23"/>
    </row>
    <row r="11" ht="12.75" customHeight="1">
      <c r="A11" s="9">
        <v>6000.0</v>
      </c>
      <c r="B11" s="9">
        <v>7.03</v>
      </c>
      <c r="C11" s="8">
        <v>4.09</v>
      </c>
      <c r="D11" s="19">
        <f t="shared" si="1"/>
        <v>1.72</v>
      </c>
      <c r="E11" s="8">
        <v>2.79</v>
      </c>
      <c r="F11" s="19">
        <f t="shared" si="2"/>
        <v>2.52</v>
      </c>
      <c r="G11" s="8">
        <v>1.95</v>
      </c>
      <c r="H11" s="19">
        <f t="shared" si="3"/>
        <v>3.61</v>
      </c>
      <c r="I11" s="23"/>
    </row>
    <row r="12" ht="12.75" customHeight="1">
      <c r="A12" s="9">
        <v>7000.0</v>
      </c>
      <c r="B12" s="9">
        <v>9.18</v>
      </c>
      <c r="C12" s="8">
        <v>5.84</v>
      </c>
      <c r="D12" s="19">
        <f t="shared" si="1"/>
        <v>1.57</v>
      </c>
      <c r="E12" s="8">
        <v>3.63</v>
      </c>
      <c r="F12" s="19">
        <f t="shared" si="2"/>
        <v>2.53</v>
      </c>
      <c r="G12" s="8">
        <v>2.6</v>
      </c>
      <c r="H12" s="19">
        <f t="shared" si="3"/>
        <v>3.53</v>
      </c>
      <c r="I12" s="23"/>
    </row>
    <row r="13" ht="12.75" customHeight="1">
      <c r="A13" s="9">
        <v>8000.0</v>
      </c>
      <c r="B13" s="9">
        <v>12.93</v>
      </c>
      <c r="C13" s="8">
        <v>7.84</v>
      </c>
      <c r="D13" s="19">
        <f t="shared" si="1"/>
        <v>1.65</v>
      </c>
      <c r="E13" s="8">
        <v>4.99</v>
      </c>
      <c r="F13" s="19">
        <f t="shared" si="2"/>
        <v>2.59</v>
      </c>
      <c r="G13" s="8">
        <v>4.02</v>
      </c>
      <c r="H13" s="19">
        <f t="shared" si="3"/>
        <v>3.22</v>
      </c>
      <c r="I13" s="23"/>
    </row>
    <row r="14" ht="12.75" customHeight="1">
      <c r="A14" s="9">
        <v>9000.0</v>
      </c>
      <c r="B14" s="9">
        <v>14.65</v>
      </c>
      <c r="C14" s="8">
        <v>9.36</v>
      </c>
      <c r="D14" s="19">
        <f t="shared" si="1"/>
        <v>1.57</v>
      </c>
      <c r="E14" s="8">
        <v>5.95</v>
      </c>
      <c r="F14" s="19">
        <f t="shared" si="2"/>
        <v>2.46</v>
      </c>
      <c r="G14" s="8">
        <v>4.53</v>
      </c>
      <c r="H14" s="19">
        <f t="shared" si="3"/>
        <v>3.23</v>
      </c>
      <c r="I14" s="23"/>
    </row>
    <row r="15" ht="12.75" customHeight="1">
      <c r="A15" s="9">
        <v>10000.0</v>
      </c>
      <c r="B15" s="9">
        <v>19.75</v>
      </c>
      <c r="C15" s="8">
        <v>13.37</v>
      </c>
      <c r="D15" s="19">
        <f t="shared" si="1"/>
        <v>1.48</v>
      </c>
      <c r="E15" s="8">
        <v>7.67</v>
      </c>
      <c r="F15" s="19">
        <f t="shared" si="2"/>
        <v>2.57</v>
      </c>
      <c r="G15" s="8">
        <v>5.68</v>
      </c>
      <c r="H15" s="19">
        <f t="shared" si="3"/>
        <v>3.48</v>
      </c>
      <c r="I15" s="23"/>
    </row>
    <row r="16" ht="12.75" customHeight="1">
      <c r="A16" s="23"/>
      <c r="B16" s="23"/>
      <c r="C16" s="18"/>
      <c r="D16" s="23"/>
      <c r="E16" s="18"/>
      <c r="F16" s="23"/>
      <c r="G16" s="18"/>
      <c r="H16" s="23"/>
      <c r="I16" s="23"/>
    </row>
    <row r="17" ht="12.75" customHeight="1">
      <c r="A17" s="23"/>
      <c r="B17" s="23"/>
      <c r="C17" s="18"/>
      <c r="D17" s="23"/>
      <c r="E17" s="18"/>
      <c r="F17" s="23"/>
      <c r="G17" s="18"/>
      <c r="H17" s="23"/>
      <c r="I17" s="23"/>
    </row>
    <row r="18" ht="12.75" customHeight="1">
      <c r="A18" s="28" t="s">
        <v>23</v>
      </c>
      <c r="B18" s="23"/>
      <c r="C18" s="18"/>
      <c r="D18" s="23"/>
      <c r="E18" s="18"/>
      <c r="F18" s="23"/>
      <c r="G18" s="18"/>
      <c r="H18" s="23"/>
      <c r="I18" s="23"/>
    </row>
    <row r="19" ht="12.75" customHeight="1">
      <c r="A19" s="23" t="s">
        <v>9</v>
      </c>
      <c r="B19" s="29" t="s">
        <v>24</v>
      </c>
      <c r="C19" s="4"/>
      <c r="D19" s="5"/>
      <c r="E19" s="23">
        <f>19.75/(13 * 6 * 10000 * 10000)</f>
        <v>0.000000002532051282</v>
      </c>
      <c r="F19" s="23"/>
      <c r="G19" s="18"/>
      <c r="H19" s="23"/>
      <c r="I19" s="23"/>
    </row>
    <row r="20" ht="12.75" customHeight="1">
      <c r="A20" s="23" t="s">
        <v>9</v>
      </c>
      <c r="B20" s="17">
        <v>2.5E-9</v>
      </c>
      <c r="C20" s="18"/>
      <c r="D20" s="23"/>
      <c r="E20" s="18"/>
      <c r="F20" s="23"/>
      <c r="G20" s="18"/>
      <c r="H20" s="23"/>
      <c r="I20" s="23"/>
    </row>
    <row r="21" ht="12.75" customHeight="1">
      <c r="A21" s="23"/>
      <c r="B21" s="23"/>
      <c r="C21" s="18"/>
      <c r="D21" s="23"/>
      <c r="E21" s="18"/>
      <c r="F21" s="23"/>
      <c r="G21" s="18"/>
      <c r="H21" s="23"/>
      <c r="I21" s="23"/>
    </row>
    <row r="22" ht="17.25" customHeight="1">
      <c r="A22" s="1" t="s">
        <v>0</v>
      </c>
      <c r="B22" s="15" t="s">
        <v>11</v>
      </c>
      <c r="C22" s="16" t="s">
        <v>12</v>
      </c>
      <c r="D22" s="15" t="s">
        <v>11</v>
      </c>
      <c r="E22" s="16" t="s">
        <v>12</v>
      </c>
      <c r="F22" s="15" t="s">
        <v>11</v>
      </c>
      <c r="G22" s="16" t="s">
        <v>12</v>
      </c>
      <c r="H22" s="23"/>
      <c r="I22" s="23"/>
    </row>
    <row r="23" ht="12.75" customHeight="1">
      <c r="A23" s="6"/>
      <c r="B23" s="6"/>
      <c r="C23" s="6"/>
      <c r="D23" s="6"/>
      <c r="E23" s="6"/>
      <c r="F23" s="6"/>
      <c r="G23" s="6"/>
      <c r="H23" s="23"/>
      <c r="I23" s="23"/>
    </row>
    <row r="24" ht="12.75" customHeight="1">
      <c r="A24" s="7"/>
      <c r="B24" s="7"/>
      <c r="C24" s="7"/>
      <c r="D24" s="7"/>
      <c r="E24" s="7"/>
      <c r="F24" s="7"/>
      <c r="G24" s="7"/>
      <c r="H24" s="23"/>
      <c r="I24" s="23"/>
    </row>
    <row r="25" ht="12.75" customHeight="1">
      <c r="A25" s="9">
        <v>10.0</v>
      </c>
      <c r="B25" s="17">
        <f t="shared" ref="B25:B36" si="4">$B$20*$A25*$A25*13*4</f>
        <v>0.000013</v>
      </c>
      <c r="C25" s="18">
        <f t="shared" ref="C25:C36" si="5">C4</f>
        <v>0</v>
      </c>
      <c r="D25" s="17">
        <f t="shared" ref="D25:D36" si="6">$B$20*$A25*$A25*13*2</f>
        <v>0.0000065</v>
      </c>
      <c r="E25" s="18">
        <f t="shared" ref="E25:E36" si="7">E4</f>
        <v>0</v>
      </c>
      <c r="F25" s="17">
        <f t="shared" ref="F25:F36" si="8">$B$20*$A25*$A25*18</f>
        <v>0.0000045</v>
      </c>
      <c r="G25" s="18">
        <f t="shared" ref="G25:G36" si="9">G4</f>
        <v>0.08</v>
      </c>
      <c r="H25" s="23"/>
      <c r="I25" s="23"/>
    </row>
    <row r="26" ht="12.75" customHeight="1">
      <c r="A26" s="9">
        <v>100.0</v>
      </c>
      <c r="B26" s="17">
        <f t="shared" si="4"/>
        <v>0.0013</v>
      </c>
      <c r="C26" s="18">
        <f t="shared" si="5"/>
        <v>0</v>
      </c>
      <c r="D26" s="17">
        <f t="shared" si="6"/>
        <v>0.00065</v>
      </c>
      <c r="E26" s="18">
        <f t="shared" si="7"/>
        <v>0</v>
      </c>
      <c r="F26" s="17">
        <f t="shared" si="8"/>
        <v>0.00045</v>
      </c>
      <c r="G26" s="18">
        <f t="shared" si="9"/>
        <v>0.06</v>
      </c>
      <c r="H26" s="23"/>
      <c r="I26" s="23"/>
    </row>
    <row r="27" ht="12.75" customHeight="1">
      <c r="A27" s="9">
        <v>1000.0</v>
      </c>
      <c r="B27" s="17">
        <f t="shared" si="4"/>
        <v>0.13</v>
      </c>
      <c r="C27" s="18">
        <f t="shared" si="5"/>
        <v>0.12</v>
      </c>
      <c r="D27" s="17">
        <f t="shared" si="6"/>
        <v>0.065</v>
      </c>
      <c r="E27" s="18">
        <f t="shared" si="7"/>
        <v>0.09</v>
      </c>
      <c r="F27" s="17">
        <f t="shared" si="8"/>
        <v>0.045</v>
      </c>
      <c r="G27" s="18">
        <f t="shared" si="9"/>
        <v>0.09</v>
      </c>
      <c r="H27" s="23"/>
      <c r="I27" s="23"/>
    </row>
    <row r="28" ht="12.75" customHeight="1">
      <c r="A28" s="9">
        <v>2000.0</v>
      </c>
      <c r="B28" s="17">
        <f t="shared" si="4"/>
        <v>0.52</v>
      </c>
      <c r="C28" s="18">
        <f t="shared" si="5"/>
        <v>0.48</v>
      </c>
      <c r="D28" s="17">
        <f t="shared" si="6"/>
        <v>0.26</v>
      </c>
      <c r="E28" s="18">
        <f t="shared" si="7"/>
        <v>0.36</v>
      </c>
      <c r="F28" s="17">
        <f t="shared" si="8"/>
        <v>0.18</v>
      </c>
      <c r="G28" s="18">
        <f t="shared" si="9"/>
        <v>0.32</v>
      </c>
      <c r="H28" s="23"/>
      <c r="I28" s="23"/>
    </row>
    <row r="29" ht="12.75" customHeight="1">
      <c r="A29" s="9">
        <v>3000.0</v>
      </c>
      <c r="B29" s="17">
        <f t="shared" si="4"/>
        <v>1.17</v>
      </c>
      <c r="C29" s="18">
        <f t="shared" si="5"/>
        <v>1</v>
      </c>
      <c r="D29" s="17">
        <f t="shared" si="6"/>
        <v>0.585</v>
      </c>
      <c r="E29" s="18">
        <f t="shared" si="7"/>
        <v>0.74</v>
      </c>
      <c r="F29" s="17">
        <f t="shared" si="8"/>
        <v>0.405</v>
      </c>
      <c r="G29" s="18">
        <f t="shared" si="9"/>
        <v>0.52</v>
      </c>
      <c r="H29" s="23"/>
      <c r="I29" s="23"/>
    </row>
    <row r="30" ht="12.75" customHeight="1">
      <c r="A30" s="9">
        <v>4000.0</v>
      </c>
      <c r="B30" s="17">
        <f t="shared" si="4"/>
        <v>2.08</v>
      </c>
      <c r="C30" s="18">
        <f t="shared" si="5"/>
        <v>1.75</v>
      </c>
      <c r="D30" s="17">
        <f t="shared" si="6"/>
        <v>1.04</v>
      </c>
      <c r="E30" s="18">
        <f t="shared" si="7"/>
        <v>1.3</v>
      </c>
      <c r="F30" s="17">
        <f t="shared" si="8"/>
        <v>0.72</v>
      </c>
      <c r="G30" s="18">
        <f t="shared" si="9"/>
        <v>0.86</v>
      </c>
      <c r="H30" s="23"/>
      <c r="I30" s="23"/>
    </row>
    <row r="31" ht="12.75" customHeight="1">
      <c r="A31" s="9">
        <v>5000.0</v>
      </c>
      <c r="B31" s="17">
        <f t="shared" si="4"/>
        <v>3.25</v>
      </c>
      <c r="C31" s="18">
        <f t="shared" si="5"/>
        <v>2.91</v>
      </c>
      <c r="D31" s="17">
        <f t="shared" si="6"/>
        <v>1.625</v>
      </c>
      <c r="E31" s="18">
        <f t="shared" si="7"/>
        <v>1.92</v>
      </c>
      <c r="F31" s="17">
        <f t="shared" si="8"/>
        <v>1.125</v>
      </c>
      <c r="G31" s="18">
        <f t="shared" si="9"/>
        <v>1.4</v>
      </c>
      <c r="H31" s="23"/>
      <c r="I31" s="23"/>
    </row>
    <row r="32" ht="12.75" customHeight="1">
      <c r="A32" s="9">
        <v>6000.0</v>
      </c>
      <c r="B32" s="17">
        <f t="shared" si="4"/>
        <v>4.68</v>
      </c>
      <c r="C32" s="18">
        <f t="shared" si="5"/>
        <v>4.09</v>
      </c>
      <c r="D32" s="17">
        <f t="shared" si="6"/>
        <v>2.34</v>
      </c>
      <c r="E32" s="18">
        <f t="shared" si="7"/>
        <v>2.79</v>
      </c>
      <c r="F32" s="17">
        <f t="shared" si="8"/>
        <v>1.62</v>
      </c>
      <c r="G32" s="18">
        <f t="shared" si="9"/>
        <v>1.95</v>
      </c>
      <c r="H32" s="23"/>
      <c r="I32" s="23"/>
    </row>
    <row r="33" ht="12.75" customHeight="1">
      <c r="A33" s="9">
        <v>7000.0</v>
      </c>
      <c r="B33" s="17">
        <f t="shared" si="4"/>
        <v>6.37</v>
      </c>
      <c r="C33" s="18">
        <f t="shared" si="5"/>
        <v>5.84</v>
      </c>
      <c r="D33" s="17">
        <f t="shared" si="6"/>
        <v>3.185</v>
      </c>
      <c r="E33" s="18">
        <f t="shared" si="7"/>
        <v>3.63</v>
      </c>
      <c r="F33" s="17">
        <f t="shared" si="8"/>
        <v>2.205</v>
      </c>
      <c r="G33" s="18">
        <f t="shared" si="9"/>
        <v>2.6</v>
      </c>
      <c r="H33" s="23"/>
      <c r="I33" s="23"/>
    </row>
    <row r="34" ht="12.75" customHeight="1">
      <c r="A34" s="9">
        <v>8000.0</v>
      </c>
      <c r="B34" s="17">
        <f t="shared" si="4"/>
        <v>8.32</v>
      </c>
      <c r="C34" s="18">
        <f t="shared" si="5"/>
        <v>7.84</v>
      </c>
      <c r="D34" s="17">
        <f t="shared" si="6"/>
        <v>4.16</v>
      </c>
      <c r="E34" s="18">
        <f t="shared" si="7"/>
        <v>4.99</v>
      </c>
      <c r="F34" s="17">
        <f t="shared" si="8"/>
        <v>2.88</v>
      </c>
      <c r="G34" s="18">
        <f t="shared" si="9"/>
        <v>4.02</v>
      </c>
      <c r="H34" s="23"/>
      <c r="I34" s="23"/>
    </row>
    <row r="35" ht="12.75" customHeight="1">
      <c r="A35" s="9">
        <v>9000.0</v>
      </c>
      <c r="B35" s="17">
        <f t="shared" si="4"/>
        <v>10.53</v>
      </c>
      <c r="C35" s="18">
        <f t="shared" si="5"/>
        <v>9.36</v>
      </c>
      <c r="D35" s="17">
        <f t="shared" si="6"/>
        <v>5.265</v>
      </c>
      <c r="E35" s="18">
        <f t="shared" si="7"/>
        <v>5.95</v>
      </c>
      <c r="F35" s="17">
        <f t="shared" si="8"/>
        <v>3.645</v>
      </c>
      <c r="G35" s="18">
        <f t="shared" si="9"/>
        <v>4.53</v>
      </c>
      <c r="H35" s="23"/>
      <c r="I35" s="23"/>
    </row>
    <row r="36" ht="12.75" customHeight="1">
      <c r="A36" s="9">
        <v>10000.0</v>
      </c>
      <c r="B36" s="17">
        <f t="shared" si="4"/>
        <v>13</v>
      </c>
      <c r="C36" s="18">
        <f t="shared" si="5"/>
        <v>13.37</v>
      </c>
      <c r="D36" s="17">
        <f t="shared" si="6"/>
        <v>6.5</v>
      </c>
      <c r="E36" s="18">
        <f t="shared" si="7"/>
        <v>7.67</v>
      </c>
      <c r="F36" s="17">
        <f t="shared" si="8"/>
        <v>4.5</v>
      </c>
      <c r="G36" s="18">
        <f t="shared" si="9"/>
        <v>5.68</v>
      </c>
      <c r="H36" s="23"/>
      <c r="I36" s="23"/>
    </row>
    <row r="37" ht="12.75" customHeight="1">
      <c r="A37" s="9"/>
      <c r="B37" s="23"/>
      <c r="C37" s="23"/>
      <c r="D37" s="23"/>
      <c r="E37" s="23"/>
      <c r="F37" s="23"/>
      <c r="G37" s="23"/>
      <c r="H37" s="23"/>
      <c r="I37" s="23"/>
    </row>
    <row r="38" ht="12.75" customHeight="1">
      <c r="A38" s="9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22:A24"/>
    <mergeCell ref="B22:B24"/>
    <mergeCell ref="C22:C24"/>
    <mergeCell ref="D22:D24"/>
    <mergeCell ref="E22:E24"/>
    <mergeCell ref="F22:F24"/>
    <mergeCell ref="G22:G24"/>
    <mergeCell ref="A1:A3"/>
    <mergeCell ref="B1:B3"/>
    <mergeCell ref="C1:H1"/>
    <mergeCell ref="C2:D2"/>
    <mergeCell ref="E2:F2"/>
    <mergeCell ref="G2:H2"/>
    <mergeCell ref="B19:D19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&amp;CСторінка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2022-12-05T18:40:53Z</dcterms:created>
</cp:coreProperties>
</file>