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CER.DESKTOP-AET6VDV\Desktop\sem 5\optics lab\Optics lab codes and data\Na d line splitting\"/>
    </mc:Choice>
  </mc:AlternateContent>
  <xr:revisionPtr revIDLastSave="0" documentId="13_ncr:1_{365C72D3-E98C-41F2-931D-F6903F8423A6}" xr6:coauthVersionLast="47" xr6:coauthVersionMax="47" xr10:uidLastSave="{00000000-0000-0000-0000-000000000000}"/>
  <bookViews>
    <workbookView xWindow="1392" yWindow="1536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V5" i="1"/>
  <c r="V4" i="1"/>
  <c r="T11" i="1"/>
  <c r="T9" i="1"/>
  <c r="T7" i="1"/>
  <c r="T5" i="1"/>
  <c r="S8" i="1"/>
  <c r="S9" i="1"/>
  <c r="S10" i="1"/>
  <c r="S11" i="1"/>
  <c r="S7" i="1"/>
  <c r="S6" i="1"/>
  <c r="S5" i="1"/>
  <c r="S4" i="1"/>
  <c r="R5" i="1"/>
  <c r="R6" i="1"/>
  <c r="R7" i="1"/>
  <c r="R8" i="1"/>
  <c r="R9" i="1"/>
  <c r="R10" i="1"/>
  <c r="R11" i="1"/>
  <c r="R4" i="1"/>
  <c r="Q11" i="1"/>
  <c r="Q10" i="1"/>
  <c r="Q6" i="1"/>
  <c r="Q7" i="1"/>
  <c r="Q5" i="1"/>
  <c r="Q8" i="1"/>
  <c r="Q9" i="1"/>
  <c r="Q4" i="1"/>
  <c r="P5" i="1"/>
  <c r="P6" i="1"/>
  <c r="P7" i="1"/>
  <c r="P8" i="1"/>
  <c r="P9" i="1"/>
  <c r="P10" i="1"/>
  <c r="P11" i="1"/>
  <c r="P4" i="1"/>
  <c r="L6" i="1"/>
  <c r="O5" i="1"/>
  <c r="O6" i="1"/>
  <c r="O7" i="1"/>
  <c r="O8" i="1"/>
  <c r="O9" i="1"/>
  <c r="O10" i="1"/>
  <c r="O11" i="1"/>
  <c r="O4" i="1"/>
  <c r="L5" i="1"/>
  <c r="L7" i="1"/>
  <c r="L8" i="1"/>
  <c r="L9" i="1"/>
  <c r="L10" i="1"/>
  <c r="L11" i="1"/>
  <c r="L4" i="1"/>
  <c r="I5" i="1"/>
  <c r="I6" i="1"/>
  <c r="I7" i="1"/>
  <c r="I8" i="1"/>
  <c r="I9" i="1"/>
  <c r="I10" i="1"/>
  <c r="I11" i="1"/>
  <c r="I4" i="1"/>
  <c r="F5" i="1"/>
  <c r="F6" i="1"/>
  <c r="F7" i="1"/>
  <c r="F8" i="1"/>
  <c r="F9" i="1"/>
  <c r="F10" i="1"/>
  <c r="F11" i="1"/>
  <c r="F4" i="1"/>
</calcChain>
</file>

<file path=xl/sharedStrings.xml><?xml version="1.0" encoding="utf-8"?>
<sst xmlns="http://schemas.openxmlformats.org/spreadsheetml/2006/main" count="42" uniqueCount="21">
  <si>
    <t>Data set</t>
  </si>
  <si>
    <t>Sodium doublet</t>
  </si>
  <si>
    <t>Left side</t>
  </si>
  <si>
    <t>Vernier 1(deg)</t>
  </si>
  <si>
    <t>Vernier 2(deg)</t>
  </si>
  <si>
    <t>MSR</t>
  </si>
  <si>
    <t>VSR</t>
  </si>
  <si>
    <t>Total</t>
  </si>
  <si>
    <t>Right side</t>
  </si>
  <si>
    <t>Vernier 1 2theta(deg)</t>
  </si>
  <si>
    <t>Vernier 2 2theta(deg)</t>
  </si>
  <si>
    <t>Avg theta(deg)</t>
  </si>
  <si>
    <t>lambda</t>
  </si>
  <si>
    <t>D1</t>
  </si>
  <si>
    <t>D2</t>
  </si>
  <si>
    <t>Set 1</t>
  </si>
  <si>
    <t>Order of the fringe</t>
  </si>
  <si>
    <t>m=1</t>
  </si>
  <si>
    <t>m=2</t>
  </si>
  <si>
    <t xml:space="preserve">Set 2 </t>
  </si>
  <si>
    <t>Avg delta 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</si>
</sst>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8" formatCode="##0.0000E+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topLeftCell="Q1" workbookViewId="0">
      <selection activeCell="S14" sqref="S14"/>
    </sheetView>
  </sheetViews>
  <sheetFormatPr defaultRowHeight="14.4" x14ac:dyDescent="0.3"/>
  <cols>
    <col min="2" max="2" width="7.77734375" bestFit="1" customWidth="1"/>
    <col min="3" max="3" width="14.5546875" bestFit="1" customWidth="1"/>
    <col min="4" max="4" width="4.88671875" bestFit="1" customWidth="1"/>
    <col min="5" max="5" width="4.33203125" bestFit="1" customWidth="1"/>
    <col min="6" max="6" width="5.21875" bestFit="1" customWidth="1"/>
    <col min="7" max="7" width="4.88671875" bestFit="1" customWidth="1"/>
    <col min="8" max="8" width="4.33203125" bestFit="1" customWidth="1"/>
    <col min="9" max="9" width="5.21875" bestFit="1" customWidth="1"/>
    <col min="10" max="10" width="4.88671875" bestFit="1" customWidth="1"/>
    <col min="11" max="11" width="4.33203125" bestFit="1" customWidth="1"/>
    <col min="12" max="12" width="5.21875" bestFit="1" customWidth="1"/>
    <col min="13" max="13" width="4.88671875" bestFit="1" customWidth="1"/>
    <col min="14" max="14" width="4.33203125" bestFit="1" customWidth="1"/>
    <col min="15" max="15" width="8" customWidth="1"/>
    <col min="16" max="17" width="19.109375" bestFit="1" customWidth="1"/>
    <col min="18" max="18" width="13.6640625" bestFit="1" customWidth="1"/>
    <col min="19" max="19" width="12.6640625" customWidth="1"/>
    <col min="20" max="20" width="10.21875" bestFit="1" customWidth="1"/>
    <col min="21" max="21" width="15.33203125" customWidth="1"/>
    <col min="22" max="22" width="16.109375" customWidth="1"/>
  </cols>
  <sheetData>
    <row r="1" spans="1:22" x14ac:dyDescent="0.3">
      <c r="A1" s="14" t="s">
        <v>0</v>
      </c>
      <c r="B1" s="15" t="s">
        <v>16</v>
      </c>
      <c r="C1" s="14" t="s">
        <v>1</v>
      </c>
      <c r="D1" s="14" t="s">
        <v>2</v>
      </c>
      <c r="E1" s="14"/>
      <c r="F1" s="14"/>
      <c r="G1" s="14"/>
      <c r="H1" s="14"/>
      <c r="I1" s="14"/>
      <c r="J1" s="14" t="s">
        <v>8</v>
      </c>
      <c r="K1" s="14"/>
      <c r="L1" s="14"/>
      <c r="M1" s="14"/>
      <c r="N1" s="14"/>
      <c r="O1" s="14"/>
      <c r="P1" s="14" t="s">
        <v>9</v>
      </c>
      <c r="Q1" s="14" t="s">
        <v>10</v>
      </c>
      <c r="R1" s="14" t="s">
        <v>11</v>
      </c>
      <c r="S1" s="14" t="s">
        <v>12</v>
      </c>
    </row>
    <row r="2" spans="1:22" x14ac:dyDescent="0.3">
      <c r="A2" s="14"/>
      <c r="B2" s="15"/>
      <c r="C2" s="14"/>
      <c r="D2" s="14" t="s">
        <v>3</v>
      </c>
      <c r="E2" s="14"/>
      <c r="F2" s="14"/>
      <c r="G2" s="14" t="s">
        <v>4</v>
      </c>
      <c r="H2" s="14"/>
      <c r="I2" s="14"/>
      <c r="J2" s="14" t="s">
        <v>3</v>
      </c>
      <c r="K2" s="14"/>
      <c r="L2" s="14"/>
      <c r="M2" s="14" t="s">
        <v>4</v>
      </c>
      <c r="N2" s="14"/>
      <c r="O2" s="14"/>
      <c r="P2" s="14"/>
      <c r="Q2" s="14"/>
      <c r="R2" s="14"/>
      <c r="S2" s="14"/>
    </row>
    <row r="3" spans="1:22" x14ac:dyDescent="0.3">
      <c r="A3" s="14"/>
      <c r="B3" s="15"/>
      <c r="C3" s="14"/>
      <c r="D3" s="1" t="s">
        <v>5</v>
      </c>
      <c r="E3" s="1" t="s">
        <v>6</v>
      </c>
      <c r="F3" s="1" t="s">
        <v>7</v>
      </c>
      <c r="G3" s="1" t="s">
        <v>5</v>
      </c>
      <c r="H3" s="1" t="s">
        <v>6</v>
      </c>
      <c r="I3" s="1" t="s">
        <v>7</v>
      </c>
      <c r="J3" s="1" t="s">
        <v>5</v>
      </c>
      <c r="K3" s="1" t="s">
        <v>6</v>
      </c>
      <c r="L3" s="1" t="s">
        <v>7</v>
      </c>
      <c r="M3" s="1" t="s">
        <v>5</v>
      </c>
      <c r="N3" s="1" t="s">
        <v>6</v>
      </c>
      <c r="O3" s="1" t="s">
        <v>7</v>
      </c>
      <c r="P3" s="14"/>
      <c r="Q3" s="14"/>
      <c r="R3" s="14"/>
      <c r="S3" s="14"/>
    </row>
    <row r="4" spans="1:22" x14ac:dyDescent="0.3">
      <c r="A4" s="7" t="s">
        <v>15</v>
      </c>
      <c r="B4" s="11" t="s">
        <v>17</v>
      </c>
      <c r="C4" s="3" t="s">
        <v>13</v>
      </c>
      <c r="D4" s="2">
        <v>135.666</v>
      </c>
      <c r="E4" s="2">
        <v>10</v>
      </c>
      <c r="F4" s="2">
        <f>D4+(1/180)*E4</f>
        <v>135.72155555555554</v>
      </c>
      <c r="G4" s="2">
        <v>315.666</v>
      </c>
      <c r="H4" s="2">
        <v>20</v>
      </c>
      <c r="I4" s="2">
        <f>G4+(1/180)*H4</f>
        <v>315.77711111111108</v>
      </c>
      <c r="J4" s="2">
        <v>177.333</v>
      </c>
      <c r="K4" s="2">
        <v>23</v>
      </c>
      <c r="L4" s="2">
        <f>J4+(1/180)*K4</f>
        <v>177.46077777777776</v>
      </c>
      <c r="M4" s="2">
        <v>357.33300000000003</v>
      </c>
      <c r="N4" s="2">
        <v>27</v>
      </c>
      <c r="O4" s="2">
        <f>M4+(1/180)*N4</f>
        <v>357.483</v>
      </c>
      <c r="P4" s="2">
        <f>L4-F4</f>
        <v>41.739222222222224</v>
      </c>
      <c r="Q4" s="2">
        <f>O4-I4</f>
        <v>41.705888888888921</v>
      </c>
      <c r="R4" s="2">
        <f>(P4+Q4)/4</f>
        <v>20.861277777777786</v>
      </c>
      <c r="S4" s="16">
        <f>0.001*SIN(RADIANS(R4))/600</f>
        <v>5.9351092372463101E-7</v>
      </c>
      <c r="U4" t="s">
        <v>13</v>
      </c>
      <c r="V4" s="18">
        <f>AVERAGE(S6,S4,S8,S10)</f>
        <v>5.9349325572290874E-7</v>
      </c>
    </row>
    <row r="5" spans="1:22" x14ac:dyDescent="0.3">
      <c r="A5" s="8"/>
      <c r="B5" s="12"/>
      <c r="C5" s="3" t="s">
        <v>14</v>
      </c>
      <c r="D5" s="2">
        <v>135.333</v>
      </c>
      <c r="E5" s="2">
        <v>58</v>
      </c>
      <c r="F5" s="2">
        <f t="shared" ref="F5:F11" si="0">D5+(1/180)*E5</f>
        <v>135.65522222222222</v>
      </c>
      <c r="G5" s="2">
        <v>315.666</v>
      </c>
      <c r="H5" s="2">
        <v>9</v>
      </c>
      <c r="I5" s="2">
        <f t="shared" ref="I5:I11" si="1">G5+(1/180)*H5</f>
        <v>315.71600000000001</v>
      </c>
      <c r="J5" s="2">
        <v>177.333</v>
      </c>
      <c r="K5" s="2">
        <v>27</v>
      </c>
      <c r="L5" s="2">
        <f t="shared" ref="L5:L11" si="2">J5+(1/180)*K5</f>
        <v>177.483</v>
      </c>
      <c r="M5" s="2">
        <v>357.33300000000003</v>
      </c>
      <c r="N5" s="2">
        <v>31</v>
      </c>
      <c r="O5" s="2">
        <f t="shared" ref="O5:O11" si="3">M5+(1/180)*N5</f>
        <v>357.50522222222224</v>
      </c>
      <c r="P5" s="2">
        <f t="shared" ref="P5:P11" si="4">L5-F5</f>
        <v>41.827777777777783</v>
      </c>
      <c r="Q5" s="2">
        <f t="shared" ref="Q5:Q11" si="5">O5-I5</f>
        <v>41.789222222222236</v>
      </c>
      <c r="R5" s="2">
        <f t="shared" ref="R5:R11" si="6">(P5+Q5)/4</f>
        <v>20.904250000000005</v>
      </c>
      <c r="S5" s="16">
        <f>0.001*SIN(RADIANS(R5))/600</f>
        <v>5.946788239166573E-7</v>
      </c>
      <c r="T5" s="17">
        <f>S5-S4</f>
        <v>1.1679001920262954E-9</v>
      </c>
      <c r="U5" t="s">
        <v>14</v>
      </c>
      <c r="V5" s="18">
        <f>AVERAGE(S5,S7,S9,S11)</f>
        <v>5.9441913508864055E-7</v>
      </c>
    </row>
    <row r="6" spans="1:22" x14ac:dyDescent="0.3">
      <c r="A6" s="8"/>
      <c r="B6" s="11" t="s">
        <v>18</v>
      </c>
      <c r="C6" s="3" t="s">
        <v>13</v>
      </c>
      <c r="D6" s="2">
        <v>111</v>
      </c>
      <c r="E6" s="2">
        <v>42</v>
      </c>
      <c r="F6" s="2">
        <f t="shared" si="0"/>
        <v>111.23333333333333</v>
      </c>
      <c r="G6" s="2">
        <v>291</v>
      </c>
      <c r="H6" s="2">
        <v>44</v>
      </c>
      <c r="I6" s="2">
        <f t="shared" si="1"/>
        <v>291.24444444444447</v>
      </c>
      <c r="J6" s="2">
        <v>202</v>
      </c>
      <c r="K6" s="2">
        <v>5</v>
      </c>
      <c r="L6" s="2">
        <f t="shared" si="2"/>
        <v>202.02777777777777</v>
      </c>
      <c r="M6" s="2">
        <v>22</v>
      </c>
      <c r="N6" s="2">
        <v>15</v>
      </c>
      <c r="O6" s="2">
        <f t="shared" si="3"/>
        <v>22.083333333333332</v>
      </c>
      <c r="P6" s="2">
        <f t="shared" si="4"/>
        <v>90.794444444444437</v>
      </c>
      <c r="Q6" s="2">
        <f>360+O6-I6</f>
        <v>90.838888888888846</v>
      </c>
      <c r="R6" s="2">
        <f t="shared" si="6"/>
        <v>45.408333333333317</v>
      </c>
      <c r="S6" s="16">
        <f>0.001*SIN(RADIANS(R6))/1200</f>
        <v>5.9344013540119886E-7</v>
      </c>
      <c r="U6" t="s">
        <v>20</v>
      </c>
      <c r="V6" s="17">
        <f>AVERAGE(T5,T7,T9,T11)</f>
        <v>9.258793657318353E-10</v>
      </c>
    </row>
    <row r="7" spans="1:22" x14ac:dyDescent="0.3">
      <c r="A7" s="9"/>
      <c r="B7" s="12"/>
      <c r="C7" s="3" t="s">
        <v>14</v>
      </c>
      <c r="D7" s="2">
        <v>111</v>
      </c>
      <c r="E7" s="2">
        <v>27</v>
      </c>
      <c r="F7" s="2">
        <f t="shared" si="0"/>
        <v>111.15</v>
      </c>
      <c r="G7" s="2">
        <v>291</v>
      </c>
      <c r="H7" s="2">
        <v>27</v>
      </c>
      <c r="I7" s="2">
        <f t="shared" si="1"/>
        <v>291.14999999999998</v>
      </c>
      <c r="J7" s="2">
        <v>202</v>
      </c>
      <c r="K7" s="2">
        <v>18</v>
      </c>
      <c r="L7" s="2">
        <f t="shared" si="2"/>
        <v>202.1</v>
      </c>
      <c r="M7" s="2">
        <v>22</v>
      </c>
      <c r="N7" s="2">
        <v>28</v>
      </c>
      <c r="O7" s="2">
        <f t="shared" si="3"/>
        <v>22.155555555555555</v>
      </c>
      <c r="P7" s="2">
        <f t="shared" si="4"/>
        <v>90.949999999999989</v>
      </c>
      <c r="Q7" s="2">
        <f>360+O7-I7</f>
        <v>91.005555555555588</v>
      </c>
      <c r="R7" s="2">
        <f t="shared" si="6"/>
        <v>45.488888888888894</v>
      </c>
      <c r="S7" s="16">
        <f>0.001*SIN(RADIANS(R7))/1200</f>
        <v>5.9426209298598128E-7</v>
      </c>
      <c r="T7" s="17">
        <f>S7-S6</f>
        <v>8.2195758478242319E-10</v>
      </c>
    </row>
    <row r="8" spans="1:22" x14ac:dyDescent="0.3">
      <c r="A8" s="10" t="s">
        <v>19</v>
      </c>
      <c r="B8" s="13" t="s">
        <v>17</v>
      </c>
      <c r="C8" s="3" t="s">
        <v>13</v>
      </c>
      <c r="D8" s="2">
        <v>135.666</v>
      </c>
      <c r="E8" s="2">
        <v>15</v>
      </c>
      <c r="F8" s="2">
        <f t="shared" si="0"/>
        <v>135.74933333333334</v>
      </c>
      <c r="G8" s="2">
        <v>315.666</v>
      </c>
      <c r="H8" s="2">
        <v>28</v>
      </c>
      <c r="I8" s="2">
        <f t="shared" si="1"/>
        <v>315.82155555555556</v>
      </c>
      <c r="J8" s="2">
        <v>177.333</v>
      </c>
      <c r="K8" s="2">
        <v>29</v>
      </c>
      <c r="L8" s="2">
        <f t="shared" si="2"/>
        <v>177.4941111111111</v>
      </c>
      <c r="M8" s="2">
        <v>357.33300000000003</v>
      </c>
      <c r="N8" s="2">
        <v>34</v>
      </c>
      <c r="O8" s="2">
        <f t="shared" si="3"/>
        <v>357.5218888888889</v>
      </c>
      <c r="P8" s="2">
        <f t="shared" si="4"/>
        <v>41.744777777777756</v>
      </c>
      <c r="Q8" s="2">
        <f t="shared" si="5"/>
        <v>41.700333333333333</v>
      </c>
      <c r="R8" s="2">
        <f t="shared" si="6"/>
        <v>20.861277777777772</v>
      </c>
      <c r="S8" s="16">
        <f>0.001*SIN(RADIANS(R8))/600</f>
        <v>5.9351092372463058E-7</v>
      </c>
      <c r="T8" s="17"/>
    </row>
    <row r="9" spans="1:22" x14ac:dyDescent="0.3">
      <c r="A9" s="10"/>
      <c r="B9" s="13"/>
      <c r="C9" s="3" t="s">
        <v>14</v>
      </c>
      <c r="D9" s="2">
        <v>135.666</v>
      </c>
      <c r="E9" s="2">
        <v>4</v>
      </c>
      <c r="F9" s="2">
        <f t="shared" si="0"/>
        <v>135.68822222222221</v>
      </c>
      <c r="G9" s="2">
        <v>315.666</v>
      </c>
      <c r="H9" s="2">
        <v>15</v>
      </c>
      <c r="I9" s="2">
        <f t="shared" si="1"/>
        <v>315.74933333333331</v>
      </c>
      <c r="J9" s="2">
        <v>177.333</v>
      </c>
      <c r="K9" s="2">
        <v>29</v>
      </c>
      <c r="L9" s="2">
        <f t="shared" si="2"/>
        <v>177.4941111111111</v>
      </c>
      <c r="M9" s="2">
        <v>357.33300000000003</v>
      </c>
      <c r="N9" s="2">
        <v>34</v>
      </c>
      <c r="O9" s="2">
        <f t="shared" si="3"/>
        <v>357.5218888888889</v>
      </c>
      <c r="P9" s="2">
        <f t="shared" si="4"/>
        <v>41.805888888888887</v>
      </c>
      <c r="Q9" s="2">
        <f t="shared" si="5"/>
        <v>41.772555555555584</v>
      </c>
      <c r="R9" s="2">
        <f t="shared" si="6"/>
        <v>20.894611111111118</v>
      </c>
      <c r="S9" s="16">
        <f>0.001*SIN(RADIANS(R9))/600</f>
        <v>5.9441688701753277E-7</v>
      </c>
      <c r="T9" s="17">
        <f>S9-S8</f>
        <v>9.0596329290218636E-10</v>
      </c>
    </row>
    <row r="10" spans="1:22" x14ac:dyDescent="0.3">
      <c r="A10" s="10"/>
      <c r="B10" s="13" t="s">
        <v>18</v>
      </c>
      <c r="C10" s="3" t="s">
        <v>13</v>
      </c>
      <c r="D10" s="2">
        <v>111</v>
      </c>
      <c r="E10" s="2">
        <v>41</v>
      </c>
      <c r="F10" s="2">
        <f t="shared" si="0"/>
        <v>111.22777777777777</v>
      </c>
      <c r="G10" s="2">
        <v>291</v>
      </c>
      <c r="H10" s="2">
        <v>41</v>
      </c>
      <c r="I10" s="2">
        <f t="shared" si="1"/>
        <v>291.22777777777776</v>
      </c>
      <c r="J10" s="2">
        <v>202</v>
      </c>
      <c r="K10" s="2">
        <v>6</v>
      </c>
      <c r="L10" s="2">
        <f t="shared" si="2"/>
        <v>202.03333333333333</v>
      </c>
      <c r="M10" s="2">
        <v>22</v>
      </c>
      <c r="N10" s="2">
        <v>15</v>
      </c>
      <c r="O10" s="2">
        <f t="shared" si="3"/>
        <v>22.083333333333332</v>
      </c>
      <c r="P10" s="2">
        <f t="shared" si="4"/>
        <v>90.805555555555557</v>
      </c>
      <c r="Q10" s="2">
        <f>360+O10-I10</f>
        <v>90.855555555555554</v>
      </c>
      <c r="R10" s="2">
        <f t="shared" si="6"/>
        <v>45.415277777777774</v>
      </c>
      <c r="S10" s="16">
        <f>0.001*SIN(RADIANS(R10))/1200</f>
        <v>5.9351104004117442E-7</v>
      </c>
      <c r="T10" s="17"/>
    </row>
    <row r="11" spans="1:22" x14ac:dyDescent="0.3">
      <c r="A11" s="10"/>
      <c r="B11" s="13"/>
      <c r="C11" s="3" t="s">
        <v>14</v>
      </c>
      <c r="D11" s="2">
        <v>111</v>
      </c>
      <c r="E11" s="2">
        <v>26</v>
      </c>
      <c r="F11" s="2">
        <f t="shared" si="0"/>
        <v>111.14444444444445</v>
      </c>
      <c r="G11" s="2">
        <v>291</v>
      </c>
      <c r="H11" s="2">
        <v>25</v>
      </c>
      <c r="I11" s="2">
        <f t="shared" si="1"/>
        <v>291.13888888888891</v>
      </c>
      <c r="J11" s="2">
        <v>202</v>
      </c>
      <c r="K11" s="2">
        <v>20</v>
      </c>
      <c r="L11" s="2">
        <f t="shared" si="2"/>
        <v>202.11111111111111</v>
      </c>
      <c r="M11" s="2">
        <v>22</v>
      </c>
      <c r="N11" s="2">
        <v>27</v>
      </c>
      <c r="O11" s="2">
        <f t="shared" si="3"/>
        <v>22.15</v>
      </c>
      <c r="P11" s="2">
        <f t="shared" si="4"/>
        <v>90.966666666666669</v>
      </c>
      <c r="Q11" s="2">
        <f>360+O11-I11</f>
        <v>91.011111111111063</v>
      </c>
      <c r="R11" s="2">
        <f t="shared" si="6"/>
        <v>45.494444444444433</v>
      </c>
      <c r="S11" s="16">
        <f>0.001*SIN(RADIANS(R11))/1200</f>
        <v>5.9431873643439085E-7</v>
      </c>
      <c r="T11" s="17">
        <f>S11-S10</f>
        <v>8.0769639321643625E-10</v>
      </c>
    </row>
    <row r="12" spans="1:22" x14ac:dyDescent="0.3">
      <c r="A12" s="5"/>
      <c r="B12" s="6"/>
      <c r="C12" s="6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22" x14ac:dyDescent="0.3">
      <c r="A13" s="5"/>
      <c r="B13" s="6"/>
      <c r="C13" s="6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22" x14ac:dyDescent="0.3">
      <c r="A14" s="5"/>
      <c r="B14" s="6"/>
      <c r="C14" s="6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22" x14ac:dyDescent="0.3">
      <c r="A15" s="5"/>
      <c r="B15" s="6"/>
      <c r="C15" s="6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22" x14ac:dyDescent="0.3">
      <c r="A16" s="5"/>
      <c r="B16" s="6"/>
      <c r="C16" s="6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3">
      <c r="A17" s="5"/>
      <c r="B17" s="6"/>
      <c r="C17" s="6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3">
      <c r="A18" s="5"/>
      <c r="B18" s="6"/>
      <c r="C18" s="6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3">
      <c r="A19" s="5"/>
      <c r="B19" s="6"/>
      <c r="C19" s="6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</sheetData>
  <mergeCells count="19">
    <mergeCell ref="A1:A3"/>
    <mergeCell ref="B1:B3"/>
    <mergeCell ref="Q1:Q3"/>
    <mergeCell ref="R1:R3"/>
    <mergeCell ref="S1:S3"/>
    <mergeCell ref="C1:C3"/>
    <mergeCell ref="D2:F2"/>
    <mergeCell ref="G2:I2"/>
    <mergeCell ref="D1:I1"/>
    <mergeCell ref="J1:O1"/>
    <mergeCell ref="J2:L2"/>
    <mergeCell ref="M2:O2"/>
    <mergeCell ref="P1:P3"/>
    <mergeCell ref="A4:A7"/>
    <mergeCell ref="A8:A11"/>
    <mergeCell ref="B4:B5"/>
    <mergeCell ref="B6:B7"/>
    <mergeCell ref="B8:B9"/>
    <mergeCell ref="B10:B1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2025-09-03T17:44:04Z</dcterms:modified>
</cp:coreProperties>
</file>