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<sst xmlns="http://schemas.openxmlformats.org/spreadsheetml/2006/main" uniqueCount="40">
  <si>
    <t>Tаблица 1</t>
  </si>
  <si>
    <t>Субъект</t>
  </si>
  <si>
    <t>Население (млн человек)</t>
  </si>
  <si>
    <t>Средняя стоимость м^2 (тыс руб)</t>
  </si>
  <si>
    <t>X^2</t>
  </si>
  <si>
    <t>Y^2</t>
  </si>
  <si>
    <t>X*Y</t>
  </si>
  <si>
    <t>Корреляция по формуле</t>
  </si>
  <si>
    <t>Корреляция функция</t>
  </si>
  <si>
    <t>B1</t>
  </si>
  <si>
    <t>B0</t>
  </si>
  <si>
    <t xml:space="preserve">Построение линейной регрессивной модели </t>
  </si>
  <si>
    <t>A</t>
  </si>
  <si>
    <t>B</t>
  </si>
  <si>
    <t>Yрасч</t>
  </si>
  <si>
    <t>Метод наименьших квадратов</t>
  </si>
  <si>
    <r>
      <rPr>
        <b val="1"/>
        <sz val="13"/>
        <color indexed="8"/>
        <rFont val="Helvetica"/>
      </rPr>
      <t>Москва</t>
    </r>
  </si>
  <si>
    <t>Y = 58,17+ 9,58 * x</t>
  </si>
  <si>
    <r>
      <rPr>
        <b val="1"/>
        <sz val="13"/>
        <color indexed="8"/>
        <rFont val="Helvetica"/>
      </rPr>
      <t>Московская область</t>
    </r>
  </si>
  <si>
    <t>Исходя из полученных показателей коэффициента корреляции можно сделать вывод, что корреляция сильная</t>
  </si>
  <si>
    <t>Краснодарский край</t>
  </si>
  <si>
    <r>
      <rPr>
        <b val="1"/>
        <sz val="13"/>
        <color indexed="8"/>
        <rFont val="Helvetica"/>
      </rPr>
      <t>Санкт-Петербург</t>
    </r>
  </si>
  <si>
    <r>
      <rPr>
        <b val="1"/>
        <sz val="13"/>
        <color indexed="8"/>
        <rFont val="Helvetica"/>
      </rPr>
      <t>Свердловская область</t>
    </r>
  </si>
  <si>
    <r>
      <rPr>
        <b val="1"/>
        <sz val="13"/>
        <color indexed="8"/>
        <rFont val="Helvetica"/>
      </rPr>
      <t>Ростовская область</t>
    </r>
  </si>
  <si>
    <r>
      <rPr>
        <b val="1"/>
        <sz val="13"/>
        <color indexed="8"/>
        <rFont val="Helvetica"/>
      </rPr>
      <t>Республика Башкортостан</t>
    </r>
  </si>
  <si>
    <r>
      <rPr>
        <b val="1"/>
        <sz val="13"/>
        <color indexed="8"/>
        <rFont val="Helvetica"/>
      </rPr>
      <t>Республика Татарстан</t>
    </r>
  </si>
  <si>
    <r>
      <rPr>
        <b val="1"/>
        <sz val="13"/>
        <color indexed="8"/>
        <rFont val="Helvetica"/>
      </rPr>
      <t>Тюменская область</t>
    </r>
  </si>
  <si>
    <r>
      <rPr>
        <b val="1"/>
        <sz val="13"/>
        <color indexed="8"/>
        <rFont val="Helvetica"/>
      </rPr>
      <t>Челябинская область</t>
    </r>
  </si>
  <si>
    <r>
      <rPr>
        <b val="1"/>
        <sz val="13"/>
        <color indexed="8"/>
        <rFont val="Helvetica"/>
      </rPr>
      <t>Самарская область</t>
    </r>
  </si>
  <si>
    <r>
      <rPr>
        <b val="1"/>
        <sz val="13"/>
        <color indexed="8"/>
        <rFont val="Helvetica"/>
      </rPr>
      <t>Красноярский край</t>
    </r>
  </si>
  <si>
    <r>
      <rPr>
        <b val="1"/>
        <sz val="13"/>
        <color indexed="8"/>
        <rFont val="Helvetica"/>
      </rPr>
      <t>Новосибирская область</t>
    </r>
  </si>
  <si>
    <r>
      <rPr>
        <b val="1"/>
        <sz val="13"/>
        <color indexed="8"/>
        <rFont val="Helvetica"/>
      </rPr>
      <t>Кемеровская область</t>
    </r>
  </si>
  <si>
    <r>
      <rPr>
        <b val="1"/>
        <sz val="13"/>
        <color indexed="8"/>
        <rFont val="Helvetica"/>
      </rPr>
      <t>Пермский край</t>
    </r>
  </si>
  <si>
    <r>
      <rPr>
        <b val="1"/>
        <sz val="13"/>
        <color indexed="8"/>
        <rFont val="Helvetica"/>
      </rPr>
      <t>Волгоградская область</t>
    </r>
  </si>
  <si>
    <r>
      <rPr>
        <b val="1"/>
        <sz val="13"/>
        <color indexed="8"/>
        <rFont val="Helvetica"/>
      </rPr>
      <t>Саратовская область</t>
    </r>
  </si>
  <si>
    <r>
      <rPr>
        <b val="1"/>
        <sz val="13"/>
        <color indexed="8"/>
        <rFont val="Helvetica"/>
      </rPr>
      <t>Воронежская область</t>
    </r>
  </si>
  <si>
    <r>
      <rPr>
        <b val="1"/>
        <sz val="13"/>
        <color indexed="8"/>
        <rFont val="Helvetica"/>
      </rPr>
      <t>Алтайский край</t>
    </r>
  </si>
  <si>
    <r>
      <rPr>
        <b val="1"/>
        <sz val="13"/>
        <color indexed="8"/>
        <rFont val="Helvetica"/>
      </rPr>
      <t>Оренбургская область</t>
    </r>
  </si>
  <si>
    <t>Сумма</t>
  </si>
  <si>
    <t>Среднее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</si>
</sst>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Helvetica Neue"/>
    </font>
    <font>
      <b val="1"/>
      <sz val="13"/>
      <color indexed="8"/>
      <name val="Helvetica"/>
    </font>
    <font>
      <b val="1"/>
      <sz val="13"/>
      <color indexed="8"/>
      <name val="Helvetica Neue"/>
    </font>
    <font>
      <sz val="10"/>
      <color indexed="8"/>
      <name val="Helvetica Neue"/>
    </font>
    <font>
      <sz val="10"/>
      <color indexed="8"/>
      <name val="Helvetica"/>
    </font>
    <font>
      <sz val="10"/>
      <color indexed="8"/>
      <name val="Helvetica Neue"/>
    </font>
    <font>
      <sz val="12"/>
      <color indexed="13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49" fontId="3" fillId="3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center" vertical="bottom" wrapText="1" readingOrder="1"/>
    </xf>
    <xf numFmtId="0" fontId="4" borderId="3" applyNumberFormat="1" applyFont="1" applyFill="0" applyBorder="1" applyAlignment="1" applyProtection="0">
      <alignment horizontal="center" vertical="bottom" wrapText="1" readingOrder="1"/>
    </xf>
    <xf numFmtId="0" fontId="5" borderId="4" applyNumberFormat="1" applyFont="1" applyFill="0" applyBorder="1" applyAlignment="1" applyProtection="0">
      <alignment horizontal="center" vertical="bottom" wrapText="1" readingOrder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0" fontId="3" fillId="4" borderId="4" applyNumberFormat="0" applyFont="1" applyFill="1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horizontal="center" vertical="bottom" wrapText="1" readingOrder="1"/>
    </xf>
    <xf numFmtId="0" fontId="4" borderId="6" applyNumberFormat="1" applyFont="1" applyFill="0" applyBorder="1" applyAlignment="1" applyProtection="0">
      <alignment horizontal="center" vertical="bottom" wrapText="1" readingOrder="1"/>
    </xf>
    <xf numFmtId="0" fontId="5" borderId="7" applyNumberFormat="1" applyFont="1" applyFill="0" applyBorder="1" applyAlignment="1" applyProtection="0">
      <alignment horizontal="center" vertical="bottom" wrapText="1" readingOrder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center" vertical="center" wrapText="1" readingOrder="1"/>
    </xf>
    <xf numFmtId="0" fontId="6" fillId="4" borderId="6" applyNumberFormat="1" applyFont="1" applyFill="1" applyBorder="1" applyAlignment="1" applyProtection="0">
      <alignment horizontal="center" vertical="center" wrapText="1" readingOrder="1"/>
    </xf>
    <xf numFmtId="0" fontId="6" fillId="4" borderId="7" applyNumberFormat="1" applyFont="1" applyFill="1" applyBorder="1" applyAlignment="1" applyProtection="0">
      <alignment horizontal="center" vertical="top" wrapText="1" readingOrder="1"/>
    </xf>
    <xf numFmtId="49" fontId="7" fillId="4" borderId="5" applyNumberFormat="1" applyFont="1" applyFill="1" applyBorder="1" applyAlignment="1" applyProtection="0">
      <alignment horizontal="center" vertical="bottom" wrapText="1" readingOrder="1"/>
    </xf>
    <xf numFmtId="0" fontId="7" fillId="4" borderId="6" applyNumberFormat="1" applyFont="1" applyFill="1" applyBorder="1" applyAlignment="1" applyProtection="0">
      <alignment horizontal="center" vertical="bottom" wrapText="1" readingOrder="1"/>
    </xf>
    <xf numFmtId="0" fontId="8" fillId="4" borderId="7" applyNumberFormat="1" applyFont="1" applyFill="1" applyBorder="1" applyAlignment="1" applyProtection="0">
      <alignment horizontal="center" vertical="bottom" wrapText="1" readingOrder="1"/>
    </xf>
    <xf numFmtId="0" fontId="4" fillId="4" borderId="5" applyNumberFormat="0" applyFont="1" applyFill="1" applyBorder="1" applyAlignment="1" applyProtection="0">
      <alignment horizontal="center" vertical="bottom" wrapText="1" readingOrder="1"/>
    </xf>
    <xf numFmtId="0" fontId="4" fillId="4" borderId="6" applyNumberFormat="0" applyFont="1" applyFill="1" applyBorder="1" applyAlignment="1" applyProtection="0">
      <alignment horizontal="center" vertical="bottom" wrapText="1" readingOrder="1"/>
    </xf>
    <xf numFmtId="0" fontId="5" fillId="4" borderId="7" applyNumberFormat="0" applyFont="1" applyFill="1" applyBorder="1" applyAlignment="1" applyProtection="0">
      <alignment horizontal="center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a5a5a5"/>
      <rgbColor rgb="ff3f3f3f"/>
      <rgbColor rgb="ffbdc0bf"/>
      <rgbColor rgb="fffefffe"/>
      <rgbColor rgb="fff4f4f4"/>
      <rgbColor rgb="ffb8b8b8"/>
      <rgbColor rgb="ff33b4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66497"/>
          <c:y val="0.150196"/>
          <c:w val="0.95571"/>
          <c:h val="0.772355"/>
        </c:manualLayout>
      </c:layout>
      <c:scatterChart>
        <c:scatterStyle val="lineMarker"/>
        <c:varyColors val="0"/>
        <c:ser>
          <c:idx val="0"/>
          <c:order val="0"/>
          <c:tx>
            <c:v>Связь между количеством населения и средней стоимости квадратного метра. </c:v>
          </c:tx>
          <c:spPr>
            <a:noFill/>
            <a:ln w="38100" cap="flat">
              <a:noFill/>
              <a:prstDash val="solid"/>
              <a:miter lim="400000"/>
            </a:ln>
            <a:effectLst/>
          </c:spPr>
          <c:marker>
            <c:symbol val="circle"/>
            <c:size val="11"/>
            <c:spPr>
              <a:solidFill>
                <a:schemeClr val="accent1"/>
              </a:solidFill>
              <a:ln w="381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25400" cap="flat">
                <a:solidFill>
                  <a:srgbClr val="33B4FF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'Лист 1'!$C$22,'Лист 1'!$C$3:$C$21</c:f>
              <c:numCache>
                <c:ptCount val="20"/>
                <c:pt idx="0">
                  <c:v>50.035000</c:v>
                </c:pt>
                <c:pt idx="1">
                  <c:v>166.044000</c:v>
                </c:pt>
                <c:pt idx="2">
                  <c:v>120.650000</c:v>
                </c:pt>
                <c:pt idx="3">
                  <c:v>150.641000</c:v>
                </c:pt>
                <c:pt idx="4">
                  <c:v>162.963000</c:v>
                </c:pt>
                <c:pt idx="5">
                  <c:v>99.641000</c:v>
                </c:pt>
                <c:pt idx="6">
                  <c:v>95.034000</c:v>
                </c:pt>
                <c:pt idx="7">
                  <c:v>102.603000</c:v>
                </c:pt>
                <c:pt idx="8">
                  <c:v>98.741000</c:v>
                </c:pt>
                <c:pt idx="9">
                  <c:v>88.981000</c:v>
                </c:pt>
                <c:pt idx="10">
                  <c:v>85.207000</c:v>
                </c:pt>
                <c:pt idx="11">
                  <c:v>89.586000</c:v>
                </c:pt>
                <c:pt idx="12">
                  <c:v>82.271000</c:v>
                </c:pt>
                <c:pt idx="13">
                  <c:v>88.582000</c:v>
                </c:pt>
                <c:pt idx="14">
                  <c:v>80.191000</c:v>
                </c:pt>
                <c:pt idx="15">
                  <c:v>79.694000</c:v>
                </c:pt>
                <c:pt idx="16">
                  <c:v>83.136000</c:v>
                </c:pt>
                <c:pt idx="17">
                  <c:v>75.685000</c:v>
                </c:pt>
                <c:pt idx="18">
                  <c:v>74.543000</c:v>
                </c:pt>
                <c:pt idx="19">
                  <c:v>75.975000</c:v>
                </c:pt>
              </c:numCache>
            </c:numRef>
          </c:xVal>
          <c:yVal>
            <c:numRef>
              <c:f>'Лист 1'!$B$3:$B$22</c:f>
              <c:numCache>
                <c:ptCount val="20"/>
                <c:pt idx="0">
                  <c:v>13.010000</c:v>
                </c:pt>
                <c:pt idx="1">
                  <c:v>8.525000</c:v>
                </c:pt>
                <c:pt idx="2">
                  <c:v>5.838000</c:v>
                </c:pt>
                <c:pt idx="3">
                  <c:v>5.602000</c:v>
                </c:pt>
                <c:pt idx="4">
                  <c:v>4.269000</c:v>
                </c:pt>
                <c:pt idx="5">
                  <c:v>4.201000</c:v>
                </c:pt>
                <c:pt idx="6">
                  <c:v>4.091000</c:v>
                </c:pt>
                <c:pt idx="7">
                  <c:v>4.004000</c:v>
                </c:pt>
                <c:pt idx="8">
                  <c:v>3.824000</c:v>
                </c:pt>
                <c:pt idx="9">
                  <c:v>3.431000</c:v>
                </c:pt>
                <c:pt idx="10">
                  <c:v>3.172000</c:v>
                </c:pt>
                <c:pt idx="11">
                  <c:v>2.857000</c:v>
                </c:pt>
                <c:pt idx="12">
                  <c:v>2.797000</c:v>
                </c:pt>
                <c:pt idx="13">
                  <c:v>2.601000</c:v>
                </c:pt>
                <c:pt idx="14">
                  <c:v>2.532000</c:v>
                </c:pt>
                <c:pt idx="15">
                  <c:v>2.501000</c:v>
                </c:pt>
                <c:pt idx="16">
                  <c:v>2.443000</c:v>
                </c:pt>
                <c:pt idx="17">
                  <c:v>2.309000</c:v>
                </c:pt>
                <c:pt idx="18">
                  <c:v>2.164000</c:v>
                </c:pt>
                <c:pt idx="19">
                  <c:v>1.862000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45"/>
        <c:minorUnit val="22.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.5"/>
        <c:minorUnit val="1.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47983"/>
          <c:y val="0"/>
          <c:w val="0.907835"/>
          <c:h val="0.072442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182578</xdr:colOff>
      <xdr:row>36</xdr:row>
      <xdr:rowOff>53413</xdr:rowOff>
    </xdr:from>
    <xdr:to>
      <xdr:col>11</xdr:col>
      <xdr:colOff>360799</xdr:colOff>
      <xdr:row>48</xdr:row>
      <xdr:rowOff>158030</xdr:rowOff>
    </xdr:to>
    <xdr:graphicFrame>
      <xdr:nvGraphicFramePr>
        <xdr:cNvPr id="2" name="Диаграмма рассеивания"/>
        <xdr:cNvGraphicFramePr/>
      </xdr:nvGraphicFramePr>
      <xdr:xfrm>
        <a:off x="182578" y="14186608"/>
        <a:ext cx="14694322" cy="313737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6</xdr:col>
      <xdr:colOff>725214</xdr:colOff>
      <xdr:row>37</xdr:row>
      <xdr:rowOff>230288</xdr:rowOff>
    </xdr:from>
    <xdr:to>
      <xdr:col>10</xdr:col>
      <xdr:colOff>900461</xdr:colOff>
      <xdr:row>40</xdr:row>
      <xdr:rowOff>110219</xdr:rowOff>
    </xdr:to>
    <xdr:sp>
      <xdr:nvSpPr>
        <xdr:cNvPr id="3" name="Исходя из точечного графика видно, что связь есть, так как с увеличением количества население увеличивается и средняя стоимость квадратного метра в квартирах"/>
        <xdr:cNvSpPr txBox="1"/>
      </xdr:nvSpPr>
      <xdr:spPr>
        <a:xfrm>
          <a:off x="8192814" y="14616213"/>
          <a:ext cx="5979148" cy="63812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Исходя из точечного графика видно, что связь есть, так как с увеличением количества население увеличивается и средняя стоимость квадратного метра в квартирах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%D0%9C%D0%BE%D1%81%D0%BA%D0%B2%D0%B0" TargetMode="External"/><Relationship Id="rId2" Type="http://schemas.openxmlformats.org/officeDocument/2006/relationships/hyperlink" Target="https://ru.wikipedia.org/wiki/%D0%9C%D0%BE%D1%81%D0%BA%D0%BE%D0%B2%D1%81%D0%BA%D0%B0%D1%8F_%D0%BE%D0%B1%D0%BB%D0%B0%D1%81%D1%82%D1%8C" TargetMode="External"/><Relationship Id="rId3" Type="http://schemas.openxmlformats.org/officeDocument/2006/relationships/hyperlink" Target="https://ru.wikipedia.org/wiki/%D0%A1%D0%B0%D0%BD%D0%BA%D1%82-%D0%9F%D0%B5%D1%82%D0%B5%D1%80%D0%B1%D1%83%D1%80%D0%B3" TargetMode="External"/><Relationship Id="rId4" Type="http://schemas.openxmlformats.org/officeDocument/2006/relationships/hyperlink" Target="https://ru.wikipedia.org/wiki/%D0%A1%D0%B2%D0%B5%D1%80%D0%B4%D0%BB%D0%BE%D0%B2%D1%81%D0%BA%D0%B0%D1%8F_%D0%BE%D0%B1%D0%BB%D0%B0%D1%81%D1%82%D1%8C" TargetMode="External"/><Relationship Id="rId5" Type="http://schemas.openxmlformats.org/officeDocument/2006/relationships/hyperlink" Target="https://ru.wikipedia.org/wiki/%D0%A0%D0%BE%D1%81%D1%82%D0%BE%D0%B2%D1%81%D0%BA%D0%B0%D1%8F_%D0%BE%D0%B1%D0%BB%D0%B0%D1%81%D1%82%D1%8C" TargetMode="External"/><Relationship Id="rId6" Type="http://schemas.openxmlformats.org/officeDocument/2006/relationships/hyperlink" Target="https://ru.wikipedia.org/wiki/%D0%91%D0%B0%D1%88%D0%BA%D0%BE%D1%80%D1%82%D0%BE%D1%81%D1%82%D0%B0%D0%BD" TargetMode="External"/><Relationship Id="rId7" Type="http://schemas.openxmlformats.org/officeDocument/2006/relationships/hyperlink" Target="https://ru.wikipedia.org/wiki/%D0%A2%D0%B0%D1%82%D0%B0%D1%80%D1%81%D1%82%D0%B0%D0%BD" TargetMode="External"/><Relationship Id="rId8" Type="http://schemas.openxmlformats.org/officeDocument/2006/relationships/hyperlink" Target="https://ru.wikipedia.org/wiki/%D0%A2%D1%8E%D0%BC%D0%B5%D0%BD%D1%81%D0%BA%D0%B0%D1%8F_%D0%BE%D0%B1%D0%BB%D0%B0%D1%81%D1%82%D1%8C" TargetMode="External"/><Relationship Id="rId9" Type="http://schemas.openxmlformats.org/officeDocument/2006/relationships/hyperlink" Target="https://ru.wikipedia.org/wiki/%D0%A7%D0%B5%D0%BB%D1%8F%D0%B1%D0%B8%D0%BD%D1%81%D0%BA%D0%B0%D1%8F_%D0%BE%D0%B1%D0%BB%D0%B0%D1%81%D1%82%D1%8C" TargetMode="External"/><Relationship Id="rId10" Type="http://schemas.openxmlformats.org/officeDocument/2006/relationships/hyperlink" Target="https://ru.wikipedia.org/wiki/%D0%A1%D0%B0%D0%BC%D0%B0%D1%80%D1%81%D0%BA%D0%B0%D1%8F_%D0%BE%D0%B1%D0%BB%D0%B0%D1%81%D1%82%D1%8C" TargetMode="External"/><Relationship Id="rId11" Type="http://schemas.openxmlformats.org/officeDocument/2006/relationships/hyperlink" Target="https://ru.wikipedia.org/wiki/%D0%9A%D1%80%D0%B0%D1%81%D0%BD%D0%BE%D1%8F%D1%80%D1%81%D0%BA%D0%B8%D0%B9_%D0%BA%D1%80%D0%B0%D0%B9" TargetMode="External"/><Relationship Id="rId12" Type="http://schemas.openxmlformats.org/officeDocument/2006/relationships/hyperlink" Target="https://ru.wikipedia.org/wiki/%D0%9D%D0%BE%D0%B2%D0%BE%D1%81%D0%B8%D0%B1%D0%B8%D1%80%D1%81%D0%BA%D0%B0%D1%8F_%D0%BE%D0%B1%D0%BB%D0%B0%D1%81%D1%82%D1%8C" TargetMode="External"/><Relationship Id="rId13" Type="http://schemas.openxmlformats.org/officeDocument/2006/relationships/hyperlink" Target="https://ru.wikipedia.org/wiki/%D0%9A%D0%B5%D0%BC%D0%B5%D1%80%D0%BE%D0%B2%D1%81%D0%BA%D0%B0%D1%8F_%D0%BE%D0%B1%D0%BB%D0%B0%D1%81%D1%82%D1%8C" TargetMode="External"/><Relationship Id="rId14" Type="http://schemas.openxmlformats.org/officeDocument/2006/relationships/hyperlink" Target="https://ru.wikipedia.org/wiki/%D0%9F%D0%B5%D1%80%D0%BC%D1%81%D0%BA%D0%B8%D0%B9_%D0%BA%D1%80%D0%B0%D0%B9" TargetMode="External"/><Relationship Id="rId15" Type="http://schemas.openxmlformats.org/officeDocument/2006/relationships/hyperlink" Target="https://ru.wikipedia.org/wiki/%D0%92%D0%BE%D0%BB%D0%B3%D0%BE%D0%B3%D1%80%D0%B0%D0%B4%D1%81%D0%BA%D0%B0%D1%8F_%D0%BE%D0%B1%D0%BB%D0%B0%D1%81%D1%82%D1%8C" TargetMode="External"/><Relationship Id="rId16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17" Type="http://schemas.openxmlformats.org/officeDocument/2006/relationships/hyperlink" Target="https://ru.wikipedia.org/wiki/%D0%92%D0%BE%D1%80%D0%BE%D0%BD%D0%B5%D0%B6%D1%81%D0%BA%D0%B0%D1%8F_%D0%BE%D0%B1%D0%BB%D0%B0%D1%81%D1%82%D1%8C" TargetMode="External"/><Relationship Id="rId18" Type="http://schemas.openxmlformats.org/officeDocument/2006/relationships/hyperlink" Target="https://ru.wikipedia.org/wiki/%D0%90%D0%BB%D1%82%D0%B0%D0%B9%D1%81%D0%BA%D0%B8%D0%B9_%D0%BA%D1%80%D0%B0%D0%B9" TargetMode="External"/><Relationship Id="rId19" Type="http://schemas.openxmlformats.org/officeDocument/2006/relationships/hyperlink" Target="https://ru.wikipedia.org/wiki/%D0%9E%D1%80%D0%B5%D0%BD%D0%B1%D1%83%D1%80%D0%B3%D1%81%D0%BA%D0%B0%D1%8F_%D0%BE%D0%B1%D0%BB%D0%B0%D1%81%D1%82%D1%8C" TargetMode="External"/><Relationship Id="rId20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P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7" width="27.0859" style="1" customWidth="1"/>
    <col min="8" max="16" width="16.351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56.25" customHeight="1">
      <c r="A2" t="s" s="3">
        <v>1</v>
      </c>
      <c r="B2" t="s" s="3">
        <v>2</v>
      </c>
      <c r="C2" t="s" s="4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s="6"/>
    </row>
    <row r="3" ht="20.55" customHeight="1">
      <c r="A3" t="s" s="7">
        <v>16</v>
      </c>
      <c r="B3" s="8">
        <v>13.01</v>
      </c>
      <c r="C3" s="9">
        <v>166.044</v>
      </c>
      <c r="D3" s="10">
        <f>POWER(B3,2)</f>
        <v>169.2601</v>
      </c>
      <c r="E3" s="10">
        <f>POWER(C3,2)</f>
        <v>27570.609936</v>
      </c>
      <c r="F3" s="10">
        <f>B3*C3</f>
        <v>2160.23244</v>
      </c>
      <c r="G3" s="11">
        <f>(F24-B24*C24)/(SQRT(D24-POWER(B24,2))*SQRT(E24-POWER(C24,2)))</f>
        <v>0.828210693482401</v>
      </c>
      <c r="H3" s="10">
        <f>CORREL(C3:C22,B3:B22)</f>
        <v>0.828210693482401</v>
      </c>
      <c r="I3" s="10">
        <f>(F24-B24*C24)/(POWER(SQRT(D24-POWER(B24,2)),2))</f>
        <v>9.582309115951089</v>
      </c>
      <c r="J3" s="12">
        <f>$C$24-$I$3*B24</f>
        <v>58.2068718145592</v>
      </c>
      <c r="K3" t="s" s="13">
        <v>17</v>
      </c>
      <c r="L3" s="12">
        <f>(C23*D23-B23*F23)/(20*D23-B23*B23)</f>
        <v>58.2068718145592</v>
      </c>
      <c r="M3" s="12">
        <f>(20*F23-B23*C23)/(20*D23-B23*B23)</f>
        <v>9.582309115951089</v>
      </c>
      <c r="N3" s="12">
        <f>$L$3+$M$3*B3</f>
        <v>182.872713413083</v>
      </c>
      <c r="O3" s="14">
        <f>SQRT((POWER(C3-C24,2)+POWER(C4-C24,2)+POWER(C5-C24,2)+POWER(C6-C24,2)+POWER(C7-C24,2)+POWER(C8-C24,2)+POWER(C9-C24,2)+POWER(C10-C24,2)+POWER(C11-C24,2)+POWER(C12-C24,2)+POWER(C13-C24,2)+POWER(C14-C24,2)+POWER(C15-C24,2)+POWER(C16-C24,2)+POWER(C17-C24,2)+POWER(C18-C24,2)+POWER(C19-C24,2)+POWER(C20-C24,2)+POWER(C21-C24,2)+POWER(C22-C24,2))/20)</f>
        <v>29.5987682687557</v>
      </c>
      <c r="P3" s="15"/>
    </row>
    <row r="4" ht="56.05" customHeight="1">
      <c r="A4" t="s" s="16">
        <v>18</v>
      </c>
      <c r="B4" s="17">
        <v>8.525</v>
      </c>
      <c r="C4" s="18">
        <v>120.65</v>
      </c>
      <c r="D4" s="19">
        <f>POWER(B4,2)</f>
        <v>72.675625</v>
      </c>
      <c r="E4" s="20">
        <f>POWER(C4,2)</f>
        <v>14556.4225</v>
      </c>
      <c r="F4" s="19">
        <f>B4*C4</f>
        <v>1028.54125</v>
      </c>
      <c r="G4" t="s" s="21">
        <v>19</v>
      </c>
      <c r="H4" s="22"/>
      <c r="I4" s="23"/>
      <c r="J4" s="24"/>
      <c r="K4" s="25"/>
      <c r="L4" s="25"/>
      <c r="M4" s="25"/>
      <c r="N4" s="26">
        <f>$L$3+$M$3*B4</f>
        <v>139.896057028042</v>
      </c>
      <c r="O4" s="25"/>
      <c r="P4" s="25"/>
    </row>
    <row r="5" ht="36.35" customHeight="1">
      <c r="A5" t="s" s="16">
        <v>20</v>
      </c>
      <c r="B5" s="17">
        <v>5.838</v>
      </c>
      <c r="C5" s="18">
        <v>150.641</v>
      </c>
      <c r="D5" s="19">
        <f>POWER(B5,2)</f>
        <v>34.082244</v>
      </c>
      <c r="E5" s="19">
        <f>POWER(C5,2)</f>
        <v>22692.710881</v>
      </c>
      <c r="F5" s="19">
        <f>B5*C5</f>
        <v>879.4421579999999</v>
      </c>
      <c r="G5" s="23"/>
      <c r="H5" s="23"/>
      <c r="I5" s="23"/>
      <c r="J5" s="24"/>
      <c r="K5" s="23"/>
      <c r="L5" s="23"/>
      <c r="M5" s="23"/>
      <c r="N5" s="26">
        <f>$L$3+$M$3*B5</f>
        <v>114.148392433482</v>
      </c>
      <c r="O5" s="23"/>
      <c r="P5" s="23"/>
    </row>
    <row r="6" ht="36.35" customHeight="1">
      <c r="A6" t="s" s="16">
        <v>21</v>
      </c>
      <c r="B6" s="17">
        <v>5.602</v>
      </c>
      <c r="C6" s="18">
        <v>162.963</v>
      </c>
      <c r="D6" s="19">
        <f>POWER(B6,2)</f>
        <v>31.382404</v>
      </c>
      <c r="E6" s="19">
        <f>POWER(C6,2)</f>
        <v>26556.939369</v>
      </c>
      <c r="F6" s="19">
        <f>B6*C6</f>
        <v>912.918726</v>
      </c>
      <c r="G6" s="23"/>
      <c r="H6" s="23"/>
      <c r="I6" s="23"/>
      <c r="J6" s="24"/>
      <c r="K6" s="23"/>
      <c r="L6" s="23"/>
      <c r="M6" s="23"/>
      <c r="N6" s="26">
        <f>$L$3+$M$3*B6</f>
        <v>111.886967482117</v>
      </c>
      <c r="O6" s="23"/>
      <c r="P6" s="23"/>
    </row>
    <row r="7" ht="36.35" customHeight="1">
      <c r="A7" t="s" s="16">
        <v>22</v>
      </c>
      <c r="B7" s="17">
        <v>4.269</v>
      </c>
      <c r="C7" s="18">
        <v>99.64100000000001</v>
      </c>
      <c r="D7" s="19">
        <f>POWER(B7,2)</f>
        <v>18.224361</v>
      </c>
      <c r="E7" s="19">
        <f>POWER(C7,2)</f>
        <v>9928.328880999999</v>
      </c>
      <c r="F7" s="19">
        <f>B7*C7</f>
        <v>425.367429</v>
      </c>
      <c r="G7" s="23"/>
      <c r="H7" s="23"/>
      <c r="I7" s="23"/>
      <c r="J7" s="24"/>
      <c r="K7" s="23"/>
      <c r="L7" s="23"/>
      <c r="M7" s="23"/>
      <c r="N7" s="26">
        <f>$L$3+$M$3*B7</f>
        <v>99.11374943055441</v>
      </c>
      <c r="O7" s="23"/>
      <c r="P7" s="23"/>
    </row>
    <row r="8" ht="36.35" customHeight="1">
      <c r="A8" t="s" s="16">
        <v>23</v>
      </c>
      <c r="B8" s="17">
        <v>4.201</v>
      </c>
      <c r="C8" s="18">
        <v>95.03400000000001</v>
      </c>
      <c r="D8" s="19">
        <f>POWER(B8,2)</f>
        <v>17.648401</v>
      </c>
      <c r="E8" s="19">
        <f>POWER(C8,2)</f>
        <v>9031.461155999999</v>
      </c>
      <c r="F8" s="19">
        <f>B8*C8</f>
        <v>399.237834</v>
      </c>
      <c r="G8" s="23"/>
      <c r="H8" s="23"/>
      <c r="I8" s="23"/>
      <c r="J8" s="24"/>
      <c r="K8" s="23"/>
      <c r="L8" s="23"/>
      <c r="M8" s="23"/>
      <c r="N8" s="26">
        <f>$L$3+$M$3*B8</f>
        <v>98.4621524106697</v>
      </c>
      <c r="O8" s="23"/>
      <c r="P8" s="23"/>
    </row>
    <row r="9" ht="52.35" customHeight="1">
      <c r="A9" t="s" s="16">
        <v>24</v>
      </c>
      <c r="B9" s="17">
        <v>4.091</v>
      </c>
      <c r="C9" s="18">
        <v>102.603</v>
      </c>
      <c r="D9" s="19">
        <f>POWER(B9,2)</f>
        <v>16.736281</v>
      </c>
      <c r="E9" s="19">
        <f>POWER(C9,2)</f>
        <v>10527.375609</v>
      </c>
      <c r="F9" s="19">
        <f>B9*C9</f>
        <v>419.748873</v>
      </c>
      <c r="G9" s="23"/>
      <c r="H9" s="23"/>
      <c r="I9" s="23"/>
      <c r="J9" s="24"/>
      <c r="K9" s="23"/>
      <c r="L9" s="23"/>
      <c r="M9" s="23"/>
      <c r="N9" s="26">
        <f>$L$3+$M$3*B9</f>
        <v>97.40809840791511</v>
      </c>
      <c r="O9" s="23"/>
      <c r="P9" s="23"/>
    </row>
    <row r="10" ht="36.35" customHeight="1">
      <c r="A10" t="s" s="16">
        <v>25</v>
      </c>
      <c r="B10" s="17">
        <v>4.004</v>
      </c>
      <c r="C10" s="18">
        <v>98.741</v>
      </c>
      <c r="D10" s="19">
        <f>POWER(B10,2)</f>
        <v>16.032016</v>
      </c>
      <c r="E10" s="19">
        <f>POWER(C10,2)</f>
        <v>9749.785081</v>
      </c>
      <c r="F10" s="19">
        <f>B10*C10</f>
        <v>395.358964</v>
      </c>
      <c r="G10" s="23"/>
      <c r="H10" s="23"/>
      <c r="I10" s="23"/>
      <c r="J10" s="24"/>
      <c r="K10" s="23"/>
      <c r="L10" s="23"/>
      <c r="M10" s="23"/>
      <c r="N10" s="26">
        <f>$L$3+$M$3*B10</f>
        <v>96.57443751482739</v>
      </c>
      <c r="O10" s="23"/>
      <c r="P10" s="23"/>
    </row>
    <row r="11" ht="36.35" customHeight="1">
      <c r="A11" t="s" s="16">
        <v>26</v>
      </c>
      <c r="B11" s="17">
        <v>3.824</v>
      </c>
      <c r="C11" s="18">
        <v>88.98099999999999</v>
      </c>
      <c r="D11" s="19">
        <f>POWER(B11,2)</f>
        <v>14.622976</v>
      </c>
      <c r="E11" s="19">
        <f>POWER(C11,2)</f>
        <v>7917.618361</v>
      </c>
      <c r="F11" s="19">
        <f>B11*C11</f>
        <v>340.263344</v>
      </c>
      <c r="G11" s="23"/>
      <c r="H11" s="23"/>
      <c r="I11" s="23"/>
      <c r="J11" s="24"/>
      <c r="K11" s="23"/>
      <c r="L11" s="23"/>
      <c r="M11" s="23"/>
      <c r="N11" s="26">
        <f>$L$3+$M$3*B11</f>
        <v>94.8496218739562</v>
      </c>
      <c r="O11" s="23"/>
      <c r="P11" s="23"/>
    </row>
    <row r="12" ht="36.35" customHeight="1">
      <c r="A12" t="s" s="16">
        <v>27</v>
      </c>
      <c r="B12" s="17">
        <v>3.431</v>
      </c>
      <c r="C12" s="18">
        <v>85.20699999999999</v>
      </c>
      <c r="D12" s="19">
        <f>POWER(B12,2)</f>
        <v>11.771761</v>
      </c>
      <c r="E12" s="19">
        <f>POWER(C12,2)</f>
        <v>7260.232849</v>
      </c>
      <c r="F12" s="19">
        <f>B12*C12</f>
        <v>292.345217</v>
      </c>
      <c r="G12" s="23"/>
      <c r="H12" s="23"/>
      <c r="I12" s="23"/>
      <c r="J12" s="24"/>
      <c r="K12" s="23"/>
      <c r="L12" s="23"/>
      <c r="M12" s="23"/>
      <c r="N12" s="26">
        <f>$L$3+$M$3*B12</f>
        <v>91.08377439138739</v>
      </c>
      <c r="O12" s="23"/>
      <c r="P12" s="23"/>
    </row>
    <row r="13" ht="36.35" customHeight="1">
      <c r="A13" t="s" s="16">
        <v>28</v>
      </c>
      <c r="B13" s="17">
        <v>3.172</v>
      </c>
      <c r="C13" s="18">
        <v>89.586</v>
      </c>
      <c r="D13" s="19">
        <f>POWER(B13,2)</f>
        <v>10.061584</v>
      </c>
      <c r="E13" s="19">
        <f>POWER(C13,2)</f>
        <v>8025.651396</v>
      </c>
      <c r="F13" s="19">
        <f>B13*C13</f>
        <v>284.166792</v>
      </c>
      <c r="G13" s="23"/>
      <c r="H13" s="23"/>
      <c r="I13" s="23"/>
      <c r="J13" s="24"/>
      <c r="K13" s="23"/>
      <c r="L13" s="23"/>
      <c r="M13" s="23"/>
      <c r="N13" s="26">
        <f>$L$3+$M$3*B13</f>
        <v>88.6019563303561</v>
      </c>
      <c r="O13" s="23"/>
      <c r="P13" s="23"/>
    </row>
    <row r="14" ht="36.35" customHeight="1">
      <c r="A14" t="s" s="16">
        <v>29</v>
      </c>
      <c r="B14" s="17">
        <v>2.857</v>
      </c>
      <c r="C14" s="18">
        <v>82.271</v>
      </c>
      <c r="D14" s="19">
        <f>POWER(B14,2)</f>
        <v>8.162449000000001</v>
      </c>
      <c r="E14" s="19">
        <f>POWER(C14,2)</f>
        <v>6768.517441</v>
      </c>
      <c r="F14" s="19">
        <f>B14*C14</f>
        <v>235.048247</v>
      </c>
      <c r="G14" s="23"/>
      <c r="H14" s="23"/>
      <c r="I14" s="23"/>
      <c r="J14" s="24"/>
      <c r="K14" s="23"/>
      <c r="L14" s="23"/>
      <c r="M14" s="23"/>
      <c r="N14" s="26">
        <f>$L$3+$M$3*B14</f>
        <v>85.58352895883149</v>
      </c>
      <c r="O14" s="23"/>
      <c r="P14" s="23"/>
    </row>
    <row r="15" ht="36.35" customHeight="1">
      <c r="A15" t="s" s="16">
        <v>30</v>
      </c>
      <c r="B15" s="17">
        <v>2.797</v>
      </c>
      <c r="C15" s="18">
        <v>88.58199999999999</v>
      </c>
      <c r="D15" s="19">
        <f>POWER(B15,2)</f>
        <v>7.823209</v>
      </c>
      <c r="E15" s="19">
        <f>POWER(C15,2)</f>
        <v>7846.770724</v>
      </c>
      <c r="F15" s="19">
        <f>B15*C15</f>
        <v>247.763854</v>
      </c>
      <c r="G15" s="23"/>
      <c r="H15" s="23"/>
      <c r="I15" s="23"/>
      <c r="J15" s="24"/>
      <c r="K15" s="23"/>
      <c r="L15" s="23"/>
      <c r="M15" s="23"/>
      <c r="N15" s="26">
        <f>$L$3+$M$3*B15</f>
        <v>85.00859041187439</v>
      </c>
      <c r="O15" s="23"/>
      <c r="P15" s="23"/>
    </row>
    <row r="16" ht="36.35" customHeight="1">
      <c r="A16" t="s" s="16">
        <v>31</v>
      </c>
      <c r="B16" s="17">
        <v>2.601</v>
      </c>
      <c r="C16" s="18">
        <v>80.191</v>
      </c>
      <c r="D16" s="19">
        <f>POWER(B16,2)</f>
        <v>6.765201</v>
      </c>
      <c r="E16" s="19">
        <f>POWER(C16,2)</f>
        <v>6430.596481</v>
      </c>
      <c r="F16" s="19">
        <f>B16*C16</f>
        <v>208.576791</v>
      </c>
      <c r="G16" s="23"/>
      <c r="H16" s="23"/>
      <c r="I16" s="23"/>
      <c r="J16" s="24"/>
      <c r="K16" s="23"/>
      <c r="L16" s="23"/>
      <c r="M16" s="23"/>
      <c r="N16" s="26">
        <f>$L$3+$M$3*B16</f>
        <v>83.130457825148</v>
      </c>
      <c r="O16" s="23"/>
      <c r="P16" s="23"/>
    </row>
    <row r="17" ht="36.35" customHeight="1">
      <c r="A17" t="s" s="16">
        <v>32</v>
      </c>
      <c r="B17" s="17">
        <v>2.532</v>
      </c>
      <c r="C17" s="18">
        <v>79.694</v>
      </c>
      <c r="D17" s="19">
        <f>POWER(B17,2)</f>
        <v>6.411024</v>
      </c>
      <c r="E17" s="19">
        <f>POWER(C17,2)</f>
        <v>6351.133636</v>
      </c>
      <c r="F17" s="19">
        <f>B17*C17</f>
        <v>201.785208</v>
      </c>
      <c r="G17" s="23"/>
      <c r="H17" s="23"/>
      <c r="I17" s="23"/>
      <c r="J17" s="24"/>
      <c r="K17" s="23"/>
      <c r="L17" s="23"/>
      <c r="M17" s="23"/>
      <c r="N17" s="26">
        <f>$L$3+$M$3*B17</f>
        <v>82.4692784961474</v>
      </c>
      <c r="O17" s="23"/>
      <c r="P17" s="23"/>
    </row>
    <row r="18" ht="36.35" customHeight="1">
      <c r="A18" t="s" s="16">
        <v>33</v>
      </c>
      <c r="B18" s="17">
        <v>2.501</v>
      </c>
      <c r="C18" s="18">
        <v>83.136</v>
      </c>
      <c r="D18" s="19">
        <f>POWER(B18,2)</f>
        <v>6.255001</v>
      </c>
      <c r="E18" s="19">
        <f>POWER(C18,2)</f>
        <v>6911.594496</v>
      </c>
      <c r="F18" s="19">
        <f>B18*C18</f>
        <v>207.923136</v>
      </c>
      <c r="G18" s="23"/>
      <c r="H18" s="23"/>
      <c r="I18" s="23"/>
      <c r="J18" s="24"/>
      <c r="K18" s="23"/>
      <c r="L18" s="23"/>
      <c r="M18" s="23"/>
      <c r="N18" s="26">
        <f>$L$3+$M$3*B18</f>
        <v>82.1722269135529</v>
      </c>
      <c r="O18" s="23"/>
      <c r="P18" s="23"/>
    </row>
    <row r="19" ht="36.35" customHeight="1">
      <c r="A19" t="s" s="16">
        <v>34</v>
      </c>
      <c r="B19" s="17">
        <v>2.443</v>
      </c>
      <c r="C19" s="18">
        <v>75.685</v>
      </c>
      <c r="D19" s="19">
        <f>POWER(B19,2)</f>
        <v>5.968249</v>
      </c>
      <c r="E19" s="19">
        <f>POWER(C19,2)</f>
        <v>5728.219225</v>
      </c>
      <c r="F19" s="19">
        <f>B19*C19</f>
        <v>184.898455</v>
      </c>
      <c r="G19" s="23"/>
      <c r="H19" s="23"/>
      <c r="I19" s="23"/>
      <c r="J19" s="24"/>
      <c r="K19" s="23"/>
      <c r="L19" s="23"/>
      <c r="M19" s="23"/>
      <c r="N19" s="26">
        <f>$L$3+$M$3*B19</f>
        <v>81.6164529848277</v>
      </c>
      <c r="O19" s="23"/>
      <c r="P19" s="23"/>
    </row>
    <row r="20" ht="36.35" customHeight="1">
      <c r="A20" t="s" s="16">
        <v>35</v>
      </c>
      <c r="B20" s="17">
        <v>2.309</v>
      </c>
      <c r="C20" s="18">
        <v>74.54300000000001</v>
      </c>
      <c r="D20" s="19">
        <f>POWER(B20,2)</f>
        <v>5.331481</v>
      </c>
      <c r="E20" s="19">
        <f>POWER(C20,2)</f>
        <v>5556.658849</v>
      </c>
      <c r="F20" s="19">
        <f>B20*C20</f>
        <v>172.119787</v>
      </c>
      <c r="G20" s="23"/>
      <c r="H20" s="23"/>
      <c r="I20" s="23"/>
      <c r="J20" s="24"/>
      <c r="K20" s="23"/>
      <c r="L20" s="23"/>
      <c r="M20" s="23"/>
      <c r="N20" s="26">
        <f>$L$3+$M$3*B20</f>
        <v>80.33242356329031</v>
      </c>
      <c r="O20" s="23"/>
      <c r="P20" s="23"/>
    </row>
    <row r="21" ht="36.35" customHeight="1">
      <c r="A21" t="s" s="16">
        <v>36</v>
      </c>
      <c r="B21" s="17">
        <v>2.164</v>
      </c>
      <c r="C21" s="18">
        <v>75.97499999999999</v>
      </c>
      <c r="D21" s="19">
        <f>POWER(B21,2)</f>
        <v>4.682896</v>
      </c>
      <c r="E21" s="19">
        <f>POWER(C21,2)</f>
        <v>5772.200625</v>
      </c>
      <c r="F21" s="19">
        <f>B21*C21</f>
        <v>164.4099</v>
      </c>
      <c r="G21" s="23"/>
      <c r="H21" s="23"/>
      <c r="I21" s="23"/>
      <c r="J21" s="24"/>
      <c r="K21" s="23"/>
      <c r="L21" s="23"/>
      <c r="M21" s="23"/>
      <c r="N21" s="26">
        <f>$L$3+$M$3*B21</f>
        <v>78.94298874147739</v>
      </c>
      <c r="O21" s="23"/>
      <c r="P21" s="23"/>
    </row>
    <row r="22" ht="36.35" customHeight="1">
      <c r="A22" t="s" s="16">
        <v>37</v>
      </c>
      <c r="B22" s="17">
        <v>1.862</v>
      </c>
      <c r="C22" s="18">
        <v>50.035</v>
      </c>
      <c r="D22" s="19">
        <f>POWER(B22,2)</f>
        <v>3.467044</v>
      </c>
      <c r="E22" s="19">
        <f>POWER(C22,2)</f>
        <v>2503.501225</v>
      </c>
      <c r="F22" s="19">
        <f>B22*C22</f>
        <v>93.16517</v>
      </c>
      <c r="G22" s="23"/>
      <c r="H22" s="23"/>
      <c r="I22" s="23"/>
      <c r="J22" s="24"/>
      <c r="K22" s="23"/>
      <c r="L22" s="23"/>
      <c r="M22" s="23"/>
      <c r="N22" s="26">
        <f>$L$3+$M$3*B22</f>
        <v>76.0491313884601</v>
      </c>
      <c r="O22" s="23"/>
      <c r="P22" s="23"/>
    </row>
    <row r="23" ht="20.05" customHeight="1">
      <c r="A23" t="s" s="27">
        <v>38</v>
      </c>
      <c r="B23" s="28">
        <f>SUM(B2:B22)</f>
        <v>82.033</v>
      </c>
      <c r="C23" s="29">
        <f>SUM(C3:C22)</f>
        <v>1950.203</v>
      </c>
      <c r="D23" s="19">
        <f>SUM(D3:D22)</f>
        <v>467.364307</v>
      </c>
      <c r="E23" s="19">
        <f>SUM(E3:E22)</f>
        <v>207686.328721</v>
      </c>
      <c r="F23" s="19">
        <f>SUM(F3:F22)</f>
        <v>9253.313575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ht="20.05" customHeight="1">
      <c r="A24" t="s" s="30">
        <v>39</v>
      </c>
      <c r="B24" s="31">
        <f>AVERAGE(B3:B22)</f>
        <v>4.10165</v>
      </c>
      <c r="C24" s="32">
        <f>AVERAGE(C3:C22)</f>
        <v>97.51015</v>
      </c>
      <c r="D24" s="19">
        <f>AVERAGE(D3:D22)</f>
        <v>23.36821535</v>
      </c>
      <c r="E24" s="19">
        <f>AVERAGE(E3:E22)</f>
        <v>10384.31643605</v>
      </c>
      <c r="F24" s="19">
        <f>AVERAGE(F3:F22)</f>
        <v>462.66567875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ht="20.35" customHeight="1">
      <c r="A25" s="33"/>
      <c r="B25" s="34"/>
      <c r="C25" s="3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ht="20.35" customHeight="1">
      <c r="A26" s="33"/>
      <c r="B26" s="34"/>
      <c r="C26" s="35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ht="20.35" customHeight="1">
      <c r="A27" s="33"/>
      <c r="B27" s="34"/>
      <c r="C27" s="35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ht="20.35" customHeight="1">
      <c r="A28" s="33"/>
      <c r="B28" s="34"/>
      <c r="C28" s="35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ht="20.35" customHeight="1">
      <c r="A29" s="33"/>
      <c r="B29" s="34"/>
      <c r="C29" s="35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ht="20.35" customHeight="1">
      <c r="A30" s="33"/>
      <c r="B30" s="34"/>
      <c r="C30" s="35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ht="20.35" customHeight="1">
      <c r="A31" s="33"/>
      <c r="B31" s="34"/>
      <c r="C31" s="35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</sheetData>
  <mergeCells count="1">
    <mergeCell ref="A1:P1"/>
  </mergeCells>
  <hyperlinks>
    <hyperlink ref="A3" r:id="rId1" location="" tooltip="" display="Москва"/>
    <hyperlink ref="A4" r:id="rId2" location="" tooltip="" display="Московская область"/>
    <hyperlink ref="A6" r:id="rId3" location="" tooltip="" display="Санкт-Петербург"/>
    <hyperlink ref="A7" r:id="rId4" location="" tooltip="" display="Свердловская область"/>
    <hyperlink ref="A8" r:id="rId5" location="" tooltip="" display="Ростовская область"/>
    <hyperlink ref="A9" r:id="rId6" location="" tooltip="" display="Республика Башкортостан"/>
    <hyperlink ref="A10" r:id="rId7" location="" tooltip="" display="Республика Татарстан"/>
    <hyperlink ref="A11" r:id="rId8" location="" tooltip="" display="Тюменская область"/>
    <hyperlink ref="A12" r:id="rId9" location="" tooltip="" display="Челябинская область"/>
    <hyperlink ref="A13" r:id="rId10" location="" tooltip="" display="Самарская область"/>
    <hyperlink ref="A14" r:id="rId11" location="" tooltip="" display="Красноярский край"/>
    <hyperlink ref="A15" r:id="rId12" location="" tooltip="" display="Новосибирская область"/>
    <hyperlink ref="A16" r:id="rId13" location="" tooltip="" display="Кемеровская область"/>
    <hyperlink ref="A17" r:id="rId14" location="" tooltip="" display="Пермский край"/>
    <hyperlink ref="A18" r:id="rId15" location="" tooltip="" display="Волгоградская область"/>
    <hyperlink ref="A19" r:id="rId16" location="" tooltip="" display="Саратовская область"/>
    <hyperlink ref="A20" r:id="rId17" location="" tooltip="" display="Воронежская область"/>
    <hyperlink ref="A21" r:id="rId18" location="" tooltip="" display="Алтайский край"/>
    <hyperlink ref="A22" r:id="rId19" location="" tooltip="" display="Оренбургская область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