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ROJECTS\Abramovich Signings\"/>
    </mc:Choice>
  </mc:AlternateContent>
  <xr:revisionPtr revIDLastSave="0" documentId="13_ncr:1_{5B7649F5-C2F6-4ECE-AD9D-EE3857334B6B}" xr6:coauthVersionLast="47" xr6:coauthVersionMax="47" xr10:uidLastSave="{00000000-0000-0000-0000-000000000000}"/>
  <bookViews>
    <workbookView xWindow="-120" yWindow="-120" windowWidth="20730" windowHeight="11040" xr2:uid="{95FDFD0E-0E2A-456D-9E35-199CF6123CE9}"/>
  </bookViews>
  <sheets>
    <sheet name="Source" sheetId="2" r:id="rId1"/>
    <sheet name="Players_apps" sheetId="12" r:id="rId2"/>
    <sheet name="Signings" sheetId="3" r:id="rId3"/>
    <sheet name="Top 5Trophy Winners" sheetId="8" r:id="rId4"/>
    <sheet name="Sold" sheetId="5" r:id="rId5"/>
    <sheet name="Coach Lookup" sheetId="6" r:id="rId6"/>
    <sheet name="Calc" sheetId="7" r:id="rId7"/>
    <sheet name="Position" sheetId="10" r:id="rId8"/>
    <sheet name="League" sheetId="9" r:id="rId9"/>
    <sheet name="Goals &amp; Apps" sheetId="16" r:id="rId10"/>
    <sheet name="Dashboard v1" sheetId="21" r:id="rId11"/>
    <sheet name="Dashboard v2" sheetId="15" r:id="rId12"/>
    <sheet name="Images" sheetId="20" r:id="rId13"/>
  </sheets>
  <definedNames>
    <definedName name="_xlcn.WorksheetConnection_RomanSignings20032021.xlsxsignings1" hidden="1">Signings[]</definedName>
    <definedName name="Coach">Signings!$G$4:$G$115</definedName>
    <definedName name="ExternalData_1" localSheetId="1" hidden="1">Players_apps!$A$1:$F$234</definedName>
    <definedName name="ExternalData_1" localSheetId="0" hidden="1">Source!$A$1:$G$348</definedName>
    <definedName name="Fee">Signings!$B$4:$B$115</definedName>
    <definedName name="League">Signings!$D$4:$D$115</definedName>
    <definedName name="Player_Name">Signings!$A$4:$A$115</definedName>
    <definedName name="Position">Signings!$E$4:$E$115</definedName>
    <definedName name="Season">Signings!$F$4:$F$115</definedName>
    <definedName name="Signed_From">Signings!$C$4:$C$115</definedName>
  </definedNames>
  <calcPr calcId="191029"/>
  <pivotCaches>
    <pivotCache cacheId="0" r:id="rId14"/>
    <pivotCache cacheId="1" r:id="rId15"/>
    <pivotCache cacheId="2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ignings" name="signings" connection="WorksheetConnection_Roman Signings 2003-2021.xlsx!signing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6" l="1"/>
  <c r="D25" i="16"/>
  <c r="C25" i="16" s="1"/>
  <c r="D26" i="16"/>
  <c r="C26" i="16" s="1"/>
  <c r="D27" i="16"/>
  <c r="C27" i="16" s="1"/>
  <c r="D28" i="16"/>
  <c r="D29" i="16"/>
  <c r="D30" i="16"/>
  <c r="C30" i="16" s="1"/>
  <c r="D31" i="16"/>
  <c r="D32" i="16"/>
  <c r="D23" i="16"/>
  <c r="C23" i="16" s="1"/>
  <c r="C31" i="16"/>
  <c r="C24" i="16"/>
  <c r="C28" i="16"/>
  <c r="C29" i="16"/>
  <c r="C32" i="16"/>
  <c r="B116" i="3"/>
  <c r="F116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B121" i="3"/>
  <c r="B120" i="3"/>
  <c r="B119" i="3"/>
  <c r="B118" i="3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B123" i="5"/>
  <c r="F12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A740BA-BD83-4CA7-835F-D367A9472CE4}" keepAlive="1" name="Query - Chelsea F C Transfers by Season" description="Connection to the 'Chelsea F C Transfers by Season' query in the workbook." type="5" refreshedVersion="8" background="1" saveData="1">
    <dbPr connection="Provider=Microsoft.Mashup.OleDb.1;Data Source=$Workbook$;Location=&quot;Chelsea F C Transfers by Season&quot;;Extended Properties=&quot;&quot;" command="SELECT * FROM [Chelsea F C Transfers by Season]"/>
  </connection>
  <connection id="2" xr16:uid="{B6DFA941-AC04-4A69-BF4E-57A076F53707}" keepAlive="1" name="Query - Players[edit]" description="Connection to the 'Players[edit]' query in the workbook." type="5" refreshedVersion="8" background="1" saveData="1">
    <dbPr connection="Provider=Microsoft.Mashup.OleDb.1;Data Source=$Workbook$;Location=Players[edit];Extended Properties=&quot;&quot;" command="SELECT * FROM [Players[edit]]]"/>
  </connection>
  <connection id="3" xr16:uid="{6AD366DF-55C2-43C2-8B02-9F29E4C36D0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E520F41C-3C10-42F3-BC99-7C7AB375AD3D}" name="WorksheetConnection_Roman Signings 2003-2021.xlsx!signings" type="102" refreshedVersion="8" minRefreshableVersion="5">
    <extLst>
      <ext xmlns:x15="http://schemas.microsoft.com/office/spreadsheetml/2010/11/main" uri="{DE250136-89BD-433C-8126-D09CA5730AF9}">
        <x15:connection id="signings" autoDelete="1">
          <x15:rangePr sourceName="_xlcn.WorksheetConnection_RomanSignings20032021.xlsxsignings1"/>
        </x15:connection>
      </ext>
    </extLst>
  </connection>
</connections>
</file>

<file path=xl/sharedStrings.xml><?xml version="1.0" encoding="utf-8"?>
<sst xmlns="http://schemas.openxmlformats.org/spreadsheetml/2006/main" count="3546" uniqueCount="1269">
  <si>
    <t>Players Purchased</t>
  </si>
  <si>
    <t>Fee</t>
  </si>
  <si>
    <t>Players Sold</t>
  </si>
  <si>
    <t>Fee2</t>
  </si>
  <si>
    <t>Net Total</t>
  </si>
  <si>
    <t>Points</t>
  </si>
  <si>
    <t>Position</t>
  </si>
  <si>
    <t>Season 19/20</t>
  </si>
  <si>
    <t>Mateo Kovačić</t>
  </si>
  <si>
    <t>£40,000,000</t>
  </si>
  <si>
    <t>Marcin Bułka</t>
  </si>
  <si>
    <t>Free</t>
  </si>
  <si>
    <t>Eden Hazard</t>
  </si>
  <si>
    <t>£89,000,000</t>
  </si>
  <si>
    <t>Ola Aina</t>
  </si>
  <si>
    <t>£8,700,000</t>
  </si>
  <si>
    <t>David Luiz</t>
  </si>
  <si>
    <t>£8,000,000</t>
  </si>
  <si>
    <t>Bradley Collins</t>
  </si>
  <si>
    <t>Jay Dasilva</t>
  </si>
  <si>
    <t>£2,100,000</t>
  </si>
  <si>
    <t>Kasey Palmer</t>
  </si>
  <si>
    <t>£3,500,000</t>
  </si>
  <si>
    <t>Tomas Kalas</t>
  </si>
  <si>
    <t>Fankaty Dabo</t>
  </si>
  <si>
    <t>Gary Cahill</t>
  </si>
  <si>
    <t>Victorien Angban</t>
  </si>
  <si>
    <t>£5,400,000</t>
  </si>
  <si>
    <t>Elliott Moore</t>
  </si>
  <si>
    <t>Undisclosed</t>
  </si>
  <si>
    <t>Kyle Scott</t>
  </si>
  <si>
    <t>Released</t>
  </si>
  <si>
    <t>Daishawn Redan</t>
  </si>
  <si>
    <t>£2,300,000</t>
  </si>
  <si>
    <t>Todd Kane</t>
  </si>
  <si>
    <t>Martell Taylor Crossdale</t>
  </si>
  <si>
    <t>Ruben Sammut</t>
  </si>
  <si>
    <t>Josimar Quintero</t>
  </si>
  <si>
    <t>Eduardo</t>
  </si>
  <si>
    <t>Jaret Thompson</t>
  </si>
  <si>
    <t>Rob Green</t>
  </si>
  <si>
    <t>Retired</t>
  </si>
  <si>
    <t>Alvaro Morate</t>
  </si>
  <si>
    <t>£65,000,000</t>
  </si>
  <si>
    <t>PTS</t>
  </si>
  <si>
    <t>POS</t>
  </si>
  <si>
    <t>Season Total</t>
  </si>
  <si>
    <t>£192,000,000</t>
  </si>
  <si>
    <t>-£152,000,000</t>
  </si>
  <si>
    <t>-</t>
  </si>
  <si>
    <t>Season 18/19</t>
  </si>
  <si>
    <t>Kepa Arrizabalaga</t>
  </si>
  <si>
    <t>£71,000,000</t>
  </si>
  <si>
    <t>Jordan Houghton</t>
  </si>
  <si>
    <t>Robert Green</t>
  </si>
  <si>
    <t>Thibaut Courtois</t>
  </si>
  <si>
    <t>£31,000,000</t>
  </si>
  <si>
    <t>Jorginho</t>
  </si>
  <si>
    <t>£57,000,000</t>
  </si>
  <si>
    <t>Cesc Fabregas</t>
  </si>
  <si>
    <t>£10,000,000</t>
  </si>
  <si>
    <t>Christian Pulisic</t>
  </si>
  <si>
    <t>£57,600,000</t>
  </si>
  <si>
    <t>Total</t>
  </si>
  <si>
    <t>£185,600,000</t>
  </si>
  <si>
    <t>£41,000,000</t>
  </si>
  <si>
    <t>£144,600,000</t>
  </si>
  <si>
    <t>72</t>
  </si>
  <si>
    <t>3</t>
  </si>
  <si>
    <t>Season 17/18</t>
  </si>
  <si>
    <t>Willy Caballero</t>
  </si>
  <si>
    <t>Juan Cuadrado</t>
  </si>
  <si>
    <t>£17,000,000</t>
  </si>
  <si>
    <t>Antonio Rüdiger</t>
  </si>
  <si>
    <t>£29,000,000</t>
  </si>
  <si>
    <t>Asmir Begović</t>
  </si>
  <si>
    <t>Tiemoué Bakayoko</t>
  </si>
  <si>
    <t>Dominic Solanke</t>
  </si>
  <si>
    <t>£3,000,000</t>
  </si>
  <si>
    <t>Álvaro Morata</t>
  </si>
  <si>
    <t>£60,000,000</t>
  </si>
  <si>
    <t>Christian Atsu</t>
  </si>
  <si>
    <t>£6,000,000</t>
  </si>
  <si>
    <t>Kylian Hazard</t>
  </si>
  <si>
    <t>Signed</t>
  </si>
  <si>
    <t>Nathan Aké</t>
  </si>
  <si>
    <t>£20,000,000</t>
  </si>
  <si>
    <t>Davide Zappacosta</t>
  </si>
  <si>
    <t>£23,000,000</t>
  </si>
  <si>
    <t>Bertrand Traoré</t>
  </si>
  <si>
    <t>£8,800,000</t>
  </si>
  <si>
    <t>Danny Drinkwater</t>
  </si>
  <si>
    <t>£35,000,000</t>
  </si>
  <si>
    <t>Nathaniel Chalobah</t>
  </si>
  <si>
    <t>£5,000,000</t>
  </si>
  <si>
    <t>Ross Barkley</t>
  </si>
  <si>
    <t>£15,000,000</t>
  </si>
  <si>
    <t>Mukhtar Ali</t>
  </si>
  <si>
    <t>Olivier Giroud</t>
  </si>
  <si>
    <t>£18,000,000</t>
  </si>
  <si>
    <t>Nemanja Matić</t>
  </si>
  <si>
    <t>Emerson Palmieri</t>
  </si>
  <si>
    <t>Malakai Mars</t>
  </si>
  <si>
    <t>Alex Kiwomya</t>
  </si>
  <si>
    <t>Diego Costa</t>
  </si>
  <si>
    <t>£50,000,000</t>
  </si>
  <si>
    <t>£240,000,000</t>
  </si>
  <si>
    <t>£159,800,000</t>
  </si>
  <si>
    <t>£80,200,000</t>
  </si>
  <si>
    <t>70</t>
  </si>
  <si>
    <t>5</t>
  </si>
  <si>
    <t>Season 16/17</t>
  </si>
  <si>
    <t>Michy Batshuayi</t>
  </si>
  <si>
    <t>£32,300,000</t>
  </si>
  <si>
    <t>Stipe Perica</t>
  </si>
  <si>
    <t>N'Golo Kanté</t>
  </si>
  <si>
    <t>£30,000,000</t>
  </si>
  <si>
    <t>Reece Mitchell</t>
  </si>
  <si>
    <t>Mohamed Salah</t>
  </si>
  <si>
    <t>Marcos Alonso</t>
  </si>
  <si>
    <t>Papy Djilobodji</t>
  </si>
  <si>
    <t>£34,000,000</t>
  </si>
  <si>
    <t>Marko Marin</t>
  </si>
  <si>
    <t>£2,500,000</t>
  </si>
  <si>
    <t>Oscar</t>
  </si>
  <si>
    <t>£52,000,000</t>
  </si>
  <si>
    <t>John Obi Mikel</t>
  </si>
  <si>
    <t>Dion Conroy</t>
  </si>
  <si>
    <t>Patrick Bamford</t>
  </si>
  <si>
    <t>£5,500,000</t>
  </si>
  <si>
    <t>£119,300,000</t>
  </si>
  <si>
    <t>£68,000,000</t>
  </si>
  <si>
    <t>£51,300,000</t>
  </si>
  <si>
    <t>93</t>
  </si>
  <si>
    <t>1</t>
  </si>
  <si>
    <t>Season 15/16</t>
  </si>
  <si>
    <t>Nathan</t>
  </si>
  <si>
    <t>£4,500,000</t>
  </si>
  <si>
    <t>Gaël Kakuta</t>
  </si>
  <si>
    <t>£5,200,000</t>
  </si>
  <si>
    <t>Petr Čech</t>
  </si>
  <si>
    <t>Baba Rahman</t>
  </si>
  <si>
    <t>£17,600,000</t>
  </si>
  <si>
    <t>Didier Drogba</t>
  </si>
  <si>
    <t>Pedro</t>
  </si>
  <si>
    <t>£21,400,000</t>
  </si>
  <si>
    <t>Josh McEachran</t>
  </si>
  <si>
    <t>£750,000</t>
  </si>
  <si>
    <t>Kenedy</t>
  </si>
  <si>
    <t>£6,300,000</t>
  </si>
  <si>
    <t>Filipe Luís</t>
  </si>
  <si>
    <t>£11,100,000</t>
  </si>
  <si>
    <t>£4,000,000</t>
  </si>
  <si>
    <t>Oriol Romeu</t>
  </si>
  <si>
    <t>Michael Hector</t>
  </si>
  <si>
    <t>Thorgan Hazard</t>
  </si>
  <si>
    <t>£5,800,000</t>
  </si>
  <si>
    <t>Danilo Pantic</t>
  </si>
  <si>
    <t>£1,250,000</t>
  </si>
  <si>
    <t>Marco Amelia</t>
  </si>
  <si>
    <t>Manager Change</t>
  </si>
  <si>
    <t>Hubert Adamczyk</t>
  </si>
  <si>
    <t>Ulises Dávila</t>
  </si>
  <si>
    <t>£0</t>
  </si>
  <si>
    <t>Matt Miazga</t>
  </si>
  <si>
    <t>Ramires</t>
  </si>
  <si>
    <t>£25,000,000</t>
  </si>
  <si>
    <t>£71,950,000</t>
  </si>
  <si>
    <t>£62,850,000</t>
  </si>
  <si>
    <t>£9,100,000</t>
  </si>
  <si>
    <t>50</t>
  </si>
  <si>
    <t>10</t>
  </si>
  <si>
    <t>Season 14/15</t>
  </si>
  <si>
    <t>Cesc Fàbregas</t>
  </si>
  <si>
    <t>£32,000,000</t>
  </si>
  <si>
    <t>Samuel Eto</t>
  </si>
  <si>
    <t>Mario Pašalić</t>
  </si>
  <si>
    <t>Ashley Cole</t>
  </si>
  <si>
    <t>£15,800,000</t>
  </si>
  <si>
    <t>Frank Lampard</t>
  </si>
  <si>
    <t>Mark Schwartzer</t>
  </si>
  <si>
    <t>Loïc Rémy</t>
  </si>
  <si>
    <t>£10,500,000</t>
  </si>
  <si>
    <t>Henrique Hilario</t>
  </si>
  <si>
    <t>£27,000,000</t>
  </si>
  <si>
    <t>Sam Hutchinson</t>
  </si>
  <si>
    <t>Demba Ba</t>
  </si>
  <si>
    <t>£4,700,000</t>
  </si>
  <si>
    <t>Patrick van Aanholt</t>
  </si>
  <si>
    <t>£1,500,000</t>
  </si>
  <si>
    <t>Romelu Lukaku</t>
  </si>
  <si>
    <t>£28,000,000</t>
  </si>
  <si>
    <t>George Saville</t>
  </si>
  <si>
    <t>£1,000,000</t>
  </si>
  <si>
    <t>George Cole</t>
  </si>
  <si>
    <t>Daniel pappoe</t>
  </si>
  <si>
    <t>Billy Clifford</t>
  </si>
  <si>
    <t>Milan Lallkovic</t>
  </si>
  <si>
    <t>Adam Nditi</t>
  </si>
  <si>
    <t>John Pirez</t>
  </si>
  <si>
    <t>Mark Schwarzer</t>
  </si>
  <si>
    <t>Fernando Torres</t>
  </si>
  <si>
    <t>Ryan Bertrand</t>
  </si>
  <si>
    <t>André Schürrle</t>
  </si>
  <si>
    <t>£22,000,000</t>
  </si>
  <si>
    <t>Thorgan Hazzard</t>
  </si>
  <si>
    <t>£118,300,000</t>
  </si>
  <si>
    <t>£113,200,000</t>
  </si>
  <si>
    <t>£5,100,000</t>
  </si>
  <si>
    <t>87</t>
  </si>
  <si>
    <t>Season 13/14</t>
  </si>
  <si>
    <t>Andre Schurrle</t>
  </si>
  <si>
    <t>Adam Phillip</t>
  </si>
  <si>
    <t>Marco van Ginkel</t>
  </si>
  <si>
    <t>Amine Aflane</t>
  </si>
  <si>
    <t>Archange Nkumu</t>
  </si>
  <si>
    <t>Cristian Cuevas</t>
  </si>
  <si>
    <t>£1,700,000</t>
  </si>
  <si>
    <t>Aziz Deen-Conteh</t>
  </si>
  <si>
    <t>Samuel Eto'o</t>
  </si>
  <si>
    <t>Ben Gordon</t>
  </si>
  <si>
    <t>Willian</t>
  </si>
  <si>
    <t>Benayoun</t>
  </si>
  <si>
    <t>Conor Clifford</t>
  </si>
  <si>
    <t>Isaiah Brown</t>
  </si>
  <si>
    <t>£209,000</t>
  </si>
  <si>
    <t>Florent Malouda</t>
  </si>
  <si>
    <t>Hilario</t>
  </si>
  <si>
    <t>Bertrand Traore</t>
  </si>
  <si>
    <t>James Ashton</t>
  </si>
  <si>
    <t>Nemanja Matic</t>
  </si>
  <si>
    <t>£21,000,000</t>
  </si>
  <si>
    <t>Nortei</t>
  </si>
  <si>
    <t>£11,000,000</t>
  </si>
  <si>
    <t>Paulo Ferreira</t>
  </si>
  <si>
    <t>Kurt Zouma</t>
  </si>
  <si>
    <t>£12,500,000</t>
  </si>
  <si>
    <t>Rohan Ince</t>
  </si>
  <si>
    <t>Ross Turnbull.</t>
  </si>
  <si>
    <t>Samuel Bangura</t>
  </si>
  <si>
    <t>Tom Howard</t>
  </si>
  <si>
    <t>Prem</t>
  </si>
  <si>
    <t>Yossi</t>
  </si>
  <si>
    <t>Jeffrey Bruma</t>
  </si>
  <si>
    <t>Kevin De Bruyne</t>
  </si>
  <si>
    <t>Juan Mata</t>
  </si>
  <si>
    <t>£37,100,000</t>
  </si>
  <si>
    <t>Sam Walker</t>
  </si>
  <si>
    <t>Michael Essien</t>
  </si>
  <si>
    <t>£105,909,000</t>
  </si>
  <si>
    <t>£56,600,000</t>
  </si>
  <si>
    <t>£49,309,000</t>
  </si>
  <si>
    <t>82</t>
  </si>
  <si>
    <t>Season 12/13</t>
  </si>
  <si>
    <t>£6,500,000</t>
  </si>
  <si>
    <t>Jacob Mellis</t>
  </si>
  <si>
    <t>Salomon Kalou</t>
  </si>
  <si>
    <t>Júnior Oscar Dos Santos Emboaba</t>
  </si>
  <si>
    <t>Jose Bosingwa</t>
  </si>
  <si>
    <t>César Azpilicueta</t>
  </si>
  <si>
    <t>£7,000,000</t>
  </si>
  <si>
    <t>Rhys Taylor</t>
  </si>
  <si>
    <t>Victor Moses</t>
  </si>
  <si>
    <t>£9,000,000</t>
  </si>
  <si>
    <t>Daniel Sturridge</t>
  </si>
  <si>
    <t>£12,000,000</t>
  </si>
  <si>
    <t>£7,500,000</t>
  </si>
  <si>
    <t>Raul Meireles</t>
  </si>
  <si>
    <t>Wallace</t>
  </si>
  <si>
    <t>£92,000,000</t>
  </si>
  <si>
    <t>£72,000,000</t>
  </si>
  <si>
    <t>75</t>
  </si>
  <si>
    <t>Season 11/12</t>
  </si>
  <si>
    <t>Gokhan Tore</t>
  </si>
  <si>
    <t>£4,350,000</t>
  </si>
  <si>
    <t>Jacopo Sala</t>
  </si>
  <si>
    <t>Michael Mancienne</t>
  </si>
  <si>
    <t>Ulises Dávila Plascencia</t>
  </si>
  <si>
    <t>£1,750,000</t>
  </si>
  <si>
    <t>Jack Cork</t>
  </si>
  <si>
    <t>£1,200,000</t>
  </si>
  <si>
    <t>£23,500,000</t>
  </si>
  <si>
    <t>Danny Philliskirk</t>
  </si>
  <si>
    <t>Yuri Zhirkov</t>
  </si>
  <si>
    <t>£13,200,000</t>
  </si>
  <si>
    <t>Gary Cahil</t>
  </si>
  <si>
    <t>Slobodan Rajkovic</t>
  </si>
  <si>
    <t>£2,000,000</t>
  </si>
  <si>
    <t>£6,700,000</t>
  </si>
  <si>
    <t>Philipp Prosenik</t>
  </si>
  <si>
    <t>undisclosed</t>
  </si>
  <si>
    <t>Alex</t>
  </si>
  <si>
    <t>£4,200,000</t>
  </si>
  <si>
    <t>Lucas</t>
  </si>
  <si>
    <t>£87,800,000</t>
  </si>
  <si>
    <t>£24,600,000</t>
  </si>
  <si>
    <t>£63,200,000</t>
  </si>
  <si>
    <t>64</t>
  </si>
  <si>
    <t>6</t>
  </si>
  <si>
    <t>Season 10/11</t>
  </si>
  <si>
    <t>Yossi Benayoun</t>
  </si>
  <si>
    <t>Michael Ballack</t>
  </si>
  <si>
    <t>£18,300,000</t>
  </si>
  <si>
    <t>Juliano Belletti</t>
  </si>
  <si>
    <t>Joe Cole</t>
  </si>
  <si>
    <t>£21,300,000</t>
  </si>
  <si>
    <t>Seth Ofori-Twumasi</t>
  </si>
  <si>
    <t>Matej Delac</t>
  </si>
  <si>
    <t>Miroslav Stoch</t>
  </si>
  <si>
    <t>Deco</t>
  </si>
  <si>
    <t>Scott Sinclair</t>
  </si>
  <si>
    <t>£500,000</t>
  </si>
  <si>
    <t>Ricardo Carvalho</t>
  </si>
  <si>
    <t>Franco Di Santo</t>
  </si>
  <si>
    <t>£94,600,000</t>
  </si>
  <si>
    <t>€82,600,000</t>
  </si>
  <si>
    <t>71</t>
  </si>
  <si>
    <t>2</t>
  </si>
  <si>
    <t>Season 09/10</t>
  </si>
  <si>
    <t>Ben Sahar</t>
  </si>
  <si>
    <t>Ross Turnbull</t>
  </si>
  <si>
    <t>Jimmy Smith</t>
  </si>
  <si>
    <t>Frank Nouble</t>
  </si>
  <si>
    <t>Undisclsoed</t>
  </si>
  <si>
    <t>Sergio Tejera</t>
  </si>
  <si>
    <t>Claudio Pizarro</t>
  </si>
  <si>
    <t>Andrei Shevchenko</t>
  </si>
  <si>
    <t>Tom Taiwo</t>
  </si>
  <si>
    <t>£17,500,000</t>
  </si>
  <si>
    <t>86</t>
  </si>
  <si>
    <t>Season 08/09</t>
  </si>
  <si>
    <t>Steven Sidwell</t>
  </si>
  <si>
    <t>Carlos De Silva Minerio</t>
  </si>
  <si>
    <t>Claude Makelele</t>
  </si>
  <si>
    <t>Carlo Quaresma</t>
  </si>
  <si>
    <t>Loan</t>
  </si>
  <si>
    <t>Tal Ben-Haim</t>
  </si>
  <si>
    <t>£16,200,000</t>
  </si>
  <si>
    <t>Shaun Wright Phillips</t>
  </si>
  <si>
    <t>Khalid Boulahrouz</t>
  </si>
  <si>
    <t>Hernan Crespo</t>
  </si>
  <si>
    <t>Wayne Bridge</t>
  </si>
  <si>
    <t>Carlo Cudicini</t>
  </si>
  <si>
    <t>£24,200,000</t>
  </si>
  <si>
    <t>-£10,800,000</t>
  </si>
  <si>
    <t>83</t>
  </si>
  <si>
    <t>Season 07/08</t>
  </si>
  <si>
    <t>Lassana Diarra</t>
  </si>
  <si>
    <t>Branislav Ivanovic</t>
  </si>
  <si>
    <t>Glen Johnson</t>
  </si>
  <si>
    <t>Nicolas Anelka</t>
  </si>
  <si>
    <t>Arjen Robben</t>
  </si>
  <si>
    <t>£13,500,000</t>
  </si>
  <si>
    <t>£40,500,000</t>
  </si>
  <si>
    <t>£33,000,000</t>
  </si>
  <si>
    <t>85</t>
  </si>
  <si>
    <t>Season 06/07</t>
  </si>
  <si>
    <t>Robert Huth</t>
  </si>
  <si>
    <t>William Gallas</t>
  </si>
  <si>
    <t>Swap</t>
  </si>
  <si>
    <t>Asier Del Horno</t>
  </si>
  <si>
    <t>£4,800,000</t>
  </si>
  <si>
    <t>Damien Duff</t>
  </si>
  <si>
    <t>Carlton Cole</t>
  </si>
  <si>
    <t>Geremi</t>
  </si>
  <si>
    <t>£18,800,000</t>
  </si>
  <si>
    <t>-£6,800,000</t>
  </si>
  <si>
    <t>Season 05/06</t>
  </si>
  <si>
    <t>£16,000,000</t>
  </si>
  <si>
    <t>Danny Hollands</t>
  </si>
  <si>
    <t>£3,200,000</t>
  </si>
  <si>
    <t>Filipe Morais</t>
  </si>
  <si>
    <t>Jiri Jarosik</t>
  </si>
  <si>
    <t>Dean Smith</t>
  </si>
  <si>
    <t>Eidur Gudjohnsen</t>
  </si>
  <si>
    <t>£24,400,000</t>
  </si>
  <si>
    <t>Leonard Pidgeley</t>
  </si>
  <si>
    <t>Shaun Wright-Phillips</t>
  </si>
  <si>
    <t>Dean Furman</t>
  </si>
  <si>
    <t>Alexei Smertin</t>
  </si>
  <si>
    <t>£300,000</t>
  </si>
  <si>
    <t>Steven Watt</t>
  </si>
  <si>
    <t>Tiago</t>
  </si>
  <si>
    <t>Sam Tillen</t>
  </si>
  <si>
    <t>Mateja Kezman</t>
  </si>
  <si>
    <t>£5,300,000</t>
  </si>
  <si>
    <t>Juan Veron</t>
  </si>
  <si>
    <t>£111,900,000</t>
  </si>
  <si>
    <t>£20,800,000</t>
  </si>
  <si>
    <t>£91,100,000</t>
  </si>
  <si>
    <t>91</t>
  </si>
  <si>
    <t>Season 04/05</t>
  </si>
  <si>
    <t>Scott Parker</t>
  </si>
  <si>
    <t>£19,850,000</t>
  </si>
  <si>
    <t>Mikael Forssell</t>
  </si>
  <si>
    <t>£24,000,000</t>
  </si>
  <si>
    <t>Craig Rocastle</t>
  </si>
  <si>
    <t>Adrian Mutu</t>
  </si>
  <si>
    <t>Marco Ambrosio</t>
  </si>
  <si>
    <t>Celestine Babayaro</t>
  </si>
  <si>
    <t>Alexis Nicolas</t>
  </si>
  <si>
    <t>Neil Sullivan</t>
  </si>
  <si>
    <t>Boudewijn Zenden</t>
  </si>
  <si>
    <t>Jesper Gronkjaer</t>
  </si>
  <si>
    <t>£2,200,000</t>
  </si>
  <si>
    <t>Mario Melchiot</t>
  </si>
  <si>
    <t>Jimmy-Floyd Hasselbaink</t>
  </si>
  <si>
    <t>£59,850,000</t>
  </si>
  <si>
    <t>£12,700,000</t>
  </si>
  <si>
    <t>£47,150,000</t>
  </si>
  <si>
    <t>95</t>
  </si>
  <si>
    <t>Season 03/04</t>
  </si>
  <si>
    <t>Leon Knight</t>
  </si>
  <si>
    <t>£100,000</t>
  </si>
  <si>
    <t>Ed de Goey</t>
  </si>
  <si>
    <t>Peter Cech</t>
  </si>
  <si>
    <t>Jean-Yves Anis</t>
  </si>
  <si>
    <t>Graeme Le Saux</t>
  </si>
  <si>
    <t>Rhys Evans</t>
  </si>
  <si>
    <t>£16,600,000</t>
  </si>
  <si>
    <t>Jody Morris</t>
  </si>
  <si>
    <t>£16,800,000</t>
  </si>
  <si>
    <t>Gianfranco Zola</t>
  </si>
  <si>
    <t>£3,450,000</t>
  </si>
  <si>
    <t>Enrique De Lucas</t>
  </si>
  <si>
    <t>Rob Wolleaston</t>
  </si>
  <si>
    <t>£6,600,000</t>
  </si>
  <si>
    <t>Andy Ross</t>
  </si>
  <si>
    <t>Yves Makaba-Makalamby</t>
  </si>
  <si>
    <t>£153,450,000</t>
  </si>
  <si>
    <t>£153,350,000</t>
  </si>
  <si>
    <t>79</t>
  </si>
  <si>
    <t>Season 02/03</t>
  </si>
  <si>
    <t>Jurgen Macho</t>
  </si>
  <si>
    <t>Warren Cummings</t>
  </si>
  <si>
    <t>Ian Pulman</t>
  </si>
  <si>
    <t>Filipe Oliveira</t>
  </si>
  <si>
    <t>Pat Baldwin</t>
  </si>
  <si>
    <t>Sam Parkin</t>
  </si>
  <si>
    <t>Samuele Dalla Bona</t>
  </si>
  <si>
    <t>-£500,000</t>
  </si>
  <si>
    <t>67</t>
  </si>
  <si>
    <t>4</t>
  </si>
  <si>
    <t>Season 01/02</t>
  </si>
  <si>
    <t>Ryan Stevenson</t>
  </si>
  <si>
    <t>Emmanuel Petit</t>
  </si>
  <si>
    <t>Jon Harley</t>
  </si>
  <si>
    <t>Frank Leboeuf</t>
  </si>
  <si>
    <t>Stuart Reddington</t>
  </si>
  <si>
    <t>£20,000</t>
  </si>
  <si>
    <t>Bernard Lambourde</t>
  </si>
  <si>
    <t>Jay Richardson</t>
  </si>
  <si>
    <t>Neil Barrett</t>
  </si>
  <si>
    <t>Dennis Wise</t>
  </si>
  <si>
    <t>£1,600,000</t>
  </si>
  <si>
    <t>£6,620,000</t>
  </si>
  <si>
    <t>£8,380,000</t>
  </si>
  <si>
    <t>Season 00/01</t>
  </si>
  <si>
    <t>Courtney Pitt</t>
  </si>
  <si>
    <t>£6,200,000</t>
  </si>
  <si>
    <t>Gustavo Poyet</t>
  </si>
  <si>
    <t>Mark Bosnich</t>
  </si>
  <si>
    <t>Stephen Broad</t>
  </si>
  <si>
    <t>£7,800,000</t>
  </si>
  <si>
    <t>Tore-Andre Flo</t>
  </si>
  <si>
    <t>£14,000,000</t>
  </si>
  <si>
    <t>Slavisa Jokanovic</t>
  </si>
  <si>
    <t>Luca Percassi</t>
  </si>
  <si>
    <t>Winston Bogarde</t>
  </si>
  <si>
    <t>Emerson Thome</t>
  </si>
  <si>
    <t>Nick Crittenden</t>
  </si>
  <si>
    <t>Dan Petrescu</t>
  </si>
  <si>
    <t>Didier Deschamps</t>
  </si>
  <si>
    <t>£3,700,000</t>
  </si>
  <si>
    <t>Chris Sutton</t>
  </si>
  <si>
    <t>Neil Clement</t>
  </si>
  <si>
    <t>£26,700,000</t>
  </si>
  <si>
    <t>£29,300,000</t>
  </si>
  <si>
    <t>-£2,600,000</t>
  </si>
  <si>
    <t>61</t>
  </si>
  <si>
    <t>Season 99/00</t>
  </si>
  <si>
    <t>Sebastien Kneissl</t>
  </si>
  <si>
    <t>Paul Hughes</t>
  </si>
  <si>
    <t>Mario Stanic</t>
  </si>
  <si>
    <t>£5,600,000</t>
  </si>
  <si>
    <t>Joe Sheerin</t>
  </si>
  <si>
    <t>Bjarne Goldbaek</t>
  </si>
  <si>
    <t>£650,000</t>
  </si>
  <si>
    <t>Steve Hampshire</t>
  </si>
  <si>
    <t>Rati Aleksidze</t>
  </si>
  <si>
    <t>Michael Duberry</t>
  </si>
  <si>
    <t>£2,700,000</t>
  </si>
  <si>
    <t>Andy Myers</t>
  </si>
  <si>
    <t>£800,000</t>
  </si>
  <si>
    <t>Unknown</t>
  </si>
  <si>
    <t>Eddie Newton</t>
  </si>
  <si>
    <t>Gabriele Ambrosetti</t>
  </si>
  <si>
    <t>Dmitri Kharin</t>
  </si>
  <si>
    <t>Jes Hogh</t>
  </si>
  <si>
    <t>Brian Laudrup</t>
  </si>
  <si>
    <t>£45,100,000</t>
  </si>
  <si>
    <t>£7,950,000</t>
  </si>
  <si>
    <t>£37,150,000</t>
  </si>
  <si>
    <t>65</t>
  </si>
  <si>
    <t>Season 98/99</t>
  </si>
  <si>
    <t>£330,000</t>
  </si>
  <si>
    <t>David Lee</t>
  </si>
  <si>
    <t>Frank Sinclair</t>
  </si>
  <si>
    <t>-£1,670,000</t>
  </si>
  <si>
    <t>Season 97/98</t>
  </si>
  <si>
    <t>Albert Ferrer</t>
  </si>
  <si>
    <t>Mark Hughes</t>
  </si>
  <si>
    <t>Mark Stein</t>
  </si>
  <si>
    <t>Pierluigi Casiraghi</t>
  </si>
  <si>
    <t>Nick Colgan</t>
  </si>
  <si>
    <t>Danny Granville</t>
  </si>
  <si>
    <t>Joe Dolan</t>
  </si>
  <si>
    <t>Frode Grodas</t>
  </si>
  <si>
    <t>£250,000</t>
  </si>
  <si>
    <t>Danny Potter</t>
  </si>
  <si>
    <t>Jimmy Aggrey</t>
  </si>
  <si>
    <t>Craig Burley</t>
  </si>
  <si>
    <t>£14,900,000</t>
  </si>
  <si>
    <t>£9,900,000</t>
  </si>
  <si>
    <t>63</t>
  </si>
  <si>
    <t>Season 96/97</t>
  </si>
  <si>
    <t>Scott Minto</t>
  </si>
  <si>
    <t>Terry Phelan</t>
  </si>
  <si>
    <t>£850,000</t>
  </si>
  <si>
    <t>£2,250,000</t>
  </si>
  <si>
    <t>Gavin Peacock</t>
  </si>
  <si>
    <t>John Spencer</t>
  </si>
  <si>
    <t>Russell Kelly</t>
  </si>
  <si>
    <t>Anthony Barness</t>
  </si>
  <si>
    <t>£165,000</t>
  </si>
  <si>
    <t>£10,800,000</t>
  </si>
  <si>
    <t>£4,315,000</t>
  </si>
  <si>
    <t>£6,485,000</t>
  </si>
  <si>
    <t>59</t>
  </si>
  <si>
    <t>Season 95/96</t>
  </si>
  <si>
    <t>Paul Furlong</t>
  </si>
  <si>
    <t>Roberto Di Matteo</t>
  </si>
  <si>
    <t>£4,900,000</t>
  </si>
  <si>
    <t>Ritchie Hanlon</t>
  </si>
  <si>
    <t>Gianluca Vialli</t>
  </si>
  <si>
    <t>Muzzy Izzet</t>
  </si>
  <si>
    <t>Zeke Rowe</t>
  </si>
  <si>
    <t>Junior Mendes</t>
  </si>
  <si>
    <t>Terry Skiverton</t>
  </si>
  <si>
    <t>Darren Barnard</t>
  </si>
  <si>
    <t>Robert Fleck</t>
  </si>
  <si>
    <t>Andy Dow</t>
  </si>
  <si>
    <t>£125,000</t>
  </si>
  <si>
    <t>£9,700,000</t>
  </si>
  <si>
    <t>£3,675,000</t>
  </si>
  <si>
    <t>£6,025,000</t>
  </si>
  <si>
    <t>11</t>
  </si>
  <si>
    <t>Season 94/95</t>
  </si>
  <si>
    <t>David Hopkin</t>
  </si>
  <si>
    <t>Ruud Gullit</t>
  </si>
  <si>
    <t>Neil Shipperley</t>
  </si>
  <si>
    <t>David Rocastle</t>
  </si>
  <si>
    <t>£2,750,000</t>
  </si>
  <si>
    <t>54</t>
  </si>
  <si>
    <t>Season 93/94</t>
  </si>
  <si>
    <t>£775,000</t>
  </si>
  <si>
    <t>Damian Matthew</t>
  </si>
  <si>
    <t>£150,000</t>
  </si>
  <si>
    <t>Dave Beasant</t>
  </si>
  <si>
    <t>Steve Livingstone</t>
  </si>
  <si>
    <t>£140,000</t>
  </si>
  <si>
    <t>Ian Pearce</t>
  </si>
  <si>
    <t>Jakob Kjeldberg</t>
  </si>
  <si>
    <t>£400,000</t>
  </si>
  <si>
    <t>Graham Stuart</t>
  </si>
  <si>
    <t>£6,225,000</t>
  </si>
  <si>
    <t>£1,740,000</t>
  </si>
  <si>
    <t>£4,485,000</t>
  </si>
  <si>
    <t>51</t>
  </si>
  <si>
    <t>14</t>
  </si>
  <si>
    <t>Season 92/93</t>
  </si>
  <si>
    <t>Andy Townsend</t>
  </si>
  <si>
    <t>£350,000</t>
  </si>
  <si>
    <t>£700,000</t>
  </si>
  <si>
    <t>£200,000</t>
  </si>
  <si>
    <t>Mick Harford</t>
  </si>
  <si>
    <t>Joe Allon</t>
  </si>
  <si>
    <t>£275,000</t>
  </si>
  <si>
    <t>Nigel Spackman</t>
  </si>
  <si>
    <t>£485,000</t>
  </si>
  <si>
    <t>Vinny Jones</t>
  </si>
  <si>
    <t>Ken Monkou</t>
  </si>
  <si>
    <t>£450,000</t>
  </si>
  <si>
    <t>Mai Donaghy</t>
  </si>
  <si>
    <t>£4,935,000</t>
  </si>
  <si>
    <t>£4,775,000</t>
  </si>
  <si>
    <t>£160,000</t>
  </si>
  <si>
    <t>56</t>
  </si>
  <si>
    <t>Player_Name</t>
  </si>
  <si>
    <t>Signed_From</t>
  </si>
  <si>
    <t>Season</t>
  </si>
  <si>
    <t>Real Madrid</t>
  </si>
  <si>
    <t>2019/2020</t>
  </si>
  <si>
    <t>2018/2019</t>
  </si>
  <si>
    <t>2017/2018</t>
  </si>
  <si>
    <t>2016/2017</t>
  </si>
  <si>
    <t>2015/2016</t>
  </si>
  <si>
    <t>2014/2015</t>
  </si>
  <si>
    <t>2013/2014</t>
  </si>
  <si>
    <t>2012/2013</t>
  </si>
  <si>
    <t>League</t>
  </si>
  <si>
    <t>2011/2012</t>
  </si>
  <si>
    <t>2010/2011</t>
  </si>
  <si>
    <t>2009/2010</t>
  </si>
  <si>
    <t>2008/2009</t>
  </si>
  <si>
    <t>2007/2008</t>
  </si>
  <si>
    <t>2006/2007</t>
  </si>
  <si>
    <t>2005/2006</t>
  </si>
  <si>
    <t>2004/2005</t>
  </si>
  <si>
    <t>2003/2004</t>
  </si>
  <si>
    <t>Alvaro Morata</t>
  </si>
  <si>
    <t>First Team Signings</t>
  </si>
  <si>
    <t>La Liga</t>
  </si>
  <si>
    <t>MF</t>
  </si>
  <si>
    <t>GK</t>
  </si>
  <si>
    <t>Serie A</t>
  </si>
  <si>
    <t>Napoli</t>
  </si>
  <si>
    <t>Bundesliga</t>
  </si>
  <si>
    <t>FW</t>
  </si>
  <si>
    <t>Borussia Dortmund</t>
  </si>
  <si>
    <t>Premier League</t>
  </si>
  <si>
    <t>Man. City</t>
  </si>
  <si>
    <t>AS Roma</t>
  </si>
  <si>
    <t>Monaco</t>
  </si>
  <si>
    <t>Ligue 1</t>
  </si>
  <si>
    <t>Athletico Madrid</t>
  </si>
  <si>
    <t>DF</t>
  </si>
  <si>
    <t>Leicester City</t>
  </si>
  <si>
    <t>Everton</t>
  </si>
  <si>
    <t>Arsenal</t>
  </si>
  <si>
    <t>Barcelona</t>
  </si>
  <si>
    <t>Benfica</t>
  </si>
  <si>
    <t>Lille</t>
  </si>
  <si>
    <t>Wigan Athletic</t>
  </si>
  <si>
    <t>Newcastle United</t>
  </si>
  <si>
    <t>Valencia</t>
  </si>
  <si>
    <t>Liverpool</t>
  </si>
  <si>
    <t>Bolton Wanderers</t>
  </si>
  <si>
    <t>PSG</t>
  </si>
  <si>
    <t>Athletic Bilbao</t>
  </si>
  <si>
    <t>Jeremie Boga</t>
  </si>
  <si>
    <t>Sassuolo</t>
  </si>
  <si>
    <t>Torino</t>
  </si>
  <si>
    <t>Roma</t>
  </si>
  <si>
    <t>Bournemouth</t>
  </si>
  <si>
    <t>Transferred_To</t>
  </si>
  <si>
    <t>Juventus</t>
  </si>
  <si>
    <t>Newcastle</t>
  </si>
  <si>
    <t>Lyon</t>
  </si>
  <si>
    <t>Watford</t>
  </si>
  <si>
    <t>Man. United</t>
  </si>
  <si>
    <t>Marseille</t>
  </si>
  <si>
    <t>Fiorentina</t>
  </si>
  <si>
    <t>Sunderland</t>
  </si>
  <si>
    <t>Olympiacos</t>
  </si>
  <si>
    <t>Super League Greece</t>
  </si>
  <si>
    <t>Shanghai SIPG</t>
  </si>
  <si>
    <t>Chinese Super League</t>
  </si>
  <si>
    <t>Tianjin TEDA</t>
  </si>
  <si>
    <t>Middlesbrough</t>
  </si>
  <si>
    <t>Championship</t>
  </si>
  <si>
    <t>Stoke City</t>
  </si>
  <si>
    <t>Augsburg</t>
  </si>
  <si>
    <t>Fluminense</t>
  </si>
  <si>
    <t>Brasiliero Seria A</t>
  </si>
  <si>
    <t>Reading</t>
  </si>
  <si>
    <t>NY Red Bulls</t>
  </si>
  <si>
    <t>MLS</t>
  </si>
  <si>
    <t xml:space="preserve">Sevilla </t>
  </si>
  <si>
    <t xml:space="preserve">Arsenal </t>
  </si>
  <si>
    <t xml:space="preserve">Montreal Impact </t>
  </si>
  <si>
    <t>Brentford</t>
  </si>
  <si>
    <t>Southampton</t>
  </si>
  <si>
    <t>Borussia Mönchengladbach</t>
  </si>
  <si>
    <t>Jiangsu Suning</t>
  </si>
  <si>
    <t>Galatasary</t>
  </si>
  <si>
    <t>Turkish Super Lig</t>
  </si>
  <si>
    <t>QPR</t>
  </si>
  <si>
    <t xml:space="preserve">Everton </t>
  </si>
  <si>
    <t>NYCFC</t>
  </si>
  <si>
    <t>Sheffield Wednesday</t>
  </si>
  <si>
    <t>Besiktas</t>
  </si>
  <si>
    <t xml:space="preserve">AC Milan </t>
  </si>
  <si>
    <t>Wolfsburg</t>
  </si>
  <si>
    <t>Bayer Leverkusen</t>
  </si>
  <si>
    <t>Vitesse</t>
  </si>
  <si>
    <t>Eredivise</t>
  </si>
  <si>
    <t>Fulham</t>
  </si>
  <si>
    <t>Anzhi Makhachkala</t>
  </si>
  <si>
    <t>Russian League</t>
  </si>
  <si>
    <t>Porto</t>
  </si>
  <si>
    <t>Liga Portugal</t>
  </si>
  <si>
    <t>West Brom</t>
  </si>
  <si>
    <t>Jeunes Espoirs</t>
  </si>
  <si>
    <t>Burkina Faso</t>
  </si>
  <si>
    <t>Basel</t>
  </si>
  <si>
    <t>Swiss Super League</t>
  </si>
  <si>
    <t>Saint-Étienne</t>
  </si>
  <si>
    <t>Trabzonspor</t>
  </si>
  <si>
    <t>Doncaster</t>
  </si>
  <si>
    <t>Football League</t>
  </si>
  <si>
    <t>PSV</t>
  </si>
  <si>
    <t>Werder Bremen</t>
  </si>
  <si>
    <t>Internacional</t>
  </si>
  <si>
    <t>Shanghai Shenhua</t>
  </si>
  <si>
    <t>Fernabache</t>
  </si>
  <si>
    <t>Genk</t>
  </si>
  <si>
    <t>Belgian Pro League</t>
  </si>
  <si>
    <t>Anderlecht</t>
  </si>
  <si>
    <t>Sao Paulo</t>
  </si>
  <si>
    <t>Lucas Piazon</t>
  </si>
  <si>
    <t>Hamburger</t>
  </si>
  <si>
    <t>Brasiliero Series A</t>
  </si>
  <si>
    <t>Swansea</t>
  </si>
  <si>
    <t>CSKA Moscow</t>
  </si>
  <si>
    <t>MFK Kosice</t>
  </si>
  <si>
    <t>Slovak Liga</t>
  </si>
  <si>
    <t>Espanyol</t>
  </si>
  <si>
    <t>Dynamo Kyiv</t>
  </si>
  <si>
    <t>UPL</t>
  </si>
  <si>
    <t>Inter Milan</t>
  </si>
  <si>
    <t>Aston Villa</t>
  </si>
  <si>
    <t>Stuttgart</t>
  </si>
  <si>
    <t>Tottenham Hotspur</t>
  </si>
  <si>
    <t>Audax Italiano</t>
  </si>
  <si>
    <t>Chilean League</t>
  </si>
  <si>
    <t>Lokomotiv Moscow</t>
  </si>
  <si>
    <t>Bayern Munich</t>
  </si>
  <si>
    <t>Portsmouth</t>
  </si>
  <si>
    <t>Lyn</t>
  </si>
  <si>
    <t>Norwegian League</t>
  </si>
  <si>
    <t>AC Milan</t>
  </si>
  <si>
    <t>Feyenoord</t>
  </si>
  <si>
    <t>Hapoel Tel Aviv</t>
  </si>
  <si>
    <t>Israeli Premier League</t>
  </si>
  <si>
    <t>Nacional`</t>
  </si>
  <si>
    <t>Le Havre</t>
  </si>
  <si>
    <t>Bristol Rovers</t>
  </si>
  <si>
    <t>Football League 2</t>
  </si>
  <si>
    <t>West Ham</t>
  </si>
  <si>
    <t>Celtic</t>
  </si>
  <si>
    <t>Scottish League</t>
  </si>
  <si>
    <t>Dynamo Moscow</t>
  </si>
  <si>
    <t>Birmingham City</t>
  </si>
  <si>
    <t>Estudiantes</t>
  </si>
  <si>
    <t>Argentinean League</t>
  </si>
  <si>
    <t>Rennes</t>
  </si>
  <si>
    <t>Leeds United</t>
  </si>
  <si>
    <t>Charlton Athletic</t>
  </si>
  <si>
    <t>Bordeaux</t>
  </si>
  <si>
    <t>Parma</t>
  </si>
  <si>
    <t>Blackburn Rovers</t>
  </si>
  <si>
    <t>Cagliari</t>
  </si>
  <si>
    <t>Bristol City</t>
  </si>
  <si>
    <t>Crystal Palace</t>
  </si>
  <si>
    <t>Hakim Ziyech</t>
  </si>
  <si>
    <t>Timo Werner</t>
  </si>
  <si>
    <t>Ben Chilwell</t>
  </si>
  <si>
    <t>Malang Sarr</t>
  </si>
  <si>
    <t>Thiago Silva</t>
  </si>
  <si>
    <t>Kai Havertz</t>
  </si>
  <si>
    <t>2020/2021</t>
  </si>
  <si>
    <t>Ajax</t>
  </si>
  <si>
    <t>RB Leipzig</t>
  </si>
  <si>
    <t>Nice</t>
  </si>
  <si>
    <t>Paris Saint-Germain</t>
  </si>
  <si>
    <t>Braga</t>
  </si>
  <si>
    <t>2021/2022</t>
  </si>
  <si>
    <t>Saul Niguez</t>
  </si>
  <si>
    <t>Tammy Abraham</t>
  </si>
  <si>
    <t>Fikayo Tomori</t>
  </si>
  <si>
    <t>Marc Guehi</t>
  </si>
  <si>
    <t>Atalanta</t>
  </si>
  <si>
    <t>Spartak Moscow</t>
  </si>
  <si>
    <t>Marko Van Ginkel</t>
  </si>
  <si>
    <t>Willy Cabalero</t>
  </si>
  <si>
    <t>Coach</t>
  </si>
  <si>
    <t>Thomas Tuchel</t>
  </si>
  <si>
    <t>Jose Mourinho</t>
  </si>
  <si>
    <t>Carlo Ancelotti</t>
  </si>
  <si>
    <t>Antonio Conte</t>
  </si>
  <si>
    <t>Maurizio Sarri</t>
  </si>
  <si>
    <t>Claudio Ranieri</t>
  </si>
  <si>
    <t>Avram Grant</t>
  </si>
  <si>
    <t>Luiz Felipe Scolari</t>
  </si>
  <si>
    <t>Andre Villas-Boas</t>
  </si>
  <si>
    <t>Trophies_Won</t>
  </si>
  <si>
    <t>First Team Players Sold</t>
  </si>
  <si>
    <t>Row Labels</t>
  </si>
  <si>
    <t>Sum of Fee</t>
  </si>
  <si>
    <t>Median</t>
  </si>
  <si>
    <t>Max</t>
  </si>
  <si>
    <t>Min</t>
  </si>
  <si>
    <t>Average</t>
  </si>
  <si>
    <t>Trophies_won</t>
  </si>
  <si>
    <t>John Terry</t>
  </si>
  <si>
    <t>Petr Cech</t>
  </si>
  <si>
    <t>Average of Fee Spent per Season</t>
  </si>
  <si>
    <t>Number of Seasons</t>
  </si>
  <si>
    <t>Total Spent on Signing First Team Players</t>
  </si>
  <si>
    <t>Total Received for Players</t>
  </si>
  <si>
    <t>Record Signing</t>
  </si>
  <si>
    <t>Record Sale</t>
  </si>
  <si>
    <t>Count of League</t>
  </si>
  <si>
    <t>Count of Signed_From</t>
  </si>
  <si>
    <t>Num of Players Signed</t>
  </si>
  <si>
    <t>Name</t>
  </si>
  <si>
    <t>Nationality</t>
  </si>
  <si>
    <t>Chelsea career</t>
  </si>
  <si>
    <t>Appearances</t>
  </si>
  <si>
    <t>Goals</t>
  </si>
  <si>
    <t>Tommy Miller</t>
  </si>
  <si>
    <t>Scotland</t>
  </si>
  <si>
    <t>FB</t>
  </si>
  <si>
    <t>1905–1909</t>
  </si>
  <si>
    <t>Bob McRoberts</t>
  </si>
  <si>
    <t>Jimmy Windridge</t>
  </si>
  <si>
    <t>England</t>
  </si>
  <si>
    <t>1905–1911</t>
  </si>
  <si>
    <t>Ted Birnie</t>
  </si>
  <si>
    <t>1906–1909</t>
  </si>
  <si>
    <t>Billy Bridgeman</t>
  </si>
  <si>
    <t>1906–1914</t>
  </si>
  <si>
    <t>George Hilsdon</t>
  </si>
  <si>
    <t>1906–1912</t>
  </si>
  <si>
    <t>Jock Cameron</t>
  </si>
  <si>
    <t>HB</t>
  </si>
  <si>
    <t>1907–1913</t>
  </si>
  <si>
    <t>Jack Whitley</t>
  </si>
  <si>
    <t>1907–1914</t>
  </si>
  <si>
    <t>Ben Warren</t>
  </si>
  <si>
    <t>1908–1914</t>
  </si>
  <si>
    <t>Angus Douglas</t>
  </si>
  <si>
    <t>W</t>
  </si>
  <si>
    <t>1908–1913</t>
  </si>
  <si>
    <t>Vivian Woodward</t>
  </si>
  <si>
    <t>1909–1915</t>
  </si>
  <si>
    <t>Samuel Downing</t>
  </si>
  <si>
    <t>1909–1914</t>
  </si>
  <si>
    <t>Alec Ormiston</t>
  </si>
  <si>
    <t>Bob Whittingham</t>
  </si>
  <si>
    <t>1910–1919</t>
  </si>
  <si>
    <t>Walter Bettridge</t>
  </si>
  <si>
    <t>1909–1922</t>
  </si>
  <si>
    <t>Fred Taylor</t>
  </si>
  <si>
    <t>Charlie Freeman</t>
  </si>
  <si>
    <t>1909–1920</t>
  </si>
  <si>
    <t>Jim Molyneux</t>
  </si>
  <si>
    <t>1910–1923</t>
  </si>
  <si>
    <t>Jack Harrow</t>
  </si>
  <si>
    <t>1911–1926</t>
  </si>
  <si>
    <t>Harry Ford</t>
  </si>
  <si>
    <t>1912–1923</t>
  </si>
  <si>
    <t>Harold Halse</t>
  </si>
  <si>
    <t>1913–1921</t>
  </si>
  <si>
    <t>Tommy Logan</t>
  </si>
  <si>
    <t>1913–1920</t>
  </si>
  <si>
    <t>Jimmy Croal</t>
  </si>
  <si>
    <t>1914–1922</t>
  </si>
  <si>
    <t>Bob McNeil</t>
  </si>
  <si>
    <t>1914–1929</t>
  </si>
  <si>
    <t>Jack Cock</t>
  </si>
  <si>
    <t>1919–1923</t>
  </si>
  <si>
    <t>Harry Wilding</t>
  </si>
  <si>
    <t>1914–1928</t>
  </si>
  <si>
    <t>Tommy Meehan</t>
  </si>
  <si>
    <t>1920–1924</t>
  </si>
  <si>
    <t>George W. Smith</t>
  </si>
  <si>
    <t>1921–1932</t>
  </si>
  <si>
    <t>John Priestley</t>
  </si>
  <si>
    <t>1921–1928</t>
  </si>
  <si>
    <t>Albert Thain</t>
  </si>
  <si>
    <t>1922–1930</t>
  </si>
  <si>
    <t>Andy Wilson</t>
  </si>
  <si>
    <t>1923–1931</t>
  </si>
  <si>
    <t>Jackie Crawford</t>
  </si>
  <si>
    <t>1923–1934</t>
  </si>
  <si>
    <t>Harold Miller</t>
  </si>
  <si>
    <t>1923–1939</t>
  </si>
  <si>
    <t>Willie Ferguson</t>
  </si>
  <si>
    <t>1923–1933</t>
  </si>
  <si>
    <t>Leslie Odell</t>
  </si>
  <si>
    <t>1924–1936</t>
  </si>
  <si>
    <t>Tommy Law</t>
  </si>
  <si>
    <t>1925–1939</t>
  </si>
  <si>
    <t>George Rodgers</t>
  </si>
  <si>
    <t>1925–1931</t>
  </si>
  <si>
    <t>Sam Millington</t>
  </si>
  <si>
    <t>1926–1932</t>
  </si>
  <si>
    <t>George Pearson</t>
  </si>
  <si>
    <t>1926–1933</t>
  </si>
  <si>
    <t>Willie Russell</t>
  </si>
  <si>
    <t>1927–1935</t>
  </si>
  <si>
    <t>Jack Townrow</t>
  </si>
  <si>
    <t>1927–1931</t>
  </si>
  <si>
    <t>Sid Bishop</t>
  </si>
  <si>
    <t>1928–1933</t>
  </si>
  <si>
    <t>George Mills</t>
  </si>
  <si>
    <t>1929–1943</t>
  </si>
  <si>
    <t>Hughie Gallacher</t>
  </si>
  <si>
    <t>1930–1934</t>
  </si>
  <si>
    <t>George Barber</t>
  </si>
  <si>
    <t>1930–1941</t>
  </si>
  <si>
    <t>Vic Woodley</t>
  </si>
  <si>
    <t>1931–1939</t>
  </si>
  <si>
    <t>Eric Oakton</t>
  </si>
  <si>
    <t>1932–1937</t>
  </si>
  <si>
    <t>John O'Hare</t>
  </si>
  <si>
    <t>1932–1939</t>
  </si>
  <si>
    <t>Len Allum</t>
  </si>
  <si>
    <t>Jimmy Argue</t>
  </si>
  <si>
    <t>1933–1947</t>
  </si>
  <si>
    <t>George Gibson</t>
  </si>
  <si>
    <t>1933–1938</t>
  </si>
  <si>
    <t>Allan Craig</t>
  </si>
  <si>
    <t>1933–1939</t>
  </si>
  <si>
    <t>Dick Spence</t>
  </si>
  <si>
    <t>1934–1950</t>
  </si>
  <si>
    <t>Billy Mitchell</t>
  </si>
  <si>
    <t>Ireland</t>
  </si>
  <si>
    <t>1934–1939</t>
  </si>
  <si>
    <t>Harry Burgess</t>
  </si>
  <si>
    <t>1935–1945</t>
  </si>
  <si>
    <t>Sam Weaver</t>
  </si>
  <si>
    <t>1936–1945</t>
  </si>
  <si>
    <t>Len Goulden</t>
  </si>
  <si>
    <t>1945–1950</t>
  </si>
  <si>
    <t>Danny Winter</t>
  </si>
  <si>
    <t>Wales</t>
  </si>
  <si>
    <t>1945–1951</t>
  </si>
  <si>
    <t>John Harris</t>
  </si>
  <si>
    <t>1945–1956</t>
  </si>
  <si>
    <t>Tommy Walker</t>
  </si>
  <si>
    <t>1946–1948</t>
  </si>
  <si>
    <t>Jimmy MacAulay</t>
  </si>
  <si>
    <t>1946–1951</t>
  </si>
  <si>
    <t>Harry Medhurst</t>
  </si>
  <si>
    <t>1946–1952</t>
  </si>
  <si>
    <t>Sydney Bathgate</t>
  </si>
  <si>
    <t>1946–1953</t>
  </si>
  <si>
    <t>Ken Armstrong</t>
  </si>
  <si>
    <t>England_x000D_
New Zealand</t>
  </si>
  <si>
    <t>1946–1957</t>
  </si>
  <si>
    <t>Bill Robertson</t>
  </si>
  <si>
    <t>1946–1960</t>
  </si>
  <si>
    <t>William Dickson</t>
  </si>
  <si>
    <t>Northern Ireland</t>
  </si>
  <si>
    <t>1947–1953</t>
  </si>
  <si>
    <t>Bobby Campbell</t>
  </si>
  <si>
    <t>1947–1954</t>
  </si>
  <si>
    <t>Billy Hughes</t>
  </si>
  <si>
    <t>1948–1951</t>
  </si>
  <si>
    <t>Billy Gray</t>
  </si>
  <si>
    <t>1948–1953</t>
  </si>
  <si>
    <t>Roy Bentley</t>
  </si>
  <si>
    <t>1948–1956</t>
  </si>
  <si>
    <t>Stan Willemse</t>
  </si>
  <si>
    <t>1949–1956</t>
  </si>
  <si>
    <t>Eric Parsons</t>
  </si>
  <si>
    <t>1950–1956</t>
  </si>
  <si>
    <t>Les Stubbs</t>
  </si>
  <si>
    <t>1952–1958</t>
  </si>
  <si>
    <t>John McNichol</t>
  </si>
  <si>
    <t>Derek Saunders</t>
  </si>
  <si>
    <t>1953–1959</t>
  </si>
  <si>
    <t>Ron Tindall</t>
  </si>
  <si>
    <t>1953–1961</t>
  </si>
  <si>
    <t>Peter Sillett</t>
  </si>
  <si>
    <t>1953–1962</t>
  </si>
  <si>
    <t>Frank Blunstone</t>
  </si>
  <si>
    <t>1953–1964</t>
  </si>
  <si>
    <t>John Sillett</t>
  </si>
  <si>
    <t>1954–1962</t>
  </si>
  <si>
    <t>Peter Brabrook</t>
  </si>
  <si>
    <t>1955–1962</t>
  </si>
  <si>
    <t>Reg Matthews</t>
  </si>
  <si>
    <t>1956–1961</t>
  </si>
  <si>
    <t>Mel Scott</t>
  </si>
  <si>
    <t>1956–1963</t>
  </si>
  <si>
    <t>John Mortimore</t>
  </si>
  <si>
    <t>1956–1965</t>
  </si>
  <si>
    <t>Jimmy Greaves</t>
  </si>
  <si>
    <t>1957–1961</t>
  </si>
  <si>
    <t>Ken Shellito</t>
  </si>
  <si>
    <t>1957–1969</t>
  </si>
  <si>
    <t>Barry Bridges</t>
  </si>
  <si>
    <t>1958–1966</t>
  </si>
  <si>
    <t>Bobby Tambling</t>
  </si>
  <si>
    <t>1959–1970</t>
  </si>
  <si>
    <t>Peter Bonetti</t>
  </si>
  <si>
    <t>1959–1975_x000D_
1976–1979</t>
  </si>
  <si>
    <t>Allan Harris</t>
  </si>
  <si>
    <t>LB</t>
  </si>
  <si>
    <t>1960–1964_x000D_
1966–1967</t>
  </si>
  <si>
    <t>Terry Venables</t>
  </si>
  <si>
    <t>1960–1966</t>
  </si>
  <si>
    <t>Bert Murray</t>
  </si>
  <si>
    <t>1961–1966</t>
  </si>
  <si>
    <t>Ron Harris</t>
  </si>
  <si>
    <t>1961–1980</t>
  </si>
  <si>
    <t>Eddie McCreadie</t>
  </si>
  <si>
    <t>1962–1974</t>
  </si>
  <si>
    <t>Peter Houseman</t>
  </si>
  <si>
    <t>1962–1975</t>
  </si>
  <si>
    <t>Marvin Hinton</t>
  </si>
  <si>
    <t>CB</t>
  </si>
  <si>
    <t>1963–1976</t>
  </si>
  <si>
    <t>George Graham</t>
  </si>
  <si>
    <t>1964–1966</t>
  </si>
  <si>
    <t>John Boyle</t>
  </si>
  <si>
    <t>1964–1973</t>
  </si>
  <si>
    <t>Peter Osgood</t>
  </si>
  <si>
    <t>ST</t>
  </si>
  <si>
    <t>1964–1974_x000D_
1978–1979</t>
  </si>
  <si>
    <t>John Hollins</t>
  </si>
  <si>
    <t>1963–1975_x000D_
1983–1984</t>
  </si>
  <si>
    <t>Charlie Cooke</t>
  </si>
  <si>
    <t>1966–1972_x000D_
1974–1978</t>
  </si>
  <si>
    <t>Tommy Baldwin</t>
  </si>
  <si>
    <t>1966–1974</t>
  </si>
  <si>
    <t>Alan Hudson</t>
  </si>
  <si>
    <t>1968–1974_x000D_
1983–1984</t>
  </si>
  <si>
    <t>David Webb</t>
  </si>
  <si>
    <t>CB/RB</t>
  </si>
  <si>
    <t>1968–1974</t>
  </si>
  <si>
    <t>Ian Hutchinson</t>
  </si>
  <si>
    <t>1968–1976</t>
  </si>
  <si>
    <t>John Dempsey</t>
  </si>
  <si>
    <t>Republic of Ireland</t>
  </si>
  <si>
    <t>1969–1978</t>
  </si>
  <si>
    <t>John Phillips</t>
  </si>
  <si>
    <t>1970–1980</t>
  </si>
  <si>
    <t>Micky Droy</t>
  </si>
  <si>
    <t>1970–1985</t>
  </si>
  <si>
    <t>Ian Britton</t>
  </si>
  <si>
    <t>1971–1982</t>
  </si>
  <si>
    <t>Chris Garland</t>
  </si>
  <si>
    <t>1971–1975</t>
  </si>
  <si>
    <t>Steve Kember</t>
  </si>
  <si>
    <t>Gary Stanley</t>
  </si>
  <si>
    <t>1971–1979</t>
  </si>
  <si>
    <t>Bill Garner</t>
  </si>
  <si>
    <t>1972–1978</t>
  </si>
  <si>
    <t>Gary Locke</t>
  </si>
  <si>
    <t>RB</t>
  </si>
  <si>
    <t>1971–1983</t>
  </si>
  <si>
    <t>Kenny Swain</t>
  </si>
  <si>
    <t>MF/ST</t>
  </si>
  <si>
    <t>1973–1978</t>
  </si>
  <si>
    <t>Steve Wicks</t>
  </si>
  <si>
    <t>1974–1979_x000D_
1986–1988</t>
  </si>
  <si>
    <t>Ray Wilkins</t>
  </si>
  <si>
    <t>1972–1979</t>
  </si>
  <si>
    <t>Graham Wilkins</t>
  </si>
  <si>
    <t>1972–1982</t>
  </si>
  <si>
    <t>David Hay</t>
  </si>
  <si>
    <t>1974–1980</t>
  </si>
  <si>
    <t>Tommy Langley</t>
  </si>
  <si>
    <t>Clive Walker</t>
  </si>
  <si>
    <t>1975–1984</t>
  </si>
  <si>
    <t>John Bumstead</t>
  </si>
  <si>
    <t>1976–1991</t>
  </si>
  <si>
    <t>Mike Fillery</t>
  </si>
  <si>
    <t>1978–1983</t>
  </si>
  <si>
    <t>Petar Borota</t>
  </si>
  <si>
    <t>Yugoslavia</t>
  </si>
  <si>
    <t>1979–1982</t>
  </si>
  <si>
    <t>Gary Chivers</t>
  </si>
  <si>
    <t>Peter Rhoades-Brown</t>
  </si>
  <si>
    <t>1979–1984</t>
  </si>
  <si>
    <t>Colin Pates</t>
  </si>
  <si>
    <t>1979–1988</t>
  </si>
  <si>
    <t>Chris Hutchings</t>
  </si>
  <si>
    <t>1980–1983</t>
  </si>
  <si>
    <t>Colin Lee</t>
  </si>
  <si>
    <t>1980–1987</t>
  </si>
  <si>
    <t>Paul Canoville</t>
  </si>
  <si>
    <t>1981–1986</t>
  </si>
  <si>
    <t>David Speedie</t>
  </si>
  <si>
    <t>1982–1987</t>
  </si>
  <si>
    <t>1983–1987_x000D_
1992–1996</t>
  </si>
  <si>
    <t>Eddie Niedzwiecki</t>
  </si>
  <si>
    <t>1983–1988</t>
  </si>
  <si>
    <t>Pat Nevin</t>
  </si>
  <si>
    <t>Joe McLaughlin</t>
  </si>
  <si>
    <t>1983–1989</t>
  </si>
  <si>
    <t>Kerry Dixon</t>
  </si>
  <si>
    <t>1983–1992</t>
  </si>
  <si>
    <t>Doug Rougvie</t>
  </si>
  <si>
    <t>1984–1987</t>
  </si>
  <si>
    <t>Darren Wood</t>
  </si>
  <si>
    <t>1984–1989</t>
  </si>
  <si>
    <t>Micky Hazard</t>
  </si>
  <si>
    <t>1985–1990</t>
  </si>
  <si>
    <t>Gordon Durie</t>
  </si>
  <si>
    <t>1986–1991</t>
  </si>
  <si>
    <t>Gareth Hall</t>
  </si>
  <si>
    <t>DM</t>
  </si>
  <si>
    <t>1986–1996</t>
  </si>
  <si>
    <t>Clive Wilson</t>
  </si>
  <si>
    <t>1987–1990</t>
  </si>
  <si>
    <t>Tony Dorigo</t>
  </si>
  <si>
    <t>1987–1991</t>
  </si>
  <si>
    <t>Kevin Wilson</t>
  </si>
  <si>
    <t>1987–1992</t>
  </si>
  <si>
    <t>1987–1993_x000D_
1997–2003</t>
  </si>
  <si>
    <t>Steve Clarke</t>
  </si>
  <si>
    <t>1987–1998</t>
  </si>
  <si>
    <t>Kevin McAllister</t>
  </si>
  <si>
    <t>1988–1991</t>
  </si>
  <si>
    <t>1988–1998</t>
  </si>
  <si>
    <t>Kevin Hitchcock</t>
  </si>
  <si>
    <t>1988–2001</t>
  </si>
  <si>
    <t>Suriname</t>
  </si>
  <si>
    <t>1989–1992</t>
  </si>
  <si>
    <t>1989–1993</t>
  </si>
  <si>
    <t>1989–1997</t>
  </si>
  <si>
    <t>Erland Johnsen</t>
  </si>
  <si>
    <t>Norway</t>
  </si>
  <si>
    <t>1990–1993</t>
  </si>
  <si>
    <t>Jamaica</t>
  </si>
  <si>
    <t>1990–1998</t>
  </si>
  <si>
    <t>1990–1999</t>
  </si>
  <si>
    <t>1990–2001</t>
  </si>
  <si>
    <t>1991–1999</t>
  </si>
  <si>
    <t>1992–1996</t>
  </si>
  <si>
    <t>Dmitri Kharine</t>
  </si>
  <si>
    <t>Russia</t>
  </si>
  <si>
    <t>1992–1999</t>
  </si>
  <si>
    <t>1993–1996</t>
  </si>
  <si>
    <t>1993–1999</t>
  </si>
  <si>
    <t>1995–1998</t>
  </si>
  <si>
    <t>Romania</t>
  </si>
  <si>
    <t>1995–2000</t>
  </si>
  <si>
    <t>1995–2003</t>
  </si>
  <si>
    <t>France</t>
  </si>
  <si>
    <t>1996–2001</t>
  </si>
  <si>
    <t>Italy</t>
  </si>
  <si>
    <t>1996–2002</t>
  </si>
  <si>
    <t>1996–2003</t>
  </si>
  <si>
    <t>Tore André Flo</t>
  </si>
  <si>
    <t>1997–2000</t>
  </si>
  <si>
    <t>Uruguay</t>
  </si>
  <si>
    <t>1997–2001</t>
  </si>
  <si>
    <t>Netherlands</t>
  </si>
  <si>
    <t>1997–2003</t>
  </si>
  <si>
    <t>Nigeria</t>
  </si>
  <si>
    <t>1997–2005</t>
  </si>
  <si>
    <t>1998–2017</t>
  </si>
  <si>
    <t>Spain</t>
  </si>
  <si>
    <t>1998–2003</t>
  </si>
  <si>
    <t>Marcel Desailly</t>
  </si>
  <si>
    <t>1998–2004</t>
  </si>
  <si>
    <t>1999–2004</t>
  </si>
  <si>
    <t>1999–2009</t>
  </si>
  <si>
    <t>Jesper Grønkjær</t>
  </si>
  <si>
    <t>Denmark</t>
  </si>
  <si>
    <t>2000–2004</t>
  </si>
  <si>
    <t>Jimmy Floyd Hasselbaink</t>
  </si>
  <si>
    <t>Eiður Guðjohnsen</t>
  </si>
  <si>
    <t>Iceland</t>
  </si>
  <si>
    <t>2000–2006</t>
  </si>
  <si>
    <t>2001–2006</t>
  </si>
  <si>
    <t>2001–2014</t>
  </si>
  <si>
    <t>2003–2006</t>
  </si>
  <si>
    <t>Cameroon</t>
  </si>
  <si>
    <t>2003–2007</t>
  </si>
  <si>
    <t>Claude Makélélé</t>
  </si>
  <si>
    <t>CDM</t>
  </si>
  <si>
    <t>2003–2008</t>
  </si>
  <si>
    <t>2003–2009</t>
  </si>
  <si>
    <t>2003–2010</t>
  </si>
  <si>
    <t>2004–2007</t>
  </si>
  <si>
    <t>Portugal</t>
  </si>
  <si>
    <t>2004–2010</t>
  </si>
  <si>
    <t>Ivory Coast</t>
  </si>
  <si>
    <t>2004–2012_x000D_
2014–2015</t>
  </si>
  <si>
    <t>2004–2013</t>
  </si>
  <si>
    <t>Czech Republic</t>
  </si>
  <si>
    <t>2004–2015_x000D_
2020–2021</t>
  </si>
  <si>
    <t>2005–2008</t>
  </si>
  <si>
    <t>Ghana</t>
  </si>
  <si>
    <t>2005–2014</t>
  </si>
  <si>
    <t>Germany</t>
  </si>
  <si>
    <t>2006–2010</t>
  </si>
  <si>
    <t>2006–2012</t>
  </si>
  <si>
    <t>2006–2014</t>
  </si>
  <si>
    <t>Mikel John Obi</t>
  </si>
  <si>
    <t>2006–2017</t>
  </si>
  <si>
    <t>Brazil</t>
  </si>
  <si>
    <t>2007–2012</t>
  </si>
  <si>
    <t>LW</t>
  </si>
  <si>
    <t>2007–2013</t>
  </si>
  <si>
    <t>José Bosingwa</t>
  </si>
  <si>
    <t>2008–2012</t>
  </si>
  <si>
    <t>Branislav Ivanović</t>
  </si>
  <si>
    <t>Serbia</t>
  </si>
  <si>
    <t>2008–2017</t>
  </si>
  <si>
    <t>2009–2011_x000D_
2014–2017</t>
  </si>
  <si>
    <t>2010–2014</t>
  </si>
  <si>
    <t>2010–2016</t>
  </si>
  <si>
    <t>2011–2014</t>
  </si>
  <si>
    <t>Belgium</t>
  </si>
  <si>
    <t>2011–2018</t>
  </si>
  <si>
    <t>2011–2014_x000D_
2016–2019</t>
  </si>
  <si>
    <t>2012–2016</t>
  </si>
  <si>
    <t>2012–2019</t>
  </si>
  <si>
    <t>2012–</t>
  </si>
  <si>
    <t>RWB</t>
  </si>
  <si>
    <t>2012–2021</t>
  </si>
  <si>
    <t>2013–2020</t>
  </si>
  <si>
    <t>Andreas Christensen</t>
  </si>
  <si>
    <t>2013–2022</t>
  </si>
  <si>
    <t>2014–2017</t>
  </si>
  <si>
    <t>2014–2019</t>
  </si>
  <si>
    <t>2014–2021</t>
  </si>
  <si>
    <t>Ruben Loftus-Cheek</t>
  </si>
  <si>
    <t>2014–</t>
  </si>
  <si>
    <t>2015–2020</t>
  </si>
  <si>
    <t>LWB</t>
  </si>
  <si>
    <t>2016–</t>
  </si>
  <si>
    <t>2017–2022</t>
  </si>
  <si>
    <t>Mason Mount</t>
  </si>
  <si>
    <t>2017–</t>
  </si>
  <si>
    <t>Callum Hudson-Odoi</t>
  </si>
  <si>
    <t>2018–2021</t>
  </si>
  <si>
    <t>2018–</t>
  </si>
  <si>
    <t>Croatia</t>
  </si>
  <si>
    <t>Reece James</t>
  </si>
  <si>
    <t>RB/RWB</t>
  </si>
  <si>
    <t>United States</t>
  </si>
  <si>
    <t>2019–</t>
  </si>
  <si>
    <t>Andriy Shevchenko</t>
  </si>
  <si>
    <t>Ricardo Quaresma</t>
  </si>
  <si>
    <t>Yuriy Zhirkov</t>
  </si>
  <si>
    <t>Cesar Azpilicueta</t>
  </si>
  <si>
    <t>Izzy Brown</t>
  </si>
  <si>
    <t>Filipe Luis</t>
  </si>
  <si>
    <t>Emerson Palmieri</t>
  </si>
  <si>
    <t>Edouard Mendy</t>
  </si>
  <si>
    <t>PL_Apps</t>
  </si>
  <si>
    <t>Rafael Benitez</t>
  </si>
  <si>
    <t>Guus Hiddink</t>
  </si>
  <si>
    <t>Roman Abramovich First Team Signings</t>
  </si>
  <si>
    <t>Count of Position</t>
  </si>
  <si>
    <t>PL_Goals</t>
  </si>
  <si>
    <t/>
  </si>
  <si>
    <t>All_Apps</t>
  </si>
  <si>
    <t>(All)</t>
  </si>
  <si>
    <t>Players</t>
  </si>
  <si>
    <t xml:space="preserve"> PL_Apps</t>
  </si>
  <si>
    <t>Stack 1</t>
  </si>
  <si>
    <t>Stack 2</t>
  </si>
  <si>
    <t>Petr
Cech</t>
  </si>
  <si>
    <t>Ashley
Cole</t>
  </si>
  <si>
    <t>Gary
Cahill</t>
  </si>
  <si>
    <t>Eden
Hazard</t>
  </si>
  <si>
    <t>Didier
Drogba</t>
  </si>
  <si>
    <t>Paulo
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</si>
</sst>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£&quot;#,##0;\-&quot;£&quot;#,##0"/>
    <numFmt numFmtId="6" formatCode="&quot;£&quot;#,##0;[Red]\-&quot;£&quot;#,##0"/>
    <numFmt numFmtId="44" formatCode="_-&quot;£&quot;* #,##0.00_-;\-&quot;£&quot;* #,##0.00_-;_-&quot;£&quot;* &quot;-&quot;??_-;_-@_-"/>
    <numFmt numFmtId="164" formatCode="&quot;£&quot;#,##0"/>
    <numFmt numFmtId="165" formatCode="[$£-809]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02122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Microsoft Sans Serif"/>
      <family val="2"/>
    </font>
    <font>
      <b/>
      <i/>
      <sz val="15"/>
      <color rgb="FF001489"/>
      <name val="Calibri"/>
      <family val="2"/>
      <scheme val="minor"/>
    </font>
    <font>
      <b/>
      <sz val="11"/>
      <color rgb="FF001489"/>
      <name val="Calibri"/>
      <family val="2"/>
      <scheme val="minor"/>
    </font>
    <font>
      <b/>
      <sz val="12"/>
      <color rgb="FF001489"/>
      <name val="Calibri"/>
      <family val="2"/>
      <scheme val="minor"/>
    </font>
    <font>
      <sz val="15"/>
      <color rgb="FF001489"/>
      <name val="Calibri"/>
      <family val="2"/>
      <scheme val="minor"/>
    </font>
    <font>
      <b/>
      <sz val="28"/>
      <color rgb="FF001489"/>
      <name val="Leelawadee"/>
      <family val="2"/>
    </font>
  </fonts>
  <fills count="5">
    <fill>
      <patternFill patternType="none"/>
    </fill>
    <fill>
      <patternFill patternType="gray125"/>
    </fill>
    <fill>
      <patternFill patternType="solid">
        <fgColor rgb="FFEEEFEA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148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2" applyNumberFormat="0" applyFill="0" applyAlignment="0" applyProtection="0"/>
    <xf numFmtId="0" fontId="6" fillId="0" borderId="5" applyNumberFormat="0" applyFill="0" applyAlignment="0" applyProtection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3" xfId="0" applyBorder="1"/>
    <xf numFmtId="0" fontId="4" fillId="0" borderId="2" xfId="2"/>
    <xf numFmtId="165" fontId="0" fillId="0" borderId="1" xfId="0" applyNumberFormat="1" applyBorder="1"/>
    <xf numFmtId="6" fontId="0" fillId="0" borderId="1" xfId="0" applyNumberFormat="1" applyBorder="1"/>
    <xf numFmtId="5" fontId="0" fillId="0" borderId="0" xfId="1" applyNumberFormat="1" applyFont="1" applyFill="1" applyBorder="1"/>
    <xf numFmtId="0" fontId="0" fillId="0" borderId="1" xfId="0" applyBorder="1"/>
    <xf numFmtId="0" fontId="3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pivotButton="1"/>
    <xf numFmtId="5" fontId="0" fillId="0" borderId="0" xfId="0" applyNumberFormat="1"/>
    <xf numFmtId="0" fontId="5" fillId="0" borderId="0" xfId="0" applyFont="1"/>
    <xf numFmtId="0" fontId="0" fillId="0" borderId="4" xfId="0" applyBorder="1"/>
    <xf numFmtId="0" fontId="0" fillId="2" borderId="0" xfId="0" applyFill="1"/>
    <xf numFmtId="0" fontId="8" fillId="2" borderId="0" xfId="3" applyFont="1" applyFill="1" applyBorder="1" applyAlignment="1">
      <alignment horizontal="center"/>
    </xf>
    <xf numFmtId="0" fontId="9" fillId="2" borderId="0" xfId="0" applyFont="1" applyFill="1"/>
    <xf numFmtId="5" fontId="10" fillId="2" borderId="0" xfId="0" applyNumberFormat="1" applyFont="1" applyFill="1" applyAlignment="1">
      <alignment horizontal="left"/>
    </xf>
    <xf numFmtId="0" fontId="10" fillId="2" borderId="0" xfId="0" applyFont="1" applyFill="1"/>
    <xf numFmtId="0" fontId="7" fillId="2" borderId="0" xfId="0" applyFont="1" applyFill="1"/>
    <xf numFmtId="0" fontId="11" fillId="2" borderId="0" xfId="3" applyFont="1" applyFill="1" applyBorder="1" applyAlignment="1"/>
    <xf numFmtId="0" fontId="5" fillId="3" borderId="6" xfId="0" applyFont="1" applyFill="1" applyBorder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Alignment="1">
      <alignment horizontal="left" wrapText="1"/>
    </xf>
    <xf numFmtId="0" fontId="12" fillId="2" borderId="0" xfId="3" applyFont="1" applyFill="1" applyBorder="1" applyAlignment="1">
      <alignment horizontal="center" vertical="top"/>
    </xf>
  </cellXfs>
  <cellStyles count="4">
    <cellStyle name="Currency" xfId="1" builtinId="4"/>
    <cellStyle name="Heading 1" xfId="3" builtinId="16"/>
    <cellStyle name="Heading 2" xfId="2" builtinId="17"/>
    <cellStyle name="Normal" xfId="0" builtinId="0"/>
  </cellStyles>
  <dxfs count="42">
    <dxf>
      <numFmt numFmtId="164" formatCode="&quot;£&quot;#,##0"/>
    </dxf>
    <dxf>
      <numFmt numFmtId="9" formatCode="&quot;£&quot;#,##0;\-&quot;£&quot;#,##0"/>
    </dxf>
    <dxf>
      <numFmt numFmtId="35" formatCode="_-* #,##0.00_-;\-* #,##0.00_-;_-* &quot;-&quot;??_-;_-@_-"/>
    </dxf>
    <dxf>
      <numFmt numFmtId="9" formatCode="&quot;£&quot;#,##0;\-&quot;£&quot;#,##0"/>
    </dxf>
    <dxf>
      <numFmt numFmtId="9" formatCode="&quot;£&quot;#,##0;\-&quot;£&quot;#,##0"/>
    </dxf>
    <dxf>
      <numFmt numFmtId="9" formatCode="&quot;£&quot;#,##0;\-&quot;£&quot;#,##0"/>
    </dxf>
    <dxf>
      <numFmt numFmtId="9" formatCode="&quot;£&quot;#,##0;\-&quot;£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numFmt numFmtId="0" formatCode="General"/>
    </dxf>
    <dxf>
      <numFmt numFmtId="164" formatCode="&quot;£&quot;#,##0"/>
    </dxf>
    <dxf>
      <numFmt numFmtId="164" formatCode="&quot;£&quot;#,##0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0" formatCode="&quot;£&quot;#,##0;[Red]\-&quot;£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£-809]#,##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1489"/>
      <color rgb="FFEEEF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chartUserShapes" Target="../drawings/drawing8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[Roman Signings 2003-2021.xlsx]Position!PivotTable1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rgbClr val="00148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>
                <a:solidFill>
                  <a:srgbClr val="00148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Number</a:t>
            </a:r>
            <a:r>
              <a:rPr lang="en-US" sz="1100" baseline="0">
                <a:solidFill>
                  <a:srgbClr val="00148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of Players Signed by Position</a:t>
            </a:r>
            <a:endParaRPr lang="en-US" sz="1100">
              <a:solidFill>
                <a:srgbClr val="001489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rgbClr val="00148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1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Position!$B$10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148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Position!$A$11:$A$14</c:f>
              <c:strCache>
                <c:ptCount val="4"/>
                <c:pt idx="0">
                  <c:v>MF</c:v>
                </c:pt>
                <c:pt idx="1">
                  <c:v>FW</c:v>
                </c:pt>
                <c:pt idx="2">
                  <c:v>DF</c:v>
                </c:pt>
                <c:pt idx="3">
                  <c:v>GK</c:v>
                </c:pt>
              </c:strCache>
            </c:strRef>
          </c:cat>
          <c:val>
            <c:numRef>
              <c:f>Position!$B$11:$B$14</c:f>
              <c:numCache>
                <c:formatCode>General</c:formatCode>
                <c:ptCount val="4"/>
                <c:pt idx="0">
                  <c:v>40</c:v>
                </c:pt>
                <c:pt idx="1">
                  <c:v>36</c:v>
                </c:pt>
                <c:pt idx="2">
                  <c:v>26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A-4A47-AB9C-E2B477D157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4347184"/>
        <c:axId val="284346352"/>
      </c:barChart>
      <c:catAx>
        <c:axId val="2843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148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46352"/>
        <c:crosses val="autoZero"/>
        <c:auto val="1"/>
        <c:lblAlgn val="ctr"/>
        <c:lblOffset val="100"/>
        <c:noMultiLvlLbl val="0"/>
      </c:catAx>
      <c:valAx>
        <c:axId val="284346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434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1489"/>
                </a:solidFill>
                <a:latin typeface="Leelawadee" panose="020B0502040204020203" pitchFamily="34" charset="-34"/>
                <a:ea typeface="+mn-ea"/>
                <a:cs typeface="Leelawadee" panose="020B0502040204020203" pitchFamily="34" charset="-34"/>
              </a:defRPr>
            </a:pPr>
            <a:r>
              <a:rPr lang="en-US" sz="1200">
                <a:solidFill>
                  <a:srgbClr val="001489"/>
                </a:solidFill>
                <a:latin typeface="Leelawadee" panose="020B0502040204020203" pitchFamily="34" charset="-34"/>
                <a:cs typeface="Leelawadee" panose="020B0502040204020203" pitchFamily="34" charset="-34"/>
              </a:rPr>
              <a:t>Trophies</a:t>
            </a:r>
            <a:r>
              <a:rPr lang="en-US" sz="1200" baseline="0">
                <a:solidFill>
                  <a:srgbClr val="001489"/>
                </a:solidFill>
                <a:latin typeface="Leelawadee" panose="020B0502040204020203" pitchFamily="34" charset="-34"/>
                <a:cs typeface="Leelawadee" panose="020B0502040204020203" pitchFamily="34" charset="-34"/>
              </a:rPr>
              <a:t> Won</a:t>
            </a:r>
            <a:endParaRPr lang="en-US" sz="12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endParaRPr>
          </a:p>
        </c:rich>
      </c:tx>
      <c:layout>
        <c:manualLayout>
          <c:xMode val="edge"/>
          <c:yMode val="edge"/>
          <c:x val="0.42447733839541502"/>
          <c:y val="0.167243465824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1489"/>
              </a:solidFill>
              <a:latin typeface="Leelawadee" panose="020B0502040204020203" pitchFamily="34" charset="-34"/>
              <a:ea typeface="+mn-ea"/>
              <a:cs typeface="Leelawadee" panose="020B0502040204020203" pitchFamily="34" charset="-34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5Trophy Winners'!$B$1</c:f>
              <c:strCache>
                <c:ptCount val="1"/>
                <c:pt idx="0">
                  <c:v>Trophies_won</c:v>
                </c:pt>
              </c:strCache>
            </c:strRef>
          </c:tx>
          <c:spPr>
            <a:solidFill>
              <a:srgbClr val="001489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44-4524-8B0E-13239179CC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Leelawadee" panose="020B0502040204020203" pitchFamily="34" charset="-34"/>
                    <a:ea typeface="+mn-ea"/>
                    <a:cs typeface="Leelawadee" panose="020B0502040204020203" pitchFamily="34" charset="-34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5Trophy Winners'!$A$2:$A$9</c:f>
              <c:strCache>
                <c:ptCount val="8"/>
                <c:pt idx="0">
                  <c:v>Petr
Cech</c:v>
                </c:pt>
                <c:pt idx="1">
                  <c:v>Didier
Drogba</c:v>
                </c:pt>
                <c:pt idx="2">
                  <c:v>Paulo
Ferreira</c:v>
                </c:pt>
                <c:pt idx="3">
                  <c:v>Ashley
Cole</c:v>
                </c:pt>
                <c:pt idx="4">
                  <c:v>Branislav Ivanovic</c:v>
                </c:pt>
                <c:pt idx="5">
                  <c:v>Cesar Azpilicueta</c:v>
                </c:pt>
                <c:pt idx="6">
                  <c:v>Gary
Cahill</c:v>
                </c:pt>
                <c:pt idx="7">
                  <c:v>Eden
Hazard</c:v>
                </c:pt>
              </c:strCache>
            </c:strRef>
          </c:cat>
          <c:val>
            <c:numRef>
              <c:f>'Top 5Trophy Winners'!$B$2:$B$9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4-4524-8B0E-13239179C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41673679"/>
        <c:axId val="541674095"/>
      </c:barChart>
      <c:catAx>
        <c:axId val="54167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1489"/>
                </a:solidFill>
                <a:latin typeface="Leelawadee" panose="020B0502040204020203" pitchFamily="34" charset="-34"/>
                <a:ea typeface="+mn-ea"/>
                <a:cs typeface="Leelawadee" panose="020B0502040204020203" pitchFamily="34" charset="-34"/>
              </a:defRPr>
            </a:pPr>
            <a:endParaRPr lang="en-US"/>
          </a:p>
        </c:txPr>
        <c:crossAx val="541674095"/>
        <c:crosses val="autoZero"/>
        <c:auto val="1"/>
        <c:lblAlgn val="ctr"/>
        <c:lblOffset val="100"/>
        <c:noMultiLvlLbl val="0"/>
      </c:catAx>
      <c:valAx>
        <c:axId val="541674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67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[Roman Signings 2003-2021.xlsx]Position!PivotTable1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rgbClr val="001489"/>
                </a:solidFill>
                <a:latin typeface="Leelawadee" panose="020B0502040204020203" pitchFamily="34" charset="-34"/>
                <a:ea typeface="+mn-ea"/>
                <a:cs typeface="Leelawadee" panose="020B0502040204020203" pitchFamily="34" charset="-34"/>
              </a:defRPr>
            </a:pPr>
            <a:r>
              <a:rPr lang="en-US" sz="1100">
                <a:solidFill>
                  <a:srgbClr val="001489"/>
                </a:solidFill>
                <a:latin typeface="Leelawadee" panose="020B0502040204020203" pitchFamily="34" charset="-34"/>
                <a:cs typeface="Leelawadee" panose="020B0502040204020203" pitchFamily="34" charset="-34"/>
              </a:rPr>
              <a:t>Number</a:t>
            </a:r>
            <a:r>
              <a:rPr lang="en-US" sz="1100" baseline="0">
                <a:solidFill>
                  <a:srgbClr val="001489"/>
                </a:solidFill>
                <a:latin typeface="Leelawadee" panose="020B0502040204020203" pitchFamily="34" charset="-34"/>
                <a:cs typeface="Leelawadee" panose="020B0502040204020203" pitchFamily="34" charset="-34"/>
              </a:rPr>
              <a:t> of Players Signed by Position</a:t>
            </a:r>
            <a:endParaRPr lang="en-US" sz="11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endParaRPr>
          </a:p>
        </c:rich>
      </c:tx>
      <c:layout>
        <c:manualLayout>
          <c:xMode val="edge"/>
          <c:yMode val="edge"/>
          <c:x val="5.7603904753638788E-2"/>
          <c:y val="0.13102725366876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rgbClr val="001489"/>
              </a:solidFill>
              <a:latin typeface="Leelawadee" panose="020B0502040204020203" pitchFamily="34" charset="-34"/>
              <a:ea typeface="+mn-ea"/>
              <a:cs typeface="Leelawadee" panose="020B0502040204020203" pitchFamily="34" charset="-34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1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1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1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Leelawadee" panose="020B0502040204020203" pitchFamily="34" charset="-34"/>
                  <a:ea typeface="+mn-ea"/>
                  <a:cs typeface="Leelawadee" panose="020B0502040204020203" pitchFamily="34" charset="-34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Position!$B$10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148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Leelawadee" panose="020B0502040204020203" pitchFamily="34" charset="-34"/>
                    <a:ea typeface="+mn-ea"/>
                    <a:cs typeface="Leelawadee" panose="020B0502040204020203" pitchFamily="34" charset="-34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Position!$A$11:$A$14</c:f>
              <c:strCache>
                <c:ptCount val="4"/>
                <c:pt idx="0">
                  <c:v>MF</c:v>
                </c:pt>
                <c:pt idx="1">
                  <c:v>FW</c:v>
                </c:pt>
                <c:pt idx="2">
                  <c:v>DF</c:v>
                </c:pt>
                <c:pt idx="3">
                  <c:v>GK</c:v>
                </c:pt>
              </c:strCache>
            </c:strRef>
          </c:cat>
          <c:val>
            <c:numRef>
              <c:f>Position!$B$11:$B$14</c:f>
              <c:numCache>
                <c:formatCode>General</c:formatCode>
                <c:ptCount val="4"/>
                <c:pt idx="0">
                  <c:v>40</c:v>
                </c:pt>
                <c:pt idx="1">
                  <c:v>36</c:v>
                </c:pt>
                <c:pt idx="2">
                  <c:v>26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7-4AA4-A450-E070419FCA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84347184"/>
        <c:axId val="284346352"/>
      </c:barChart>
      <c:catAx>
        <c:axId val="2843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1489"/>
                </a:solidFill>
                <a:latin typeface="Leelawadee" panose="020B0502040204020203" pitchFamily="34" charset="-34"/>
                <a:ea typeface="+mn-ea"/>
                <a:cs typeface="Leelawadee" panose="020B0502040204020203" pitchFamily="34" charset="-34"/>
              </a:defRPr>
            </a:pPr>
            <a:endParaRPr lang="en-US"/>
          </a:p>
        </c:txPr>
        <c:crossAx val="284346352"/>
        <c:crosses val="autoZero"/>
        <c:auto val="1"/>
        <c:lblAlgn val="ctr"/>
        <c:lblOffset val="100"/>
        <c:noMultiLvlLbl val="0"/>
      </c:catAx>
      <c:valAx>
        <c:axId val="284346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434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[Roman Signings 2003-2021.xlsx]League!PivotTable9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rgbClr val="001489"/>
                </a:solidFill>
                <a:latin typeface="Leelawadee" panose="020B0502040204020203" pitchFamily="34" charset="-34"/>
                <a:ea typeface="+mn-ea"/>
                <a:cs typeface="Leelawadee" panose="020B0502040204020203" pitchFamily="34" charset="-34"/>
              </a:defRPr>
            </a:pPr>
            <a:r>
              <a:rPr lang="en-US" sz="1200">
                <a:solidFill>
                  <a:srgbClr val="001489"/>
                </a:solidFill>
                <a:latin typeface="Leelawadee" panose="020B0502040204020203" pitchFamily="34" charset="-34"/>
                <a:cs typeface="Leelawadee" panose="020B0502040204020203" pitchFamily="34" charset="-34"/>
              </a:rPr>
              <a:t>Top</a:t>
            </a:r>
            <a:r>
              <a:rPr lang="en-US" sz="1200" baseline="0">
                <a:solidFill>
                  <a:srgbClr val="001489"/>
                </a:solidFill>
                <a:latin typeface="Leelawadee" panose="020B0502040204020203" pitchFamily="34" charset="-34"/>
                <a:cs typeface="Leelawadee" panose="020B0502040204020203" pitchFamily="34" charset="-34"/>
              </a:rPr>
              <a:t> 5 Leagues Players are Signed From</a:t>
            </a:r>
            <a:endParaRPr lang="en-US" sz="12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endParaRPr>
          </a:p>
        </c:rich>
      </c:tx>
      <c:layout>
        <c:manualLayout>
          <c:xMode val="edge"/>
          <c:yMode val="edge"/>
          <c:x val="4.1177164835502156E-2"/>
          <c:y val="6.8571390004842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rgbClr val="001489"/>
              </a:solidFill>
              <a:latin typeface="Leelawadee" panose="020B0502040204020203" pitchFamily="34" charset="-34"/>
              <a:ea typeface="+mn-ea"/>
              <a:cs typeface="Leelawadee" panose="020B0502040204020203" pitchFamily="34" charset="-34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1489"/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1489"/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1489"/>
          </a:solidFill>
          <a:ln>
            <a:noFill/>
          </a:ln>
          <a:effectLst/>
        </c:spPr>
      </c:pivotFmt>
      <c:pivotFmt>
        <c:idx val="6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League!$B$1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5F-4716-9EBB-5A0BEA55B802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5F-4716-9EBB-5A0BEA55B802}"/>
              </c:ext>
            </c:extLst>
          </c:dPt>
          <c:dPt>
            <c:idx val="2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1D-4547-BC33-4890868909BC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25F-4716-9EBB-5A0BEA55B802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5F-4716-9EBB-5A0BEA55B8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1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League!$A$2:$A$6</c:f>
              <c:strCache>
                <c:ptCount val="5"/>
                <c:pt idx="0">
                  <c:v>Premier League</c:v>
                </c:pt>
                <c:pt idx="1">
                  <c:v>La Liga</c:v>
                </c:pt>
                <c:pt idx="2">
                  <c:v>Ligue 1</c:v>
                </c:pt>
                <c:pt idx="3">
                  <c:v>Serie A</c:v>
                </c:pt>
                <c:pt idx="4">
                  <c:v>Bundesliga</c:v>
                </c:pt>
              </c:strCache>
            </c:strRef>
          </c:cat>
          <c:val>
            <c:numRef>
              <c:f>League!$B$2:$B$6</c:f>
              <c:numCache>
                <c:formatCode>General</c:formatCode>
                <c:ptCount val="5"/>
                <c:pt idx="0">
                  <c:v>29</c:v>
                </c:pt>
                <c:pt idx="1">
                  <c:v>15</c:v>
                </c:pt>
                <c:pt idx="2">
                  <c:v>15</c:v>
                </c:pt>
                <c:pt idx="3">
                  <c:v>11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D-4547-BC33-4890868909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290029472"/>
        <c:axId val="290029056"/>
      </c:barChart>
      <c:catAx>
        <c:axId val="2900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1489"/>
                </a:solidFill>
                <a:latin typeface="Leelawadee" panose="020B0502040204020203" pitchFamily="34" charset="-34"/>
                <a:ea typeface="+mn-ea"/>
                <a:cs typeface="Leelawadee" panose="020B0502040204020203" pitchFamily="34" charset="-34"/>
              </a:defRPr>
            </a:pPr>
            <a:endParaRPr lang="en-US"/>
          </a:p>
        </c:txPr>
        <c:crossAx val="290029056"/>
        <c:crosses val="autoZero"/>
        <c:auto val="1"/>
        <c:lblAlgn val="ctr"/>
        <c:lblOffset val="100"/>
        <c:noMultiLvlLbl val="0"/>
      </c:catAx>
      <c:valAx>
        <c:axId val="290029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002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[Roman Signings 2003-2021.xlsx]League!PivotTable10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1489"/>
                </a:solidFill>
                <a:latin typeface="Leelawadee" panose="020B0502040204020203" pitchFamily="34" charset="-34"/>
                <a:ea typeface="+mn-ea"/>
                <a:cs typeface="Leelawadee" panose="020B0502040204020203" pitchFamily="34" charset="-34"/>
              </a:defRPr>
            </a:pPr>
            <a:r>
              <a:rPr lang="en-US" sz="1200">
                <a:solidFill>
                  <a:srgbClr val="001489"/>
                </a:solidFill>
                <a:latin typeface="Leelawadee" panose="020B0502040204020203" pitchFamily="34" charset="-34"/>
                <a:cs typeface="Leelawadee" panose="020B0502040204020203" pitchFamily="34" charset="-34"/>
              </a:rPr>
              <a:t>Which</a:t>
            </a:r>
            <a:r>
              <a:rPr lang="en-US" sz="1200" baseline="0">
                <a:solidFill>
                  <a:srgbClr val="001489"/>
                </a:solidFill>
                <a:latin typeface="Leelawadee" panose="020B0502040204020203" pitchFamily="34" charset="-34"/>
                <a:cs typeface="Leelawadee" panose="020B0502040204020203" pitchFamily="34" charset="-34"/>
              </a:rPr>
              <a:t> club did Chelsea Signed Players From Most?</a:t>
            </a:r>
            <a:endParaRPr lang="en-US" sz="12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endParaRPr>
          </a:p>
        </c:rich>
      </c:tx>
      <c:layout>
        <c:manualLayout>
          <c:xMode val="edge"/>
          <c:yMode val="edge"/>
          <c:x val="2.5853356224116757E-2"/>
          <c:y val="8.9796062664410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1489"/>
              </a:solidFill>
              <a:latin typeface="Leelawadee" panose="020B0502040204020203" pitchFamily="34" charset="-34"/>
              <a:ea typeface="+mn-ea"/>
              <a:cs typeface="Leelawadee" panose="020B0502040204020203" pitchFamily="34" charset="-34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1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1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1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League!$B$32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148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League!$A$33:$A$42</c:f>
              <c:strCache>
                <c:ptCount val="10"/>
                <c:pt idx="0">
                  <c:v>Barcelona</c:v>
                </c:pt>
                <c:pt idx="1">
                  <c:v>Benfica</c:v>
                </c:pt>
                <c:pt idx="2">
                  <c:v>Athletico Madrid</c:v>
                </c:pt>
                <c:pt idx="3">
                  <c:v>Man. City</c:v>
                </c:pt>
                <c:pt idx="4">
                  <c:v>Porto</c:v>
                </c:pt>
                <c:pt idx="5">
                  <c:v>Marseille</c:v>
                </c:pt>
                <c:pt idx="6">
                  <c:v>Real Madrid</c:v>
                </c:pt>
                <c:pt idx="7">
                  <c:v>Inter Milan</c:v>
                </c:pt>
                <c:pt idx="8">
                  <c:v>Liverpool</c:v>
                </c:pt>
                <c:pt idx="9">
                  <c:v>Leicester City</c:v>
                </c:pt>
              </c:strCache>
            </c:strRef>
          </c:cat>
          <c:val>
            <c:numRef>
              <c:f>League!$B$33:$B$42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A-4243-8B2E-987275CAAC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66484927"/>
        <c:axId val="466485759"/>
      </c:barChart>
      <c:catAx>
        <c:axId val="46648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148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485759"/>
        <c:crosses val="autoZero"/>
        <c:auto val="1"/>
        <c:lblAlgn val="ctr"/>
        <c:lblOffset val="100"/>
        <c:noMultiLvlLbl val="0"/>
      </c:catAx>
      <c:valAx>
        <c:axId val="4664857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648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1489"/>
                </a:solidFill>
                <a:latin typeface="Leelawadee" panose="020B0502040204020203" pitchFamily="34" charset="-34"/>
                <a:ea typeface="+mn-ea"/>
                <a:cs typeface="Leelawadee" panose="020B0502040204020203" pitchFamily="34" charset="-34"/>
              </a:defRPr>
            </a:pPr>
            <a:r>
              <a:rPr lang="en-GB" sz="1200">
                <a:solidFill>
                  <a:srgbClr val="001489"/>
                </a:solidFill>
                <a:latin typeface="Leelawadee" panose="020B0502040204020203" pitchFamily="34" charset="-34"/>
                <a:cs typeface="Leelawadee" panose="020B0502040204020203" pitchFamily="34" charset="-34"/>
              </a:rPr>
              <a:t>Top</a:t>
            </a:r>
            <a:r>
              <a:rPr lang="en-GB" sz="1200" baseline="0">
                <a:solidFill>
                  <a:srgbClr val="001489"/>
                </a:solidFill>
                <a:latin typeface="Leelawadee" panose="020B0502040204020203" pitchFamily="34" charset="-34"/>
                <a:cs typeface="Leelawadee" panose="020B0502040204020203" pitchFamily="34" charset="-34"/>
              </a:rPr>
              <a:t> 10 Players with Most Premier Leage Appearances</a:t>
            </a:r>
            <a:endParaRPr lang="en-GB" sz="12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endParaRPr>
          </a:p>
        </c:rich>
      </c:tx>
      <c:layout>
        <c:manualLayout>
          <c:xMode val="edge"/>
          <c:yMode val="edge"/>
          <c:x val="0.24395385196331293"/>
          <c:y val="0.13726934078639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1489"/>
              </a:solidFill>
              <a:latin typeface="Leelawadee" panose="020B0502040204020203" pitchFamily="34" charset="-34"/>
              <a:ea typeface="+mn-ea"/>
              <a:cs typeface="Leelawadee" panose="020B0502040204020203" pitchFamily="34" charset="-34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'Goals &amp; Apps'!$C$22</c:f>
              <c:strCache>
                <c:ptCount val="1"/>
                <c:pt idx="0">
                  <c:v>Stack 1</c:v>
                </c:pt>
              </c:strCache>
            </c:strRef>
          </c:tx>
          <c:spPr>
            <a:solidFill>
              <a:srgbClr val="00148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69E-4D6E-ABD4-19A22520300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9E-4D6E-ABD4-19A22520300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9E-4D6E-ABD4-19A225203009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69E-4D6E-ABD4-19A22520300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9E-4D6E-ABD4-19A225203009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69E-4D6E-ABD4-19A225203009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9E-4D6E-ABD4-19A225203009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69E-4D6E-ABD4-19A225203009}"/>
              </c:ext>
            </c:extLst>
          </c:dPt>
          <c:cat>
            <c:strRef>
              <c:f>'Goals &amp; Apps'!$A$23:$A$32</c:f>
              <c:strCache>
                <c:ptCount val="10"/>
                <c:pt idx="0">
                  <c:v>Petr
Cech</c:v>
                </c:pt>
                <c:pt idx="1">
                  <c:v>Cesar Azpilicueta</c:v>
                </c:pt>
                <c:pt idx="2">
                  <c:v>Branislav Ivanovic</c:v>
                </c:pt>
                <c:pt idx="3">
                  <c:v>Didier Drogba</c:v>
                </c:pt>
                <c:pt idx="4">
                  <c:v>John Obi Mikel</c:v>
                </c:pt>
                <c:pt idx="5">
                  <c:v>Eden Hazard</c:v>
                </c:pt>
                <c:pt idx="6">
                  <c:v>Willian</c:v>
                </c:pt>
                <c:pt idx="7">
                  <c:v>Ashley Cole</c:v>
                </c:pt>
                <c:pt idx="8">
                  <c:v>Gary
Cahill</c:v>
                </c:pt>
                <c:pt idx="9">
                  <c:v>N'Golo Kanté</c:v>
                </c:pt>
              </c:strCache>
            </c:strRef>
          </c:cat>
          <c:val>
            <c:numRef>
              <c:f>'Goals &amp; Apps'!$C$23:$C$32</c:f>
              <c:numCache>
                <c:formatCode>General</c:formatCode>
                <c:ptCount val="10"/>
                <c:pt idx="0">
                  <c:v>241</c:v>
                </c:pt>
                <c:pt idx="1">
                  <c:v>233</c:v>
                </c:pt>
                <c:pt idx="2">
                  <c:v>169</c:v>
                </c:pt>
                <c:pt idx="3">
                  <c:v>162</c:v>
                </c:pt>
                <c:pt idx="4">
                  <c:v>157</c:v>
                </c:pt>
                <c:pt idx="5">
                  <c:v>153</c:v>
                </c:pt>
                <c:pt idx="6">
                  <c:v>142</c:v>
                </c:pt>
                <c:pt idx="7">
                  <c:v>137</c:v>
                </c:pt>
                <c:pt idx="8">
                  <c:v>99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9E-4D6E-ABD4-19A225203009}"/>
            </c:ext>
          </c:extLst>
        </c:ser>
        <c:ser>
          <c:idx val="1"/>
          <c:order val="1"/>
          <c:tx>
            <c:strRef>
              <c:f>'Goals &amp; Apps'!$D$22</c:f>
              <c:strCache>
                <c:ptCount val="1"/>
                <c:pt idx="0">
                  <c:v>Stack 2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69E-4D6E-ABD4-19A22520300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69E-4D6E-ABD4-19A22520300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9E-4D6E-ABD4-19A225203009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69E-4D6E-ABD4-19A22520300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9E-4D6E-ABD4-19A225203009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69E-4D6E-ABD4-19A225203009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69E-4D6E-ABD4-19A225203009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69E-4D6E-ABD4-19A22520300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60817ED-47A4-436E-8E7A-9363E5E88C4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69E-4D6E-ABD4-19A2252030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AF7BCA-18E7-48ED-9C9D-2D77A26CD8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69E-4D6E-ABD4-19A2252030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44EA0EA-B971-4428-8169-76D9A5A22B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69E-4D6E-ABD4-19A2252030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AC6E5B-D9DE-4765-915F-65CDA3618A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69E-4D6E-ABD4-19A2252030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052391E-B685-4E12-B63B-825D1173A2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69E-4D6E-ABD4-19A22520300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7844F6C-120C-4986-AB49-7319868F6E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69E-4D6E-ABD4-19A22520300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EAB1585-F9D3-43D2-B12C-C18A01BA2A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69E-4D6E-ABD4-19A22520300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67F60A2-2944-4CC2-90EE-1FEEB140BE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69E-4D6E-ABD4-19A22520300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2461D87-BF4C-432E-BB3D-098FC645F5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69E-4D6E-ABD4-19A22520300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328E624-060C-4244-B87A-724AE8EC4D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69E-4D6E-ABD4-19A2252030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Leelawadee" panose="020B0502040204020203" pitchFamily="34" charset="-34"/>
                    <a:ea typeface="+mn-ea"/>
                    <a:cs typeface="Leelawadee" panose="020B0502040204020203" pitchFamily="34" charset="-34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'Goals &amp; Apps'!$A$23:$A$32</c:f>
              <c:strCache>
                <c:ptCount val="10"/>
                <c:pt idx="0">
                  <c:v>Petr
Cech</c:v>
                </c:pt>
                <c:pt idx="1">
                  <c:v>Cesar Azpilicueta</c:v>
                </c:pt>
                <c:pt idx="2">
                  <c:v>Branislav Ivanovic</c:v>
                </c:pt>
                <c:pt idx="3">
                  <c:v>Didier Drogba</c:v>
                </c:pt>
                <c:pt idx="4">
                  <c:v>John Obi Mikel</c:v>
                </c:pt>
                <c:pt idx="5">
                  <c:v>Eden Hazard</c:v>
                </c:pt>
                <c:pt idx="6">
                  <c:v>Willian</c:v>
                </c:pt>
                <c:pt idx="7">
                  <c:v>Ashley Cole</c:v>
                </c:pt>
                <c:pt idx="8">
                  <c:v>Gary
Cahill</c:v>
                </c:pt>
                <c:pt idx="9">
                  <c:v>N'Golo Kanté</c:v>
                </c:pt>
              </c:strCache>
            </c:strRef>
          </c:cat>
          <c:val>
            <c:numRef>
              <c:f>'Goals &amp; Apps'!$D$23:$D$32</c:f>
              <c:numCache>
                <c:formatCode>General</c:formatCode>
                <c:ptCount val="10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'Goals &amp; Apps'!$B$23:$B$32</c15:f>
                <c15:dlblRangeCache>
                  <c:ptCount val="10"/>
                  <c:pt idx="0">
                    <c:v>333</c:v>
                  </c:pt>
                  <c:pt idx="1">
                    <c:v>325</c:v>
                  </c:pt>
                  <c:pt idx="2">
                    <c:v>261</c:v>
                  </c:pt>
                  <c:pt idx="3">
                    <c:v>254</c:v>
                  </c:pt>
                  <c:pt idx="4">
                    <c:v>249</c:v>
                  </c:pt>
                  <c:pt idx="5">
                    <c:v>245</c:v>
                  </c:pt>
                  <c:pt idx="6">
                    <c:v>234</c:v>
                  </c:pt>
                  <c:pt idx="7">
                    <c:v>229</c:v>
                  </c:pt>
                  <c:pt idx="8">
                    <c:v>191</c:v>
                  </c:pt>
                  <c:pt idx="9">
                    <c:v>184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69E-4D6E-ABD4-19A22520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461396079"/>
        <c:axId val="461396911"/>
      </c:barChart>
      <c:catAx>
        <c:axId val="46139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1489"/>
                </a:solidFill>
                <a:latin typeface="Leelawadee" panose="020B0502040204020203" pitchFamily="34" charset="-34"/>
                <a:ea typeface="+mn-ea"/>
                <a:cs typeface="Leelawadee" panose="020B0502040204020203" pitchFamily="34" charset="-34"/>
              </a:defRPr>
            </a:pPr>
            <a:endParaRPr lang="en-US"/>
          </a:p>
        </c:txPr>
        <c:crossAx val="461396911"/>
        <c:crosses val="autoZero"/>
        <c:auto val="1"/>
        <c:lblAlgn val="ctr"/>
        <c:lblOffset val="100"/>
        <c:noMultiLvlLbl val="0"/>
      </c:catAx>
      <c:valAx>
        <c:axId val="4613969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139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1489"/>
                </a:solidFill>
                <a:latin typeface="Leelawadee" panose="020B0502040204020203" pitchFamily="34" charset="-34"/>
                <a:ea typeface="+mn-ea"/>
                <a:cs typeface="Leelawadee" panose="020B0502040204020203" pitchFamily="34" charset="-34"/>
              </a:defRPr>
            </a:pPr>
            <a:r>
              <a:rPr lang="en-US" sz="1200">
                <a:solidFill>
                  <a:srgbClr val="001489"/>
                </a:solidFill>
                <a:latin typeface="Leelawadee" panose="020B0502040204020203" pitchFamily="34" charset="-34"/>
                <a:cs typeface="Leelawadee" panose="020B0502040204020203" pitchFamily="34" charset="-34"/>
              </a:rPr>
              <a:t>Trophies</a:t>
            </a:r>
            <a:r>
              <a:rPr lang="en-US" sz="1200" baseline="0">
                <a:solidFill>
                  <a:srgbClr val="001489"/>
                </a:solidFill>
                <a:latin typeface="Leelawadee" panose="020B0502040204020203" pitchFamily="34" charset="-34"/>
                <a:cs typeface="Leelawadee" panose="020B0502040204020203" pitchFamily="34" charset="-34"/>
              </a:rPr>
              <a:t> Won</a:t>
            </a:r>
            <a:endParaRPr lang="en-US" sz="12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endParaRPr>
          </a:p>
        </c:rich>
      </c:tx>
      <c:layout>
        <c:manualLayout>
          <c:xMode val="edge"/>
          <c:yMode val="edge"/>
          <c:x val="0.42447733839541502"/>
          <c:y val="0.167243465824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1489"/>
              </a:solidFill>
              <a:latin typeface="Leelawadee" panose="020B0502040204020203" pitchFamily="34" charset="-34"/>
              <a:ea typeface="+mn-ea"/>
              <a:cs typeface="Leelawadee" panose="020B0502040204020203" pitchFamily="34" charset="-34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5Trophy Winners'!$B$1</c:f>
              <c:strCache>
                <c:ptCount val="1"/>
                <c:pt idx="0">
                  <c:v>Trophies_won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7F-4731-B45F-933035D717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Leelawadee" panose="020B0502040204020203" pitchFamily="34" charset="-34"/>
                    <a:ea typeface="+mn-ea"/>
                    <a:cs typeface="Leelawadee" panose="020B0502040204020203" pitchFamily="34" charset="-34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5Trophy Winners'!$A$2:$A$9</c:f>
              <c:strCache>
                <c:ptCount val="8"/>
                <c:pt idx="0">
                  <c:v>Petr
Cech</c:v>
                </c:pt>
                <c:pt idx="1">
                  <c:v>Didier
Drogba</c:v>
                </c:pt>
                <c:pt idx="2">
                  <c:v>Paulo
Ferreira</c:v>
                </c:pt>
                <c:pt idx="3">
                  <c:v>Ashley
Cole</c:v>
                </c:pt>
                <c:pt idx="4">
                  <c:v>Branislav Ivanovic</c:v>
                </c:pt>
                <c:pt idx="5">
                  <c:v>Cesar Azpilicueta</c:v>
                </c:pt>
                <c:pt idx="6">
                  <c:v>Gary
Cahill</c:v>
                </c:pt>
                <c:pt idx="7">
                  <c:v>Eden
Hazard</c:v>
                </c:pt>
              </c:strCache>
            </c:strRef>
          </c:cat>
          <c:val>
            <c:numRef>
              <c:f>'Top 5Trophy Winners'!$B$2:$B$9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F-4731-B45F-933035D71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41673679"/>
        <c:axId val="541674095"/>
      </c:barChart>
      <c:catAx>
        <c:axId val="54167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1489"/>
                </a:solidFill>
                <a:latin typeface="Leelawadee" panose="020B0502040204020203" pitchFamily="34" charset="-34"/>
                <a:ea typeface="+mn-ea"/>
                <a:cs typeface="Leelawadee" panose="020B0502040204020203" pitchFamily="34" charset="-34"/>
              </a:defRPr>
            </a:pPr>
            <a:endParaRPr lang="en-US"/>
          </a:p>
        </c:txPr>
        <c:crossAx val="541674095"/>
        <c:crosses val="autoZero"/>
        <c:auto val="1"/>
        <c:lblAlgn val="ctr"/>
        <c:lblOffset val="100"/>
        <c:noMultiLvlLbl val="0"/>
      </c:catAx>
      <c:valAx>
        <c:axId val="541674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67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[Roman Signings 2003-2021.xlsx]League!PivotTable9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50" b="0" i="0" u="none" strike="noStrike" kern="1200" spc="0" baseline="0">
                <a:solidFill>
                  <a:srgbClr val="00148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>
                <a:solidFill>
                  <a:srgbClr val="00148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Top</a:t>
            </a:r>
            <a:r>
              <a:rPr lang="en-US" sz="1050" baseline="0">
                <a:solidFill>
                  <a:srgbClr val="00148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5 Leagues Players are Signed From</a:t>
            </a:r>
            <a:endParaRPr lang="en-US" sz="1050">
              <a:solidFill>
                <a:srgbClr val="001489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spc="0" baseline="0">
              <a:solidFill>
                <a:srgbClr val="00148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1489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League!$B$1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F7-4C42-8499-4DF9E1CCCF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League!$A$2:$A$6</c:f>
              <c:strCache>
                <c:ptCount val="5"/>
                <c:pt idx="0">
                  <c:v>Premier League</c:v>
                </c:pt>
                <c:pt idx="1">
                  <c:v>La Liga</c:v>
                </c:pt>
                <c:pt idx="2">
                  <c:v>Ligue 1</c:v>
                </c:pt>
                <c:pt idx="3">
                  <c:v>Serie A</c:v>
                </c:pt>
                <c:pt idx="4">
                  <c:v>Bundesliga</c:v>
                </c:pt>
              </c:strCache>
            </c:strRef>
          </c:cat>
          <c:val>
            <c:numRef>
              <c:f>League!$B$2:$B$6</c:f>
              <c:numCache>
                <c:formatCode>General</c:formatCode>
                <c:ptCount val="5"/>
                <c:pt idx="0">
                  <c:v>29</c:v>
                </c:pt>
                <c:pt idx="1">
                  <c:v>15</c:v>
                </c:pt>
                <c:pt idx="2">
                  <c:v>15</c:v>
                </c:pt>
                <c:pt idx="3">
                  <c:v>11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7-4C42-8499-4DF9E1CCCF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90029472"/>
        <c:axId val="290029056"/>
      </c:barChart>
      <c:catAx>
        <c:axId val="2900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148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0029056"/>
        <c:crosses val="autoZero"/>
        <c:auto val="1"/>
        <c:lblAlgn val="ctr"/>
        <c:lblOffset val="100"/>
        <c:noMultiLvlLbl val="0"/>
      </c:catAx>
      <c:valAx>
        <c:axId val="290029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002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[Roman Signings 2003-2021.xlsx]League!PivotTable10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rgbClr val="00148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>
                <a:solidFill>
                  <a:srgbClr val="00148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Which</a:t>
            </a:r>
            <a:r>
              <a:rPr lang="en-US" sz="1000" baseline="0">
                <a:solidFill>
                  <a:srgbClr val="00148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club did Chelsea Signed Players From Most?</a:t>
            </a:r>
            <a:endParaRPr lang="en-US" sz="1000">
              <a:solidFill>
                <a:srgbClr val="001489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rgbClr val="00148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1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League!$B$32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148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League!$A$33:$A$42</c:f>
              <c:strCache>
                <c:ptCount val="10"/>
                <c:pt idx="0">
                  <c:v>Barcelona</c:v>
                </c:pt>
                <c:pt idx="1">
                  <c:v>Benfica</c:v>
                </c:pt>
                <c:pt idx="2">
                  <c:v>Athletico Madrid</c:v>
                </c:pt>
                <c:pt idx="3">
                  <c:v>Man. City</c:v>
                </c:pt>
                <c:pt idx="4">
                  <c:v>Porto</c:v>
                </c:pt>
                <c:pt idx="5">
                  <c:v>Marseille</c:v>
                </c:pt>
                <c:pt idx="6">
                  <c:v>Real Madrid</c:v>
                </c:pt>
                <c:pt idx="7">
                  <c:v>Inter Milan</c:v>
                </c:pt>
                <c:pt idx="8">
                  <c:v>Liverpool</c:v>
                </c:pt>
                <c:pt idx="9">
                  <c:v>Leicester City</c:v>
                </c:pt>
              </c:strCache>
            </c:strRef>
          </c:cat>
          <c:val>
            <c:numRef>
              <c:f>League!$B$33:$B$42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8-402B-9C38-A680A6A43E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466484927"/>
        <c:axId val="466485759"/>
      </c:barChart>
      <c:catAx>
        <c:axId val="46648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148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485759"/>
        <c:crosses val="autoZero"/>
        <c:auto val="1"/>
        <c:lblAlgn val="ctr"/>
        <c:lblOffset val="100"/>
        <c:noMultiLvlLbl val="0"/>
      </c:catAx>
      <c:valAx>
        <c:axId val="4664857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648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[Roman Signings 2003-2021.xlsx]Goals &amp; Apps!PivotTable3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'Goals &amp; Apps'!$B$3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'Goals &amp; Apps'!$A$4:$A$13</c:f>
              <c:strCache>
                <c:ptCount val="10"/>
                <c:pt idx="0">
                  <c:v>Petr Cech</c:v>
                </c:pt>
                <c:pt idx="1">
                  <c:v>Cesar Azpilicueta</c:v>
                </c:pt>
                <c:pt idx="2">
                  <c:v>Branislav Ivanovic</c:v>
                </c:pt>
                <c:pt idx="3">
                  <c:v>Didier Drogba</c:v>
                </c:pt>
                <c:pt idx="4">
                  <c:v>John Obi Mikel</c:v>
                </c:pt>
                <c:pt idx="5">
                  <c:v>Eden Hazard</c:v>
                </c:pt>
                <c:pt idx="6">
                  <c:v>Willian</c:v>
                </c:pt>
                <c:pt idx="7">
                  <c:v>Ashley Cole</c:v>
                </c:pt>
                <c:pt idx="8">
                  <c:v>Gary Cahill</c:v>
                </c:pt>
                <c:pt idx="9">
                  <c:v>N'Golo Kanté</c:v>
                </c:pt>
              </c:strCache>
            </c:strRef>
          </c:cat>
          <c:val>
            <c:numRef>
              <c:f>'Goals &amp; Apps'!$B$4:$B$13</c:f>
              <c:numCache>
                <c:formatCode>General</c:formatCode>
                <c:ptCount val="10"/>
                <c:pt idx="0">
                  <c:v>333</c:v>
                </c:pt>
                <c:pt idx="1">
                  <c:v>325</c:v>
                </c:pt>
                <c:pt idx="2">
                  <c:v>261</c:v>
                </c:pt>
                <c:pt idx="3">
                  <c:v>254</c:v>
                </c:pt>
                <c:pt idx="4">
                  <c:v>249</c:v>
                </c:pt>
                <c:pt idx="5">
                  <c:v>245</c:v>
                </c:pt>
                <c:pt idx="6">
                  <c:v>234</c:v>
                </c:pt>
                <c:pt idx="7">
                  <c:v>229</c:v>
                </c:pt>
                <c:pt idx="8">
                  <c:v>191</c:v>
                </c:pt>
                <c:pt idx="9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3-4F1B-9312-B7F3C3905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61391503"/>
        <c:axId val="461384431"/>
      </c:barChart>
      <c:catAx>
        <c:axId val="46139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84431"/>
        <c:crosses val="autoZero"/>
        <c:auto val="1"/>
        <c:lblAlgn val="ctr"/>
        <c:lblOffset val="100"/>
        <c:noMultiLvlLbl val="0"/>
      </c:catAx>
      <c:valAx>
        <c:axId val="4613844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139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rgbClr val="00148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050">
                <a:solidFill>
                  <a:srgbClr val="00148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Top</a:t>
            </a:r>
            <a:r>
              <a:rPr lang="en-GB" sz="1050" baseline="0">
                <a:solidFill>
                  <a:srgbClr val="00148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 10 Players with Most Premier Leage Appearnaces</a:t>
            </a:r>
            <a:endParaRPr lang="en-GB" sz="1050">
              <a:solidFill>
                <a:srgbClr val="001489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rgbClr val="00148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'Goals &amp; Apps'!$C$22</c:f>
              <c:strCache>
                <c:ptCount val="1"/>
                <c:pt idx="0">
                  <c:v>Stack 1</c:v>
                </c:pt>
              </c:strCache>
            </c:strRef>
          </c:tx>
          <c:spPr>
            <a:solidFill>
              <a:srgbClr val="001489"/>
            </a:solidFill>
            <a:ln>
              <a:noFill/>
            </a:ln>
            <a:effectLst/>
          </c:spPr>
          <c:invertIfNegative val="0"/>
          <c:cat>
            <c:strRef>
              <c:f>'Goals &amp; Apps'!$A$23:$A$32</c:f>
              <c:strCache>
                <c:ptCount val="10"/>
                <c:pt idx="0">
                  <c:v>Petr
Cech</c:v>
                </c:pt>
                <c:pt idx="1">
                  <c:v>Cesar Azpilicueta</c:v>
                </c:pt>
                <c:pt idx="2">
                  <c:v>Branislav Ivanovic</c:v>
                </c:pt>
                <c:pt idx="3">
                  <c:v>Didier Drogba</c:v>
                </c:pt>
                <c:pt idx="4">
                  <c:v>John Obi Mikel</c:v>
                </c:pt>
                <c:pt idx="5">
                  <c:v>Eden Hazard</c:v>
                </c:pt>
                <c:pt idx="6">
                  <c:v>Willian</c:v>
                </c:pt>
                <c:pt idx="7">
                  <c:v>Ashley Cole</c:v>
                </c:pt>
                <c:pt idx="8">
                  <c:v>Gary
Cahill</c:v>
                </c:pt>
                <c:pt idx="9">
                  <c:v>N'Golo Kanté</c:v>
                </c:pt>
              </c:strCache>
            </c:strRef>
          </c:cat>
          <c:val>
            <c:numRef>
              <c:f>'Goals &amp; Apps'!$C$23:$C$32</c:f>
              <c:numCache>
                <c:formatCode>General</c:formatCode>
                <c:ptCount val="10"/>
                <c:pt idx="0">
                  <c:v>241</c:v>
                </c:pt>
                <c:pt idx="1">
                  <c:v>233</c:v>
                </c:pt>
                <c:pt idx="2">
                  <c:v>169</c:v>
                </c:pt>
                <c:pt idx="3">
                  <c:v>162</c:v>
                </c:pt>
                <c:pt idx="4">
                  <c:v>157</c:v>
                </c:pt>
                <c:pt idx="5">
                  <c:v>153</c:v>
                </c:pt>
                <c:pt idx="6">
                  <c:v>142</c:v>
                </c:pt>
                <c:pt idx="7">
                  <c:v>137</c:v>
                </c:pt>
                <c:pt idx="8">
                  <c:v>99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E-4EFD-BBF6-AFC99A2F9787}"/>
            </c:ext>
          </c:extLst>
        </c:ser>
        <c:ser>
          <c:idx val="1"/>
          <c:order val="1"/>
          <c:tx>
            <c:strRef>
              <c:f>'Goals &amp; Apps'!$D$22</c:f>
              <c:strCache>
                <c:ptCount val="1"/>
                <c:pt idx="0">
                  <c:v>Stack 2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1597C2E-C39A-43C2-AAE6-5175D8EC51B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48E-4EFD-BBF6-AFC99A2F978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2BF1AD-FE27-4529-A378-B61F7B6320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48E-4EFD-BBF6-AFC99A2F978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E353985-0501-43B0-B3EA-2FB79D52F3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48E-4EFD-BBF6-AFC99A2F978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BE603BF-3D6D-4FC0-AC0A-0EC3B51D09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48E-4EFD-BBF6-AFC99A2F978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3612C6D-CB6A-4330-A660-A5FE8A32631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48E-4EFD-BBF6-AFC99A2F978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28AA6D0-3977-4201-BE09-404D11712D1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48E-4EFD-BBF6-AFC99A2F978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74BB83-4335-4B3E-85B3-20F53B3548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48E-4EFD-BBF6-AFC99A2F978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70CD719-FA5F-4237-984A-A1E11E8872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48E-4EFD-BBF6-AFC99A2F978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9B601E0-745A-4500-8903-0B65EEF07E2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48E-4EFD-BBF6-AFC99A2F978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FE14458-CDCE-4B3C-9798-9DACF91068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48E-4EFD-BBF6-AFC99A2F97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'Goals &amp; Apps'!$A$23:$A$32</c:f>
              <c:strCache>
                <c:ptCount val="10"/>
                <c:pt idx="0">
                  <c:v>Petr
Cech</c:v>
                </c:pt>
                <c:pt idx="1">
                  <c:v>Cesar Azpilicueta</c:v>
                </c:pt>
                <c:pt idx="2">
                  <c:v>Branislav Ivanovic</c:v>
                </c:pt>
                <c:pt idx="3">
                  <c:v>Didier Drogba</c:v>
                </c:pt>
                <c:pt idx="4">
                  <c:v>John Obi Mikel</c:v>
                </c:pt>
                <c:pt idx="5">
                  <c:v>Eden Hazard</c:v>
                </c:pt>
                <c:pt idx="6">
                  <c:v>Willian</c:v>
                </c:pt>
                <c:pt idx="7">
                  <c:v>Ashley Cole</c:v>
                </c:pt>
                <c:pt idx="8">
                  <c:v>Gary
Cahill</c:v>
                </c:pt>
                <c:pt idx="9">
                  <c:v>N'Golo Kanté</c:v>
                </c:pt>
              </c:strCache>
            </c:strRef>
          </c:cat>
          <c:val>
            <c:numRef>
              <c:f>'Goals &amp; Apps'!$D$23:$D$32</c:f>
              <c:numCache>
                <c:formatCode>General</c:formatCode>
                <c:ptCount val="10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'Goals &amp; Apps'!$B$23:$B$32</c15:f>
                <c15:dlblRangeCache>
                  <c:ptCount val="10"/>
                  <c:pt idx="0">
                    <c:v>333</c:v>
                  </c:pt>
                  <c:pt idx="1">
                    <c:v>325</c:v>
                  </c:pt>
                  <c:pt idx="2">
                    <c:v>261</c:v>
                  </c:pt>
                  <c:pt idx="3">
                    <c:v>254</c:v>
                  </c:pt>
                  <c:pt idx="4">
                    <c:v>249</c:v>
                  </c:pt>
                  <c:pt idx="5">
                    <c:v>245</c:v>
                  </c:pt>
                  <c:pt idx="6">
                    <c:v>234</c:v>
                  </c:pt>
                  <c:pt idx="7">
                    <c:v>229</c:v>
                  </c:pt>
                  <c:pt idx="8">
                    <c:v>191</c:v>
                  </c:pt>
                  <c:pt idx="9">
                    <c:v>184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448E-4EFD-BBF6-AFC99A2F9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61396079"/>
        <c:axId val="461396911"/>
      </c:barChart>
      <c:catAx>
        <c:axId val="46139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148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96911"/>
        <c:crosses val="autoZero"/>
        <c:auto val="1"/>
        <c:lblAlgn val="ctr"/>
        <c:lblOffset val="100"/>
        <c:noMultiLvlLbl val="0"/>
      </c:catAx>
      <c:valAx>
        <c:axId val="4613969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139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[Roman Signings 2003-2021.xlsx]Position!PivotTable1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rgbClr val="001489"/>
                </a:solidFill>
                <a:latin typeface="Leelawadee" panose="020B0502040204020203" pitchFamily="34" charset="-34"/>
                <a:ea typeface="+mn-ea"/>
                <a:cs typeface="Leelawadee" panose="020B0502040204020203" pitchFamily="34" charset="-34"/>
              </a:defRPr>
            </a:pPr>
            <a:r>
              <a:rPr lang="en-US" sz="1100">
                <a:solidFill>
                  <a:srgbClr val="001489"/>
                </a:solidFill>
                <a:latin typeface="Leelawadee" panose="020B0502040204020203" pitchFamily="34" charset="-34"/>
                <a:cs typeface="Leelawadee" panose="020B0502040204020203" pitchFamily="34" charset="-34"/>
              </a:rPr>
              <a:t>Number</a:t>
            </a:r>
            <a:r>
              <a:rPr lang="en-US" sz="1100" baseline="0">
                <a:solidFill>
                  <a:srgbClr val="001489"/>
                </a:solidFill>
                <a:latin typeface="Leelawadee" panose="020B0502040204020203" pitchFamily="34" charset="-34"/>
                <a:cs typeface="Leelawadee" panose="020B0502040204020203" pitchFamily="34" charset="-34"/>
              </a:rPr>
              <a:t> of Players Signed by Position</a:t>
            </a:r>
            <a:endParaRPr lang="en-US" sz="11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endParaRPr>
          </a:p>
        </c:rich>
      </c:tx>
      <c:layout>
        <c:manualLayout>
          <c:xMode val="edge"/>
          <c:yMode val="edge"/>
          <c:x val="5.7603904753638788E-2"/>
          <c:y val="0.13102725366876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rgbClr val="001489"/>
              </a:solidFill>
              <a:latin typeface="Leelawadee" panose="020B0502040204020203" pitchFamily="34" charset="-34"/>
              <a:ea typeface="+mn-ea"/>
              <a:cs typeface="Leelawadee" panose="020B0502040204020203" pitchFamily="34" charset="-34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1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1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1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Leelawadee" panose="020B0502040204020203" pitchFamily="34" charset="-34"/>
                  <a:ea typeface="+mn-ea"/>
                  <a:cs typeface="Leelawadee" panose="020B0502040204020203" pitchFamily="34" charset="-34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1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Leelawadee" panose="020B0502040204020203" pitchFamily="34" charset="-34"/>
                  <a:ea typeface="+mn-ea"/>
                  <a:cs typeface="Leelawadee" panose="020B0502040204020203" pitchFamily="34" charset="-34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1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Leelawadee" panose="020B0502040204020203" pitchFamily="34" charset="-34"/>
                  <a:ea typeface="+mn-ea"/>
                  <a:cs typeface="Leelawadee" panose="020B0502040204020203" pitchFamily="34" charset="-34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Position!$B$10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148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Leelawadee" panose="020B0502040204020203" pitchFamily="34" charset="-34"/>
                    <a:ea typeface="+mn-ea"/>
                    <a:cs typeface="Leelawadee" panose="020B0502040204020203" pitchFamily="34" charset="-34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Position!$A$11:$A$14</c:f>
              <c:strCache>
                <c:ptCount val="4"/>
                <c:pt idx="0">
                  <c:v>MF</c:v>
                </c:pt>
                <c:pt idx="1">
                  <c:v>FW</c:v>
                </c:pt>
                <c:pt idx="2">
                  <c:v>DF</c:v>
                </c:pt>
                <c:pt idx="3">
                  <c:v>GK</c:v>
                </c:pt>
              </c:strCache>
            </c:strRef>
          </c:cat>
          <c:val>
            <c:numRef>
              <c:f>Position!$B$11:$B$14</c:f>
              <c:numCache>
                <c:formatCode>General</c:formatCode>
                <c:ptCount val="4"/>
                <c:pt idx="0">
                  <c:v>40</c:v>
                </c:pt>
                <c:pt idx="1">
                  <c:v>36</c:v>
                </c:pt>
                <c:pt idx="2">
                  <c:v>26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3-4188-836C-860C2C57EB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84347184"/>
        <c:axId val="284346352"/>
      </c:barChart>
      <c:catAx>
        <c:axId val="2843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1489"/>
                </a:solidFill>
                <a:latin typeface="Leelawadee" panose="020B0502040204020203" pitchFamily="34" charset="-34"/>
                <a:ea typeface="+mn-ea"/>
                <a:cs typeface="Leelawadee" panose="020B0502040204020203" pitchFamily="34" charset="-34"/>
              </a:defRPr>
            </a:pPr>
            <a:endParaRPr lang="en-US"/>
          </a:p>
        </c:txPr>
        <c:crossAx val="284346352"/>
        <c:crosses val="autoZero"/>
        <c:auto val="1"/>
        <c:lblAlgn val="ctr"/>
        <c:lblOffset val="100"/>
        <c:noMultiLvlLbl val="0"/>
      </c:catAx>
      <c:valAx>
        <c:axId val="284346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434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[Roman Signings 2003-2021.xlsx]League!PivotTable9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rgbClr val="001489"/>
                </a:solidFill>
                <a:latin typeface="Leelawadee" panose="020B0502040204020203" pitchFamily="34" charset="-34"/>
                <a:ea typeface="+mn-ea"/>
                <a:cs typeface="Leelawadee" panose="020B0502040204020203" pitchFamily="34" charset="-34"/>
              </a:defRPr>
            </a:pPr>
            <a:r>
              <a:rPr lang="en-US" sz="1200">
                <a:solidFill>
                  <a:srgbClr val="001489"/>
                </a:solidFill>
                <a:latin typeface="Leelawadee" panose="020B0502040204020203" pitchFamily="34" charset="-34"/>
                <a:cs typeface="Leelawadee" panose="020B0502040204020203" pitchFamily="34" charset="-34"/>
              </a:rPr>
              <a:t>Top</a:t>
            </a:r>
            <a:r>
              <a:rPr lang="en-US" sz="1200" baseline="0">
                <a:solidFill>
                  <a:srgbClr val="001489"/>
                </a:solidFill>
                <a:latin typeface="Leelawadee" panose="020B0502040204020203" pitchFamily="34" charset="-34"/>
                <a:cs typeface="Leelawadee" panose="020B0502040204020203" pitchFamily="34" charset="-34"/>
              </a:rPr>
              <a:t> 5 Leagues Players are Signed From</a:t>
            </a:r>
            <a:endParaRPr lang="en-US" sz="12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endParaRPr>
          </a:p>
        </c:rich>
      </c:tx>
      <c:layout>
        <c:manualLayout>
          <c:xMode val="edge"/>
          <c:yMode val="edge"/>
          <c:x val="4.1177164835502156E-2"/>
          <c:y val="6.8571390004842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rgbClr val="001489"/>
              </a:solidFill>
              <a:latin typeface="Leelawadee" panose="020B0502040204020203" pitchFamily="34" charset="-34"/>
              <a:ea typeface="+mn-ea"/>
              <a:cs typeface="Leelawadee" panose="020B0502040204020203" pitchFamily="34" charset="-34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1489"/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1489"/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1489"/>
          </a:solidFill>
          <a:ln>
            <a:noFill/>
          </a:ln>
          <a:effectLst/>
        </c:spPr>
      </c:pivotFmt>
      <c:pivotFmt>
        <c:idx val="6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rgbClr val="001489"/>
          </a:solidFill>
          <a:ln>
            <a:noFill/>
          </a:ln>
          <a:effectLst/>
        </c:spPr>
      </c:pivotFmt>
      <c:pivotFmt>
        <c:idx val="1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rgbClr val="001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1489"/>
          </a:solidFill>
          <a:ln>
            <a:noFill/>
          </a:ln>
          <a:effectLst/>
        </c:spPr>
      </c:pivotFmt>
      <c:pivotFmt>
        <c:idx val="18"/>
        <c:spPr>
          <a:solidFill>
            <a:srgbClr val="001489"/>
          </a:solidFill>
          <a:ln>
            <a:noFill/>
          </a:ln>
          <a:effectLst/>
        </c:spPr>
      </c:pivotFmt>
      <c:pivotFmt>
        <c:idx val="19"/>
        <c:spPr>
          <a:solidFill>
            <a:srgbClr val="001489"/>
          </a:solidFill>
          <a:ln>
            <a:noFill/>
          </a:ln>
          <a:effectLst/>
        </c:spPr>
      </c:pivotFmt>
      <c:pivotFmt>
        <c:idx val="20"/>
        <c:spPr>
          <a:solidFill>
            <a:srgbClr val="001489"/>
          </a:solidFill>
          <a:ln>
            <a:noFill/>
          </a:ln>
          <a:effectLst/>
        </c:spPr>
      </c:pivotFmt>
      <c:pivotFmt>
        <c:idx val="21"/>
        <c:spPr>
          <a:solidFill>
            <a:srgbClr val="001489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League!$B$1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148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2-490E-9E96-84C16029C5C4}"/>
              </c:ext>
            </c:extLst>
          </c:dPt>
          <c:dPt>
            <c:idx val="1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2-490E-9E96-84C16029C5C4}"/>
              </c:ext>
            </c:extLst>
          </c:dPt>
          <c:dPt>
            <c:idx val="2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72-490E-9E96-84C16029C5C4}"/>
              </c:ext>
            </c:extLst>
          </c:dPt>
          <c:dPt>
            <c:idx val="3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72-490E-9E96-84C16029C5C4}"/>
              </c:ext>
            </c:extLst>
          </c:dPt>
          <c:dPt>
            <c:idx val="4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2-490E-9E96-84C16029C5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1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League!$A$2:$A$6</c:f>
              <c:strCache>
                <c:ptCount val="5"/>
                <c:pt idx="0">
                  <c:v>Premier League</c:v>
                </c:pt>
                <c:pt idx="1">
                  <c:v>La Liga</c:v>
                </c:pt>
                <c:pt idx="2">
                  <c:v>Ligue 1</c:v>
                </c:pt>
                <c:pt idx="3">
                  <c:v>Serie A</c:v>
                </c:pt>
                <c:pt idx="4">
                  <c:v>Bundesliga</c:v>
                </c:pt>
              </c:strCache>
            </c:strRef>
          </c:cat>
          <c:val>
            <c:numRef>
              <c:f>League!$B$2:$B$6</c:f>
              <c:numCache>
                <c:formatCode>General</c:formatCode>
                <c:ptCount val="5"/>
                <c:pt idx="0">
                  <c:v>29</c:v>
                </c:pt>
                <c:pt idx="1">
                  <c:v>15</c:v>
                </c:pt>
                <c:pt idx="2">
                  <c:v>15</c:v>
                </c:pt>
                <c:pt idx="3">
                  <c:v>11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72-490E-9E96-84C16029C5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290029472"/>
        <c:axId val="290029056"/>
      </c:barChart>
      <c:catAx>
        <c:axId val="2900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1489"/>
                </a:solidFill>
                <a:latin typeface="Leelawadee" panose="020B0502040204020203" pitchFamily="34" charset="-34"/>
                <a:ea typeface="+mn-ea"/>
                <a:cs typeface="Leelawadee" panose="020B0502040204020203" pitchFamily="34" charset="-34"/>
              </a:defRPr>
            </a:pPr>
            <a:endParaRPr lang="en-US"/>
          </a:p>
        </c:txPr>
        <c:crossAx val="290029056"/>
        <c:crosses val="autoZero"/>
        <c:auto val="1"/>
        <c:lblAlgn val="ctr"/>
        <c:lblOffset val="100"/>
        <c:noMultiLvlLbl val="0"/>
      </c:catAx>
      <c:valAx>
        <c:axId val="290029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002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[Roman Signings 2003-2021.xlsx]League!PivotTable10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1489"/>
                </a:solidFill>
                <a:latin typeface="Leelawadee" panose="020B0502040204020203" pitchFamily="34" charset="-34"/>
                <a:ea typeface="+mn-ea"/>
                <a:cs typeface="Leelawadee" panose="020B0502040204020203" pitchFamily="34" charset="-34"/>
              </a:defRPr>
            </a:pPr>
            <a:r>
              <a:rPr lang="en-US" sz="1200">
                <a:solidFill>
                  <a:srgbClr val="001489"/>
                </a:solidFill>
                <a:latin typeface="Leelawadee" panose="020B0502040204020203" pitchFamily="34" charset="-34"/>
                <a:cs typeface="Leelawadee" panose="020B0502040204020203" pitchFamily="34" charset="-34"/>
              </a:rPr>
              <a:t>Which</a:t>
            </a:r>
            <a:r>
              <a:rPr lang="en-US" sz="1200" baseline="0">
                <a:solidFill>
                  <a:srgbClr val="001489"/>
                </a:solidFill>
                <a:latin typeface="Leelawadee" panose="020B0502040204020203" pitchFamily="34" charset="-34"/>
                <a:cs typeface="Leelawadee" panose="020B0502040204020203" pitchFamily="34" charset="-34"/>
              </a:rPr>
              <a:t> club did Chelsea Signed Players From Most?</a:t>
            </a:r>
            <a:endParaRPr lang="en-US" sz="12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endParaRPr>
          </a:p>
        </c:rich>
      </c:tx>
      <c:layout>
        <c:manualLayout>
          <c:xMode val="edge"/>
          <c:yMode val="edge"/>
          <c:x val="2.5853356224116757E-2"/>
          <c:y val="8.9796062664410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1489"/>
              </a:solidFill>
              <a:latin typeface="Leelawadee" panose="020B0502040204020203" pitchFamily="34" charset="-34"/>
              <a:ea typeface="+mn-ea"/>
              <a:cs typeface="Leelawadee" panose="020B0502040204020203" pitchFamily="34" charset="-34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1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1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1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1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1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League!$B$32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148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League!$A$33:$A$42</c:f>
              <c:strCache>
                <c:ptCount val="10"/>
                <c:pt idx="0">
                  <c:v>Barcelona</c:v>
                </c:pt>
                <c:pt idx="1">
                  <c:v>Benfica</c:v>
                </c:pt>
                <c:pt idx="2">
                  <c:v>Athletico Madrid</c:v>
                </c:pt>
                <c:pt idx="3">
                  <c:v>Man. City</c:v>
                </c:pt>
                <c:pt idx="4">
                  <c:v>Porto</c:v>
                </c:pt>
                <c:pt idx="5">
                  <c:v>Marseille</c:v>
                </c:pt>
                <c:pt idx="6">
                  <c:v>Real Madrid</c:v>
                </c:pt>
                <c:pt idx="7">
                  <c:v>Inter Milan</c:v>
                </c:pt>
                <c:pt idx="8">
                  <c:v>Liverpool</c:v>
                </c:pt>
                <c:pt idx="9">
                  <c:v>Leicester City</c:v>
                </c:pt>
              </c:strCache>
            </c:strRef>
          </c:cat>
          <c:val>
            <c:numRef>
              <c:f>League!$B$33:$B$42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9-40F5-8CCD-5821AF23CC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66484927"/>
        <c:axId val="466485759"/>
      </c:barChart>
      <c:catAx>
        <c:axId val="46648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148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485759"/>
        <c:crosses val="autoZero"/>
        <c:auto val="1"/>
        <c:lblAlgn val="ctr"/>
        <c:lblOffset val="100"/>
        <c:noMultiLvlLbl val="0"/>
      </c:catAx>
      <c:valAx>
        <c:axId val="4664857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648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1489"/>
                </a:solidFill>
                <a:latin typeface="Leelawadee" panose="020B0502040204020203" pitchFamily="34" charset="-34"/>
                <a:ea typeface="+mn-ea"/>
                <a:cs typeface="Leelawadee" panose="020B0502040204020203" pitchFamily="34" charset="-34"/>
              </a:defRPr>
            </a:pPr>
            <a:r>
              <a:rPr lang="en-GB" sz="1200">
                <a:solidFill>
                  <a:srgbClr val="001489"/>
                </a:solidFill>
                <a:latin typeface="Leelawadee" panose="020B0502040204020203" pitchFamily="34" charset="-34"/>
                <a:cs typeface="Leelawadee" panose="020B0502040204020203" pitchFamily="34" charset="-34"/>
              </a:rPr>
              <a:t>Top</a:t>
            </a:r>
            <a:r>
              <a:rPr lang="en-GB" sz="1200" baseline="0">
                <a:solidFill>
                  <a:srgbClr val="001489"/>
                </a:solidFill>
                <a:latin typeface="Leelawadee" panose="020B0502040204020203" pitchFamily="34" charset="-34"/>
                <a:cs typeface="Leelawadee" panose="020B0502040204020203" pitchFamily="34" charset="-34"/>
              </a:rPr>
              <a:t>  10 Players with Most Premier Leage Appearnaces</a:t>
            </a:r>
            <a:endParaRPr lang="en-GB" sz="12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endParaRPr>
          </a:p>
        </c:rich>
      </c:tx>
      <c:layout>
        <c:manualLayout>
          <c:xMode val="edge"/>
          <c:yMode val="edge"/>
          <c:x val="0.24395385196331293"/>
          <c:y val="0.13726934078639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1489"/>
              </a:solidFill>
              <a:latin typeface="Leelawadee" panose="020B0502040204020203" pitchFamily="34" charset="-34"/>
              <a:ea typeface="+mn-ea"/>
              <a:cs typeface="Leelawadee" panose="020B0502040204020203" pitchFamily="34" charset="-34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'Goals &amp; Apps'!$C$22</c:f>
              <c:strCache>
                <c:ptCount val="1"/>
                <c:pt idx="0">
                  <c:v>Stack 1</c:v>
                </c:pt>
              </c:strCache>
            </c:strRef>
          </c:tx>
          <c:spPr>
            <a:solidFill>
              <a:srgbClr val="00148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58-4419-9A27-A62FB2D85007}"/>
              </c:ext>
            </c:extLst>
          </c:dPt>
          <c:dPt>
            <c:idx val="2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58-4419-9A27-A62FB2D85007}"/>
              </c:ext>
            </c:extLst>
          </c:dPt>
          <c:dPt>
            <c:idx val="3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58-4419-9A27-A62FB2D85007}"/>
              </c:ext>
            </c:extLst>
          </c:dPt>
          <c:dPt>
            <c:idx val="4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58-4419-9A27-A62FB2D85007}"/>
              </c:ext>
            </c:extLst>
          </c:dPt>
          <c:dPt>
            <c:idx val="5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58-4419-9A27-A62FB2D85007}"/>
              </c:ext>
            </c:extLst>
          </c:dPt>
          <c:dPt>
            <c:idx val="6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58-4419-9A27-A62FB2D85007}"/>
              </c:ext>
            </c:extLst>
          </c:dPt>
          <c:dPt>
            <c:idx val="7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58-4419-9A27-A62FB2D85007}"/>
              </c:ext>
            </c:extLst>
          </c:dPt>
          <c:dPt>
            <c:idx val="8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58-4419-9A27-A62FB2D85007}"/>
              </c:ext>
            </c:extLst>
          </c:dPt>
          <c:cat>
            <c:strRef>
              <c:f>'Goals &amp; Apps'!$A$23:$A$32</c:f>
              <c:strCache>
                <c:ptCount val="10"/>
                <c:pt idx="0">
                  <c:v>Petr
Cech</c:v>
                </c:pt>
                <c:pt idx="1">
                  <c:v>Cesar Azpilicueta</c:v>
                </c:pt>
                <c:pt idx="2">
                  <c:v>Branislav Ivanovic</c:v>
                </c:pt>
                <c:pt idx="3">
                  <c:v>Didier Drogba</c:v>
                </c:pt>
                <c:pt idx="4">
                  <c:v>John Obi Mikel</c:v>
                </c:pt>
                <c:pt idx="5">
                  <c:v>Eden Hazard</c:v>
                </c:pt>
                <c:pt idx="6">
                  <c:v>Willian</c:v>
                </c:pt>
                <c:pt idx="7">
                  <c:v>Ashley Cole</c:v>
                </c:pt>
                <c:pt idx="8">
                  <c:v>Gary
Cahill</c:v>
                </c:pt>
                <c:pt idx="9">
                  <c:v>N'Golo Kanté</c:v>
                </c:pt>
              </c:strCache>
            </c:strRef>
          </c:cat>
          <c:val>
            <c:numRef>
              <c:f>'Goals &amp; Apps'!$C$23:$C$32</c:f>
              <c:numCache>
                <c:formatCode>General</c:formatCode>
                <c:ptCount val="10"/>
                <c:pt idx="0">
                  <c:v>241</c:v>
                </c:pt>
                <c:pt idx="1">
                  <c:v>233</c:v>
                </c:pt>
                <c:pt idx="2">
                  <c:v>169</c:v>
                </c:pt>
                <c:pt idx="3">
                  <c:v>162</c:v>
                </c:pt>
                <c:pt idx="4">
                  <c:v>157</c:v>
                </c:pt>
                <c:pt idx="5">
                  <c:v>153</c:v>
                </c:pt>
                <c:pt idx="6">
                  <c:v>142</c:v>
                </c:pt>
                <c:pt idx="7">
                  <c:v>137</c:v>
                </c:pt>
                <c:pt idx="8">
                  <c:v>99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658-4419-9A27-A62FB2D85007}"/>
            </c:ext>
          </c:extLst>
        </c:ser>
        <c:ser>
          <c:idx val="1"/>
          <c:order val="1"/>
          <c:tx>
            <c:strRef>
              <c:f>'Goals &amp; Apps'!$D$22</c:f>
              <c:strCache>
                <c:ptCount val="1"/>
                <c:pt idx="0">
                  <c:v>Stack 2</c:v>
                </c:pt>
              </c:strCache>
            </c:strRef>
          </c:tx>
          <c:spPr>
            <a:solidFill>
              <a:srgbClr val="00148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658-4419-9A27-A62FB2D85007}"/>
              </c:ext>
            </c:extLst>
          </c:dPt>
          <c:dPt>
            <c:idx val="2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658-4419-9A27-A62FB2D85007}"/>
              </c:ext>
            </c:extLst>
          </c:dPt>
          <c:dPt>
            <c:idx val="3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658-4419-9A27-A62FB2D85007}"/>
              </c:ext>
            </c:extLst>
          </c:dPt>
          <c:dPt>
            <c:idx val="4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658-4419-9A27-A62FB2D85007}"/>
              </c:ext>
            </c:extLst>
          </c:dPt>
          <c:dPt>
            <c:idx val="5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658-4419-9A27-A62FB2D85007}"/>
              </c:ext>
            </c:extLst>
          </c:dPt>
          <c:dPt>
            <c:idx val="6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658-4419-9A27-A62FB2D85007}"/>
              </c:ext>
            </c:extLst>
          </c:dPt>
          <c:dPt>
            <c:idx val="7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1658-4419-9A27-A62FB2D85007}"/>
              </c:ext>
            </c:extLst>
          </c:dPt>
          <c:dPt>
            <c:idx val="8"/>
            <c:invertIfNegative val="0"/>
            <c:bubble3D val="0"/>
            <c:spPr>
              <a:solidFill>
                <a:srgbClr val="00148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1658-4419-9A27-A62FB2D850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D82350D-B6EC-4E64-8DE5-AD4702C674D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658-4419-9A27-A62FB2D850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A82CAB-50DD-4630-981E-000726B4FE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658-4419-9A27-A62FB2D850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AF9808C-A87B-4265-A721-195DB683BA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658-4419-9A27-A62FB2D850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6D1CE5-F41A-49D8-9A7A-6564AF88D9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658-4419-9A27-A62FB2D850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625A32E-FF62-44B4-BEE0-24ECE2EDB85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658-4419-9A27-A62FB2D850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516EB04-5CA4-4437-A8E2-C68B7831F5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658-4419-9A27-A62FB2D8500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6AD5EA8-6D36-4243-BDD2-4AB189739D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658-4419-9A27-A62FB2D850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AE570D6-EF32-4E7A-8FCA-BAEC27EFE6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658-4419-9A27-A62FB2D8500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5C0A9E4-CE32-4C91-B756-961B2E631E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658-4419-9A27-A62FB2D8500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ECDF414-D6B6-41DF-9A62-D7247D39DF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658-4419-9A27-A62FB2D850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Leelawadee" panose="020B0502040204020203" pitchFamily="34" charset="-34"/>
                    <a:ea typeface="+mn-ea"/>
                    <a:cs typeface="Leelawadee" panose="020B0502040204020203" pitchFamily="34" charset="-34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'Goals &amp; Apps'!$A$23:$A$32</c:f>
              <c:strCache>
                <c:ptCount val="10"/>
                <c:pt idx="0">
                  <c:v>Petr
Cech</c:v>
                </c:pt>
                <c:pt idx="1">
                  <c:v>Cesar Azpilicueta</c:v>
                </c:pt>
                <c:pt idx="2">
                  <c:v>Branislav Ivanovic</c:v>
                </c:pt>
                <c:pt idx="3">
                  <c:v>Didier Drogba</c:v>
                </c:pt>
                <c:pt idx="4">
                  <c:v>John Obi Mikel</c:v>
                </c:pt>
                <c:pt idx="5">
                  <c:v>Eden Hazard</c:v>
                </c:pt>
                <c:pt idx="6">
                  <c:v>Willian</c:v>
                </c:pt>
                <c:pt idx="7">
                  <c:v>Ashley Cole</c:v>
                </c:pt>
                <c:pt idx="8">
                  <c:v>Gary
Cahill</c:v>
                </c:pt>
                <c:pt idx="9">
                  <c:v>N'Golo Kanté</c:v>
                </c:pt>
              </c:strCache>
            </c:strRef>
          </c:cat>
          <c:val>
            <c:numRef>
              <c:f>'Goals &amp; Apps'!$D$23:$D$32</c:f>
              <c:numCache>
                <c:formatCode>General</c:formatCode>
                <c:ptCount val="10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'Goals &amp; Apps'!$B$23:$B$32</c15:f>
                <c15:dlblRangeCache>
                  <c:ptCount val="10"/>
                  <c:pt idx="0">
                    <c:v>333</c:v>
                  </c:pt>
                  <c:pt idx="1">
                    <c:v>325</c:v>
                  </c:pt>
                  <c:pt idx="2">
                    <c:v>261</c:v>
                  </c:pt>
                  <c:pt idx="3">
                    <c:v>254</c:v>
                  </c:pt>
                  <c:pt idx="4">
                    <c:v>249</c:v>
                  </c:pt>
                  <c:pt idx="5">
                    <c:v>245</c:v>
                  </c:pt>
                  <c:pt idx="6">
                    <c:v>234</c:v>
                  </c:pt>
                  <c:pt idx="7">
                    <c:v>229</c:v>
                  </c:pt>
                  <c:pt idx="8">
                    <c:v>191</c:v>
                  </c:pt>
                  <c:pt idx="9">
                    <c:v>184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1658-4419-9A27-A62FB2D8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461396079"/>
        <c:axId val="461396911"/>
      </c:barChart>
      <c:catAx>
        <c:axId val="46139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1489"/>
                </a:solidFill>
                <a:latin typeface="Leelawadee" panose="020B0502040204020203" pitchFamily="34" charset="-34"/>
                <a:ea typeface="+mn-ea"/>
                <a:cs typeface="Leelawadee" panose="020B0502040204020203" pitchFamily="34" charset="-34"/>
              </a:defRPr>
            </a:pPr>
            <a:endParaRPr lang="en-US"/>
          </a:p>
        </c:txPr>
        <c:crossAx val="461396911"/>
        <c:crosses val="autoZero"/>
        <c:auto val="1"/>
        <c:lblAlgn val="ctr"/>
        <c:lblOffset val="100"/>
        <c:noMultiLvlLbl val="0"/>
      </c:catAx>
      <c:valAx>
        <c:axId val="4613969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139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5" Type="http://schemas.openxmlformats.org/officeDocument/2006/relationships/image" Target="../media/image9.png"/><Relationship Id="rId4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jpeg"/><Relationship Id="rId3" Type="http://schemas.openxmlformats.org/officeDocument/2006/relationships/chart" Target="../charts/chart8.xml"/><Relationship Id="rId7" Type="http://schemas.openxmlformats.org/officeDocument/2006/relationships/image" Target="../media/image2.jpe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hyperlink" Target="http://www.linkedin.com/in/sadiq-balogun" TargetMode="Externa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3" Type="http://schemas.openxmlformats.org/officeDocument/2006/relationships/chart" Target="../charts/chart13.xml"/><Relationship Id="rId7" Type="http://schemas.openxmlformats.org/officeDocument/2006/relationships/image" Target="../media/image3.jpeg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image" Target="../media/image2.jpeg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4</xdr:row>
      <xdr:rowOff>62865</xdr:rowOff>
    </xdr:from>
    <xdr:to>
      <xdr:col>10</xdr:col>
      <xdr:colOff>66675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53D406-606E-8A11-B437-294631C92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85725</xdr:rowOff>
    </xdr:from>
    <xdr:to>
      <xdr:col>5</xdr:col>
      <xdr:colOff>85725</xdr:colOff>
      <xdr:row>9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33C7232-DBD4-B686-7137-589E3F71B322}"/>
            </a:ext>
          </a:extLst>
        </xdr:cNvPr>
        <xdr:cNvSpPr/>
      </xdr:nvSpPr>
      <xdr:spPr>
        <a:xfrm>
          <a:off x="1809750" y="276225"/>
          <a:ext cx="1323975" cy="1476375"/>
        </a:xfrm>
        <a:prstGeom prst="ellipse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rgbClr val="0014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19050</xdr:colOff>
      <xdr:row>1</xdr:row>
      <xdr:rowOff>114300</xdr:rowOff>
    </xdr:from>
    <xdr:to>
      <xdr:col>12</xdr:col>
      <xdr:colOff>123825</xdr:colOff>
      <xdr:row>9</xdr:row>
      <xdr:rowOff>66675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482A9CD-3B2D-37CF-12D1-61BE72F8AB0A}"/>
            </a:ext>
          </a:extLst>
        </xdr:cNvPr>
        <xdr:cNvSpPr/>
      </xdr:nvSpPr>
      <xdr:spPr>
        <a:xfrm>
          <a:off x="6115050" y="304800"/>
          <a:ext cx="1323975" cy="1476375"/>
        </a:xfrm>
        <a:prstGeom prst="ellipse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rgbClr val="0014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304800</xdr:colOff>
      <xdr:row>1</xdr:row>
      <xdr:rowOff>142875</xdr:rowOff>
    </xdr:from>
    <xdr:to>
      <xdr:col>8</xdr:col>
      <xdr:colOff>409575</xdr:colOff>
      <xdr:row>9</xdr:row>
      <xdr:rowOff>95250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5A0BD32-05D4-2FB6-51F8-14B0EEEEC28A}"/>
            </a:ext>
          </a:extLst>
        </xdr:cNvPr>
        <xdr:cNvSpPr/>
      </xdr:nvSpPr>
      <xdr:spPr>
        <a:xfrm>
          <a:off x="3962400" y="333375"/>
          <a:ext cx="1323975" cy="1476375"/>
        </a:xfrm>
        <a:prstGeom prst="ellipse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rgbClr val="0014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190500</xdr:colOff>
      <xdr:row>1</xdr:row>
      <xdr:rowOff>114300</xdr:rowOff>
    </xdr:from>
    <xdr:to>
      <xdr:col>15</xdr:col>
      <xdr:colOff>295275</xdr:colOff>
      <xdr:row>9</xdr:row>
      <xdr:rowOff>66675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33D8204-ED69-481B-DC3C-2BB8C88CFCBD}"/>
            </a:ext>
          </a:extLst>
        </xdr:cNvPr>
        <xdr:cNvSpPr/>
      </xdr:nvSpPr>
      <xdr:spPr>
        <a:xfrm>
          <a:off x="8115300" y="304800"/>
          <a:ext cx="1323975" cy="1476375"/>
        </a:xfrm>
        <a:prstGeom prst="ellipse">
          <a:avLst/>
        </a:prstGeom>
        <a:blipFill dpi="0"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rgbClr val="0014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342900</xdr:colOff>
      <xdr:row>10</xdr:row>
      <xdr:rowOff>76200</xdr:rowOff>
    </xdr:from>
    <xdr:to>
      <xdr:col>11</xdr:col>
      <xdr:colOff>447675</xdr:colOff>
      <xdr:row>18</xdr:row>
      <xdr:rowOff>28575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7CF763F-8711-1680-3AAA-E48E5AF662BA}"/>
            </a:ext>
          </a:extLst>
        </xdr:cNvPr>
        <xdr:cNvSpPr/>
      </xdr:nvSpPr>
      <xdr:spPr>
        <a:xfrm>
          <a:off x="5829300" y="1981200"/>
          <a:ext cx="1323975" cy="1476375"/>
        </a:xfrm>
        <a:prstGeom prst="ellipse">
          <a:avLst/>
        </a:prstGeom>
        <a:blipFill dpi="0"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0</xdr:rowOff>
    </xdr:from>
    <xdr:to>
      <xdr:col>12</xdr:col>
      <xdr:colOff>114300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C00DC-FB5D-40CB-8E84-D26A5B390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628649</xdr:colOff>
      <xdr:row>30</xdr:row>
      <xdr:rowOff>28574</xdr:rowOff>
    </xdr:from>
    <xdr:to>
      <xdr:col>7</xdr:col>
      <xdr:colOff>304800</xdr:colOff>
      <xdr:row>45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069051-D998-C902-1AA9-6EF5DEF8F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0</xdr:rowOff>
    </xdr:from>
    <xdr:to>
      <xdr:col>13</xdr:col>
      <xdr:colOff>104775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B1B74C-3E13-34B0-BBBC-7299ECB37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290516</xdr:colOff>
      <xdr:row>15</xdr:row>
      <xdr:rowOff>104775</xdr:rowOff>
    </xdr:from>
    <xdr:to>
      <xdr:col>0</xdr:col>
      <xdr:colOff>890591</xdr:colOff>
      <xdr:row>19</xdr:row>
      <xdr:rowOff>123825</xdr:rowOff>
    </xdr:to>
    <xdr:sp macro="" textlink="">
      <xdr:nvSpPr>
        <xdr:cNvPr id="4" name="Flowchart: Delay 3">
          <a:extLst>
            <a:ext uri="{FF2B5EF4-FFF2-40B4-BE49-F238E27FC236}">
              <a16:creationId xmlns:a16="http://schemas.microsoft.com/office/drawing/2014/main" id="{F6DD409E-07C6-A76B-DA22-84A3D461F67C}"/>
            </a:ext>
          </a:extLst>
        </xdr:cNvPr>
        <xdr:cNvSpPr/>
      </xdr:nvSpPr>
      <xdr:spPr>
        <a:xfrm rot="16200000">
          <a:off x="200029" y="3052762"/>
          <a:ext cx="781050" cy="600075"/>
        </a:xfrm>
        <a:prstGeom prst="flowChartDelay">
          <a:avLst/>
        </a:prstGeom>
        <a:solidFill>
          <a:srgbClr val="00148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400050</xdr:colOff>
      <xdr:row>18</xdr:row>
      <xdr:rowOff>28575</xdr:rowOff>
    </xdr:from>
    <xdr:to>
      <xdr:col>13</xdr:col>
      <xdr:colOff>323850</xdr:colOff>
      <xdr:row>32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624090-404E-5586-24E5-986312DDD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323850</xdr:colOff>
      <xdr:row>16</xdr:row>
      <xdr:rowOff>66675</xdr:rowOff>
    </xdr:from>
    <xdr:to>
      <xdr:col>1</xdr:col>
      <xdr:colOff>962025</xdr:colOff>
      <xdr:row>19</xdr:row>
      <xdr:rowOff>28575</xdr:rowOff>
    </xdr:to>
    <xdr:sp macro="" textlink="">
      <xdr:nvSpPr>
        <xdr:cNvPr id="8" name="Rectangle: Top Corners Rounded 7">
          <a:extLst>
            <a:ext uri="{FF2B5EF4-FFF2-40B4-BE49-F238E27FC236}">
              <a16:creationId xmlns:a16="http://schemas.microsoft.com/office/drawing/2014/main" id="{0A825DC6-94EF-1031-3808-C263C146D27A}"/>
            </a:ext>
          </a:extLst>
        </xdr:cNvPr>
        <xdr:cNvSpPr/>
      </xdr:nvSpPr>
      <xdr:spPr>
        <a:xfrm>
          <a:off x="1447800" y="3114675"/>
          <a:ext cx="638175" cy="533400"/>
        </a:xfrm>
        <a:prstGeom prst="round2SameRect">
          <a:avLst/>
        </a:prstGeom>
        <a:solidFill>
          <a:srgbClr val="00148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0</xdr:row>
      <xdr:rowOff>380999</xdr:rowOff>
    </xdr:from>
    <xdr:to>
      <xdr:col>12</xdr:col>
      <xdr:colOff>495299</xdr:colOff>
      <xdr:row>1</xdr:row>
      <xdr:rowOff>200025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F327F-D606-4F3E-AF89-8B39E13D6135}"/>
            </a:ext>
          </a:extLst>
        </xdr:cNvPr>
        <xdr:cNvSpPr txBox="1"/>
      </xdr:nvSpPr>
      <xdr:spPr>
        <a:xfrm>
          <a:off x="4638674" y="380999"/>
          <a:ext cx="4238625" cy="323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rgbClr val="001489"/>
              </a:solidFill>
              <a:effectLst/>
              <a:latin typeface="Leelawadee" panose="020B0502040204020203" pitchFamily="34" charset="-34"/>
              <a:ea typeface="+mn-ea"/>
              <a:cs typeface="Leelawadee" panose="020B0502040204020203" pitchFamily="34" charset="-34"/>
            </a:rPr>
            <a:t>Visualizing his signings as Chelsea FC owner from 2003-2021</a:t>
          </a:r>
          <a:r>
            <a:rPr lang="en-GB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 </a:t>
          </a:r>
          <a:endParaRPr lang="en-GB" sz="1100">
            <a:solidFill>
              <a:srgbClr val="001489"/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</xdr:txBody>
    </xdr:sp>
    <xdr:clientData/>
  </xdr:twoCellAnchor>
  <xdr:twoCellAnchor>
    <xdr:from>
      <xdr:col>1</xdr:col>
      <xdr:colOff>328081</xdr:colOff>
      <xdr:row>15</xdr:row>
      <xdr:rowOff>65617</xdr:rowOff>
    </xdr:from>
    <xdr:to>
      <xdr:col>10</xdr:col>
      <xdr:colOff>200025</xdr:colOff>
      <xdr:row>29</xdr:row>
      <xdr:rowOff>116417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2103F25-D48C-4371-AE0C-DC83B1C057B3}"/>
            </a:ext>
          </a:extLst>
        </xdr:cNvPr>
        <xdr:cNvGrpSpPr/>
      </xdr:nvGrpSpPr>
      <xdr:grpSpPr>
        <a:xfrm>
          <a:off x="937681" y="3332692"/>
          <a:ext cx="6425144" cy="2717800"/>
          <a:chOff x="1841501" y="3473450"/>
          <a:chExt cx="6815666" cy="2781300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8E59490B-023A-4432-0052-957B3C66216E}"/>
              </a:ext>
            </a:extLst>
          </xdr:cNvPr>
          <xdr:cNvGrpSpPr/>
        </xdr:nvGrpSpPr>
        <xdr:grpSpPr>
          <a:xfrm>
            <a:off x="1841501" y="3473450"/>
            <a:ext cx="6815666" cy="2781300"/>
            <a:chOff x="3503084" y="3981450"/>
            <a:chExt cx="5167840" cy="2343150"/>
          </a:xfrm>
        </xdr:grpSpPr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5408DD26-A736-4361-08FB-BFAA30FD3BCE}"/>
                </a:ext>
              </a:extLst>
            </xdr:cNvPr>
            <xdr:cNvGrpSpPr/>
          </xdr:nvGrpSpPr>
          <xdr:grpSpPr>
            <a:xfrm>
              <a:off x="3503084" y="3981450"/>
              <a:ext cx="5167840" cy="2343150"/>
              <a:chOff x="3503084" y="3981450"/>
              <a:chExt cx="5167840" cy="2343150"/>
            </a:xfrm>
          </xdr:grpSpPr>
          <xdr:grpSp>
            <xdr:nvGrpSpPr>
              <xdr:cNvPr id="10" name="Group 9">
                <a:extLst>
                  <a:ext uri="{FF2B5EF4-FFF2-40B4-BE49-F238E27FC236}">
                    <a16:creationId xmlns:a16="http://schemas.microsoft.com/office/drawing/2014/main" id="{D036E73D-CC39-D1C1-C988-0D1B4627A18B}"/>
                  </a:ext>
                </a:extLst>
              </xdr:cNvPr>
              <xdr:cNvGrpSpPr/>
            </xdr:nvGrpSpPr>
            <xdr:grpSpPr>
              <a:xfrm>
                <a:off x="3503084" y="3981450"/>
                <a:ext cx="5167840" cy="2343150"/>
                <a:chOff x="3503084" y="3981450"/>
                <a:chExt cx="5167840" cy="2343150"/>
              </a:xfrm>
            </xdr:grpSpPr>
            <xdr:grpSp>
              <xdr:nvGrpSpPr>
                <xdr:cNvPr id="12" name="Group 11">
                  <a:extLst>
                    <a:ext uri="{FF2B5EF4-FFF2-40B4-BE49-F238E27FC236}">
                      <a16:creationId xmlns:a16="http://schemas.microsoft.com/office/drawing/2014/main" id="{0CF98166-6E8B-C07C-3CEF-A0E9F24128F9}"/>
                    </a:ext>
                  </a:extLst>
                </xdr:cNvPr>
                <xdr:cNvGrpSpPr/>
              </xdr:nvGrpSpPr>
              <xdr:grpSpPr>
                <a:xfrm>
                  <a:off x="3503084" y="3981450"/>
                  <a:ext cx="5167840" cy="2343150"/>
                  <a:chOff x="3503084" y="3981450"/>
                  <a:chExt cx="5167840" cy="2343150"/>
                </a:xfrm>
              </xdr:grpSpPr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1E42194B-2AC6-D841-7C24-DEA1BFA29DDB}"/>
                      </a:ext>
                    </a:extLst>
                  </xdr:cNvPr>
                  <xdr:cNvGrpSpPr/>
                </xdr:nvGrpSpPr>
                <xdr:grpSpPr>
                  <a:xfrm>
                    <a:off x="3503084" y="3981450"/>
                    <a:ext cx="5167840" cy="2343150"/>
                    <a:chOff x="3503084" y="3981450"/>
                    <a:chExt cx="5167840" cy="2343150"/>
                  </a:xfrm>
                </xdr:grpSpPr>
                <xdr:grpSp>
                  <xdr:nvGrpSpPr>
                    <xdr:cNvPr id="16" name="Group 15">
                      <a:extLst>
                        <a:ext uri="{FF2B5EF4-FFF2-40B4-BE49-F238E27FC236}">
                          <a16:creationId xmlns:a16="http://schemas.microsoft.com/office/drawing/2014/main" id="{68DB7862-7F1F-8F7F-BA1D-B6FC380AD991}"/>
                        </a:ext>
                      </a:extLst>
                    </xdr:cNvPr>
                    <xdr:cNvGrpSpPr/>
                  </xdr:nvGrpSpPr>
                  <xdr:grpSpPr>
                    <a:xfrm>
                      <a:off x="3585632" y="3981450"/>
                      <a:ext cx="5085292" cy="2343150"/>
                      <a:chOff x="3553883" y="3187700"/>
                      <a:chExt cx="5085292" cy="2343150"/>
                    </a:xfrm>
                    <a:scene3d>
                      <a:camera prst="perspectiveRelaxed"/>
                      <a:lightRig rig="threePt" dir="t"/>
                    </a:scene3d>
                  </xdr:grpSpPr>
                  <xdr:grpSp>
                    <xdr:nvGrpSpPr>
                      <xdr:cNvPr id="18" name="Group 17">
                        <a:extLst>
                          <a:ext uri="{FF2B5EF4-FFF2-40B4-BE49-F238E27FC236}">
                            <a16:creationId xmlns:a16="http://schemas.microsoft.com/office/drawing/2014/main" id="{C5ACDDD3-0A53-9DBE-52E5-7B92EB855C8B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553883" y="3187700"/>
                        <a:ext cx="5085292" cy="2343150"/>
                        <a:chOff x="3553883" y="3187700"/>
                        <a:chExt cx="5085292" cy="2343150"/>
                      </a:xfrm>
                    </xdr:grpSpPr>
                    <xdr:sp macro="" textlink="">
                      <xdr:nvSpPr>
                        <xdr:cNvPr id="20" name="Rectangle 19">
                          <a:extLst>
                            <a:ext uri="{FF2B5EF4-FFF2-40B4-BE49-F238E27FC236}">
                              <a16:creationId xmlns:a16="http://schemas.microsoft.com/office/drawing/2014/main" id="{BF8DEB26-00ED-2F6C-EED5-374E5A4C764B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3553883" y="3187700"/>
                          <a:ext cx="5085292" cy="2343150"/>
                        </a:xfrm>
                        <a:prstGeom prst="rect">
                          <a:avLst/>
                        </a:prstGeom>
                        <a:noFill/>
                        <a:ln w="19050">
                          <a:solidFill>
                            <a:schemeClr val="bg1">
                              <a:lumMod val="50000"/>
                            </a:schemeClr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en-GB" sz="1100"/>
                        </a:p>
                      </xdr:txBody>
                    </xdr:sp>
                    <xdr:cxnSp macro="">
                      <xdr:nvCxnSpPr>
                        <xdr:cNvPr id="21" name="Straight Connector 20">
                          <a:extLst>
                            <a:ext uri="{FF2B5EF4-FFF2-40B4-BE49-F238E27FC236}">
                              <a16:creationId xmlns:a16="http://schemas.microsoft.com/office/drawing/2014/main" id="{BE1762BF-DB3D-363C-ABBA-22E33B15A99C}"/>
                            </a:ext>
                          </a:extLst>
                        </xdr:cNvPr>
                        <xdr:cNvCxnSpPr>
                          <a:stCxn id="20" idx="0"/>
                          <a:endCxn id="20" idx="2"/>
                        </xdr:cNvCxnSpPr>
                      </xdr:nvCxnSpPr>
                      <xdr:spPr>
                        <a:xfrm>
                          <a:off x="6093355" y="3187700"/>
                          <a:ext cx="0" cy="2343150"/>
                        </a:xfrm>
                        <a:prstGeom prst="line">
                          <a:avLst/>
                        </a:prstGeom>
                        <a:noFill/>
                        <a:ln w="19050">
                          <a:solidFill>
                            <a:schemeClr val="bg1">
                              <a:lumMod val="50000"/>
                            </a:schemeClr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</xdr:cxnSp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DE6294DF-BA01-2AD8-09BE-42896F9C11C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556161" y="3859396"/>
                          <a:ext cx="681956" cy="967041"/>
                          <a:chOff x="3545578" y="3848730"/>
                          <a:chExt cx="682286" cy="961523"/>
                        </a:xfrm>
                      </xdr:grpSpPr>
                      <xdr:grpSp>
                        <xdr:nvGrpSpPr>
                          <xdr:cNvPr id="33" name="Group 32">
                            <a:extLst>
                              <a:ext uri="{FF2B5EF4-FFF2-40B4-BE49-F238E27FC236}">
                                <a16:creationId xmlns:a16="http://schemas.microsoft.com/office/drawing/2014/main" id="{25E0ABFF-4E42-09D3-0E5F-E9ADA0F765D8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546703" y="3848730"/>
                            <a:ext cx="530932" cy="961523"/>
                            <a:chOff x="3546703" y="3876492"/>
                            <a:chExt cx="534367" cy="974403"/>
                          </a:xfrm>
                        </xdr:grpSpPr>
                        <xdr:cxnSp macro="">
                          <xdr:nvCxnSpPr>
                            <xdr:cNvPr id="39" name="Straight Connector 38">
                              <a:extLst>
                                <a:ext uri="{FF2B5EF4-FFF2-40B4-BE49-F238E27FC236}">
                                  <a16:creationId xmlns:a16="http://schemas.microsoft.com/office/drawing/2014/main" id="{F1BA0EF3-91B7-8312-03A8-9B7654C26C9C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078349" y="3876492"/>
                              <a:ext cx="0" cy="973016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  <xdr:cxnSp macro="">
                          <xdr:nvCxnSpPr>
                            <xdr:cNvPr id="40" name="Straight Connector 39">
                              <a:extLst>
                                <a:ext uri="{FF2B5EF4-FFF2-40B4-BE49-F238E27FC236}">
                                  <a16:creationId xmlns:a16="http://schemas.microsoft.com/office/drawing/2014/main" id="{A33DFA7B-DC28-59FE-B165-23EB7DEB9B61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3546703" y="3876989"/>
                              <a:ext cx="531646" cy="2722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  <xdr:cxnSp macro="">
                          <xdr:nvCxnSpPr>
                            <xdr:cNvPr id="41" name="Straight Connector 40">
                              <a:extLst>
                                <a:ext uri="{FF2B5EF4-FFF2-40B4-BE49-F238E27FC236}">
                                  <a16:creationId xmlns:a16="http://schemas.microsoft.com/office/drawing/2014/main" id="{9420E44C-39E6-C154-8CF8-F6F1C2B01587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3549424" y="4848173"/>
                              <a:ext cx="531646" cy="2722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34" name="Arc 33">
                            <a:extLst>
                              <a:ext uri="{FF2B5EF4-FFF2-40B4-BE49-F238E27FC236}">
                                <a16:creationId xmlns:a16="http://schemas.microsoft.com/office/drawing/2014/main" id="{8D92581C-3727-F571-41CE-D687058BF85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932040" y="4015171"/>
                            <a:ext cx="295824" cy="615100"/>
                          </a:xfrm>
                          <a:prstGeom prst="arc">
                            <a:avLst>
                              <a:gd name="adj1" fmla="val 16200000"/>
                              <a:gd name="adj2" fmla="val 5485955"/>
                            </a:avLst>
                          </a:prstGeom>
                          <a:noFill/>
                          <a:ln w="19050">
                            <a:solidFill>
                              <a:schemeClr val="bg1">
                                <a:lumMod val="50000"/>
                              </a:schemeClr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en-GB" sz="1100">
                              <a:solidFill>
                                <a:srgbClr val="001489"/>
                              </a:solidFill>
                            </a:endParaRPr>
                          </a:p>
                        </xdr:txBody>
                      </xdr:sp>
                      <xdr:grpSp>
                        <xdr:nvGrpSpPr>
                          <xdr:cNvPr id="35" name="Group 34">
                            <a:extLst>
                              <a:ext uri="{FF2B5EF4-FFF2-40B4-BE49-F238E27FC236}">
                                <a16:creationId xmlns:a16="http://schemas.microsoft.com/office/drawing/2014/main" id="{4B3AEB89-1DCF-58AC-76FF-7C1797E25971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545578" y="4190980"/>
                            <a:ext cx="99568" cy="277012"/>
                            <a:chOff x="3546703" y="3876492"/>
                            <a:chExt cx="534367" cy="974403"/>
                          </a:xfrm>
                        </xdr:grpSpPr>
                        <xdr:cxnSp macro="">
                          <xdr:nvCxnSpPr>
                            <xdr:cNvPr id="36" name="Straight Connector 35">
                              <a:extLst>
                                <a:ext uri="{FF2B5EF4-FFF2-40B4-BE49-F238E27FC236}">
                                  <a16:creationId xmlns:a16="http://schemas.microsoft.com/office/drawing/2014/main" id="{28B6EEB0-A35D-A25C-8B0B-FFC899EE0CE7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078349" y="3876492"/>
                              <a:ext cx="0" cy="973016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  <xdr:cxnSp macro="">
                          <xdr:nvCxnSpPr>
                            <xdr:cNvPr id="37" name="Straight Connector 36">
                              <a:extLst>
                                <a:ext uri="{FF2B5EF4-FFF2-40B4-BE49-F238E27FC236}">
                                  <a16:creationId xmlns:a16="http://schemas.microsoft.com/office/drawing/2014/main" id="{0E25E172-BA22-B581-23E8-2A1EDBB0311B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3546703" y="3876989"/>
                              <a:ext cx="531646" cy="2722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  <xdr:cxnSp macro="">
                          <xdr:nvCxnSpPr>
                            <xdr:cNvPr id="38" name="Straight Connector 37">
                              <a:extLst>
                                <a:ext uri="{FF2B5EF4-FFF2-40B4-BE49-F238E27FC236}">
                                  <a16:creationId xmlns:a16="http://schemas.microsoft.com/office/drawing/2014/main" id="{73668AC8-6329-019A-B86E-E8B3B5AABA3E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3549424" y="4848173"/>
                              <a:ext cx="531646" cy="2722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</xdr:grpSp>
                    </xdr:grpSp>
                    <xdr:grpSp>
                      <xdr:nvGrpSpPr>
                        <xdr:cNvPr id="23" name="Group 22">
                          <a:extLst>
                            <a:ext uri="{FF2B5EF4-FFF2-40B4-BE49-F238E27FC236}">
                              <a16:creationId xmlns:a16="http://schemas.microsoft.com/office/drawing/2014/main" id="{90051A2A-5FA6-7EAE-0235-3B2DF760C408}"/>
                            </a:ext>
                          </a:extLst>
                        </xdr:cNvPr>
                        <xdr:cNvGrpSpPr/>
                      </xdr:nvGrpSpPr>
                      <xdr:grpSpPr>
                        <a:xfrm rot="10800000">
                          <a:off x="7953057" y="3854107"/>
                          <a:ext cx="685924" cy="965244"/>
                          <a:chOff x="3545578" y="3848730"/>
                          <a:chExt cx="682286" cy="961523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89D147C4-30E5-BE3E-764F-A20733FD592F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546703" y="3848730"/>
                            <a:ext cx="530932" cy="961523"/>
                            <a:chOff x="3546703" y="3876492"/>
                            <a:chExt cx="534367" cy="974403"/>
                          </a:xfrm>
                        </xdr:grpSpPr>
                        <xdr:cxnSp macro="">
                          <xdr:nvCxnSpPr>
                            <xdr:cNvPr id="30" name="Straight Connector 29">
                              <a:extLst>
                                <a:ext uri="{FF2B5EF4-FFF2-40B4-BE49-F238E27FC236}">
                                  <a16:creationId xmlns:a16="http://schemas.microsoft.com/office/drawing/2014/main" id="{D7D9A57E-FF7A-1674-880A-F29084531DEB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078349" y="3876492"/>
                              <a:ext cx="0" cy="973016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  <xdr:cxnSp macro="">
                          <xdr:nvCxnSpPr>
                            <xdr:cNvPr id="31" name="Straight Connector 30">
                              <a:extLst>
                                <a:ext uri="{FF2B5EF4-FFF2-40B4-BE49-F238E27FC236}">
                                  <a16:creationId xmlns:a16="http://schemas.microsoft.com/office/drawing/2014/main" id="{F5A59565-7C1B-3A73-89AC-C16DAF865B63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3546703" y="3876989"/>
                              <a:ext cx="531646" cy="2722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  <xdr:cxnSp macro="">
                          <xdr:nvCxnSpPr>
                            <xdr:cNvPr id="32" name="Straight Connector 31">
                              <a:extLst>
                                <a:ext uri="{FF2B5EF4-FFF2-40B4-BE49-F238E27FC236}">
                                  <a16:creationId xmlns:a16="http://schemas.microsoft.com/office/drawing/2014/main" id="{FF0E8B56-7178-4845-3448-30985E43156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3549424" y="4848173"/>
                              <a:ext cx="531646" cy="2722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25" name="Arc 24">
                            <a:extLst>
                              <a:ext uri="{FF2B5EF4-FFF2-40B4-BE49-F238E27FC236}">
                                <a16:creationId xmlns:a16="http://schemas.microsoft.com/office/drawing/2014/main" id="{B3BD7E91-9C5E-5C6B-B8DD-669DF05867A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932040" y="4015171"/>
                            <a:ext cx="295824" cy="615100"/>
                          </a:xfrm>
                          <a:prstGeom prst="arc">
                            <a:avLst>
                              <a:gd name="adj1" fmla="val 16200000"/>
                              <a:gd name="adj2" fmla="val 5485955"/>
                            </a:avLst>
                          </a:prstGeom>
                          <a:noFill/>
                          <a:ln w="19050">
                            <a:solidFill>
                              <a:schemeClr val="bg1">
                                <a:lumMod val="50000"/>
                              </a:schemeClr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marL="0" indent="0" algn="l"/>
                            <a:endParaRPr lang="en-GB"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endParaRPr>
                          </a:p>
                        </xdr:txBody>
                      </xdr:sp>
                      <xdr:grpSp>
                        <xdr:nvGrpSpPr>
                          <xdr:cNvPr id="26" name="Group 25">
                            <a:extLst>
                              <a:ext uri="{FF2B5EF4-FFF2-40B4-BE49-F238E27FC236}">
                                <a16:creationId xmlns:a16="http://schemas.microsoft.com/office/drawing/2014/main" id="{6B2A99F0-A40F-5299-05D1-92779A069F6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545578" y="4190980"/>
                            <a:ext cx="99568" cy="277012"/>
                            <a:chOff x="3546703" y="3876492"/>
                            <a:chExt cx="534367" cy="974403"/>
                          </a:xfrm>
                        </xdr:grpSpPr>
                        <xdr:cxnSp macro="">
                          <xdr:nvCxnSpPr>
                            <xdr:cNvPr id="27" name="Straight Connector 26">
                              <a:extLst>
                                <a:ext uri="{FF2B5EF4-FFF2-40B4-BE49-F238E27FC236}">
                                  <a16:creationId xmlns:a16="http://schemas.microsoft.com/office/drawing/2014/main" id="{50172363-4B77-B89D-CF8F-71041CC3A157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078349" y="3876492"/>
                              <a:ext cx="0" cy="973016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  <xdr:cxnSp macro="">
                          <xdr:nvCxnSpPr>
                            <xdr:cNvPr id="28" name="Straight Connector 27">
                              <a:extLst>
                                <a:ext uri="{FF2B5EF4-FFF2-40B4-BE49-F238E27FC236}">
                                  <a16:creationId xmlns:a16="http://schemas.microsoft.com/office/drawing/2014/main" id="{6AC80A5C-DF75-329A-459B-BFB929348EE6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3546703" y="3876989"/>
                              <a:ext cx="531646" cy="2722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  <xdr:cxnSp macro="">
                          <xdr:nvCxnSpPr>
                            <xdr:cNvPr id="29" name="Straight Connector 28">
                              <a:extLst>
                                <a:ext uri="{FF2B5EF4-FFF2-40B4-BE49-F238E27FC236}">
                                  <a16:creationId xmlns:a16="http://schemas.microsoft.com/office/drawing/2014/main" id="{C2B987DA-780B-AF46-60AF-DA1B1C184A08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3549424" y="4848173"/>
                              <a:ext cx="531646" cy="2722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</xdr:grpSp>
                    </xdr:grpSp>
                  </xdr:grpSp>
                  <xdr:sp macro="" textlink="">
                    <xdr:nvSpPr>
                      <xdr:cNvPr id="19" name="Oval 18">
                        <a:extLst>
                          <a:ext uri="{FF2B5EF4-FFF2-40B4-BE49-F238E27FC236}">
                            <a16:creationId xmlns:a16="http://schemas.microsoft.com/office/drawing/2014/main" id="{8783F664-C1AD-AA41-566F-26472DAA61FF}"/>
                          </a:ext>
                        </a:extLst>
                      </xdr:cNvPr>
                      <xdr:cNvSpPr/>
                    </xdr:nvSpPr>
                    <xdr:spPr>
                      <a:xfrm>
                        <a:off x="5889124" y="3842909"/>
                        <a:ext cx="392819" cy="1063045"/>
                      </a:xfrm>
                      <a:prstGeom prst="ellipse">
                        <a:avLst/>
                      </a:prstGeom>
                      <a:noFill/>
                      <a:ln w="19050">
                        <a:solidFill>
                          <a:schemeClr val="bg1">
                            <a:lumMod val="50000"/>
                          </a:schemeClr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marL="0" indent="0" algn="l"/>
                        <a:endParaRPr lang="en-GB"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endParaRPr>
                      </a:p>
                    </xdr:txBody>
                  </xdr:sp>
                </xdr:grpSp>
                <xdr:sp macro="" textlink="">
                  <xdr:nvSpPr>
                    <xdr:cNvPr id="17" name="TextBox 16">
                      <a:extLst>
                        <a:ext uri="{FF2B5EF4-FFF2-40B4-BE49-F238E27FC236}">
                          <a16:creationId xmlns:a16="http://schemas.microsoft.com/office/drawing/2014/main" id="{C8BA4821-AC08-4B07-2B9D-B0E8CEE9CA8A}"/>
                        </a:ext>
                      </a:extLst>
                    </xdr:cNvPr>
                    <xdr:cNvSpPr txBox="1"/>
                  </xdr:nvSpPr>
                  <xdr:spPr>
                    <a:xfrm>
                      <a:off x="3503084" y="5005917"/>
                      <a:ext cx="857250" cy="550333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r>
                        <a:rPr lang="en-GB" sz="1400" b="1">
                          <a:solidFill>
                            <a:srgbClr val="001489"/>
                          </a:solidFill>
                          <a:latin typeface="Leelawadee" panose="020B0502040204020203" pitchFamily="34" charset="-34"/>
                          <a:cs typeface="Leelawadee" panose="020B0502040204020203" pitchFamily="34" charset="-34"/>
                        </a:rPr>
                        <a:t>£113M</a:t>
                      </a:r>
                    </a:p>
                    <a:p>
                      <a:r>
                        <a:rPr lang="en-GB" sz="1400" b="1">
                          <a:solidFill>
                            <a:srgbClr val="001489"/>
                          </a:solidFill>
                          <a:latin typeface="Leelawadee" panose="020B0502040204020203" pitchFamily="34" charset="-34"/>
                          <a:cs typeface="Leelawadee" panose="020B0502040204020203" pitchFamily="34" charset="-34"/>
                        </a:rPr>
                        <a:t>   </a:t>
                      </a:r>
                    </a:p>
                  </xdr:txBody>
                </xdr:sp>
              </xdr:grpSp>
              <xdr:sp macro="" textlink="">
                <xdr:nvSpPr>
                  <xdr:cNvPr id="15" name="TextBox 14">
                    <a:extLst>
                      <a:ext uri="{FF2B5EF4-FFF2-40B4-BE49-F238E27FC236}">
                        <a16:creationId xmlns:a16="http://schemas.microsoft.com/office/drawing/2014/main" id="{48E72C33-8F9F-BD66-469B-44FB06DD1A2A}"/>
                      </a:ext>
                    </a:extLst>
                  </xdr:cNvPr>
                  <xdr:cNvSpPr txBox="1"/>
                </xdr:nvSpPr>
                <xdr:spPr>
                  <a:xfrm>
                    <a:off x="4301066" y="4999567"/>
                    <a:ext cx="857250" cy="58843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GB" sz="1400" b="1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£368M</a:t>
                    </a:r>
                  </a:p>
                  <a:p>
                    <a:r>
                      <a:rPr lang="en-GB" sz="1400" b="1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   </a:t>
                    </a:r>
                  </a:p>
                </xdr:txBody>
              </xdr:sp>
            </xdr:grpSp>
            <xdr:sp macro="" textlink="">
              <xdr:nvSpPr>
                <xdr:cNvPr id="13" name="TextBox 12">
                  <a:extLst>
                    <a:ext uri="{FF2B5EF4-FFF2-40B4-BE49-F238E27FC236}">
                      <a16:creationId xmlns:a16="http://schemas.microsoft.com/office/drawing/2014/main" id="{23E07F82-B527-C4C2-0429-1ECBA7DD2D5E}"/>
                    </a:ext>
                  </a:extLst>
                </xdr:cNvPr>
                <xdr:cNvSpPr txBox="1"/>
              </xdr:nvSpPr>
              <xdr:spPr>
                <a:xfrm>
                  <a:off x="5712880" y="5003799"/>
                  <a:ext cx="857250" cy="54186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n-GB" sz="1400" b="1">
                      <a:solidFill>
                        <a:srgbClr val="001489"/>
                      </a:solidFill>
                      <a:latin typeface="Leelawadee" panose="020B0502040204020203" pitchFamily="34" charset="-34"/>
                      <a:cs typeface="Leelawadee" panose="020B0502040204020203" pitchFamily="34" charset="-34"/>
                    </a:rPr>
                    <a:t>£569M</a:t>
                  </a:r>
                </a:p>
                <a:p>
                  <a:r>
                    <a:rPr lang="en-GB" sz="1400" b="1">
                      <a:solidFill>
                        <a:srgbClr val="001489"/>
                      </a:solidFill>
                      <a:latin typeface="Leelawadee" panose="020B0502040204020203" pitchFamily="34" charset="-34"/>
                      <a:cs typeface="Leelawadee" panose="020B0502040204020203" pitchFamily="34" charset="-34"/>
                    </a:rPr>
                    <a:t>   </a:t>
                  </a:r>
                </a:p>
              </xdr:txBody>
            </xdr:sp>
          </xdr:grpSp>
          <xdr:sp macro="" textlink="">
            <xdr:nvSpPr>
              <xdr:cNvPr id="11" name="TextBox 10">
                <a:extLst>
                  <a:ext uri="{FF2B5EF4-FFF2-40B4-BE49-F238E27FC236}">
                    <a16:creationId xmlns:a16="http://schemas.microsoft.com/office/drawing/2014/main" id="{4EA572E7-6DEA-7A4D-4D53-32ABFAB082C7}"/>
                  </a:ext>
                </a:extLst>
              </xdr:cNvPr>
              <xdr:cNvSpPr txBox="1"/>
            </xdr:nvSpPr>
            <xdr:spPr>
              <a:xfrm>
                <a:off x="7336366" y="4965699"/>
                <a:ext cx="857250" cy="51646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GB" sz="1400" b="1">
                    <a:solidFill>
                      <a:srgbClr val="001489"/>
                    </a:solidFill>
                    <a:latin typeface="Leelawadee" panose="020B0502040204020203" pitchFamily="34" charset="-34"/>
                    <a:cs typeface="Leelawadee" panose="020B0502040204020203" pitchFamily="34" charset="-34"/>
                  </a:rPr>
                  <a:t>£817M</a:t>
                </a:r>
              </a:p>
            </xdr:txBody>
          </xdr:sp>
        </xdr:grpSp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729FAAFD-1BED-7962-8F09-55E27432974A}"/>
                </a:ext>
              </a:extLst>
            </xdr:cNvPr>
            <xdr:cNvGrpSpPr/>
          </xdr:nvGrpSpPr>
          <xdr:grpSpPr>
            <a:xfrm>
              <a:off x="5566834" y="5926665"/>
              <a:ext cx="1195916" cy="391585"/>
              <a:chOff x="5566834" y="5926665"/>
              <a:chExt cx="1195916" cy="391585"/>
            </a:xfrm>
          </xdr:grpSpPr>
          <xdr:sp macro="" textlink="">
            <xdr:nvSpPr>
              <xdr:cNvPr id="8" name="Arrow: Right 7">
                <a:extLst>
                  <a:ext uri="{FF2B5EF4-FFF2-40B4-BE49-F238E27FC236}">
                    <a16:creationId xmlns:a16="http://schemas.microsoft.com/office/drawing/2014/main" id="{32BD09E7-FD41-81F1-6321-FADEE1F8B78A}"/>
                  </a:ext>
                </a:extLst>
              </xdr:cNvPr>
              <xdr:cNvSpPr/>
            </xdr:nvSpPr>
            <xdr:spPr>
              <a:xfrm>
                <a:off x="5651501" y="6000750"/>
                <a:ext cx="1079500" cy="317500"/>
              </a:xfrm>
              <a:prstGeom prst="rightArrow">
                <a:avLst/>
              </a:prstGeom>
              <a:noFill/>
              <a:ln w="28575">
                <a:solidFill>
                  <a:schemeClr val="bg1">
                    <a:lumMod val="50000"/>
                  </a:schemeClr>
                </a:solidFill>
              </a:ln>
              <a:scene3d>
                <a:camera prst="perspectiveRelaxed"/>
                <a:lightRig rig="threePt" dir="t"/>
              </a:scene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9" name="TextBox 8">
                <a:extLst>
                  <a:ext uri="{FF2B5EF4-FFF2-40B4-BE49-F238E27FC236}">
                    <a16:creationId xmlns:a16="http://schemas.microsoft.com/office/drawing/2014/main" id="{D273129A-7F21-6C6A-D077-05FA1E0C9161}"/>
                  </a:ext>
                </a:extLst>
              </xdr:cNvPr>
              <xdr:cNvSpPr txBox="1"/>
            </xdr:nvSpPr>
            <xdr:spPr>
              <a:xfrm>
                <a:off x="5566834" y="5926665"/>
                <a:ext cx="1195916" cy="2857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GB" sz="1000" b="1">
                    <a:solidFill>
                      <a:srgbClr val="001489"/>
                    </a:solidFill>
                    <a:latin typeface="Leelawadee" panose="020B0502040204020203" pitchFamily="34" charset="-34"/>
                    <a:cs typeface="Leelawadee" panose="020B0502040204020203" pitchFamily="34" charset="-34"/>
                  </a:rPr>
                  <a:t>ATTACK</a:t>
                </a:r>
              </a:p>
            </xdr:txBody>
          </xdr:sp>
        </xdr:grpSp>
      </xdr:grp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2D8E407-FE36-D19D-4E56-51706D6FD59E}"/>
              </a:ext>
            </a:extLst>
          </xdr:cNvPr>
          <xdr:cNvSpPr txBox="1"/>
        </xdr:nvSpPr>
        <xdr:spPr>
          <a:xfrm>
            <a:off x="4261383" y="3791305"/>
            <a:ext cx="2794000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1">
                <a:solidFill>
                  <a:srgbClr val="001489"/>
                </a:solidFill>
                <a:latin typeface="Leelawadee" panose="020B0502040204020203" pitchFamily="34" charset="-34"/>
                <a:cs typeface="Leelawadee" panose="020B0502040204020203" pitchFamily="34" charset="-34"/>
              </a:rPr>
              <a:t>Amount Spent by Position</a:t>
            </a:r>
          </a:p>
        </xdr:txBody>
      </xdr:sp>
    </xdr:grpSp>
    <xdr:clientData/>
  </xdr:twoCellAnchor>
  <xdr:twoCellAnchor>
    <xdr:from>
      <xdr:col>11</xdr:col>
      <xdr:colOff>323850</xdr:colOff>
      <xdr:row>15</xdr:row>
      <xdr:rowOff>52917</xdr:rowOff>
    </xdr:from>
    <xdr:to>
      <xdr:col>19</xdr:col>
      <xdr:colOff>21167</xdr:colOff>
      <xdr:row>27</xdr:row>
      <xdr:rowOff>190077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19A620-A35C-4EC0-9A51-26B2AF489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603250</xdr:colOff>
      <xdr:row>29</xdr:row>
      <xdr:rowOff>74081</xdr:rowOff>
    </xdr:from>
    <xdr:to>
      <xdr:col>8</xdr:col>
      <xdr:colOff>328083</xdr:colOff>
      <xdr:row>44</xdr:row>
      <xdr:rowOff>179916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DC0DDCF5-879D-4EFA-875E-ED3E9B8F7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52918</xdr:colOff>
      <xdr:row>32</xdr:row>
      <xdr:rowOff>105832</xdr:rowOff>
    </xdr:from>
    <xdr:to>
      <xdr:col>5</xdr:col>
      <xdr:colOff>402168</xdr:colOff>
      <xdr:row>38</xdr:row>
      <xdr:rowOff>31749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7F940BF-161B-4C6B-BDF9-10F1DB033F1D}"/>
            </a:ext>
          </a:extLst>
        </xdr:cNvPr>
        <xdr:cNvSpPr txBox="1"/>
      </xdr:nvSpPr>
      <xdr:spPr>
        <a:xfrm>
          <a:off x="3139018" y="6611407"/>
          <a:ext cx="1377950" cy="1068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Roman's</a:t>
          </a:r>
          <a:r>
            <a:rPr lang="en-GB" sz="1100" baseline="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 best signings: Cech, Drogba, Hazard &amp; Azpilicueta all came from French Ligue 1</a:t>
          </a:r>
          <a:endParaRPr lang="en-GB" sz="1100">
            <a:solidFill>
              <a:srgbClr val="001489"/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</xdr:txBody>
    </xdr:sp>
    <xdr:clientData/>
  </xdr:twoCellAnchor>
  <xdr:twoCellAnchor>
    <xdr:from>
      <xdr:col>9</xdr:col>
      <xdr:colOff>359832</xdr:colOff>
      <xdr:row>29</xdr:row>
      <xdr:rowOff>42333</xdr:rowOff>
    </xdr:from>
    <xdr:to>
      <xdr:col>18</xdr:col>
      <xdr:colOff>603249</xdr:colOff>
      <xdr:row>45</xdr:row>
      <xdr:rowOff>105828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499B35C-A826-4ED7-895A-2ABB6C007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74084</xdr:colOff>
      <xdr:row>31</xdr:row>
      <xdr:rowOff>115357</xdr:rowOff>
    </xdr:from>
    <xdr:to>
      <xdr:col>18</xdr:col>
      <xdr:colOff>476251</xdr:colOff>
      <xdr:row>36</xdr:row>
      <xdr:rowOff>30691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C2D7B93A-CCB3-4829-84FD-A61276E9DC86}"/>
            </a:ext>
          </a:extLst>
        </xdr:cNvPr>
        <xdr:cNvSpPr txBox="1"/>
      </xdr:nvSpPr>
      <xdr:spPr>
        <a:xfrm>
          <a:off x="10894484" y="6430432"/>
          <a:ext cx="1621367" cy="8678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Beletti, Deco, Romeu, Fabregas, &amp; Pedro were the</a:t>
          </a:r>
          <a:r>
            <a:rPr lang="en-GB" sz="1100" b="1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 FIVE </a:t>
          </a:r>
          <a:r>
            <a:rPr lang="en-GB" sz="11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signings from Barcelona</a:t>
          </a:r>
        </a:p>
      </xdr:txBody>
    </xdr:sp>
    <xdr:clientData/>
  </xdr:twoCellAnchor>
  <xdr:twoCellAnchor>
    <xdr:from>
      <xdr:col>1</xdr:col>
      <xdr:colOff>10584</xdr:colOff>
      <xdr:row>46</xdr:row>
      <xdr:rowOff>116416</xdr:rowOff>
    </xdr:from>
    <xdr:to>
      <xdr:col>8</xdr:col>
      <xdr:colOff>603250</xdr:colOff>
      <xdr:row>61</xdr:row>
      <xdr:rowOff>127000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FEAF22D0-CD95-47B9-A480-11769163B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571500</xdr:colOff>
      <xdr:row>2</xdr:row>
      <xdr:rowOff>28575</xdr:rowOff>
    </xdr:from>
    <xdr:to>
      <xdr:col>8</xdr:col>
      <xdr:colOff>590550</xdr:colOff>
      <xdr:row>5</xdr:row>
      <xdr:rowOff>180975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20A93847-D4FB-4B9F-BEEE-881708D159AD}"/>
            </a:ext>
          </a:extLst>
        </xdr:cNvPr>
        <xdr:cNvGrpSpPr/>
      </xdr:nvGrpSpPr>
      <xdr:grpSpPr>
        <a:xfrm>
          <a:off x="4686300" y="781050"/>
          <a:ext cx="1847850" cy="742950"/>
          <a:chOff x="609600" y="266700"/>
          <a:chExt cx="1847850" cy="742950"/>
        </a:xfrm>
      </xdr:grpSpPr>
      <xdr:grpSp>
        <xdr:nvGrpSpPr>
          <xdr:cNvPr id="49" name="Group 48">
            <a:extLst>
              <a:ext uri="{FF2B5EF4-FFF2-40B4-BE49-F238E27FC236}">
                <a16:creationId xmlns:a16="http://schemas.microsoft.com/office/drawing/2014/main" id="{C2C793A3-F2F2-46D5-EB20-8E29FB9DE6D6}"/>
              </a:ext>
            </a:extLst>
          </xdr:cNvPr>
          <xdr:cNvGrpSpPr/>
        </xdr:nvGrpSpPr>
        <xdr:grpSpPr>
          <a:xfrm>
            <a:off x="609600" y="266700"/>
            <a:ext cx="1847850" cy="742950"/>
            <a:chOff x="609600" y="266700"/>
            <a:chExt cx="1847850" cy="742950"/>
          </a:xfrm>
        </xdr:grpSpPr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8FD2D76F-0D74-6557-ED4F-23E8EF859B48}"/>
                </a:ext>
              </a:extLst>
            </xdr:cNvPr>
            <xdr:cNvSpPr/>
          </xdr:nvSpPr>
          <xdr:spPr>
            <a:xfrm>
              <a:off x="609600" y="266700"/>
              <a:ext cx="1838325" cy="742950"/>
            </a:xfrm>
            <a:prstGeom prst="rect">
              <a:avLst/>
            </a:prstGeom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C493918F-8EF6-68CE-14C2-5873E443E028}"/>
                </a:ext>
              </a:extLst>
            </xdr:cNvPr>
            <xdr:cNvSpPr txBox="1"/>
          </xdr:nvSpPr>
          <xdr:spPr>
            <a:xfrm>
              <a:off x="609600" y="266700"/>
              <a:ext cx="1847850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r>
                <a:rPr lang="en-GB" sz="1200" b="1">
                  <a:solidFill>
                    <a:srgbClr val="001489"/>
                  </a:solidFill>
                  <a:latin typeface="Leelawadee" panose="020B0502040204020203" pitchFamily="34" charset="-34"/>
                  <a:ea typeface="Microsoft Sans Serif" panose="020B0604020202020204" pitchFamily="34" charset="0"/>
                  <a:cs typeface="Leelawadee" panose="020B0502040204020203" pitchFamily="34" charset="-34"/>
                </a:rPr>
                <a:t>Amount Spent</a:t>
              </a:r>
            </a:p>
          </xdr:txBody>
        </xdr:sp>
      </xdr:grpSp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id="{4ADB7860-EC0E-365B-688E-1F1DF57BEB0F}"/>
              </a:ext>
            </a:extLst>
          </xdr:cNvPr>
          <xdr:cNvSpPr txBox="1"/>
        </xdr:nvSpPr>
        <xdr:spPr>
          <a:xfrm>
            <a:off x="609600" y="657225"/>
            <a:ext cx="1847850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r>
              <a:rPr lang="en-GB" sz="1600" b="1" i="0" u="none" strike="noStrike">
                <a:solidFill>
                  <a:srgbClr val="001489"/>
                </a:solidFill>
                <a:effectLst/>
                <a:latin typeface="Leelawadee" panose="020B0502040204020203" pitchFamily="34" charset="-34"/>
                <a:ea typeface="Microsoft Sans Serif" panose="020B0604020202020204" pitchFamily="34" charset="0"/>
                <a:cs typeface="Leelawadee" panose="020B0502040204020203" pitchFamily="34" charset="-34"/>
              </a:rPr>
              <a:t>£1.8B</a:t>
            </a:r>
            <a:r>
              <a:rPr lang="en-GB" sz="1600" b="1">
                <a:solidFill>
                  <a:srgbClr val="001489"/>
                </a:solidFill>
                <a:latin typeface="Leelawadee" panose="020B0502040204020203" pitchFamily="34" charset="-34"/>
                <a:ea typeface="Microsoft Sans Serif" panose="020B0604020202020204" pitchFamily="34" charset="0"/>
                <a:cs typeface="Leelawadee" panose="020B0502040204020203" pitchFamily="34" charset="-34"/>
              </a:rPr>
              <a:t> </a:t>
            </a:r>
          </a:p>
        </xdr:txBody>
      </xdr:sp>
    </xdr:grpSp>
    <xdr:clientData/>
  </xdr:twoCellAnchor>
  <xdr:twoCellAnchor>
    <xdr:from>
      <xdr:col>9</xdr:col>
      <xdr:colOff>123825</xdr:colOff>
      <xdr:row>2</xdr:row>
      <xdr:rowOff>28575</xdr:rowOff>
    </xdr:from>
    <xdr:to>
      <xdr:col>12</xdr:col>
      <xdr:colOff>142875</xdr:colOff>
      <xdr:row>5</xdr:row>
      <xdr:rowOff>180975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A4A55282-04A5-4474-8889-7C9AA1DE6B38}"/>
            </a:ext>
          </a:extLst>
        </xdr:cNvPr>
        <xdr:cNvGrpSpPr/>
      </xdr:nvGrpSpPr>
      <xdr:grpSpPr>
        <a:xfrm>
          <a:off x="6677025" y="781050"/>
          <a:ext cx="1847850" cy="742950"/>
          <a:chOff x="609600" y="266700"/>
          <a:chExt cx="1847850" cy="742950"/>
        </a:xfrm>
      </xdr:grpSpPr>
      <xdr:grpSp>
        <xdr:nvGrpSpPr>
          <xdr:cNvPr id="54" name="Group 53">
            <a:extLst>
              <a:ext uri="{FF2B5EF4-FFF2-40B4-BE49-F238E27FC236}">
                <a16:creationId xmlns:a16="http://schemas.microsoft.com/office/drawing/2014/main" id="{08A88956-D4C5-8584-9447-025946F43DB1}"/>
              </a:ext>
            </a:extLst>
          </xdr:cNvPr>
          <xdr:cNvGrpSpPr/>
        </xdr:nvGrpSpPr>
        <xdr:grpSpPr>
          <a:xfrm>
            <a:off x="609600" y="266700"/>
            <a:ext cx="1847850" cy="742950"/>
            <a:chOff x="609600" y="266700"/>
            <a:chExt cx="1847850" cy="742950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2C82E95F-77C8-76DB-78E0-D4F78D5883EE}"/>
                </a:ext>
              </a:extLst>
            </xdr:cNvPr>
            <xdr:cNvSpPr/>
          </xdr:nvSpPr>
          <xdr:spPr>
            <a:xfrm>
              <a:off x="609600" y="266700"/>
              <a:ext cx="1838325" cy="742950"/>
            </a:xfrm>
            <a:prstGeom prst="rect">
              <a:avLst/>
            </a:prstGeom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EBBEE0DF-8570-E4C1-4DD5-1F6BFACC885B}"/>
                </a:ext>
              </a:extLst>
            </xdr:cNvPr>
            <xdr:cNvSpPr txBox="1"/>
          </xdr:nvSpPr>
          <xdr:spPr>
            <a:xfrm>
              <a:off x="609600" y="266700"/>
              <a:ext cx="1847850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r>
                <a:rPr lang="en-GB" sz="1200" b="1">
                  <a:solidFill>
                    <a:srgbClr val="001489"/>
                  </a:solidFill>
                  <a:latin typeface="Leelawadee" panose="020B0502040204020203" pitchFamily="34" charset="-34"/>
                  <a:ea typeface="Microsoft Sans Serif" panose="020B0604020202020204" pitchFamily="34" charset="0"/>
                  <a:cs typeface="Leelawadee" panose="020B0502040204020203" pitchFamily="34" charset="-34"/>
                </a:rPr>
                <a:t>Amount Received</a:t>
              </a:r>
            </a:p>
          </xdr:txBody>
        </xdr:sp>
      </xdr:grpSp>
      <xdr:sp macro="" textlink="">
        <xdr:nvSpPr>
          <xdr:cNvPr id="55" name="TextBox 54">
            <a:extLst>
              <a:ext uri="{FF2B5EF4-FFF2-40B4-BE49-F238E27FC236}">
                <a16:creationId xmlns:a16="http://schemas.microsoft.com/office/drawing/2014/main" id="{9A0A19D0-1E88-B44E-FE3F-9856A1E83D6C}"/>
              </a:ext>
            </a:extLst>
          </xdr:cNvPr>
          <xdr:cNvSpPr txBox="1"/>
        </xdr:nvSpPr>
        <xdr:spPr>
          <a:xfrm>
            <a:off x="609600" y="657225"/>
            <a:ext cx="1847850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r>
              <a:rPr kumimoji="0" lang="en-GB" sz="1600" b="1" i="0" u="none" strike="noStrike" kern="0" cap="none" spc="0" normalizeH="0" baseline="0" noProof="0">
                <a:ln>
                  <a:noFill/>
                </a:ln>
                <a:solidFill>
                  <a:srgbClr val="001489"/>
                </a:solidFill>
                <a:effectLst/>
                <a:uLnTx/>
                <a:uFillTx/>
                <a:latin typeface="Leelawadee" panose="020B0502040204020203" pitchFamily="34" charset="-34"/>
                <a:ea typeface="Microsoft Sans Serif" panose="020B0604020202020204" pitchFamily="34" charset="0"/>
                <a:cs typeface="Leelawadee" panose="020B0502040204020203" pitchFamily="34" charset="-34"/>
              </a:rPr>
              <a:t>£</a:t>
            </a:r>
            <a:r>
              <a:rPr lang="en-GB" sz="1600" b="1" i="0" u="none" strike="noStrike">
                <a:solidFill>
                  <a:srgbClr val="001489"/>
                </a:solidFill>
                <a:effectLst/>
                <a:latin typeface="Leelawadee" panose="020B0502040204020203" pitchFamily="34" charset="-34"/>
                <a:ea typeface="Microsoft Sans Serif" panose="020B0604020202020204" pitchFamily="34" charset="0"/>
                <a:cs typeface="Leelawadee" panose="020B0502040204020203" pitchFamily="34" charset="-34"/>
              </a:rPr>
              <a:t>981M</a:t>
            </a:r>
            <a:endParaRPr lang="en-GB" sz="1600" b="1">
              <a:solidFill>
                <a:srgbClr val="001489"/>
              </a:solidFill>
              <a:latin typeface="Leelawadee" panose="020B0502040204020203" pitchFamily="34" charset="-34"/>
              <a:ea typeface="Microsoft Sans Serif" panose="020B0604020202020204" pitchFamily="34" charset="0"/>
              <a:cs typeface="Leelawadee" panose="020B0502040204020203" pitchFamily="34" charset="-34"/>
            </a:endParaRPr>
          </a:p>
        </xdr:txBody>
      </xdr:sp>
    </xdr:grpSp>
    <xdr:clientData/>
  </xdr:twoCellAnchor>
  <xdr:twoCellAnchor>
    <xdr:from>
      <xdr:col>9</xdr:col>
      <xdr:colOff>352425</xdr:colOff>
      <xdr:row>45</xdr:row>
      <xdr:rowOff>38100</xdr:rowOff>
    </xdr:from>
    <xdr:to>
      <xdr:col>19</xdr:col>
      <xdr:colOff>9526</xdr:colOff>
      <xdr:row>61</xdr:row>
      <xdr:rowOff>171450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6A6A1EB3-8CD9-4F1F-86EC-C3E6DC206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114300</xdr:colOff>
      <xdr:row>63</xdr:row>
      <xdr:rowOff>161925</xdr:rowOff>
    </xdr:from>
    <xdr:to>
      <xdr:col>9</xdr:col>
      <xdr:colOff>85725</xdr:colOff>
      <xdr:row>74</xdr:row>
      <xdr:rowOff>114300</xdr:rowOff>
    </xdr:to>
    <xdr:sp macro="" textlink="">
      <xdr:nvSpPr>
        <xdr:cNvPr id="59" name="TextBox 5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B9AA005-E5E1-428B-B2A6-7C1AFAD46CF0}"/>
            </a:ext>
          </a:extLst>
        </xdr:cNvPr>
        <xdr:cNvSpPr txBox="1"/>
      </xdr:nvSpPr>
      <xdr:spPr>
        <a:xfrm>
          <a:off x="723900" y="12573000"/>
          <a:ext cx="5915025" cy="2047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* The data covers only first team signings with atleast 1 PL appearance</a:t>
          </a:r>
        </a:p>
        <a:p>
          <a:r>
            <a:rPr lang="en-GB" sz="11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* Trophies won does not include community shield</a:t>
          </a:r>
        </a:p>
        <a:p>
          <a:endParaRPr lang="en-GB" sz="1100">
            <a:solidFill>
              <a:srgbClr val="001489"/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  <a:p>
          <a:r>
            <a:rPr lang="en-GB" sz="11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* Data Source: Wikipedia, Worldfootball.net</a:t>
          </a:r>
        </a:p>
        <a:p>
          <a:r>
            <a:rPr lang="en-GB" sz="11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*</a:t>
          </a:r>
          <a:r>
            <a:rPr lang="en-GB" sz="1100" baseline="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 Tool: Excel - PowerQuery, PivotTable</a:t>
          </a:r>
        </a:p>
        <a:p>
          <a:endParaRPr lang="en-GB" sz="1100" baseline="0">
            <a:solidFill>
              <a:srgbClr val="001489"/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  <a:p>
          <a:endParaRPr lang="en-GB" sz="1100" baseline="0">
            <a:solidFill>
              <a:srgbClr val="001489"/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  <a:p>
          <a:endParaRPr lang="en-GB" sz="1100" baseline="0">
            <a:solidFill>
              <a:srgbClr val="001489"/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  <a:p>
          <a:r>
            <a:rPr lang="en-GB" sz="1100" baseline="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* Created by: Sadiq Balogun - www.linkedin.com/in/sadiq-balogun</a:t>
          </a:r>
          <a:endParaRPr lang="en-GB" sz="1100">
            <a:solidFill>
              <a:srgbClr val="001489"/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</xdr:txBody>
    </xdr:sp>
    <xdr:clientData/>
  </xdr:twoCellAnchor>
  <xdr:twoCellAnchor>
    <xdr:from>
      <xdr:col>1</xdr:col>
      <xdr:colOff>22368</xdr:colOff>
      <xdr:row>6</xdr:row>
      <xdr:rowOff>180975</xdr:rowOff>
    </xdr:from>
    <xdr:to>
      <xdr:col>18</xdr:col>
      <xdr:colOff>142875</xdr:colOff>
      <xdr:row>15</xdr:row>
      <xdr:rowOff>47625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49BA929A-3DA3-483D-AD89-2AB4325549EE}"/>
            </a:ext>
          </a:extLst>
        </xdr:cNvPr>
        <xdr:cNvGrpSpPr/>
      </xdr:nvGrpSpPr>
      <xdr:grpSpPr>
        <a:xfrm>
          <a:off x="631968" y="1714500"/>
          <a:ext cx="11550507" cy="1600200"/>
          <a:chOff x="631968" y="1714500"/>
          <a:chExt cx="11550507" cy="1600200"/>
        </a:xfrm>
      </xdr:grpSpPr>
      <xdr:sp macro="" textlink="">
        <xdr:nvSpPr>
          <xdr:cNvPr id="61" name="Oval 60">
            <a:extLst>
              <a:ext uri="{FF2B5EF4-FFF2-40B4-BE49-F238E27FC236}">
                <a16:creationId xmlns:a16="http://schemas.microsoft.com/office/drawing/2014/main" id="{37283925-EFD5-0EE3-E695-5494CC13AB1C}"/>
              </a:ext>
            </a:extLst>
          </xdr:cNvPr>
          <xdr:cNvSpPr/>
        </xdr:nvSpPr>
        <xdr:spPr>
          <a:xfrm>
            <a:off x="9144001" y="1905000"/>
            <a:ext cx="1188000" cy="1324800"/>
          </a:xfrm>
          <a:prstGeom prst="ellipse">
            <a:avLst/>
          </a:prstGeom>
          <a:blipFill dpi="0"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rgbClr val="00148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62" name="Group 61">
            <a:extLst>
              <a:ext uri="{FF2B5EF4-FFF2-40B4-BE49-F238E27FC236}">
                <a16:creationId xmlns:a16="http://schemas.microsoft.com/office/drawing/2014/main" id="{057CA5D8-BCDA-8DB1-4EAF-6C34BA8CDBE3}"/>
              </a:ext>
            </a:extLst>
          </xdr:cNvPr>
          <xdr:cNvGrpSpPr/>
        </xdr:nvGrpSpPr>
        <xdr:grpSpPr>
          <a:xfrm>
            <a:off x="631968" y="1714500"/>
            <a:ext cx="11550507" cy="1600200"/>
            <a:chOff x="631968" y="1714500"/>
            <a:chExt cx="11550507" cy="1600200"/>
          </a:xfrm>
        </xdr:grpSpPr>
        <xdr:grpSp>
          <xdr:nvGrpSpPr>
            <xdr:cNvPr id="63" name="Group 62">
              <a:extLst>
                <a:ext uri="{FF2B5EF4-FFF2-40B4-BE49-F238E27FC236}">
                  <a16:creationId xmlns:a16="http://schemas.microsoft.com/office/drawing/2014/main" id="{BE2C6F1B-1148-DA17-04C3-EC4D76E9AED5}"/>
                </a:ext>
              </a:extLst>
            </xdr:cNvPr>
            <xdr:cNvGrpSpPr/>
          </xdr:nvGrpSpPr>
          <xdr:grpSpPr>
            <a:xfrm>
              <a:off x="631968" y="1714500"/>
              <a:ext cx="11550507" cy="1600200"/>
              <a:chOff x="631968" y="1714500"/>
              <a:chExt cx="11550507" cy="1600200"/>
            </a:xfrm>
          </xdr:grpSpPr>
          <xdr:grpSp>
            <xdr:nvGrpSpPr>
              <xdr:cNvPr id="65" name="Group 64">
                <a:extLst>
                  <a:ext uri="{FF2B5EF4-FFF2-40B4-BE49-F238E27FC236}">
                    <a16:creationId xmlns:a16="http://schemas.microsoft.com/office/drawing/2014/main" id="{4D412C1C-7C03-8F64-89F9-933D9C5D1D55}"/>
                  </a:ext>
                </a:extLst>
              </xdr:cNvPr>
              <xdr:cNvGrpSpPr/>
            </xdr:nvGrpSpPr>
            <xdr:grpSpPr>
              <a:xfrm>
                <a:off x="1581151" y="1714500"/>
                <a:ext cx="10601324" cy="1600200"/>
                <a:chOff x="1511173" y="1495425"/>
                <a:chExt cx="10669227" cy="1600200"/>
              </a:xfrm>
            </xdr:grpSpPr>
            <xdr:grpSp>
              <xdr:nvGrpSpPr>
                <xdr:cNvPr id="67" name="Group 66">
                  <a:extLst>
                    <a:ext uri="{FF2B5EF4-FFF2-40B4-BE49-F238E27FC236}">
                      <a16:creationId xmlns:a16="http://schemas.microsoft.com/office/drawing/2014/main" id="{7600E93B-389D-DBF4-DC72-6CCDE177B7ED}"/>
                    </a:ext>
                  </a:extLst>
                </xdr:cNvPr>
                <xdr:cNvGrpSpPr/>
              </xdr:nvGrpSpPr>
              <xdr:grpSpPr>
                <a:xfrm>
                  <a:off x="6007765" y="1495425"/>
                  <a:ext cx="2295655" cy="1441450"/>
                  <a:chOff x="6007765" y="1495425"/>
                  <a:chExt cx="2295655" cy="1441450"/>
                </a:xfrm>
              </xdr:grpSpPr>
              <xdr:sp macro="" textlink="">
                <xdr:nvSpPr>
                  <xdr:cNvPr id="74" name="TextBox 73">
                    <a:extLst>
                      <a:ext uri="{FF2B5EF4-FFF2-40B4-BE49-F238E27FC236}">
                        <a16:creationId xmlns:a16="http://schemas.microsoft.com/office/drawing/2014/main" id="{2B04B781-5050-7626-AA5E-C4BA20520241}"/>
                      </a:ext>
                    </a:extLst>
                  </xdr:cNvPr>
                  <xdr:cNvSpPr txBox="1"/>
                </xdr:nvSpPr>
                <xdr:spPr>
                  <a:xfrm>
                    <a:off x="6455570" y="1771650"/>
                    <a:ext cx="1847850" cy="11652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  <a:effectLst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GB" sz="1200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ea typeface="+mn-ea"/>
                        <a:cs typeface="Leelawadee" panose="020B0502040204020203" pitchFamily="34" charset="-34"/>
                      </a:rPr>
                      <a:t>Chelsea received a record </a:t>
                    </a:r>
                    <a:r>
                      <a:rPr lang="en-GB" sz="1200" b="1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ea typeface="+mn-ea"/>
                        <a:cs typeface="Leelawadee" panose="020B0502040204020203" pitchFamily="34" charset="-34"/>
                      </a:rPr>
                      <a:t>£89M </a:t>
                    </a:r>
                    <a:r>
                      <a:rPr lang="en-GB" sz="1200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ea typeface="+mn-ea"/>
                        <a:cs typeface="Leelawadee" panose="020B0502040204020203" pitchFamily="34" charset="-34"/>
                      </a:rPr>
                      <a:t>from Real Madrid for the sale of club legend, </a:t>
                    </a:r>
                    <a:r>
                      <a:rPr lang="en-GB" sz="1200" b="1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ea typeface="+mn-ea"/>
                        <a:cs typeface="Leelawadee" panose="020B0502040204020203" pitchFamily="34" charset="-34"/>
                      </a:rPr>
                      <a:t>Eden Hazard </a:t>
                    </a:r>
                    <a:r>
                      <a:rPr lang="en-GB" sz="1200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ea typeface="+mn-ea"/>
                        <a:cs typeface="Leelawadee" panose="020B0502040204020203" pitchFamily="34" charset="-34"/>
                      </a:rPr>
                      <a:t>in 2020</a:t>
                    </a:r>
                    <a:endParaRPr lang="en-GB" sz="1100" baseline="0">
                      <a:solidFill>
                        <a:srgbClr val="001489"/>
                      </a:solidFill>
                      <a:latin typeface="Leelawadee" panose="020B0502040204020203" pitchFamily="34" charset="-34"/>
                      <a:ea typeface="+mn-ea"/>
                      <a:cs typeface="Leelawadee" panose="020B0502040204020203" pitchFamily="34" charset="-34"/>
                    </a:endParaRPr>
                  </a:p>
                </xdr:txBody>
              </xdr:sp>
              <xdr:sp macro="" textlink="">
                <xdr:nvSpPr>
                  <xdr:cNvPr id="75" name="TextBox 74">
                    <a:extLst>
                      <a:ext uri="{FF2B5EF4-FFF2-40B4-BE49-F238E27FC236}">
                        <a16:creationId xmlns:a16="http://schemas.microsoft.com/office/drawing/2014/main" id="{16620AA1-921E-A973-2A16-EA4D402CE37F}"/>
                      </a:ext>
                    </a:extLst>
                  </xdr:cNvPr>
                  <xdr:cNvSpPr txBox="1"/>
                </xdr:nvSpPr>
                <xdr:spPr>
                  <a:xfrm>
                    <a:off x="6007765" y="1495425"/>
                    <a:ext cx="1228725" cy="30480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GB" sz="1200" b="1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Record Sale</a:t>
                    </a:r>
                  </a:p>
                </xdr:txBody>
              </xdr:sp>
            </xdr:grpSp>
            <xdr:grpSp>
              <xdr:nvGrpSpPr>
                <xdr:cNvPr id="68" name="Group 67">
                  <a:extLst>
                    <a:ext uri="{FF2B5EF4-FFF2-40B4-BE49-F238E27FC236}">
                      <a16:creationId xmlns:a16="http://schemas.microsoft.com/office/drawing/2014/main" id="{07522714-04A9-610E-9E7A-070DEB5A52ED}"/>
                    </a:ext>
                  </a:extLst>
                </xdr:cNvPr>
                <xdr:cNvGrpSpPr/>
              </xdr:nvGrpSpPr>
              <xdr:grpSpPr>
                <a:xfrm>
                  <a:off x="10026644" y="1495425"/>
                  <a:ext cx="2153756" cy="1600200"/>
                  <a:chOff x="10026644" y="1495425"/>
                  <a:chExt cx="2153756" cy="1600200"/>
                </a:xfrm>
              </xdr:grpSpPr>
              <xdr:sp macro="" textlink="">
                <xdr:nvSpPr>
                  <xdr:cNvPr id="72" name="TextBox 71">
                    <a:extLst>
                      <a:ext uri="{FF2B5EF4-FFF2-40B4-BE49-F238E27FC236}">
                        <a16:creationId xmlns:a16="http://schemas.microsoft.com/office/drawing/2014/main" id="{766239A9-7473-73E3-0831-92DF541D808E}"/>
                      </a:ext>
                    </a:extLst>
                  </xdr:cNvPr>
                  <xdr:cNvSpPr txBox="1"/>
                </xdr:nvSpPr>
                <xdr:spPr>
                  <a:xfrm>
                    <a:off x="10388663" y="1847851"/>
                    <a:ext cx="1791737" cy="12477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GB" sz="1200" b="1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ea typeface="+mn-ea"/>
                        <a:cs typeface="Leelawadee" panose="020B0502040204020203" pitchFamily="34" charset="-34"/>
                      </a:rPr>
                      <a:t>Romelu Lukaku </a:t>
                    </a:r>
                    <a:r>
                      <a:rPr lang="en-GB" sz="1200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ea typeface="+mn-ea"/>
                        <a:cs typeface="Leelawadee" panose="020B0502040204020203" pitchFamily="34" charset="-34"/>
                      </a:rPr>
                      <a:t>became the club record signing after joining from Inter Milan for </a:t>
                    </a:r>
                    <a:r>
                      <a:rPr lang="en-GB" sz="1200" b="1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ea typeface="+mn-ea"/>
                        <a:cs typeface="Leelawadee" panose="020B0502040204020203" pitchFamily="34" charset="-34"/>
                      </a:rPr>
                      <a:t>£97M </a:t>
                    </a:r>
                    <a:r>
                      <a:rPr lang="en-GB" sz="1200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ea typeface="+mn-ea"/>
                        <a:cs typeface="Leelawadee" panose="020B0502040204020203" pitchFamily="34" charset="-34"/>
                      </a:rPr>
                      <a:t>in 2021</a:t>
                    </a:r>
                  </a:p>
                </xdr:txBody>
              </xdr:sp>
              <xdr:sp macro="" textlink="">
                <xdr:nvSpPr>
                  <xdr:cNvPr id="73" name="TextBox 72">
                    <a:extLst>
                      <a:ext uri="{FF2B5EF4-FFF2-40B4-BE49-F238E27FC236}">
                        <a16:creationId xmlns:a16="http://schemas.microsoft.com/office/drawing/2014/main" id="{AD9CBF21-7758-FB31-67C2-21DCF8ACA292}"/>
                      </a:ext>
                    </a:extLst>
                  </xdr:cNvPr>
                  <xdr:cNvSpPr txBox="1"/>
                </xdr:nvSpPr>
                <xdr:spPr>
                  <a:xfrm>
                    <a:off x="10026644" y="1495425"/>
                    <a:ext cx="1504950" cy="30480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GB" sz="1200" b="1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Record Signing</a:t>
                    </a:r>
                  </a:p>
                </xdr:txBody>
              </xdr:sp>
            </xdr:grpSp>
            <xdr:grpSp>
              <xdr:nvGrpSpPr>
                <xdr:cNvPr id="69" name="Group 68">
                  <a:extLst>
                    <a:ext uri="{FF2B5EF4-FFF2-40B4-BE49-F238E27FC236}">
                      <a16:creationId xmlns:a16="http://schemas.microsoft.com/office/drawing/2014/main" id="{3DB916A4-2873-89BD-2195-60A485CAE239}"/>
                    </a:ext>
                  </a:extLst>
                </xdr:cNvPr>
                <xdr:cNvGrpSpPr/>
              </xdr:nvGrpSpPr>
              <xdr:grpSpPr>
                <a:xfrm>
                  <a:off x="1511173" y="1495425"/>
                  <a:ext cx="2465397" cy="1390649"/>
                  <a:chOff x="1511173" y="1495425"/>
                  <a:chExt cx="2465397" cy="1390649"/>
                </a:xfrm>
              </xdr:grpSpPr>
              <xdr:sp macro="" textlink="">
                <xdr:nvSpPr>
                  <xdr:cNvPr id="70" name="TextBox 69">
                    <a:extLst>
                      <a:ext uri="{FF2B5EF4-FFF2-40B4-BE49-F238E27FC236}">
                        <a16:creationId xmlns:a16="http://schemas.microsoft.com/office/drawing/2014/main" id="{102422C4-DBCD-B6D0-6339-B8274FD6C71C}"/>
                      </a:ext>
                    </a:extLst>
                  </xdr:cNvPr>
                  <xdr:cNvSpPr txBox="1"/>
                </xdr:nvSpPr>
                <xdr:spPr>
                  <a:xfrm>
                    <a:off x="1724129" y="1819275"/>
                    <a:ext cx="2252441" cy="106679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GB" sz="1200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19 years old </a:t>
                    </a:r>
                    <a:r>
                      <a:rPr lang="en-GB" sz="1200" b="1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Glen Johnson </a:t>
                    </a:r>
                    <a:r>
                      <a:rPr lang="en-GB" sz="1200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became the first signing of the Abramovich</a:t>
                    </a:r>
                    <a:r>
                      <a:rPr lang="en-GB" sz="1200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 era, arriving from West Ham for a reported </a:t>
                    </a:r>
                    <a:r>
                      <a:rPr lang="en-GB" sz="1200" b="1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£6M </a:t>
                    </a:r>
                    <a:r>
                      <a:rPr lang="en-GB" sz="1200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in 2003</a:t>
                    </a:r>
                    <a:endParaRPr lang="en-GB" sz="1200">
                      <a:solidFill>
                        <a:srgbClr val="001489"/>
                      </a:solidFill>
                      <a:latin typeface="Leelawadee" panose="020B0502040204020203" pitchFamily="34" charset="-34"/>
                      <a:cs typeface="Leelawadee" panose="020B0502040204020203" pitchFamily="34" charset="-34"/>
                    </a:endParaRPr>
                  </a:p>
                </xdr:txBody>
              </xdr:sp>
              <xdr:sp macro="" textlink="">
                <xdr:nvSpPr>
                  <xdr:cNvPr id="71" name="TextBox 70">
                    <a:extLst>
                      <a:ext uri="{FF2B5EF4-FFF2-40B4-BE49-F238E27FC236}">
                        <a16:creationId xmlns:a16="http://schemas.microsoft.com/office/drawing/2014/main" id="{B46853F3-5CD2-9EDF-EE7E-A85053263420}"/>
                      </a:ext>
                    </a:extLst>
                  </xdr:cNvPr>
                  <xdr:cNvSpPr txBox="1"/>
                </xdr:nvSpPr>
                <xdr:spPr>
                  <a:xfrm>
                    <a:off x="1511173" y="1495425"/>
                    <a:ext cx="1228725" cy="30480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GB" sz="1200" b="1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First</a:t>
                    </a:r>
                    <a:r>
                      <a:rPr lang="en-GB" sz="1200" b="1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 Signing</a:t>
                    </a:r>
                    <a:endParaRPr lang="en-GB" sz="1200" b="1">
                      <a:solidFill>
                        <a:srgbClr val="001489"/>
                      </a:solidFill>
                      <a:latin typeface="Leelawadee" panose="020B0502040204020203" pitchFamily="34" charset="-34"/>
                      <a:cs typeface="Leelawadee" panose="020B0502040204020203" pitchFamily="34" charset="-34"/>
                    </a:endParaRPr>
                  </a:p>
                </xdr:txBody>
              </xdr:sp>
            </xdr:grpSp>
          </xdr:grpSp>
          <xdr:sp macro="" textlink="">
            <xdr:nvSpPr>
              <xdr:cNvPr id="66" name="Oval 65">
                <a:extLst>
                  <a:ext uri="{FF2B5EF4-FFF2-40B4-BE49-F238E27FC236}">
                    <a16:creationId xmlns:a16="http://schemas.microsoft.com/office/drawing/2014/main" id="{76D3BFEB-248C-8903-888D-6A45BC3D2B13}"/>
                  </a:ext>
                </a:extLst>
              </xdr:cNvPr>
              <xdr:cNvSpPr/>
            </xdr:nvSpPr>
            <xdr:spPr>
              <a:xfrm>
                <a:off x="631968" y="1914525"/>
                <a:ext cx="1187307" cy="1323975"/>
              </a:xfrm>
              <a:prstGeom prst="ellipse">
                <a:avLst/>
              </a:prstGeom>
              <a:blipFill dpi="0" rotWithShape="1">
                <a:blip xmlns:r="http://schemas.openxmlformats.org/officeDocument/2006/relationships" r:embed="rId8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solidFill>
                  <a:srgbClr val="001489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">
          <xdr:nvSpPr>
            <xdr:cNvPr id="64" name="Oval 63">
              <a:extLst>
                <a:ext uri="{FF2B5EF4-FFF2-40B4-BE49-F238E27FC236}">
                  <a16:creationId xmlns:a16="http://schemas.microsoft.com/office/drawing/2014/main" id="{7B3DB205-957D-A14E-312D-2FFE40782216}"/>
                </a:ext>
              </a:extLst>
            </xdr:cNvPr>
            <xdr:cNvSpPr/>
          </xdr:nvSpPr>
          <xdr:spPr>
            <a:xfrm>
              <a:off x="5172075" y="1905000"/>
              <a:ext cx="1188000" cy="1324800"/>
            </a:xfrm>
            <a:prstGeom prst="ellipse">
              <a:avLst/>
            </a:prstGeom>
            <a:blipFill dpi="0" rotWithShape="1">
              <a:blip xmlns:r="http://schemas.openxmlformats.org/officeDocument/2006/relationships" r:embed="rId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solidFill>
                <a:srgbClr val="001489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</xdr:grp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0.81212</cdr:x>
      <cdr:y>0.28777</cdr:y>
    </cdr:from>
    <cdr:to>
      <cdr:x>0.99964</cdr:x>
      <cdr:y>0.3869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:a16="http://schemas.microsoft.com/office/drawing/2014/main" id="{A511C954-4C16-F4B9-73A6-AF39662229E0}"/>
            </a:ext>
          </a:extLst>
        </cdr:cNvPr>
        <cdr:cNvGrpSpPr/>
      </cdr:nvGrpSpPr>
      <cdr:grpSpPr>
        <a:xfrm xmlns:a="http://schemas.openxmlformats.org/drawingml/2006/main">
          <a:off x="4813164" y="825349"/>
          <a:ext cx="1111368" cy="284313"/>
          <a:chOff x="4356908" y="425300"/>
          <a:chExt cx="1069333" cy="284308"/>
        </a:xfrm>
      </cdr:grpSpPr>
      <cdr:grpSp>
        <cdr:nvGrpSpPr>
          <cdr:cNvPr id="4" name="Group 3">
            <a:extLst xmlns:a="http://schemas.openxmlformats.org/drawingml/2006/main">
              <a:ext uri="{FF2B5EF4-FFF2-40B4-BE49-F238E27FC236}">
                <a16:creationId xmlns:a16="http://schemas.microsoft.com/office/drawing/2014/main" id="{4035D7C1-A8CF-6F12-0C72-4975DAE090C7}"/>
              </a:ext>
            </a:extLst>
          </cdr:cNvPr>
          <cdr:cNvGrpSpPr/>
        </cdr:nvGrpSpPr>
        <cdr:grpSpPr>
          <a:xfrm xmlns:a="http://schemas.openxmlformats.org/drawingml/2006/main">
            <a:off x="4390877" y="425300"/>
            <a:ext cx="1035364" cy="284308"/>
            <a:chOff x="4437374" y="156868"/>
            <a:chExt cx="1032033" cy="284308"/>
          </a:xfrm>
        </cdr:grpSpPr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1E9F77CD-F2FF-7C62-E8E9-02301FD12247}"/>
                </a:ext>
              </a:extLst>
            </cdr:cNvPr>
            <cdr:cNvSpPr txBox="1"/>
          </cdr:nvSpPr>
          <cdr:spPr>
            <a:xfrm xmlns:a="http://schemas.openxmlformats.org/drawingml/2006/main">
              <a:off x="4437374" y="156868"/>
              <a:ext cx="1032033" cy="2843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GB" sz="1000">
                  <a:latin typeface="Leelawadee" panose="020B0502040204020203" pitchFamily="34" charset="-34"/>
                  <a:cs typeface="Leelawadee" panose="020B0502040204020203" pitchFamily="34" charset="-34"/>
                </a:rPr>
                <a:t>Active</a:t>
              </a:r>
              <a:r>
                <a:rPr lang="en-GB" sz="800">
                  <a:latin typeface="Leelawadee" panose="020B0502040204020203" pitchFamily="34" charset="-34"/>
                  <a:cs typeface="Leelawadee" panose="020B0502040204020203" pitchFamily="34" charset="-34"/>
                </a:rPr>
                <a:t> Players</a:t>
              </a:r>
            </a:p>
          </cdr:txBody>
        </cdr:sp>
      </cdr:grpSp>
      <cdr:sp macro="" textlink="">
        <cdr:nvSpPr>
          <cdr:cNvPr id="5" name="Rectangle: Top Corners Rounded 4">
            <a:extLst xmlns:a="http://schemas.openxmlformats.org/drawingml/2006/main">
              <a:ext uri="{FF2B5EF4-FFF2-40B4-BE49-F238E27FC236}">
                <a16:creationId xmlns:a16="http://schemas.microsoft.com/office/drawing/2014/main" id="{61738A38-8264-E037-B358-0EBDC826140C}"/>
              </a:ext>
            </a:extLst>
          </cdr:cNvPr>
          <cdr:cNvSpPr/>
        </cdr:nvSpPr>
        <cdr:spPr>
          <a:xfrm xmlns:a="http://schemas.openxmlformats.org/drawingml/2006/main">
            <a:off x="4356908" y="525680"/>
            <a:ext cx="68400" cy="70037"/>
          </a:xfrm>
          <a:prstGeom xmlns:a="http://schemas.openxmlformats.org/drawingml/2006/main" prst="round2SameRect">
            <a:avLst/>
          </a:prstGeom>
          <a:solidFill xmlns:a="http://schemas.openxmlformats.org/drawingml/2006/main">
            <a:srgbClr val="001489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pPr marL="0" indent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cdr:txBody>
      </cdr:sp>
    </cdr:grp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0.80799</cdr:x>
      <cdr:y>0.26447</cdr:y>
    </cdr:from>
    <cdr:to>
      <cdr:x>1</cdr:x>
      <cdr:y>0.35384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92E58E0C-1A5F-A6DB-29CF-C05E57CE5F94}"/>
            </a:ext>
          </a:extLst>
        </cdr:cNvPr>
        <cdr:cNvGrpSpPr/>
      </cdr:nvGrpSpPr>
      <cdr:grpSpPr>
        <a:xfrm xmlns:a="http://schemas.openxmlformats.org/drawingml/2006/main">
          <a:off x="4648448" y="841372"/>
          <a:ext cx="1104653" cy="284317"/>
          <a:chOff x="4584700" y="688975"/>
          <a:chExt cx="1104629" cy="284308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EE164318-8D45-243C-E6AF-11D075631396}"/>
              </a:ext>
            </a:extLst>
          </cdr:cNvPr>
          <cdr:cNvSpPr txBox="1"/>
        </cdr:nvSpPr>
        <cdr:spPr>
          <a:xfrm xmlns:a="http://schemas.openxmlformats.org/drawingml/2006/main">
            <a:off x="4613275" y="688975"/>
            <a:ext cx="1076054" cy="28430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1000"/>
              <a:t>Active</a:t>
            </a:r>
            <a:r>
              <a:rPr lang="en-GB" sz="800"/>
              <a:t> Player</a:t>
            </a:r>
          </a:p>
        </cdr:txBody>
      </cdr:sp>
      <cdr:sp macro="" textlink="">
        <cdr:nvSpPr>
          <cdr:cNvPr id="3" name="Rectangle: Top Corners Rounded 2">
            <a:extLst xmlns:a="http://schemas.openxmlformats.org/drawingml/2006/main">
              <a:ext uri="{FF2B5EF4-FFF2-40B4-BE49-F238E27FC236}">
                <a16:creationId xmlns:a16="http://schemas.microsoft.com/office/drawing/2014/main" id="{93A02EF3-D176-B414-B30F-F23862EF408D}"/>
              </a:ext>
            </a:extLst>
          </cdr:cNvPr>
          <cdr:cNvSpPr/>
        </cdr:nvSpPr>
        <cdr:spPr>
          <a:xfrm xmlns:a="http://schemas.openxmlformats.org/drawingml/2006/main">
            <a:off x="4584700" y="793749"/>
            <a:ext cx="71088" cy="70037"/>
          </a:xfrm>
          <a:prstGeom xmlns:a="http://schemas.openxmlformats.org/drawingml/2006/main" prst="round2SameRect">
            <a:avLst/>
          </a:prstGeom>
          <a:solidFill xmlns:a="http://schemas.openxmlformats.org/drawingml/2006/main">
            <a:srgbClr val="001489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indent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0</xdr:row>
      <xdr:rowOff>380999</xdr:rowOff>
    </xdr:from>
    <xdr:to>
      <xdr:col>12</xdr:col>
      <xdr:colOff>495299</xdr:colOff>
      <xdr:row>1</xdr:row>
      <xdr:rowOff>200025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ACC1F3F-D406-68AA-E309-1141ABB01B29}"/>
            </a:ext>
          </a:extLst>
        </xdr:cNvPr>
        <xdr:cNvSpPr txBox="1"/>
      </xdr:nvSpPr>
      <xdr:spPr>
        <a:xfrm>
          <a:off x="4638674" y="380999"/>
          <a:ext cx="4238625" cy="323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rgbClr val="001489"/>
              </a:solidFill>
              <a:effectLst/>
              <a:latin typeface="Leelawadee" panose="020B0502040204020203" pitchFamily="34" charset="-34"/>
              <a:ea typeface="+mn-ea"/>
              <a:cs typeface="Leelawadee" panose="020B0502040204020203" pitchFamily="34" charset="-34"/>
            </a:rPr>
            <a:t>Visualizing his signings as Chelsea FC owner from 2003-2021</a:t>
          </a:r>
          <a:r>
            <a:rPr lang="en-GB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 </a:t>
          </a:r>
          <a:endParaRPr lang="en-GB" sz="1100">
            <a:solidFill>
              <a:srgbClr val="001489"/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</xdr:txBody>
    </xdr:sp>
    <xdr:clientData/>
  </xdr:twoCellAnchor>
  <xdr:twoCellAnchor>
    <xdr:from>
      <xdr:col>1</xdr:col>
      <xdr:colOff>328081</xdr:colOff>
      <xdr:row>15</xdr:row>
      <xdr:rowOff>65617</xdr:rowOff>
    </xdr:from>
    <xdr:to>
      <xdr:col>10</xdr:col>
      <xdr:colOff>200025</xdr:colOff>
      <xdr:row>29</xdr:row>
      <xdr:rowOff>116417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5FF3465E-6D19-C679-FB96-5EDC8F26F623}"/>
            </a:ext>
          </a:extLst>
        </xdr:cNvPr>
        <xdr:cNvGrpSpPr/>
      </xdr:nvGrpSpPr>
      <xdr:grpSpPr>
        <a:xfrm>
          <a:off x="937681" y="3332692"/>
          <a:ext cx="6425144" cy="2717800"/>
          <a:chOff x="1841501" y="3473450"/>
          <a:chExt cx="6815666" cy="2781300"/>
        </a:xfrm>
      </xdr:grpSpPr>
      <xdr:grpSp>
        <xdr:nvGrpSpPr>
          <xdr:cNvPr id="84" name="Group 83">
            <a:extLst>
              <a:ext uri="{FF2B5EF4-FFF2-40B4-BE49-F238E27FC236}">
                <a16:creationId xmlns:a16="http://schemas.microsoft.com/office/drawing/2014/main" id="{2D0BA924-104C-E549-6FE9-286DCCDF035B}"/>
              </a:ext>
            </a:extLst>
          </xdr:cNvPr>
          <xdr:cNvGrpSpPr/>
        </xdr:nvGrpSpPr>
        <xdr:grpSpPr>
          <a:xfrm>
            <a:off x="1841501" y="3473450"/>
            <a:ext cx="6815666" cy="2781300"/>
            <a:chOff x="3503084" y="3981450"/>
            <a:chExt cx="5167840" cy="2343150"/>
          </a:xfrm>
        </xdr:grpSpPr>
        <xdr:grpSp>
          <xdr:nvGrpSpPr>
            <xdr:cNvPr id="83" name="Group 82">
              <a:extLst>
                <a:ext uri="{FF2B5EF4-FFF2-40B4-BE49-F238E27FC236}">
                  <a16:creationId xmlns:a16="http://schemas.microsoft.com/office/drawing/2014/main" id="{CE885C15-7208-46F1-AF54-310C1CE19023}"/>
                </a:ext>
              </a:extLst>
            </xdr:cNvPr>
            <xdr:cNvGrpSpPr/>
          </xdr:nvGrpSpPr>
          <xdr:grpSpPr>
            <a:xfrm>
              <a:off x="3503084" y="3981450"/>
              <a:ext cx="5167840" cy="2343150"/>
              <a:chOff x="3503084" y="3981450"/>
              <a:chExt cx="5167840" cy="2343150"/>
            </a:xfrm>
          </xdr:grpSpPr>
          <xdr:grpSp>
            <xdr:nvGrpSpPr>
              <xdr:cNvPr id="82" name="Group 81">
                <a:extLst>
                  <a:ext uri="{FF2B5EF4-FFF2-40B4-BE49-F238E27FC236}">
                    <a16:creationId xmlns:a16="http://schemas.microsoft.com/office/drawing/2014/main" id="{A2097A56-3950-1313-CC73-881E90327573}"/>
                  </a:ext>
                </a:extLst>
              </xdr:cNvPr>
              <xdr:cNvGrpSpPr/>
            </xdr:nvGrpSpPr>
            <xdr:grpSpPr>
              <a:xfrm>
                <a:off x="3503084" y="3981450"/>
                <a:ext cx="5167840" cy="2343150"/>
                <a:chOff x="3503084" y="3981450"/>
                <a:chExt cx="5167840" cy="2343150"/>
              </a:xfrm>
            </xdr:grpSpPr>
            <xdr:grpSp>
              <xdr:nvGrpSpPr>
                <xdr:cNvPr id="81" name="Group 80">
                  <a:extLst>
                    <a:ext uri="{FF2B5EF4-FFF2-40B4-BE49-F238E27FC236}">
                      <a16:creationId xmlns:a16="http://schemas.microsoft.com/office/drawing/2014/main" id="{165E51AB-797B-F0AC-EF2F-13A720FA8ECB}"/>
                    </a:ext>
                  </a:extLst>
                </xdr:cNvPr>
                <xdr:cNvGrpSpPr/>
              </xdr:nvGrpSpPr>
              <xdr:grpSpPr>
                <a:xfrm>
                  <a:off x="3503084" y="3981450"/>
                  <a:ext cx="5167840" cy="2343150"/>
                  <a:chOff x="3503084" y="3981450"/>
                  <a:chExt cx="5167840" cy="2343150"/>
                </a:xfrm>
              </xdr:grpSpPr>
              <xdr:grpSp>
                <xdr:nvGrpSpPr>
                  <xdr:cNvPr id="78" name="Group 77">
                    <a:extLst>
                      <a:ext uri="{FF2B5EF4-FFF2-40B4-BE49-F238E27FC236}">
                        <a16:creationId xmlns:a16="http://schemas.microsoft.com/office/drawing/2014/main" id="{22197C66-67A3-D0A2-594B-9887538373FC}"/>
                      </a:ext>
                    </a:extLst>
                  </xdr:cNvPr>
                  <xdr:cNvGrpSpPr/>
                </xdr:nvGrpSpPr>
                <xdr:grpSpPr>
                  <a:xfrm>
                    <a:off x="3503084" y="3981450"/>
                    <a:ext cx="5167840" cy="2343150"/>
                    <a:chOff x="3503084" y="3981450"/>
                    <a:chExt cx="5167840" cy="2343150"/>
                  </a:xfrm>
                </xdr:grpSpPr>
                <xdr:grpSp>
                  <xdr:nvGrpSpPr>
                    <xdr:cNvPr id="70" name="Group 69">
                      <a:extLst>
                        <a:ext uri="{FF2B5EF4-FFF2-40B4-BE49-F238E27FC236}">
                          <a16:creationId xmlns:a16="http://schemas.microsoft.com/office/drawing/2014/main" id="{A9D7157D-ECE2-1A46-4D00-55C883D4DD57}"/>
                        </a:ext>
                      </a:extLst>
                    </xdr:cNvPr>
                    <xdr:cNvGrpSpPr/>
                  </xdr:nvGrpSpPr>
                  <xdr:grpSpPr>
                    <a:xfrm>
                      <a:off x="3585632" y="3981450"/>
                      <a:ext cx="5085292" cy="2343150"/>
                      <a:chOff x="3553883" y="3187700"/>
                      <a:chExt cx="5085292" cy="2343150"/>
                    </a:xfrm>
                    <a:scene3d>
                      <a:camera prst="perspectiveRelaxed"/>
                      <a:lightRig rig="threePt" dir="t"/>
                    </a:scene3d>
                  </xdr:grpSpPr>
                  <xdr:grpSp>
                    <xdr:nvGrpSpPr>
                      <xdr:cNvPr id="69" name="Group 68">
                        <a:extLst>
                          <a:ext uri="{FF2B5EF4-FFF2-40B4-BE49-F238E27FC236}">
                            <a16:creationId xmlns:a16="http://schemas.microsoft.com/office/drawing/2014/main" id="{C47EE384-EEC2-D06C-0D36-1115B011A8C4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553883" y="3187700"/>
                        <a:ext cx="5085292" cy="2343150"/>
                        <a:chOff x="3553883" y="3187700"/>
                        <a:chExt cx="5085292" cy="2343150"/>
                      </a:xfrm>
                    </xdr:grpSpPr>
                    <xdr:sp macro="" textlink="">
                      <xdr:nvSpPr>
                        <xdr:cNvPr id="29" name="Rectangle 28">
                          <a:extLst>
                            <a:ext uri="{FF2B5EF4-FFF2-40B4-BE49-F238E27FC236}">
                              <a16:creationId xmlns:a16="http://schemas.microsoft.com/office/drawing/2014/main" id="{6F1D3F93-9716-0FA3-FC8F-44C40F26F972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3553883" y="3187700"/>
                          <a:ext cx="5085292" cy="2343150"/>
                        </a:xfrm>
                        <a:prstGeom prst="rect">
                          <a:avLst/>
                        </a:prstGeom>
                        <a:noFill/>
                        <a:ln w="19050">
                          <a:solidFill>
                            <a:schemeClr val="bg1">
                              <a:lumMod val="50000"/>
                            </a:schemeClr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en-GB" sz="1100"/>
                        </a:p>
                      </xdr:txBody>
                    </xdr:sp>
                    <xdr:cxnSp macro="">
                      <xdr:nvCxnSpPr>
                        <xdr:cNvPr id="31" name="Straight Connector 30">
                          <a:extLst>
                            <a:ext uri="{FF2B5EF4-FFF2-40B4-BE49-F238E27FC236}">
                              <a16:creationId xmlns:a16="http://schemas.microsoft.com/office/drawing/2014/main" id="{AAF445D6-C4F4-D7DE-3582-BDF282DED746}"/>
                            </a:ext>
                          </a:extLst>
                        </xdr:cNvPr>
                        <xdr:cNvCxnSpPr>
                          <a:stCxn id="29" idx="0"/>
                          <a:endCxn id="29" idx="2"/>
                        </xdr:cNvCxnSpPr>
                      </xdr:nvCxnSpPr>
                      <xdr:spPr>
                        <a:xfrm>
                          <a:off x="6093355" y="3187700"/>
                          <a:ext cx="0" cy="2343150"/>
                        </a:xfrm>
                        <a:prstGeom prst="line">
                          <a:avLst/>
                        </a:prstGeom>
                        <a:noFill/>
                        <a:ln w="19050">
                          <a:solidFill>
                            <a:schemeClr val="bg1">
                              <a:lumMod val="50000"/>
                            </a:schemeClr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</xdr:cxnSp>
                    <xdr:grpSp>
                      <xdr:nvGrpSpPr>
                        <xdr:cNvPr id="51" name="Group 50">
                          <a:extLst>
                            <a:ext uri="{FF2B5EF4-FFF2-40B4-BE49-F238E27FC236}">
                              <a16:creationId xmlns:a16="http://schemas.microsoft.com/office/drawing/2014/main" id="{B30372FA-E12A-2347-0B2B-8EFA9C5302F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556161" y="3859396"/>
                          <a:ext cx="681956" cy="967041"/>
                          <a:chOff x="3545578" y="3848730"/>
                          <a:chExt cx="682286" cy="961523"/>
                        </a:xfrm>
                      </xdr:grpSpPr>
                      <xdr:grpSp>
                        <xdr:nvGrpSpPr>
                          <xdr:cNvPr id="46" name="Group 45">
                            <a:extLst>
                              <a:ext uri="{FF2B5EF4-FFF2-40B4-BE49-F238E27FC236}">
                                <a16:creationId xmlns:a16="http://schemas.microsoft.com/office/drawing/2014/main" id="{3848BA30-0B60-AC35-AFBB-14C6EDA0634C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546703" y="3848730"/>
                            <a:ext cx="530932" cy="961523"/>
                            <a:chOff x="3546703" y="3876492"/>
                            <a:chExt cx="534367" cy="974403"/>
                          </a:xfrm>
                        </xdr:grpSpPr>
                        <xdr:cxnSp macro="">
                          <xdr:nvCxnSpPr>
                            <xdr:cNvPr id="32" name="Straight Connector 31">
                              <a:extLst>
                                <a:ext uri="{FF2B5EF4-FFF2-40B4-BE49-F238E27FC236}">
                                  <a16:creationId xmlns:a16="http://schemas.microsoft.com/office/drawing/2014/main" id="{115B65DE-EB09-103A-CE37-878862ABF16B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078349" y="3876492"/>
                              <a:ext cx="0" cy="973016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  <xdr:cxnSp macro="">
                          <xdr:nvCxnSpPr>
                            <xdr:cNvPr id="34" name="Straight Connector 33">
                              <a:extLst>
                                <a:ext uri="{FF2B5EF4-FFF2-40B4-BE49-F238E27FC236}">
                                  <a16:creationId xmlns:a16="http://schemas.microsoft.com/office/drawing/2014/main" id="{3598D239-5CBC-444D-1473-0C422D8A55FC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3546703" y="3876989"/>
                              <a:ext cx="531646" cy="2722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  <xdr:cxnSp macro="">
                          <xdr:nvCxnSpPr>
                            <xdr:cNvPr id="44" name="Straight Connector 43">
                              <a:extLst>
                                <a:ext uri="{FF2B5EF4-FFF2-40B4-BE49-F238E27FC236}">
                                  <a16:creationId xmlns:a16="http://schemas.microsoft.com/office/drawing/2014/main" id="{27801756-448D-C0F6-6131-0D74AC128CBC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3549424" y="4848173"/>
                              <a:ext cx="531646" cy="2722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45" name="Arc 44">
                            <a:extLst>
                              <a:ext uri="{FF2B5EF4-FFF2-40B4-BE49-F238E27FC236}">
                                <a16:creationId xmlns:a16="http://schemas.microsoft.com/office/drawing/2014/main" id="{0C678D52-ABEB-2AF9-0906-1393C634D2A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932040" y="4015171"/>
                            <a:ext cx="295824" cy="615100"/>
                          </a:xfrm>
                          <a:prstGeom prst="arc">
                            <a:avLst>
                              <a:gd name="adj1" fmla="val 16200000"/>
                              <a:gd name="adj2" fmla="val 5485955"/>
                            </a:avLst>
                          </a:prstGeom>
                          <a:noFill/>
                          <a:ln w="19050">
                            <a:solidFill>
                              <a:schemeClr val="bg1">
                                <a:lumMod val="50000"/>
                              </a:schemeClr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en-GB" sz="1100">
                              <a:solidFill>
                                <a:srgbClr val="001489"/>
                              </a:solidFill>
                            </a:endParaRPr>
                          </a:p>
                        </xdr:txBody>
                      </xdr:sp>
                      <xdr:grpSp>
                        <xdr:nvGrpSpPr>
                          <xdr:cNvPr id="47" name="Group 46">
                            <a:extLst>
                              <a:ext uri="{FF2B5EF4-FFF2-40B4-BE49-F238E27FC236}">
                                <a16:creationId xmlns:a16="http://schemas.microsoft.com/office/drawing/2014/main" id="{3D84A434-F1A6-4135-7A51-3EAE192B6AB3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545578" y="4190980"/>
                            <a:ext cx="99568" cy="277012"/>
                            <a:chOff x="3546703" y="3876492"/>
                            <a:chExt cx="534367" cy="974403"/>
                          </a:xfrm>
                        </xdr:grpSpPr>
                        <xdr:cxnSp macro="">
                          <xdr:nvCxnSpPr>
                            <xdr:cNvPr id="48" name="Straight Connector 47">
                              <a:extLst>
                                <a:ext uri="{FF2B5EF4-FFF2-40B4-BE49-F238E27FC236}">
                                  <a16:creationId xmlns:a16="http://schemas.microsoft.com/office/drawing/2014/main" id="{270B9A58-AE50-E623-0460-FBDE59BAAE9C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078349" y="3876492"/>
                              <a:ext cx="0" cy="973016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  <xdr:cxnSp macro="">
                          <xdr:nvCxnSpPr>
                            <xdr:cNvPr id="49" name="Straight Connector 48">
                              <a:extLst>
                                <a:ext uri="{FF2B5EF4-FFF2-40B4-BE49-F238E27FC236}">
                                  <a16:creationId xmlns:a16="http://schemas.microsoft.com/office/drawing/2014/main" id="{6F8EAB03-8F07-EC36-E792-25C7582AA65A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3546703" y="3876989"/>
                              <a:ext cx="531646" cy="2722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  <xdr:cxnSp macro="">
                          <xdr:nvCxnSpPr>
                            <xdr:cNvPr id="50" name="Straight Connector 49">
                              <a:extLst>
                                <a:ext uri="{FF2B5EF4-FFF2-40B4-BE49-F238E27FC236}">
                                  <a16:creationId xmlns:a16="http://schemas.microsoft.com/office/drawing/2014/main" id="{9AD920E0-89E1-EEEB-8F81-78923C99EB26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3549424" y="4848173"/>
                              <a:ext cx="531646" cy="2722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</xdr:grpSp>
                    </xdr:grpSp>
                    <xdr:grpSp>
                      <xdr:nvGrpSpPr>
                        <xdr:cNvPr id="52" name="Group 51">
                          <a:extLst>
                            <a:ext uri="{FF2B5EF4-FFF2-40B4-BE49-F238E27FC236}">
                              <a16:creationId xmlns:a16="http://schemas.microsoft.com/office/drawing/2014/main" id="{F9FC740D-0EB0-0420-712C-9550ADEF15AD}"/>
                            </a:ext>
                          </a:extLst>
                        </xdr:cNvPr>
                        <xdr:cNvGrpSpPr/>
                      </xdr:nvGrpSpPr>
                      <xdr:grpSpPr>
                        <a:xfrm rot="10800000">
                          <a:off x="7953057" y="3854107"/>
                          <a:ext cx="685924" cy="965244"/>
                          <a:chOff x="3545578" y="3848730"/>
                          <a:chExt cx="682286" cy="961523"/>
                        </a:xfrm>
                      </xdr:grpSpPr>
                      <xdr:grpSp>
                        <xdr:nvGrpSpPr>
                          <xdr:cNvPr id="53" name="Group 52">
                            <a:extLst>
                              <a:ext uri="{FF2B5EF4-FFF2-40B4-BE49-F238E27FC236}">
                                <a16:creationId xmlns:a16="http://schemas.microsoft.com/office/drawing/2014/main" id="{CC23DEA1-2285-5620-0799-06F6F1C2E68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546703" y="3848730"/>
                            <a:ext cx="530932" cy="961523"/>
                            <a:chOff x="3546703" y="3876492"/>
                            <a:chExt cx="534367" cy="974403"/>
                          </a:xfrm>
                        </xdr:grpSpPr>
                        <xdr:cxnSp macro="">
                          <xdr:nvCxnSpPr>
                            <xdr:cNvPr id="59" name="Straight Connector 58">
                              <a:extLst>
                                <a:ext uri="{FF2B5EF4-FFF2-40B4-BE49-F238E27FC236}">
                                  <a16:creationId xmlns:a16="http://schemas.microsoft.com/office/drawing/2014/main" id="{9B7DF379-0306-DD90-1E37-40EA2C6B8899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078349" y="3876492"/>
                              <a:ext cx="0" cy="973016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  <xdr:cxnSp macro="">
                          <xdr:nvCxnSpPr>
                            <xdr:cNvPr id="60" name="Straight Connector 59">
                              <a:extLst>
                                <a:ext uri="{FF2B5EF4-FFF2-40B4-BE49-F238E27FC236}">
                                  <a16:creationId xmlns:a16="http://schemas.microsoft.com/office/drawing/2014/main" id="{DF5C1C4E-5EFF-AE96-B6B5-DB4AAAB9349C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3546703" y="3876989"/>
                              <a:ext cx="531646" cy="2722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  <xdr:cxnSp macro="">
                          <xdr:nvCxnSpPr>
                            <xdr:cNvPr id="61" name="Straight Connector 60">
                              <a:extLst>
                                <a:ext uri="{FF2B5EF4-FFF2-40B4-BE49-F238E27FC236}">
                                  <a16:creationId xmlns:a16="http://schemas.microsoft.com/office/drawing/2014/main" id="{7A2FCA47-0E14-CD5C-8A5B-AD9EBC1C0061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3549424" y="4848173"/>
                              <a:ext cx="531646" cy="2722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4" name="Arc 53">
                            <a:extLst>
                              <a:ext uri="{FF2B5EF4-FFF2-40B4-BE49-F238E27FC236}">
                                <a16:creationId xmlns:a16="http://schemas.microsoft.com/office/drawing/2014/main" id="{4190C5A5-676F-CBB8-442C-BED6AF61089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932040" y="4015171"/>
                            <a:ext cx="295824" cy="615100"/>
                          </a:xfrm>
                          <a:prstGeom prst="arc">
                            <a:avLst>
                              <a:gd name="adj1" fmla="val 16200000"/>
                              <a:gd name="adj2" fmla="val 5485955"/>
                            </a:avLst>
                          </a:prstGeom>
                          <a:noFill/>
                          <a:ln w="19050">
                            <a:solidFill>
                              <a:schemeClr val="bg1">
                                <a:lumMod val="50000"/>
                              </a:schemeClr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marL="0" indent="0" algn="l"/>
                            <a:endParaRPr lang="en-GB" sz="11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endParaRPr>
                          </a:p>
                        </xdr:txBody>
                      </xdr:sp>
                      <xdr:grpSp>
                        <xdr:nvGrpSpPr>
                          <xdr:cNvPr id="55" name="Group 54">
                            <a:extLst>
                              <a:ext uri="{FF2B5EF4-FFF2-40B4-BE49-F238E27FC236}">
                                <a16:creationId xmlns:a16="http://schemas.microsoft.com/office/drawing/2014/main" id="{8BE635C7-C0D0-CCFD-9818-A876BACB8BFC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545578" y="4190980"/>
                            <a:ext cx="99568" cy="277012"/>
                            <a:chOff x="3546703" y="3876492"/>
                            <a:chExt cx="534367" cy="974403"/>
                          </a:xfrm>
                        </xdr:grpSpPr>
                        <xdr:cxnSp macro="">
                          <xdr:nvCxnSpPr>
                            <xdr:cNvPr id="56" name="Straight Connector 55">
                              <a:extLst>
                                <a:ext uri="{FF2B5EF4-FFF2-40B4-BE49-F238E27FC236}">
                                  <a16:creationId xmlns:a16="http://schemas.microsoft.com/office/drawing/2014/main" id="{7D01D4E1-DE5B-CE89-E30A-E250CB16190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078349" y="3876492"/>
                              <a:ext cx="0" cy="973016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99979BBE-F0AC-7CF8-27D0-E274981340F5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3546703" y="3876989"/>
                              <a:ext cx="531646" cy="2722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  <xdr:cxnSp macro="">
                          <xdr:nvCxnSpPr>
                            <xdr:cNvPr id="58" name="Straight Connector 57">
                              <a:extLst>
                                <a:ext uri="{FF2B5EF4-FFF2-40B4-BE49-F238E27FC236}">
                                  <a16:creationId xmlns:a16="http://schemas.microsoft.com/office/drawing/2014/main" id="{AC0627CD-C890-D23E-3E24-5358C20777A2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3549424" y="4848173"/>
                              <a:ext cx="531646" cy="2722"/>
                            </a:xfrm>
                            <a:prstGeom prst="line">
                              <a:avLst/>
                            </a:prstGeom>
                            <a:noFill/>
                            <a:ln w="1905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</xdr:cxnSp>
                      </xdr:grpSp>
                    </xdr:grpSp>
                  </xdr:grpSp>
                  <xdr:sp macro="" textlink="">
                    <xdr:nvSpPr>
                      <xdr:cNvPr id="68" name="Oval 67">
                        <a:extLst>
                          <a:ext uri="{FF2B5EF4-FFF2-40B4-BE49-F238E27FC236}">
                            <a16:creationId xmlns:a16="http://schemas.microsoft.com/office/drawing/2014/main" id="{FD07C65F-94E1-8301-C0B8-40D4955557F9}"/>
                          </a:ext>
                        </a:extLst>
                      </xdr:cNvPr>
                      <xdr:cNvSpPr/>
                    </xdr:nvSpPr>
                    <xdr:spPr>
                      <a:xfrm>
                        <a:off x="5889124" y="3842909"/>
                        <a:ext cx="392819" cy="1063045"/>
                      </a:xfrm>
                      <a:prstGeom prst="ellipse">
                        <a:avLst/>
                      </a:prstGeom>
                      <a:noFill/>
                      <a:ln w="19050">
                        <a:solidFill>
                          <a:schemeClr val="bg1">
                            <a:lumMod val="50000"/>
                          </a:schemeClr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marL="0" indent="0" algn="l"/>
                        <a:endParaRPr lang="en-GB"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endParaRPr>
                      </a:p>
                    </xdr:txBody>
                  </xdr:sp>
                </xdr:grpSp>
                <xdr:sp macro="" textlink="">
                  <xdr:nvSpPr>
                    <xdr:cNvPr id="73" name="TextBox 72">
                      <a:extLst>
                        <a:ext uri="{FF2B5EF4-FFF2-40B4-BE49-F238E27FC236}">
                          <a16:creationId xmlns:a16="http://schemas.microsoft.com/office/drawing/2014/main" id="{4B7BAD9A-8E10-73E9-884E-012248D052B0}"/>
                        </a:ext>
                      </a:extLst>
                    </xdr:cNvPr>
                    <xdr:cNvSpPr txBox="1"/>
                  </xdr:nvSpPr>
                  <xdr:spPr>
                    <a:xfrm>
                      <a:off x="3503084" y="5005917"/>
                      <a:ext cx="857250" cy="550333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r>
                        <a:rPr lang="en-GB" sz="1400" b="1">
                          <a:solidFill>
                            <a:srgbClr val="001489"/>
                          </a:solidFill>
                          <a:latin typeface="Leelawadee" panose="020B0502040204020203" pitchFamily="34" charset="-34"/>
                          <a:cs typeface="Leelawadee" panose="020B0502040204020203" pitchFamily="34" charset="-34"/>
                        </a:rPr>
                        <a:t>£113M</a:t>
                      </a:r>
                    </a:p>
                    <a:p>
                      <a:r>
                        <a:rPr lang="en-GB" sz="1400" b="1">
                          <a:solidFill>
                            <a:srgbClr val="001489"/>
                          </a:solidFill>
                          <a:latin typeface="Leelawadee" panose="020B0502040204020203" pitchFamily="34" charset="-34"/>
                          <a:cs typeface="Leelawadee" panose="020B0502040204020203" pitchFamily="34" charset="-34"/>
                        </a:rPr>
                        <a:t>   </a:t>
                      </a:r>
                    </a:p>
                  </xdr:txBody>
                </xdr:sp>
              </xdr:grpSp>
              <xdr:sp macro="" textlink="">
                <xdr:nvSpPr>
                  <xdr:cNvPr id="74" name="TextBox 73">
                    <a:extLst>
                      <a:ext uri="{FF2B5EF4-FFF2-40B4-BE49-F238E27FC236}">
                        <a16:creationId xmlns:a16="http://schemas.microsoft.com/office/drawing/2014/main" id="{032DEC1D-5359-06E0-0971-3C4B7A923AEE}"/>
                      </a:ext>
                    </a:extLst>
                  </xdr:cNvPr>
                  <xdr:cNvSpPr txBox="1"/>
                </xdr:nvSpPr>
                <xdr:spPr>
                  <a:xfrm>
                    <a:off x="4301066" y="4999567"/>
                    <a:ext cx="857250" cy="58843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GB" sz="1400" b="1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£368M</a:t>
                    </a:r>
                  </a:p>
                  <a:p>
                    <a:r>
                      <a:rPr lang="en-GB" sz="1400" b="1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   </a:t>
                    </a:r>
                  </a:p>
                </xdr:txBody>
              </xdr:sp>
            </xdr:grpSp>
            <xdr:sp macro="" textlink="">
              <xdr:nvSpPr>
                <xdr:cNvPr id="75" name="TextBox 74">
                  <a:extLst>
                    <a:ext uri="{FF2B5EF4-FFF2-40B4-BE49-F238E27FC236}">
                      <a16:creationId xmlns:a16="http://schemas.microsoft.com/office/drawing/2014/main" id="{9D7CFB82-3A17-EA2D-71B2-1FAC3210D957}"/>
                    </a:ext>
                  </a:extLst>
                </xdr:cNvPr>
                <xdr:cNvSpPr txBox="1"/>
              </xdr:nvSpPr>
              <xdr:spPr>
                <a:xfrm>
                  <a:off x="5712880" y="5003799"/>
                  <a:ext cx="857250" cy="54186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n-GB" sz="1400" b="1">
                      <a:solidFill>
                        <a:srgbClr val="001489"/>
                      </a:solidFill>
                      <a:latin typeface="Leelawadee" panose="020B0502040204020203" pitchFamily="34" charset="-34"/>
                      <a:cs typeface="Leelawadee" panose="020B0502040204020203" pitchFamily="34" charset="-34"/>
                    </a:rPr>
                    <a:t>£569M</a:t>
                  </a:r>
                </a:p>
                <a:p>
                  <a:r>
                    <a:rPr lang="en-GB" sz="1400" b="1">
                      <a:solidFill>
                        <a:srgbClr val="001489"/>
                      </a:solidFill>
                      <a:latin typeface="Leelawadee" panose="020B0502040204020203" pitchFamily="34" charset="-34"/>
                      <a:cs typeface="Leelawadee" panose="020B0502040204020203" pitchFamily="34" charset="-34"/>
                    </a:rPr>
                    <a:t>   </a:t>
                  </a:r>
                </a:p>
              </xdr:txBody>
            </xdr:sp>
          </xdr:grpSp>
          <xdr:sp macro="" textlink="">
            <xdr:nvSpPr>
              <xdr:cNvPr id="76" name="TextBox 75">
                <a:extLst>
                  <a:ext uri="{FF2B5EF4-FFF2-40B4-BE49-F238E27FC236}">
                    <a16:creationId xmlns:a16="http://schemas.microsoft.com/office/drawing/2014/main" id="{1A54BF18-85DC-2E8C-44EC-91E6588154CA}"/>
                  </a:ext>
                </a:extLst>
              </xdr:cNvPr>
              <xdr:cNvSpPr txBox="1"/>
            </xdr:nvSpPr>
            <xdr:spPr>
              <a:xfrm>
                <a:off x="7336366" y="4965699"/>
                <a:ext cx="857250" cy="51646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GB" sz="1400" b="1">
                    <a:solidFill>
                      <a:srgbClr val="001489"/>
                    </a:solidFill>
                    <a:latin typeface="Leelawadee" panose="020B0502040204020203" pitchFamily="34" charset="-34"/>
                    <a:cs typeface="Leelawadee" panose="020B0502040204020203" pitchFamily="34" charset="-34"/>
                  </a:rPr>
                  <a:t>£817M</a:t>
                </a:r>
              </a:p>
            </xdr:txBody>
          </xdr:sp>
        </xdr:grpSp>
        <xdr:grpSp>
          <xdr:nvGrpSpPr>
            <xdr:cNvPr id="79" name="Group 78">
              <a:extLst>
                <a:ext uri="{FF2B5EF4-FFF2-40B4-BE49-F238E27FC236}">
                  <a16:creationId xmlns:a16="http://schemas.microsoft.com/office/drawing/2014/main" id="{263C1949-C70F-155C-7793-4C81D3026C0F}"/>
                </a:ext>
              </a:extLst>
            </xdr:cNvPr>
            <xdr:cNvGrpSpPr/>
          </xdr:nvGrpSpPr>
          <xdr:grpSpPr>
            <a:xfrm>
              <a:off x="5566834" y="5926665"/>
              <a:ext cx="1195916" cy="391585"/>
              <a:chOff x="5566834" y="5926665"/>
              <a:chExt cx="1195916" cy="391585"/>
            </a:xfrm>
          </xdr:grpSpPr>
          <xdr:sp macro="" textlink="">
            <xdr:nvSpPr>
              <xdr:cNvPr id="71" name="Arrow: Right 70">
                <a:extLst>
                  <a:ext uri="{FF2B5EF4-FFF2-40B4-BE49-F238E27FC236}">
                    <a16:creationId xmlns:a16="http://schemas.microsoft.com/office/drawing/2014/main" id="{7172BE5F-CC7D-DDB6-C4CA-67823EF8B981}"/>
                  </a:ext>
                </a:extLst>
              </xdr:cNvPr>
              <xdr:cNvSpPr/>
            </xdr:nvSpPr>
            <xdr:spPr>
              <a:xfrm>
                <a:off x="5651501" y="6000750"/>
                <a:ext cx="1079500" cy="317500"/>
              </a:xfrm>
              <a:prstGeom prst="rightArrow">
                <a:avLst/>
              </a:prstGeom>
              <a:noFill/>
              <a:ln w="28575">
                <a:solidFill>
                  <a:schemeClr val="bg1">
                    <a:lumMod val="50000"/>
                  </a:schemeClr>
                </a:solidFill>
              </a:ln>
              <a:scene3d>
                <a:camera prst="perspectiveRelaxed"/>
                <a:lightRig rig="threePt" dir="t"/>
              </a:scene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77" name="TextBox 76">
                <a:extLst>
                  <a:ext uri="{FF2B5EF4-FFF2-40B4-BE49-F238E27FC236}">
                    <a16:creationId xmlns:a16="http://schemas.microsoft.com/office/drawing/2014/main" id="{0E0073EC-7FA6-E197-E446-203016620DE7}"/>
                  </a:ext>
                </a:extLst>
              </xdr:cNvPr>
              <xdr:cNvSpPr txBox="1"/>
            </xdr:nvSpPr>
            <xdr:spPr>
              <a:xfrm>
                <a:off x="5566834" y="5926665"/>
                <a:ext cx="1195916" cy="2857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GB" sz="1000" b="1">
                    <a:solidFill>
                      <a:srgbClr val="001489"/>
                    </a:solidFill>
                    <a:latin typeface="Leelawadee" panose="020B0502040204020203" pitchFamily="34" charset="-34"/>
                    <a:cs typeface="Leelawadee" panose="020B0502040204020203" pitchFamily="34" charset="-34"/>
                  </a:rPr>
                  <a:t>ATTACK</a:t>
                </a:r>
              </a:p>
            </xdr:txBody>
          </xdr:sp>
        </xdr:grpSp>
      </xdr:grpSp>
      <xdr:sp macro="" textlink="">
        <xdr:nvSpPr>
          <xdr:cNvPr id="85" name="TextBox 84">
            <a:extLst>
              <a:ext uri="{FF2B5EF4-FFF2-40B4-BE49-F238E27FC236}">
                <a16:creationId xmlns:a16="http://schemas.microsoft.com/office/drawing/2014/main" id="{1BCABA5A-24D6-1164-BE5B-EBE21A6943A7}"/>
              </a:ext>
            </a:extLst>
          </xdr:cNvPr>
          <xdr:cNvSpPr txBox="1"/>
        </xdr:nvSpPr>
        <xdr:spPr>
          <a:xfrm>
            <a:off x="4261383" y="3791305"/>
            <a:ext cx="2794000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1">
                <a:solidFill>
                  <a:srgbClr val="001489"/>
                </a:solidFill>
                <a:latin typeface="Leelawadee" panose="020B0502040204020203" pitchFamily="34" charset="-34"/>
                <a:cs typeface="Leelawadee" panose="020B0502040204020203" pitchFamily="34" charset="-34"/>
              </a:rPr>
              <a:t>Amount Spent by Position</a:t>
            </a:r>
          </a:p>
        </xdr:txBody>
      </xdr:sp>
    </xdr:grpSp>
    <xdr:clientData/>
  </xdr:twoCellAnchor>
  <xdr:twoCellAnchor>
    <xdr:from>
      <xdr:col>11</xdr:col>
      <xdr:colOff>323850</xdr:colOff>
      <xdr:row>15</xdr:row>
      <xdr:rowOff>52917</xdr:rowOff>
    </xdr:from>
    <xdr:to>
      <xdr:col>19</xdr:col>
      <xdr:colOff>21167</xdr:colOff>
      <xdr:row>27</xdr:row>
      <xdr:rowOff>190077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34749E77-BFF5-49E1-B37C-0EDC2A6CF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603250</xdr:colOff>
      <xdr:row>29</xdr:row>
      <xdr:rowOff>74081</xdr:rowOff>
    </xdr:from>
    <xdr:to>
      <xdr:col>8</xdr:col>
      <xdr:colOff>328083</xdr:colOff>
      <xdr:row>44</xdr:row>
      <xdr:rowOff>179916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D9170C74-4DBA-4DD5-8CCA-FE46129F7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52918</xdr:colOff>
      <xdr:row>31</xdr:row>
      <xdr:rowOff>95250</xdr:rowOff>
    </xdr:from>
    <xdr:to>
      <xdr:col>5</xdr:col>
      <xdr:colOff>402168</xdr:colOff>
      <xdr:row>38</xdr:row>
      <xdr:rowOff>31749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CFD06E3C-547D-3426-482E-29E5D61F31FF}"/>
            </a:ext>
          </a:extLst>
        </xdr:cNvPr>
        <xdr:cNvSpPr txBox="1"/>
      </xdr:nvSpPr>
      <xdr:spPr>
        <a:xfrm>
          <a:off x="3139018" y="6410325"/>
          <a:ext cx="1377950" cy="1269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Roman's</a:t>
          </a:r>
          <a:r>
            <a:rPr lang="en-GB" sz="1100" baseline="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 best signings: Cech, Drogba, Hazard &amp; Azpilicueta all came from French Ligue 1</a:t>
          </a:r>
          <a:endParaRPr lang="en-GB" sz="1100">
            <a:solidFill>
              <a:srgbClr val="001489"/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</xdr:txBody>
    </xdr:sp>
    <xdr:clientData/>
  </xdr:twoCellAnchor>
  <xdr:twoCellAnchor>
    <xdr:from>
      <xdr:col>9</xdr:col>
      <xdr:colOff>359832</xdr:colOff>
      <xdr:row>29</xdr:row>
      <xdr:rowOff>42333</xdr:rowOff>
    </xdr:from>
    <xdr:to>
      <xdr:col>18</xdr:col>
      <xdr:colOff>603249</xdr:colOff>
      <xdr:row>45</xdr:row>
      <xdr:rowOff>105828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CEC31-32C1-4DC4-B003-3C20BC40F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74084</xdr:colOff>
      <xdr:row>31</xdr:row>
      <xdr:rowOff>115357</xdr:rowOff>
    </xdr:from>
    <xdr:to>
      <xdr:col>18</xdr:col>
      <xdr:colOff>476251</xdr:colOff>
      <xdr:row>36</xdr:row>
      <xdr:rowOff>30691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CAE2DAE-560E-5258-D3A6-3697DBDA1FCF}"/>
            </a:ext>
          </a:extLst>
        </xdr:cNvPr>
        <xdr:cNvSpPr txBox="1"/>
      </xdr:nvSpPr>
      <xdr:spPr>
        <a:xfrm>
          <a:off x="10665884" y="6459007"/>
          <a:ext cx="1621367" cy="8678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Beletti, Deco, Romeu, Fabregas, &amp; Pedro were the</a:t>
          </a:r>
          <a:r>
            <a:rPr lang="en-GB" sz="1100" b="1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 FIVE </a:t>
          </a:r>
          <a:r>
            <a:rPr lang="en-GB" sz="11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signings from Barcelona</a:t>
          </a:r>
        </a:p>
      </xdr:txBody>
    </xdr:sp>
    <xdr:clientData/>
  </xdr:twoCellAnchor>
  <xdr:twoCellAnchor>
    <xdr:from>
      <xdr:col>1</xdr:col>
      <xdr:colOff>10584</xdr:colOff>
      <xdr:row>46</xdr:row>
      <xdr:rowOff>116416</xdr:rowOff>
    </xdr:from>
    <xdr:to>
      <xdr:col>8</xdr:col>
      <xdr:colOff>603250</xdr:colOff>
      <xdr:row>61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27790-2008-4990-A360-99D382D1A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571500</xdr:colOff>
      <xdr:row>2</xdr:row>
      <xdr:rowOff>28575</xdr:rowOff>
    </xdr:from>
    <xdr:to>
      <xdr:col>8</xdr:col>
      <xdr:colOff>590550</xdr:colOff>
      <xdr:row>5</xdr:row>
      <xdr:rowOff>180975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93B29C0D-76AD-4ED3-BE06-AC521A2D3A2C}"/>
            </a:ext>
          </a:extLst>
        </xdr:cNvPr>
        <xdr:cNvGrpSpPr/>
      </xdr:nvGrpSpPr>
      <xdr:grpSpPr>
        <a:xfrm>
          <a:off x="4686300" y="781050"/>
          <a:ext cx="1847850" cy="742950"/>
          <a:chOff x="609600" y="266700"/>
          <a:chExt cx="1847850" cy="742950"/>
        </a:xfrm>
      </xdr:grpSpPr>
      <xdr:grpSp>
        <xdr:nvGrpSpPr>
          <xdr:cNvPr id="92" name="Group 91">
            <a:extLst>
              <a:ext uri="{FF2B5EF4-FFF2-40B4-BE49-F238E27FC236}">
                <a16:creationId xmlns:a16="http://schemas.microsoft.com/office/drawing/2014/main" id="{C46CB7A5-6F80-A7BF-6354-FE715C7C5EC4}"/>
              </a:ext>
            </a:extLst>
          </xdr:cNvPr>
          <xdr:cNvGrpSpPr/>
        </xdr:nvGrpSpPr>
        <xdr:grpSpPr>
          <a:xfrm>
            <a:off x="609600" y="266700"/>
            <a:ext cx="1847850" cy="742950"/>
            <a:chOff x="609600" y="266700"/>
            <a:chExt cx="1847850" cy="742950"/>
          </a:xfrm>
        </xdr:grpSpPr>
        <xdr:sp macro="" textlink="">
          <xdr:nvSpPr>
            <xdr:cNvPr id="94" name="Rectangle 93">
              <a:extLst>
                <a:ext uri="{FF2B5EF4-FFF2-40B4-BE49-F238E27FC236}">
                  <a16:creationId xmlns:a16="http://schemas.microsoft.com/office/drawing/2014/main" id="{290F1E94-6BF1-C2C4-478E-8A78EFA4E1A2}"/>
                </a:ext>
              </a:extLst>
            </xdr:cNvPr>
            <xdr:cNvSpPr/>
          </xdr:nvSpPr>
          <xdr:spPr>
            <a:xfrm>
              <a:off x="609600" y="266700"/>
              <a:ext cx="1838325" cy="742950"/>
            </a:xfrm>
            <a:prstGeom prst="rect">
              <a:avLst/>
            </a:prstGeom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5F382260-6712-9AB0-CF0A-5C8765B5F116}"/>
                </a:ext>
              </a:extLst>
            </xdr:cNvPr>
            <xdr:cNvSpPr txBox="1"/>
          </xdr:nvSpPr>
          <xdr:spPr>
            <a:xfrm>
              <a:off x="609600" y="266700"/>
              <a:ext cx="1847850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r>
                <a:rPr lang="en-GB" sz="1200" b="1">
                  <a:solidFill>
                    <a:srgbClr val="001489"/>
                  </a:solidFill>
                  <a:latin typeface="Leelawadee" panose="020B0502040204020203" pitchFamily="34" charset="-34"/>
                  <a:ea typeface="Microsoft Sans Serif" panose="020B0604020202020204" pitchFamily="34" charset="0"/>
                  <a:cs typeface="Leelawadee" panose="020B0502040204020203" pitchFamily="34" charset="-34"/>
                </a:rPr>
                <a:t>Amount Spent</a:t>
              </a:r>
            </a:p>
          </xdr:txBody>
        </xdr:sp>
      </xdr:grpSp>
      <xdr:sp macro="" textlink="">
        <xdr:nvSpPr>
          <xdr:cNvPr id="93" name="TextBox 92">
            <a:extLst>
              <a:ext uri="{FF2B5EF4-FFF2-40B4-BE49-F238E27FC236}">
                <a16:creationId xmlns:a16="http://schemas.microsoft.com/office/drawing/2014/main" id="{D39CE4A1-9375-2D02-BC05-EF23AF17D4C6}"/>
              </a:ext>
            </a:extLst>
          </xdr:cNvPr>
          <xdr:cNvSpPr txBox="1"/>
        </xdr:nvSpPr>
        <xdr:spPr>
          <a:xfrm>
            <a:off x="609600" y="657225"/>
            <a:ext cx="1847850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r>
              <a:rPr lang="en-GB" sz="1600" b="1" i="0" u="none" strike="noStrike">
                <a:solidFill>
                  <a:srgbClr val="001489"/>
                </a:solidFill>
                <a:effectLst/>
                <a:latin typeface="Leelawadee" panose="020B0502040204020203" pitchFamily="34" charset="-34"/>
                <a:ea typeface="Microsoft Sans Serif" panose="020B0604020202020204" pitchFamily="34" charset="0"/>
                <a:cs typeface="Leelawadee" panose="020B0502040204020203" pitchFamily="34" charset="-34"/>
              </a:rPr>
              <a:t>£1.8B</a:t>
            </a:r>
            <a:r>
              <a:rPr lang="en-GB" sz="1600" b="1">
                <a:solidFill>
                  <a:srgbClr val="001489"/>
                </a:solidFill>
                <a:latin typeface="Leelawadee" panose="020B0502040204020203" pitchFamily="34" charset="-34"/>
                <a:ea typeface="Microsoft Sans Serif" panose="020B0604020202020204" pitchFamily="34" charset="0"/>
                <a:cs typeface="Leelawadee" panose="020B0502040204020203" pitchFamily="34" charset="-34"/>
              </a:rPr>
              <a:t> </a:t>
            </a:r>
          </a:p>
        </xdr:txBody>
      </xdr:sp>
    </xdr:grpSp>
    <xdr:clientData/>
  </xdr:twoCellAnchor>
  <xdr:twoCellAnchor>
    <xdr:from>
      <xdr:col>9</xdr:col>
      <xdr:colOff>123825</xdr:colOff>
      <xdr:row>2</xdr:row>
      <xdr:rowOff>28575</xdr:rowOff>
    </xdr:from>
    <xdr:to>
      <xdr:col>12</xdr:col>
      <xdr:colOff>142875</xdr:colOff>
      <xdr:row>5</xdr:row>
      <xdr:rowOff>180975</xdr:rowOff>
    </xdr:to>
    <xdr:grpSp>
      <xdr:nvGrpSpPr>
        <xdr:cNvPr id="101" name="Group 100">
          <a:extLst>
            <a:ext uri="{FF2B5EF4-FFF2-40B4-BE49-F238E27FC236}">
              <a16:creationId xmlns:a16="http://schemas.microsoft.com/office/drawing/2014/main" id="{748E1696-A583-4678-B2D8-90500B7C5D07}"/>
            </a:ext>
          </a:extLst>
        </xdr:cNvPr>
        <xdr:cNvGrpSpPr/>
      </xdr:nvGrpSpPr>
      <xdr:grpSpPr>
        <a:xfrm>
          <a:off x="6677025" y="781050"/>
          <a:ext cx="1847850" cy="742950"/>
          <a:chOff x="609600" y="266700"/>
          <a:chExt cx="1847850" cy="742950"/>
        </a:xfrm>
      </xdr:grpSpPr>
      <xdr:grpSp>
        <xdr:nvGrpSpPr>
          <xdr:cNvPr id="102" name="Group 101">
            <a:extLst>
              <a:ext uri="{FF2B5EF4-FFF2-40B4-BE49-F238E27FC236}">
                <a16:creationId xmlns:a16="http://schemas.microsoft.com/office/drawing/2014/main" id="{E9C64719-B4D9-BB83-AEF3-0E2798813F76}"/>
              </a:ext>
            </a:extLst>
          </xdr:cNvPr>
          <xdr:cNvGrpSpPr/>
        </xdr:nvGrpSpPr>
        <xdr:grpSpPr>
          <a:xfrm>
            <a:off x="609600" y="266700"/>
            <a:ext cx="1847850" cy="742950"/>
            <a:chOff x="609600" y="266700"/>
            <a:chExt cx="1847850" cy="742950"/>
          </a:xfrm>
        </xdr:grpSpPr>
        <xdr:sp macro="" textlink="">
          <xdr:nvSpPr>
            <xdr:cNvPr id="104" name="Rectangle 103">
              <a:extLst>
                <a:ext uri="{FF2B5EF4-FFF2-40B4-BE49-F238E27FC236}">
                  <a16:creationId xmlns:a16="http://schemas.microsoft.com/office/drawing/2014/main" id="{07B004B2-2488-5125-CFF0-917AC66DBE31}"/>
                </a:ext>
              </a:extLst>
            </xdr:cNvPr>
            <xdr:cNvSpPr/>
          </xdr:nvSpPr>
          <xdr:spPr>
            <a:xfrm>
              <a:off x="609600" y="266700"/>
              <a:ext cx="1838325" cy="742950"/>
            </a:xfrm>
            <a:prstGeom prst="rect">
              <a:avLst/>
            </a:prstGeom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4390765F-B009-02A5-83AD-CCC512422880}"/>
                </a:ext>
              </a:extLst>
            </xdr:cNvPr>
            <xdr:cNvSpPr txBox="1"/>
          </xdr:nvSpPr>
          <xdr:spPr>
            <a:xfrm>
              <a:off x="609600" y="266700"/>
              <a:ext cx="1847850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r>
                <a:rPr lang="en-GB" sz="1200" b="1">
                  <a:solidFill>
                    <a:srgbClr val="001489"/>
                  </a:solidFill>
                  <a:latin typeface="Leelawadee" panose="020B0502040204020203" pitchFamily="34" charset="-34"/>
                  <a:ea typeface="Microsoft Sans Serif" panose="020B0604020202020204" pitchFamily="34" charset="0"/>
                  <a:cs typeface="Leelawadee" panose="020B0502040204020203" pitchFamily="34" charset="-34"/>
                </a:rPr>
                <a:t>Amount Received</a:t>
              </a:r>
            </a:p>
          </xdr:txBody>
        </xdr:sp>
      </xdr:grpSp>
      <xdr:sp macro="" textlink="">
        <xdr:nvSpPr>
          <xdr:cNvPr id="103" name="TextBox 102">
            <a:extLst>
              <a:ext uri="{FF2B5EF4-FFF2-40B4-BE49-F238E27FC236}">
                <a16:creationId xmlns:a16="http://schemas.microsoft.com/office/drawing/2014/main" id="{937F89A7-BE7F-754C-28E6-BF0B3F5BC3F3}"/>
              </a:ext>
            </a:extLst>
          </xdr:cNvPr>
          <xdr:cNvSpPr txBox="1"/>
        </xdr:nvSpPr>
        <xdr:spPr>
          <a:xfrm>
            <a:off x="609600" y="657225"/>
            <a:ext cx="1847850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r>
              <a:rPr kumimoji="0" lang="en-GB" sz="1600" b="1" i="0" u="none" strike="noStrike" kern="0" cap="none" spc="0" normalizeH="0" baseline="0" noProof="0">
                <a:ln>
                  <a:noFill/>
                </a:ln>
                <a:solidFill>
                  <a:srgbClr val="001489"/>
                </a:solidFill>
                <a:effectLst/>
                <a:uLnTx/>
                <a:uFillTx/>
                <a:latin typeface="Leelawadee" panose="020B0502040204020203" pitchFamily="34" charset="-34"/>
                <a:ea typeface="Microsoft Sans Serif" panose="020B0604020202020204" pitchFamily="34" charset="0"/>
                <a:cs typeface="Leelawadee" panose="020B0502040204020203" pitchFamily="34" charset="-34"/>
              </a:rPr>
              <a:t>£</a:t>
            </a:r>
            <a:r>
              <a:rPr lang="en-GB" sz="1600" b="1" i="0" u="none" strike="noStrike">
                <a:solidFill>
                  <a:srgbClr val="001489"/>
                </a:solidFill>
                <a:effectLst/>
                <a:latin typeface="Leelawadee" panose="020B0502040204020203" pitchFamily="34" charset="-34"/>
                <a:ea typeface="Microsoft Sans Serif" panose="020B0604020202020204" pitchFamily="34" charset="0"/>
                <a:cs typeface="Leelawadee" panose="020B0502040204020203" pitchFamily="34" charset="-34"/>
              </a:rPr>
              <a:t>981M</a:t>
            </a:r>
            <a:endParaRPr lang="en-GB" sz="1600" b="1">
              <a:solidFill>
                <a:srgbClr val="001489"/>
              </a:solidFill>
              <a:latin typeface="Leelawadee" panose="020B0502040204020203" pitchFamily="34" charset="-34"/>
              <a:ea typeface="Microsoft Sans Serif" panose="020B0604020202020204" pitchFamily="34" charset="0"/>
              <a:cs typeface="Leelawadee" panose="020B0502040204020203" pitchFamily="34" charset="-34"/>
            </a:endParaRPr>
          </a:p>
        </xdr:txBody>
      </xdr:sp>
    </xdr:grpSp>
    <xdr:clientData/>
  </xdr:twoCellAnchor>
  <xdr:twoCellAnchor>
    <xdr:from>
      <xdr:col>9</xdr:col>
      <xdr:colOff>352425</xdr:colOff>
      <xdr:row>45</xdr:row>
      <xdr:rowOff>38100</xdr:rowOff>
    </xdr:from>
    <xdr:to>
      <xdr:col>19</xdr:col>
      <xdr:colOff>9526</xdr:colOff>
      <xdr:row>61</xdr:row>
      <xdr:rowOff>171450</xdr:rowOff>
    </xdr:to>
    <xdr:graphicFrame macro="">
      <xdr:nvGraphicFramePr>
        <xdr:cNvPr id="114" name="Chart 113">
          <a:extLst>
            <a:ext uri="{FF2B5EF4-FFF2-40B4-BE49-F238E27FC236}">
              <a16:creationId xmlns:a16="http://schemas.microsoft.com/office/drawing/2014/main" id="{F82898E3-F1B9-4BE1-B1C4-14248714D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114300</xdr:colOff>
      <xdr:row>63</xdr:row>
      <xdr:rowOff>161925</xdr:rowOff>
    </xdr:from>
    <xdr:to>
      <xdr:col>9</xdr:col>
      <xdr:colOff>85725</xdr:colOff>
      <xdr:row>74</xdr:row>
      <xdr:rowOff>114300</xdr:rowOff>
    </xdr:to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C7B2D70F-3CAB-48DA-9F74-BC1E5349326E}"/>
            </a:ext>
          </a:extLst>
        </xdr:cNvPr>
        <xdr:cNvSpPr txBox="1"/>
      </xdr:nvSpPr>
      <xdr:spPr>
        <a:xfrm>
          <a:off x="723900" y="12573000"/>
          <a:ext cx="5915025" cy="2047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* The data covers only first team signings with atleast 1 PL appearance.</a:t>
          </a:r>
        </a:p>
        <a:p>
          <a:r>
            <a:rPr lang="en-GB" sz="11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* Trophies won does not include community shield.</a:t>
          </a:r>
        </a:p>
        <a:p>
          <a:r>
            <a:rPr lang="en-GB" sz="11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* The</a:t>
          </a:r>
          <a:r>
            <a:rPr lang="en-GB" sz="1100" baseline="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 data was last updated 14th August, 2022.</a:t>
          </a:r>
          <a:endParaRPr lang="en-GB" sz="1100">
            <a:solidFill>
              <a:srgbClr val="001489"/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  <a:p>
          <a:endParaRPr lang="en-GB" sz="1100">
            <a:solidFill>
              <a:srgbClr val="001489"/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  <a:p>
          <a:r>
            <a:rPr lang="en-GB" sz="11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* Data Source: Wikipedia, Worldfootball.net, Transferleague.co.uk</a:t>
          </a:r>
        </a:p>
        <a:p>
          <a:r>
            <a:rPr lang="en-GB" sz="110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*</a:t>
          </a:r>
          <a:r>
            <a:rPr lang="en-GB" sz="1100" baseline="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 Tool: Excel - PowerQuery, PivotTable</a:t>
          </a:r>
        </a:p>
        <a:p>
          <a:endParaRPr lang="en-GB" sz="1100" baseline="0">
            <a:solidFill>
              <a:srgbClr val="001489"/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  <a:p>
          <a:endParaRPr lang="en-GB" sz="1100" baseline="0">
            <a:solidFill>
              <a:srgbClr val="001489"/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  <a:p>
          <a:endParaRPr lang="en-GB" sz="1100" baseline="0">
            <a:solidFill>
              <a:srgbClr val="001489"/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  <a:p>
          <a:r>
            <a:rPr lang="en-GB" sz="1100" baseline="0">
              <a:solidFill>
                <a:srgbClr val="001489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* Created by: Sadiq Balogun - www.linkedin.com/in/sadiq-balogun</a:t>
          </a:r>
          <a:endParaRPr lang="en-GB" sz="1100">
            <a:solidFill>
              <a:srgbClr val="001489"/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</xdr:txBody>
    </xdr:sp>
    <xdr:clientData/>
  </xdr:twoCellAnchor>
  <xdr:twoCellAnchor>
    <xdr:from>
      <xdr:col>1</xdr:col>
      <xdr:colOff>22368</xdr:colOff>
      <xdr:row>6</xdr:row>
      <xdr:rowOff>180975</xdr:rowOff>
    </xdr:from>
    <xdr:to>
      <xdr:col>18</xdr:col>
      <xdr:colOff>142875</xdr:colOff>
      <xdr:row>15</xdr:row>
      <xdr:rowOff>47625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B7C80C2-37BC-40F5-A31C-5DF03A5A5642}"/>
            </a:ext>
          </a:extLst>
        </xdr:cNvPr>
        <xdr:cNvGrpSpPr/>
      </xdr:nvGrpSpPr>
      <xdr:grpSpPr>
        <a:xfrm>
          <a:off x="631968" y="1714500"/>
          <a:ext cx="11550507" cy="1600200"/>
          <a:chOff x="631968" y="1714500"/>
          <a:chExt cx="11550507" cy="1600200"/>
        </a:xfrm>
      </xdr:grpSpPr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376F8E0A-3FCD-46E4-9D05-3B9F45DC60CF}"/>
              </a:ext>
            </a:extLst>
          </xdr:cNvPr>
          <xdr:cNvSpPr/>
        </xdr:nvSpPr>
        <xdr:spPr>
          <a:xfrm>
            <a:off x="9144001" y="1905000"/>
            <a:ext cx="1188000" cy="1324800"/>
          </a:xfrm>
          <a:prstGeom prst="ellipse">
            <a:avLst/>
          </a:prstGeom>
          <a:blipFill dpi="0" rotWithShape="1"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rgbClr val="00148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703D887D-B6A2-54C9-EBFF-A166A975BB84}"/>
              </a:ext>
            </a:extLst>
          </xdr:cNvPr>
          <xdr:cNvGrpSpPr/>
        </xdr:nvGrpSpPr>
        <xdr:grpSpPr>
          <a:xfrm>
            <a:off x="631968" y="1714500"/>
            <a:ext cx="11550507" cy="1600200"/>
            <a:chOff x="631968" y="1714500"/>
            <a:chExt cx="11550507" cy="1600200"/>
          </a:xfrm>
        </xdr:grpSpPr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9C703932-DAA4-EA0B-CBB2-07F6C800BC25}"/>
                </a:ext>
              </a:extLst>
            </xdr:cNvPr>
            <xdr:cNvGrpSpPr/>
          </xdr:nvGrpSpPr>
          <xdr:grpSpPr>
            <a:xfrm>
              <a:off x="631968" y="1714500"/>
              <a:ext cx="11550507" cy="1600200"/>
              <a:chOff x="631968" y="1714500"/>
              <a:chExt cx="11550507" cy="1600200"/>
            </a:xfrm>
          </xdr:grpSpPr>
          <xdr:grpSp>
            <xdr:nvGrpSpPr>
              <xdr:cNvPr id="113" name="Group 112">
                <a:extLst>
                  <a:ext uri="{FF2B5EF4-FFF2-40B4-BE49-F238E27FC236}">
                    <a16:creationId xmlns:a16="http://schemas.microsoft.com/office/drawing/2014/main" id="{E15A13FD-B483-9BBA-379A-515B8D025999}"/>
                  </a:ext>
                </a:extLst>
              </xdr:cNvPr>
              <xdr:cNvGrpSpPr/>
            </xdr:nvGrpSpPr>
            <xdr:grpSpPr>
              <a:xfrm>
                <a:off x="1581151" y="1714500"/>
                <a:ext cx="10601324" cy="1600200"/>
                <a:chOff x="1511173" y="1495425"/>
                <a:chExt cx="10669227" cy="1600200"/>
              </a:xfrm>
            </xdr:grpSpPr>
            <xdr:grpSp>
              <xdr:nvGrpSpPr>
                <xdr:cNvPr id="111" name="Group 110">
                  <a:extLst>
                    <a:ext uri="{FF2B5EF4-FFF2-40B4-BE49-F238E27FC236}">
                      <a16:creationId xmlns:a16="http://schemas.microsoft.com/office/drawing/2014/main" id="{0B095268-1B8F-4FFF-292F-A2B40F56E49F}"/>
                    </a:ext>
                  </a:extLst>
                </xdr:cNvPr>
                <xdr:cNvGrpSpPr/>
              </xdr:nvGrpSpPr>
              <xdr:grpSpPr>
                <a:xfrm>
                  <a:off x="6007765" y="1495425"/>
                  <a:ext cx="2295655" cy="1441450"/>
                  <a:chOff x="6007765" y="1495425"/>
                  <a:chExt cx="2295655" cy="1441450"/>
                </a:xfrm>
              </xdr:grpSpPr>
              <xdr:sp macro="" textlink="">
                <xdr:nvSpPr>
                  <xdr:cNvPr id="27" name="TextBox 26">
                    <a:extLst>
                      <a:ext uri="{FF2B5EF4-FFF2-40B4-BE49-F238E27FC236}">
                        <a16:creationId xmlns:a16="http://schemas.microsoft.com/office/drawing/2014/main" id="{6334A283-D7A7-1D2C-9584-E7E790F8EF26}"/>
                      </a:ext>
                    </a:extLst>
                  </xdr:cNvPr>
                  <xdr:cNvSpPr txBox="1"/>
                </xdr:nvSpPr>
                <xdr:spPr>
                  <a:xfrm>
                    <a:off x="6455570" y="1771650"/>
                    <a:ext cx="1847850" cy="11652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  <a:effectLst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GB" sz="1200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ea typeface="+mn-ea"/>
                        <a:cs typeface="Leelawadee" panose="020B0502040204020203" pitchFamily="34" charset="-34"/>
                      </a:rPr>
                      <a:t>Chelsea received a record </a:t>
                    </a:r>
                    <a:r>
                      <a:rPr lang="en-GB" sz="1200" b="1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ea typeface="+mn-ea"/>
                        <a:cs typeface="Leelawadee" panose="020B0502040204020203" pitchFamily="34" charset="-34"/>
                      </a:rPr>
                      <a:t>£89M </a:t>
                    </a:r>
                    <a:r>
                      <a:rPr lang="en-GB" sz="1200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ea typeface="+mn-ea"/>
                        <a:cs typeface="Leelawadee" panose="020B0502040204020203" pitchFamily="34" charset="-34"/>
                      </a:rPr>
                      <a:t>from Real Madrid for the sale of club legend, </a:t>
                    </a:r>
                    <a:r>
                      <a:rPr lang="en-GB" sz="1200" b="1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ea typeface="+mn-ea"/>
                        <a:cs typeface="Leelawadee" panose="020B0502040204020203" pitchFamily="34" charset="-34"/>
                      </a:rPr>
                      <a:t>Eden Hazard </a:t>
                    </a:r>
                    <a:r>
                      <a:rPr lang="en-GB" sz="1200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ea typeface="+mn-ea"/>
                        <a:cs typeface="Leelawadee" panose="020B0502040204020203" pitchFamily="34" charset="-34"/>
                      </a:rPr>
                      <a:t>in 2020</a:t>
                    </a:r>
                    <a:endParaRPr lang="en-GB" sz="1100" baseline="0">
                      <a:solidFill>
                        <a:srgbClr val="001489"/>
                      </a:solidFill>
                      <a:latin typeface="Leelawadee" panose="020B0502040204020203" pitchFamily="34" charset="-34"/>
                      <a:ea typeface="+mn-ea"/>
                      <a:cs typeface="Leelawadee" panose="020B0502040204020203" pitchFamily="34" charset="-34"/>
                    </a:endParaRPr>
                  </a:p>
                </xdr:txBody>
              </xdr:sp>
              <xdr:sp macro="" textlink="">
                <xdr:nvSpPr>
                  <xdr:cNvPr id="106" name="TextBox 105">
                    <a:extLst>
                      <a:ext uri="{FF2B5EF4-FFF2-40B4-BE49-F238E27FC236}">
                        <a16:creationId xmlns:a16="http://schemas.microsoft.com/office/drawing/2014/main" id="{F0911F3F-C2B1-1DC9-8EC9-072468C76323}"/>
                      </a:ext>
                    </a:extLst>
                  </xdr:cNvPr>
                  <xdr:cNvSpPr txBox="1"/>
                </xdr:nvSpPr>
                <xdr:spPr>
                  <a:xfrm>
                    <a:off x="6007765" y="1495425"/>
                    <a:ext cx="1228725" cy="30480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GB" sz="1200" b="1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Record Sale</a:t>
                    </a:r>
                  </a:p>
                </xdr:txBody>
              </xdr:sp>
            </xdr:grpSp>
            <xdr:grpSp>
              <xdr:nvGrpSpPr>
                <xdr:cNvPr id="112" name="Group 111">
                  <a:extLst>
                    <a:ext uri="{FF2B5EF4-FFF2-40B4-BE49-F238E27FC236}">
                      <a16:creationId xmlns:a16="http://schemas.microsoft.com/office/drawing/2014/main" id="{7699BFC2-AF09-0076-6FCF-2747825AB394}"/>
                    </a:ext>
                  </a:extLst>
                </xdr:cNvPr>
                <xdr:cNvGrpSpPr/>
              </xdr:nvGrpSpPr>
              <xdr:grpSpPr>
                <a:xfrm>
                  <a:off x="10026644" y="1495425"/>
                  <a:ext cx="2153756" cy="1600200"/>
                  <a:chOff x="10026644" y="1495425"/>
                  <a:chExt cx="2153756" cy="1600200"/>
                </a:xfrm>
              </xdr:grpSpPr>
              <xdr:sp macro="" textlink="">
                <xdr:nvSpPr>
                  <xdr:cNvPr id="23" name="TextBox 22">
                    <a:extLst>
                      <a:ext uri="{FF2B5EF4-FFF2-40B4-BE49-F238E27FC236}">
                        <a16:creationId xmlns:a16="http://schemas.microsoft.com/office/drawing/2014/main" id="{AA3E2852-1C9F-4460-B25C-2750F0C406CC}"/>
                      </a:ext>
                    </a:extLst>
                  </xdr:cNvPr>
                  <xdr:cNvSpPr txBox="1"/>
                </xdr:nvSpPr>
                <xdr:spPr>
                  <a:xfrm>
                    <a:off x="10388663" y="1847851"/>
                    <a:ext cx="1791737" cy="12477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GB" sz="1200" b="1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ea typeface="+mn-ea"/>
                        <a:cs typeface="Leelawadee" panose="020B0502040204020203" pitchFamily="34" charset="-34"/>
                      </a:rPr>
                      <a:t>Romelu Lukaku </a:t>
                    </a:r>
                    <a:r>
                      <a:rPr lang="en-GB" sz="1200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ea typeface="+mn-ea"/>
                        <a:cs typeface="Leelawadee" panose="020B0502040204020203" pitchFamily="34" charset="-34"/>
                      </a:rPr>
                      <a:t>became the club record signing after joining from Inter Milan for </a:t>
                    </a:r>
                    <a:r>
                      <a:rPr lang="en-GB" sz="1200" b="1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ea typeface="+mn-ea"/>
                        <a:cs typeface="Leelawadee" panose="020B0502040204020203" pitchFamily="34" charset="-34"/>
                      </a:rPr>
                      <a:t>£97M </a:t>
                    </a:r>
                    <a:r>
                      <a:rPr lang="en-GB" sz="1200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ea typeface="+mn-ea"/>
                        <a:cs typeface="Leelawadee" panose="020B0502040204020203" pitchFamily="34" charset="-34"/>
                      </a:rPr>
                      <a:t>in 2021</a:t>
                    </a:r>
                  </a:p>
                </xdr:txBody>
              </xdr:sp>
              <xdr:sp macro="" textlink="">
                <xdr:nvSpPr>
                  <xdr:cNvPr id="107" name="TextBox 106">
                    <a:extLst>
                      <a:ext uri="{FF2B5EF4-FFF2-40B4-BE49-F238E27FC236}">
                        <a16:creationId xmlns:a16="http://schemas.microsoft.com/office/drawing/2014/main" id="{3D7C6F55-E2F3-28CB-6356-EE06EA221C1F}"/>
                      </a:ext>
                    </a:extLst>
                  </xdr:cNvPr>
                  <xdr:cNvSpPr txBox="1"/>
                </xdr:nvSpPr>
                <xdr:spPr>
                  <a:xfrm>
                    <a:off x="10026644" y="1495425"/>
                    <a:ext cx="1504950" cy="30480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GB" sz="1200" b="1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Record Signing</a:t>
                    </a:r>
                  </a:p>
                </xdr:txBody>
              </xdr:sp>
            </xdr:grpSp>
            <xdr:grpSp>
              <xdr:nvGrpSpPr>
                <xdr:cNvPr id="110" name="Group 109">
                  <a:extLst>
                    <a:ext uri="{FF2B5EF4-FFF2-40B4-BE49-F238E27FC236}">
                      <a16:creationId xmlns:a16="http://schemas.microsoft.com/office/drawing/2014/main" id="{78E78E1C-EDE4-FCFA-67CE-52CCD1669386}"/>
                    </a:ext>
                  </a:extLst>
                </xdr:cNvPr>
                <xdr:cNvGrpSpPr/>
              </xdr:nvGrpSpPr>
              <xdr:grpSpPr>
                <a:xfrm>
                  <a:off x="1511173" y="1495425"/>
                  <a:ext cx="2465397" cy="1390649"/>
                  <a:chOff x="1511173" y="1495425"/>
                  <a:chExt cx="2465397" cy="1390649"/>
                </a:xfrm>
              </xdr:grpSpPr>
              <xdr:sp macro="" textlink="">
                <xdr:nvSpPr>
                  <xdr:cNvPr id="19" name="TextBox 18">
                    <a:extLst>
                      <a:ext uri="{FF2B5EF4-FFF2-40B4-BE49-F238E27FC236}">
                        <a16:creationId xmlns:a16="http://schemas.microsoft.com/office/drawing/2014/main" id="{A8688767-7C0B-A4A5-02C7-C5349AFAC2CF}"/>
                      </a:ext>
                    </a:extLst>
                  </xdr:cNvPr>
                  <xdr:cNvSpPr txBox="1"/>
                </xdr:nvSpPr>
                <xdr:spPr>
                  <a:xfrm>
                    <a:off x="1724129" y="1819275"/>
                    <a:ext cx="2252441" cy="106679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GB" sz="1200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19 years old </a:t>
                    </a:r>
                    <a:r>
                      <a:rPr lang="en-GB" sz="1200" b="1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Glen Johnson </a:t>
                    </a:r>
                    <a:r>
                      <a:rPr lang="en-GB" sz="1200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became the first signing of the Abramovich</a:t>
                    </a:r>
                    <a:r>
                      <a:rPr lang="en-GB" sz="1200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 era, arriving from West Ham for a reported </a:t>
                    </a:r>
                    <a:r>
                      <a:rPr lang="en-GB" sz="1200" b="1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£6M </a:t>
                    </a:r>
                    <a:r>
                      <a:rPr lang="en-GB" sz="1200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in 2003</a:t>
                    </a:r>
                    <a:endParaRPr lang="en-GB" sz="1200">
                      <a:solidFill>
                        <a:srgbClr val="001489"/>
                      </a:solidFill>
                      <a:latin typeface="Leelawadee" panose="020B0502040204020203" pitchFamily="34" charset="-34"/>
                      <a:cs typeface="Leelawadee" panose="020B0502040204020203" pitchFamily="34" charset="-34"/>
                    </a:endParaRPr>
                  </a:p>
                </xdr:txBody>
              </xdr:sp>
              <xdr:sp macro="" textlink="">
                <xdr:nvSpPr>
                  <xdr:cNvPr id="109" name="TextBox 108">
                    <a:extLst>
                      <a:ext uri="{FF2B5EF4-FFF2-40B4-BE49-F238E27FC236}">
                        <a16:creationId xmlns:a16="http://schemas.microsoft.com/office/drawing/2014/main" id="{9B5883C4-FA0F-D338-972B-3FEEB0DB0818}"/>
                      </a:ext>
                    </a:extLst>
                  </xdr:cNvPr>
                  <xdr:cNvSpPr txBox="1"/>
                </xdr:nvSpPr>
                <xdr:spPr>
                  <a:xfrm>
                    <a:off x="1511173" y="1495425"/>
                    <a:ext cx="1228725" cy="30480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en-GB" sz="1200" b="1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First</a:t>
                    </a:r>
                    <a:r>
                      <a:rPr lang="en-GB" sz="1200" b="1" baseline="0">
                        <a:solidFill>
                          <a:srgbClr val="001489"/>
                        </a:solidFill>
                        <a:latin typeface="Leelawadee" panose="020B0502040204020203" pitchFamily="34" charset="-34"/>
                        <a:cs typeface="Leelawadee" panose="020B0502040204020203" pitchFamily="34" charset="-34"/>
                      </a:rPr>
                      <a:t> Signing</a:t>
                    </a:r>
                    <a:endParaRPr lang="en-GB" sz="1200" b="1">
                      <a:solidFill>
                        <a:srgbClr val="001489"/>
                      </a:solidFill>
                      <a:latin typeface="Leelawadee" panose="020B0502040204020203" pitchFamily="34" charset="-34"/>
                      <a:cs typeface="Leelawadee" panose="020B0502040204020203" pitchFamily="34" charset="-34"/>
                    </a:endParaRPr>
                  </a:p>
                </xdr:txBody>
              </xdr:sp>
            </xdr:grpSp>
          </xdr:grpSp>
          <xdr:sp macro="" textlink="">
            <xdr:nvSpPr>
              <xdr:cNvPr id="4" name="Oval 3">
                <a:extLst>
                  <a:ext uri="{FF2B5EF4-FFF2-40B4-BE49-F238E27FC236}">
                    <a16:creationId xmlns:a16="http://schemas.microsoft.com/office/drawing/2014/main" id="{80D6D1F0-14ED-459C-A6DA-8BDC16D0D778}"/>
                  </a:ext>
                </a:extLst>
              </xdr:cNvPr>
              <xdr:cNvSpPr/>
            </xdr:nvSpPr>
            <xdr:spPr>
              <a:xfrm>
                <a:off x="631968" y="1914525"/>
                <a:ext cx="1187307" cy="1323975"/>
              </a:xfrm>
              <a:prstGeom prst="ellipse">
                <a:avLst/>
              </a:prstGeom>
              <a:blipFill dpi="0" rotWithShape="1">
                <a:blip xmlns:r="http://schemas.openxmlformats.org/officeDocument/2006/relationships" r:embed="rId7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solidFill>
                  <a:srgbClr val="001489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7D8C4D15-CD9B-4127-B07C-42CD6426116D}"/>
                </a:ext>
              </a:extLst>
            </xdr:cNvPr>
            <xdr:cNvSpPr/>
          </xdr:nvSpPr>
          <xdr:spPr>
            <a:xfrm>
              <a:off x="5172075" y="1905000"/>
              <a:ext cx="1188000" cy="1324800"/>
            </a:xfrm>
            <a:prstGeom prst="ellipse">
              <a:avLst/>
            </a:prstGeom>
            <a:blipFill dpi="0" rotWithShape="1"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solidFill>
                <a:srgbClr val="001489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</xdr:grp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0.81212</cdr:x>
      <cdr:y>0.28777</cdr:y>
    </cdr:from>
    <cdr:to>
      <cdr:x>0.99964</cdr:x>
      <cdr:y>0.3869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:a16="http://schemas.microsoft.com/office/drawing/2014/main" id="{A511C954-4C16-F4B9-73A6-AF39662229E0}"/>
            </a:ext>
          </a:extLst>
        </cdr:cNvPr>
        <cdr:cNvGrpSpPr/>
      </cdr:nvGrpSpPr>
      <cdr:grpSpPr>
        <a:xfrm xmlns:a="http://schemas.openxmlformats.org/drawingml/2006/main">
          <a:off x="4813164" y="825349"/>
          <a:ext cx="1111368" cy="284313"/>
          <a:chOff x="4356908" y="425300"/>
          <a:chExt cx="1069333" cy="284308"/>
        </a:xfrm>
      </cdr:grpSpPr>
      <cdr:grpSp>
        <cdr:nvGrpSpPr>
          <cdr:cNvPr id="4" name="Group 3">
            <a:extLst xmlns:a="http://schemas.openxmlformats.org/drawingml/2006/main">
              <a:ext uri="{FF2B5EF4-FFF2-40B4-BE49-F238E27FC236}">
                <a16:creationId xmlns:a16="http://schemas.microsoft.com/office/drawing/2014/main" id="{4035D7C1-A8CF-6F12-0C72-4975DAE090C7}"/>
              </a:ext>
            </a:extLst>
          </cdr:cNvPr>
          <cdr:cNvGrpSpPr/>
        </cdr:nvGrpSpPr>
        <cdr:grpSpPr>
          <a:xfrm xmlns:a="http://schemas.openxmlformats.org/drawingml/2006/main">
            <a:off x="4390877" y="425300"/>
            <a:ext cx="1035364" cy="284308"/>
            <a:chOff x="4437374" y="156868"/>
            <a:chExt cx="1032033" cy="284308"/>
          </a:xfrm>
        </cdr:grpSpPr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1E9F77CD-F2FF-7C62-E8E9-02301FD12247}"/>
                </a:ext>
              </a:extLst>
            </cdr:cNvPr>
            <cdr:cNvSpPr txBox="1"/>
          </cdr:nvSpPr>
          <cdr:spPr>
            <a:xfrm xmlns:a="http://schemas.openxmlformats.org/drawingml/2006/main">
              <a:off x="4437374" y="156868"/>
              <a:ext cx="1032033" cy="2843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GB" sz="1000">
                  <a:latin typeface="Leelawadee" panose="020B0502040204020203" pitchFamily="34" charset="-34"/>
                  <a:cs typeface="Leelawadee" panose="020B0502040204020203" pitchFamily="34" charset="-34"/>
                </a:rPr>
                <a:t>Active</a:t>
              </a:r>
              <a:r>
                <a:rPr lang="en-GB" sz="800">
                  <a:latin typeface="Leelawadee" panose="020B0502040204020203" pitchFamily="34" charset="-34"/>
                  <a:cs typeface="Leelawadee" panose="020B0502040204020203" pitchFamily="34" charset="-34"/>
                </a:rPr>
                <a:t> Players</a:t>
              </a:r>
            </a:p>
          </cdr:txBody>
        </cdr:sp>
      </cdr:grpSp>
      <cdr:sp macro="" textlink="">
        <cdr:nvSpPr>
          <cdr:cNvPr id="5" name="Rectangle: Top Corners Rounded 4">
            <a:extLst xmlns:a="http://schemas.openxmlformats.org/drawingml/2006/main">
              <a:ext uri="{FF2B5EF4-FFF2-40B4-BE49-F238E27FC236}">
                <a16:creationId xmlns:a16="http://schemas.microsoft.com/office/drawing/2014/main" id="{61738A38-8264-E037-B358-0EBDC826140C}"/>
              </a:ext>
            </a:extLst>
          </cdr:cNvPr>
          <cdr:cNvSpPr/>
        </cdr:nvSpPr>
        <cdr:spPr>
          <a:xfrm xmlns:a="http://schemas.openxmlformats.org/drawingml/2006/main">
            <a:off x="4356908" y="525680"/>
            <a:ext cx="68400" cy="70037"/>
          </a:xfrm>
          <a:prstGeom xmlns:a="http://schemas.openxmlformats.org/drawingml/2006/main" prst="round2SameRect">
            <a:avLst/>
          </a:prstGeom>
          <a:solidFill xmlns:a="http://schemas.openxmlformats.org/drawingml/2006/main">
            <a:srgbClr val="001489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pPr marL="0" indent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0.80799</cdr:x>
      <cdr:y>0.26447</cdr:y>
    </cdr:from>
    <cdr:to>
      <cdr:x>1</cdr:x>
      <cdr:y>0.35384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92E58E0C-1A5F-A6DB-29CF-C05E57CE5F94}"/>
            </a:ext>
          </a:extLst>
        </cdr:cNvPr>
        <cdr:cNvGrpSpPr/>
      </cdr:nvGrpSpPr>
      <cdr:grpSpPr>
        <a:xfrm xmlns:a="http://schemas.openxmlformats.org/drawingml/2006/main">
          <a:off x="4648448" y="841372"/>
          <a:ext cx="1104653" cy="284317"/>
          <a:chOff x="4584700" y="688975"/>
          <a:chExt cx="1104629" cy="284308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EE164318-8D45-243C-E6AF-11D075631396}"/>
              </a:ext>
            </a:extLst>
          </cdr:cNvPr>
          <cdr:cNvSpPr txBox="1"/>
        </cdr:nvSpPr>
        <cdr:spPr>
          <a:xfrm xmlns:a="http://schemas.openxmlformats.org/drawingml/2006/main">
            <a:off x="4613275" y="688975"/>
            <a:ext cx="1076054" cy="28430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1000"/>
              <a:t>Active</a:t>
            </a:r>
            <a:r>
              <a:rPr lang="en-GB" sz="800"/>
              <a:t> Player</a:t>
            </a:r>
          </a:p>
        </cdr:txBody>
      </cdr:sp>
      <cdr:sp macro="" textlink="">
        <cdr:nvSpPr>
          <cdr:cNvPr id="3" name="Rectangle: Top Corners Rounded 2">
            <a:extLst xmlns:a="http://schemas.openxmlformats.org/drawingml/2006/main">
              <a:ext uri="{FF2B5EF4-FFF2-40B4-BE49-F238E27FC236}">
                <a16:creationId xmlns:a16="http://schemas.microsoft.com/office/drawing/2014/main" id="{93A02EF3-D176-B414-B30F-F23862EF408D}"/>
              </a:ext>
            </a:extLst>
          </cdr:cNvPr>
          <cdr:cNvSpPr/>
        </cdr:nvSpPr>
        <cdr:spPr>
          <a:xfrm xmlns:a="http://schemas.openxmlformats.org/drawingml/2006/main">
            <a:off x="4584700" y="793749"/>
            <a:ext cx="71088" cy="70037"/>
          </a:xfrm>
          <a:prstGeom xmlns:a="http://schemas.openxmlformats.org/drawingml/2006/main" prst="round2SameRect">
            <a:avLst/>
          </a:prstGeom>
          <a:solidFill xmlns:a="http://schemas.openxmlformats.org/drawingml/2006/main">
            <a:srgbClr val="001489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indent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cdr:txBody>
      </cdr:sp>
    </cdr:grp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787.541235763892" createdVersion="8" refreshedVersion="8" minRefreshableVersion="3" recordCount="112" xr:uid="{040C20B8-E7A8-4B5D-911B-2ACF1039A3A3}">
  <cacheSource type="worksheet">
    <worksheetSource name="Signings"/>
  </cacheSource>
  <cacheFields count="10">
    <cacheField name="Player_Name" numFmtId="0">
      <sharedItems count="127">
        <s v="Scott Parker"/>
        <s v="Neil Sullivan"/>
        <s v="Claude Makelele"/>
        <s v="Hernan Crespo"/>
        <s v="Alexei Smertin"/>
        <s v="Adrian Mutu"/>
        <s v="Joe Cole"/>
        <s v="Juan Veron"/>
        <s v="Wayne Bridge"/>
        <s v="Damien Duff"/>
        <s v="Geremi"/>
        <s v="Glen Johnson"/>
        <s v="Jiri Jarosik"/>
        <s v="Ricardo Carvalho"/>
        <s v="Didier Drogba"/>
        <s v="Tiago"/>
        <s v="Mateja Kezman"/>
        <s v="Paulo Ferreira"/>
        <s v="Arjen Robben"/>
        <s v="Petr Cech"/>
        <s v="Ben Sahar"/>
        <s v="Michael Essien"/>
        <s v="Shaun Wright-Phillips"/>
        <s v="Lassana Diarra"/>
        <s v="Scott Sinclair"/>
        <s v="Asier Del Horno"/>
        <s v="Ashley Cole"/>
        <s v="Khalid Boulahrouz"/>
        <s v="Henrique Hilario"/>
        <s v="John Obi Mikel"/>
        <s v="Andriy Shevchenko"/>
        <s v="Salomon Kalou"/>
        <s v="Michael Ballack"/>
        <s v="Franco Di Santo"/>
        <s v="Branislav Ivanovic"/>
        <s v="Nicolas Anelka"/>
        <s v="Juliano Belletti"/>
        <s v="Florent Malouda"/>
        <s v="Claudio Pizarro"/>
        <s v="Steven Sidwell"/>
        <s v="Deco"/>
        <s v="Ricardo Quaresma"/>
        <s v="Jose Bosingwa"/>
        <s v="Daniel Sturridge"/>
        <s v="Ross Turnbull"/>
        <s v="Yuriy Zhirkov"/>
        <s v="Nemanja Matic"/>
        <s v="Yossi Benayoun"/>
        <s v="Ramires"/>
        <s v="Fernando Torres"/>
        <s v="David Luiz"/>
        <s v="Thibaut Courtois"/>
        <s v="Oriol Romeu"/>
        <s v="Romelu Lukaku"/>
        <s v="Juan Mata"/>
        <s v="Raul Meireles"/>
        <s v="Gary Cahill"/>
        <s v="Kevin De Bruyne"/>
        <s v="Lucas Piazon"/>
        <s v="Marko Marin"/>
        <s v="Eden Hazard"/>
        <s v="Oscar"/>
        <s v="Cesar Azpilicueta"/>
        <s v="Victor Moses"/>
        <s v="Demba Ba"/>
        <s v="Andre Schurrle"/>
        <s v="Marco van Ginkel"/>
        <s v="Mark Schwarzer"/>
        <s v="Samuel Eto'o"/>
        <s v="Willian"/>
        <s v="Izzy Brown"/>
        <s v="Bertrand Traore"/>
        <s v="Mohamed Salah"/>
        <s v="Kurt Zouma"/>
        <s v="Cesc Fabregas"/>
        <s v="Diego Costa"/>
        <s v="Filipe Luis"/>
        <s v="Loïc Rémy"/>
        <s v="Juan Cuadrado"/>
        <s v="Asmir Begović"/>
        <s v="Baba Rahman"/>
        <s v="Pedro"/>
        <s v="Kenedy"/>
        <s v="Matt Miazga"/>
        <s v="Michy Batshuayi"/>
        <s v="N'Golo Kanté"/>
        <s v="Marcos Alonso"/>
        <s v="Willy Caballero"/>
        <s v="Antonio Rüdiger"/>
        <s v="Tiemoué Bakayoko"/>
        <s v="Álvaro Morata"/>
        <s v="Davide Zappacosta"/>
        <s v="Danny Drinkwater"/>
        <s v="Ross Barkley"/>
        <s v="Olivier Giroud"/>
        <s v="Emerson Palmieri"/>
        <s v="Kepa Arrizabalaga"/>
        <s v="Jorginho"/>
        <s v="Christian Pulisic"/>
        <s v="Mateo Kovačić"/>
        <s v="Hakim Ziyech"/>
        <s v="Timo Werner"/>
        <s v="Ben Chilwell"/>
        <s v="Malang Sarr"/>
        <s v="Thiago Silva"/>
        <s v="Kai Havertz"/>
        <s v="Edouard Mendy"/>
        <s v="Saul Niguez"/>
        <s v="Andrei Shevchenko" u="1"/>
        <s v="Marcus Bettinelli" u="1"/>
        <s v="Peter Cech" u="1"/>
        <s v="Papy Djilobodji" u="1"/>
        <s v="Filipe Luís" u="1"/>
        <s v="Yuri Zhirkov" u="1"/>
        <s v="Robert Green" u="1"/>
        <s v="Emerson Palmieri" u="1"/>
        <s v="Eduardo" u="1"/>
        <s v="Isaiah Brown" u="1"/>
        <s v="César Azpilicueta" u="1"/>
        <s v="Júnior Oscar Dos Santos Emboaba" u="1"/>
        <s v="Édouard Mendy" u="1"/>
        <s v="Patrick Bamford" u="1"/>
        <s v="Thorgan Hazard" u="1"/>
        <s v="Christian Atsu" u="1"/>
        <s v="Carlo Quaresma" u="1"/>
        <s v="Cesc Fàbregas" u="1"/>
        <s v="Michael Hector" u="1"/>
      </sharedItems>
    </cacheField>
    <cacheField name="Fee" numFmtId="0">
      <sharedItems containsMixedTypes="1" containsNumber="1" containsInteger="1" minValue="209000" maxValue="97500000" count="69">
        <n v="10000000"/>
        <s v="Free"/>
        <n v="16600000"/>
        <n v="16800000"/>
        <n v="3450000"/>
        <n v="15800000"/>
        <n v="6600000"/>
        <n v="15000000"/>
        <n v="7000000"/>
        <n v="17000000"/>
        <n v="6000000"/>
        <n v="3000000"/>
        <n v="19850000"/>
        <n v="24000000"/>
        <n v="8000000"/>
        <n v="5000000"/>
        <n v="13200000"/>
        <n v="12000000"/>
        <n v="3200000"/>
        <n v="24400000"/>
        <n v="21000000"/>
        <n v="1000000"/>
        <n v="300000"/>
        <n v="16000000"/>
        <n v="30000000"/>
        <n v="9000000"/>
        <n v="13500000"/>
        <s v="Loan"/>
        <n v="16200000"/>
        <n v="4000000"/>
        <n v="18000000"/>
        <n v="1500000"/>
        <n v="18300000"/>
        <n v="50000000"/>
        <n v="21300000"/>
        <n v="4350000"/>
        <n v="20000000"/>
        <n v="23500000"/>
        <n v="6700000"/>
        <n v="6500000"/>
        <n v="32000000"/>
        <n v="25000000"/>
        <n v="7500000"/>
        <n v="209000"/>
        <s v="Undisclosed"/>
        <n v="11000000"/>
        <n v="12500000"/>
        <n v="10500000"/>
        <n v="27000000"/>
        <n v="17600000"/>
        <n v="21400000"/>
        <n v="6300000"/>
        <n v="3500000"/>
        <n v="32300000"/>
        <n v="23000000"/>
        <n v="34000000"/>
        <n v="29000000"/>
        <n v="40000000"/>
        <n v="60000000"/>
        <n v="35000000"/>
        <n v="71000000"/>
        <n v="57000000"/>
        <n v="57600000"/>
        <n v="36000000"/>
        <n v="47700000"/>
        <n v="45180000"/>
        <n v="72000000"/>
        <n v="21600000"/>
        <n v="97500000"/>
      </sharedItems>
    </cacheField>
    <cacheField name="Signed_From" numFmtId="0">
      <sharedItems count="80">
        <s v="Charlton Athletic"/>
        <s v="Tottenham Hotspur"/>
        <s v="Real Madrid"/>
        <s v="Inter Milan"/>
        <s v="Bordeaux"/>
        <s v="Parma"/>
        <s v="West Ham"/>
        <s v="Man. United"/>
        <s v="Southampton"/>
        <s v="Blackburn Rovers"/>
        <s v="CSKA Moscow"/>
        <s v="Porto"/>
        <s v="Marseille"/>
        <s v="Benfica"/>
        <s v="PSV"/>
        <s v="Rennes"/>
        <s v="Hapoel Tel Aviv"/>
        <s v="Lyon"/>
        <s v="Man. City"/>
        <s v="Le Havre"/>
        <s v="Bristol Rovers"/>
        <s v="Athletic Bilbao"/>
        <s v="Arsenal"/>
        <s v="Hamburger"/>
        <s v="Nacional`"/>
        <s v="Lyn"/>
        <s v="AC Milan"/>
        <s v="Feyenoord"/>
        <s v="Bayern Munich"/>
        <s v="Audax Italiano"/>
        <s v="Lokomotiv Moscow"/>
        <s v="Bolton Wanderers"/>
        <s v="Barcelona"/>
        <s v="Reading"/>
        <s v="Middlesbrough"/>
        <s v="MFK Kosice"/>
        <s v="Liverpool"/>
        <s v="Genk"/>
        <s v="Anderlecht"/>
        <s v="Valencia"/>
        <s v="Sao Paulo"/>
        <s v="Werder Bremen"/>
        <s v="Lille"/>
        <s v="Internacional"/>
        <s v="Wigan Athletic"/>
        <s v="Newcastle United"/>
        <s v="Bayer Leverkusen"/>
        <s v="Vitesse"/>
        <s v="Fulham"/>
        <s v="Anzhi Makhachkala"/>
        <s v="West Brom"/>
        <s v="Jeunes Espoirs"/>
        <s v="Basel"/>
        <s v="Saint-Étienne"/>
        <s v="Athletico Madrid"/>
        <s v="Galatasary"/>
        <s v="QPR"/>
        <s v="Fiorentina"/>
        <s v="Stoke City"/>
        <s v="Augsburg"/>
        <s v="Fluminense"/>
        <s v="NY Red Bulls"/>
        <s v="Leicester City"/>
        <s v="PSG"/>
        <s v="AS Roma"/>
        <s v="Monaco"/>
        <s v="Torino"/>
        <s v="Everton"/>
        <s v="Roma"/>
        <s v="Napoli"/>
        <s v="Borussia Dortmund"/>
        <s v="Ajax"/>
        <s v="RB Leipzig"/>
        <s v="Nice"/>
        <s v="Paris Saint-Germain"/>
        <s v="Nantes" u="1"/>
        <s v="Huddersfield Town" u="1"/>
        <s v="Dinamo Zagreb" u="1"/>
        <s v="Nottingham Forrest" u="1"/>
        <s v="Lens" u="1"/>
      </sharedItems>
    </cacheField>
    <cacheField name="League" numFmtId="0">
      <sharedItems count="21">
        <s v="Premier League"/>
        <s v="La Liga"/>
        <s v="Serie A"/>
        <s v="Ligue 1"/>
        <s v="Russian League"/>
        <s v="Liga Portugal"/>
        <s v="Eredivise"/>
        <s v="Israeli Premier League"/>
        <s v="Football League 2"/>
        <s v="Bundesliga"/>
        <s v="Norwegian League"/>
        <s v="Chilean League"/>
        <s v="Slovak Liga"/>
        <s v="Belgian Pro League"/>
        <s v="Brasiliero Seria A"/>
        <s v="Burkina Faso"/>
        <s v="Swiss Super League"/>
        <s v="Turkish Super Lig"/>
        <s v="MLS"/>
        <s v="Championship" u="1"/>
        <s v="HNL" u="1"/>
      </sharedItems>
    </cacheField>
    <cacheField name="Position" numFmtId="0">
      <sharedItems count="4">
        <s v="MF"/>
        <s v="GK"/>
        <s v="FW"/>
        <s v="DF"/>
      </sharedItems>
    </cacheField>
    <cacheField name="Season" numFmtId="0">
      <sharedItems count="19">
        <s v="2003/2004"/>
        <s v="2004/2005"/>
        <s v="2005/2006"/>
        <s v="2006/2007"/>
        <s v="2007/2008"/>
        <s v="2008/2009"/>
        <s v="2009/2010"/>
        <s v="2010/2011"/>
        <s v="2011/2012"/>
        <s v="2012/2013"/>
        <s v="2013/2014"/>
        <s v="2014/2015"/>
        <s v="2015/2016"/>
        <s v="2016/2017"/>
        <s v="2017/2018"/>
        <s v="2018/2019"/>
        <s v="2019/2020"/>
        <s v="2020/2021"/>
        <s v="2021/2022"/>
      </sharedItems>
    </cacheField>
    <cacheField name="Coach" numFmtId="0">
      <sharedItems/>
    </cacheField>
    <cacheField name="PL_Apps" numFmtId="0">
      <sharedItems containsSemiMixedTypes="0" containsString="0" containsNumber="1" containsInteger="1" minValue="1" maxValue="333"/>
    </cacheField>
    <cacheField name="PL_Goals" numFmtId="0">
      <sharedItems containsMixedTypes="1" containsNumber="1" containsInteger="1" minValue="0" maxValue="164"/>
    </cacheField>
    <cacheField name="All_Apps" numFmtId="0">
      <sharedItems containsMixedTypes="1" containsNumber="1" containsInteger="1" minValue="100" maxValue="3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787.541237500001" createdVersion="8" refreshedVersion="8" minRefreshableVersion="3" recordCount="119" xr:uid="{29466D45-161C-4322-9A8B-C4EE8D357045}">
  <cacheSource type="worksheet">
    <worksheetSource name="sold_tbl"/>
  </cacheSource>
  <cacheFields count="7">
    <cacheField name="Player_Name" numFmtId="0">
      <sharedItems count="121">
        <s v="Ed de Goey"/>
        <s v="Graeme Le Saux"/>
        <s v="Jody Morris"/>
        <s v="Gianfranco Zola"/>
        <s v="Scott Parker"/>
        <s v="Neil Sullivan"/>
        <s v="Boudewijn Zenden"/>
        <s v="Jesper Gronkjaer"/>
        <s v="Mario Melchiot"/>
        <s v="Jimmy-Floyd Hasselbaink"/>
        <s v="Jiri Jarosik"/>
        <s v="Eidur Gudjohnsen"/>
        <s v="Alexei Smertin"/>
        <s v="Tiago"/>
        <s v="Mateja Kezman"/>
        <s v="Mikael Forssell"/>
        <s v="Adrian Mutu"/>
        <s v="Celestine Babayaro"/>
        <s v="Robert Huth"/>
        <s v="William Gallas"/>
        <s v="Asier Del Horno"/>
        <s v="Damien Duff"/>
        <s v="Carlton Cole"/>
        <s v="Geremi"/>
        <s v="Juan Veron"/>
        <s v="Lassana Diarra"/>
        <s v="Glen Johnson"/>
        <s v="Arjen Robben"/>
        <s v="Steven Sidwell"/>
        <s v="Claude Makelele"/>
        <s v="Tal Ben-Haim"/>
        <s v="Shaun Wright Phillips"/>
        <s v="Khalid Boulahrouz"/>
        <s v="Hernan Crespo"/>
        <s v="Wayne Bridge"/>
        <s v="Carlo Cudicini"/>
        <s v="Ben Sahar"/>
        <s v="Claudio Pizarro"/>
        <s v="Andrei Shevchenko"/>
        <s v="Michael Ballack"/>
        <s v="Juliano Belletti"/>
        <s v="Joe Cole"/>
        <s v="Miroslav Stoch"/>
        <s v="Deco"/>
        <s v="Scott Sinclair"/>
        <s v="Ricardo Carvalho"/>
        <s v="Franco Di Santo"/>
        <s v="Michael Mancienne"/>
        <s v="Yuri Zhirkov"/>
        <s v="Alex"/>
        <s v="Nemanja Matic"/>
        <s v="Didier Drogba"/>
        <s v="Salomon Kalou"/>
        <s v="Jose Bosingwa"/>
        <s v="Daniel Sturridge"/>
        <s v="Raul Meireles"/>
        <s v="Yossi Benayoun"/>
        <s v="Florent Malouda"/>
        <s v="Hilario"/>
        <s v="Paulo Ferreira"/>
        <s v="Ross Turnbull"/>
        <s v="Jeffrey Bruma"/>
        <s v="Kevin De Bruyne"/>
        <s v="Juan Mata"/>
        <s v="Michael Essien"/>
        <s v="David Luiz"/>
        <s v="Samuel Eto"/>
        <s v="Ashley Cole"/>
        <s v="Frank Lampard"/>
        <s v="Mark Schwarzer"/>
        <s v="Sam Hutchinson"/>
        <s v="Demba Ba"/>
        <s v="Patrick van Aanholt"/>
        <s v="Romelu Lukaku"/>
        <s v="Fernando Torres"/>
        <s v="Ryan Bertrand"/>
        <s v="André Schürrle"/>
        <s v="Thorgan Hazzard"/>
        <s v="Gaël Kakuta"/>
        <s v="Petr Čech"/>
        <s v="Josh McEachran"/>
        <s v="Filipe Luís"/>
        <s v="Oriol Romeu"/>
        <s v="Ramires"/>
        <s v="Mohamed Salah"/>
        <s v="Marko Marin"/>
        <s v="Oscar"/>
        <s v="John Obi Mikel"/>
        <s v="Juan Cuadrado"/>
        <s v="Asmir Begović"/>
        <s v="Dominic Solanke"/>
        <s v="Nathan Aké"/>
        <s v="Bertrand Traoré"/>
        <s v="Nathaniel Chalobah"/>
        <s v="Nemanja Matić"/>
        <s v="Diego Costa"/>
        <s v="Thibaut Courtois"/>
        <s v="Jeremie Boga"/>
        <s v="Cesc Fabregas"/>
        <s v="Marcin Bułka"/>
        <s v="Eden Hazard"/>
        <s v="Ola Aina"/>
        <s v="Tomas Kalas"/>
        <s v="Gary Cahill"/>
        <s v="Alvaro Morata"/>
        <s v="Willian"/>
        <s v="Pedro"/>
        <s v="Lucas Piazon"/>
        <s v="Tammy Abraham"/>
        <s v="Kurt Zouma"/>
        <s v="Fikayo Tomori"/>
        <s v="Marc Guehi"/>
        <s v="Davide Zappacosta"/>
        <s v="Victor Moses"/>
        <s v="Olivier Giroud"/>
        <s v="Marko Van Ginkel"/>
        <s v="Willy Cabalero"/>
        <s v="Papy Djilobodji" u="1"/>
        <s v="Patrick Bamford" u="1"/>
        <s v="Thorgan Hazard" u="1"/>
        <s v="Christian Atsu" u="1"/>
      </sharedItems>
    </cacheField>
    <cacheField name="Fee" numFmtId="0">
      <sharedItems containsMixedTypes="1" containsNumber="1" containsInteger="1" minValue="500000" maxValue="89000000"/>
    </cacheField>
    <cacheField name="Transferred_To" numFmtId="0">
      <sharedItems containsBlank="1" count="74">
        <s v="Stoke City"/>
        <s v="Southampton"/>
        <s v="Leeds United"/>
        <s v="Cagliari"/>
        <s v="Newcastle"/>
        <s v="Middlesbrough"/>
        <s v="Birmingham City"/>
        <s v="Celtic"/>
        <s v="Barcelona"/>
        <s v="Dynamo Moscow"/>
        <s v="Lyon"/>
        <s v="Athletico Madrid"/>
        <s v="Juventus"/>
        <s v="Arsenal"/>
        <s v="Valencia"/>
        <s v="West Ham"/>
        <s v="Estudiantes"/>
        <s v="Portsmouth"/>
        <s v="Real Madrid"/>
        <s v="Aston Villa"/>
        <s v="PSG"/>
        <s v="Man. City"/>
        <s v="Stuttgart"/>
        <s v="Inter Milan"/>
        <s v="Tottenham Hotspur"/>
        <s v="Espanyol"/>
        <s v="Werder Bremen"/>
        <s v="Dynamo Kyiv"/>
        <s v="Bayer Leverkusen"/>
        <s v="Fluminense"/>
        <s v="Liverpool"/>
        <s v="Fernabache"/>
        <s v="Swansea"/>
        <s v="Wigan Athletic"/>
        <s v="Hamburger"/>
        <s v="Anzhi Makhachkala"/>
        <s v="Benfica"/>
        <s v="Shanghai Shenhua"/>
        <s v="Lille"/>
        <s v="QPR"/>
        <s v="Trabzonspor"/>
        <m/>
        <s v="Doncaster"/>
        <s v="PSV"/>
        <s v="Wolfsburg"/>
        <s v="Man. United"/>
        <s v="AC Milan "/>
        <s v="Everton "/>
        <s v="Roma"/>
        <s v="NYCFC"/>
        <s v="Leicester City"/>
        <s v="Sheffield Wednesday"/>
        <s v="Besiktas"/>
        <s v="Sunderland"/>
        <s v="Borussia Mönchengladbach"/>
        <s v="Sevilla "/>
        <s v="Arsenal "/>
        <s v="Montreal Impact "/>
        <s v="Brentford"/>
        <s v="Jiangsu Suning"/>
        <s v="AS Roma"/>
        <s v="Olympiacos"/>
        <s v="Shanghai SIPG"/>
        <s v="Tianjin TEDA"/>
        <s v="Bournemouth"/>
        <s v="Watford"/>
        <s v="Sassuolo"/>
        <s v="Monaco"/>
        <s v="Torino"/>
        <s v="Bristol City"/>
        <s v="Crystal Palace"/>
        <s v="Braga"/>
        <s v="Atalanta"/>
        <s v="Spartak Moscow"/>
      </sharedItems>
    </cacheField>
    <cacheField name="League" numFmtId="0">
      <sharedItems containsBlank="1"/>
    </cacheField>
    <cacheField name="Position" numFmtId="0">
      <sharedItems containsBlank="1"/>
    </cacheField>
    <cacheField name="Season" numFmtId="0">
      <sharedItems/>
    </cacheField>
    <cacheField name="Coa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787.541235416669" backgroundQuery="1" createdVersion="8" refreshedVersion="8" minRefreshableVersion="3" recordCount="0" supportSubquery="1" supportAdvancedDrill="1" xr:uid="{23E8D348-FA7C-4FE1-8A5A-08EB814CF2F7}">
  <cacheSource type="external" connectionId="3"/>
  <cacheFields count="1">
    <cacheField name="[Measures].[Distinct Count of Season]" caption="Distinct Count of Season" numFmtId="0" hierarchy="13" level="32767"/>
  </cacheFields>
  <cacheHierarchies count="15">
    <cacheHierarchy uniqueName="[signings].[Player_Name]" caption="Player_Name" attribute="1" defaultMemberUniqueName="[signings].[Player_Name].[All]" allUniqueName="[signings].[Player_Name].[All]" dimensionUniqueName="[signings]" displayFolder="" count="0" memberValueDatatype="130" unbalanced="0"/>
    <cacheHierarchy uniqueName="[signings].[Fee]" caption="Fee" attribute="1" defaultMemberUniqueName="[signings].[Fee].[All]" allUniqueName="[signings].[Fee].[All]" dimensionUniqueName="[signings]" displayFolder="" count="0" memberValueDatatype="130" unbalanced="0"/>
    <cacheHierarchy uniqueName="[signings].[Signed_From]" caption="Signed_From" attribute="1" defaultMemberUniqueName="[signings].[Signed_From].[All]" allUniqueName="[signings].[Signed_From].[All]" dimensionUniqueName="[signings]" displayFolder="" count="0" memberValueDatatype="130" unbalanced="0"/>
    <cacheHierarchy uniqueName="[signings].[League]" caption="League" attribute="1" defaultMemberUniqueName="[signings].[League].[All]" allUniqueName="[signings].[League].[All]" dimensionUniqueName="[signings]" displayFolder="" count="0" memberValueDatatype="130" unbalanced="0"/>
    <cacheHierarchy uniqueName="[signings].[Position]" caption="Position" attribute="1" defaultMemberUniqueName="[signings].[Position].[All]" allUniqueName="[signings].[Position].[All]" dimensionUniqueName="[signings]" displayFolder="" count="0" memberValueDatatype="130" unbalanced="0"/>
    <cacheHierarchy uniqueName="[signings].[Season]" caption="Season" attribute="1" defaultMemberUniqueName="[signings].[Season].[All]" allUniqueName="[signings].[Season].[All]" dimensionUniqueName="[signings]" displayFolder="" count="0" memberValueDatatype="130" unbalanced="0"/>
    <cacheHierarchy uniqueName="[signings].[Coach]" caption="Coach" attribute="1" defaultMemberUniqueName="[signings].[Coach].[All]" allUniqueName="[signings].[Coach].[All]" dimensionUniqueName="[signings]" displayFolder="" count="0" memberValueDatatype="130" unbalanced="0"/>
    <cacheHierarchy uniqueName="[signings].[PL_Apps]" caption="PL_Apps" attribute="1" defaultMemberUniqueName="[signings].[PL_Apps].[All]" allUniqueName="[signings].[PL_Apps].[All]" dimensionUniqueName="[signings]" displayFolder="" count="0" memberValueDatatype="20" unbalanced="0"/>
    <cacheHierarchy uniqueName="[signings].[PL_Goals]" caption="PL_Goals" attribute="1" defaultMemberUniqueName="[signings].[PL_Goals].[All]" allUniqueName="[signings].[PL_Goals].[All]" dimensionUniqueName="[signings]" displayFolder="" count="0" memberValueDatatype="130" unbalanced="0"/>
    <cacheHierarchy uniqueName="[signings].[All_Apps]" caption="All_Apps" attribute="1" defaultMemberUniqueName="[signings].[All_Apps].[All]" allUniqueName="[signings].[All_Apps].[All]" dimensionUniqueName="[signings]" displayFolder="" count="0" memberValueDatatype="130" unbalanced="0"/>
    <cacheHierarchy uniqueName="[Measures].[__XL_Count signings]" caption="__XL_Count signings" measure="1" displayFolder="" measureGroup="signings" count="0" hidden="1"/>
    <cacheHierarchy uniqueName="[Measures].[__No measures defined]" caption="__No measures defined" measure="1" displayFolder="" count="0" hidden="1"/>
    <cacheHierarchy uniqueName="[Measures].[Count of Season]" caption="Count of Season" measure="1" displayFolder="" measureGroup="signing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Season]" caption="Distinct Count of Season" measure="1" displayFolder="" measureGroup="signing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ll_Apps]" caption="Count of All_Apps" measure="1" displayFolder="" measureGroup="signing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signings" uniqueName="[signings]" caption="signings"/>
  </dimensions>
  <measureGroups count="1">
    <measureGroup name="signings" caption="signing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x v="0"/>
    <x v="0"/>
    <x v="0"/>
    <s v="Claudio Ranieri"/>
    <n v="15"/>
    <s v=""/>
    <s v=""/>
  </r>
  <r>
    <x v="1"/>
    <x v="1"/>
    <x v="1"/>
    <x v="0"/>
    <x v="1"/>
    <x v="0"/>
    <s v="Claudio Ranieri"/>
    <n v="4"/>
    <s v=""/>
    <s v=""/>
  </r>
  <r>
    <x v="2"/>
    <x v="2"/>
    <x v="2"/>
    <x v="1"/>
    <x v="0"/>
    <x v="0"/>
    <s v="Claudio Ranieri"/>
    <n v="144"/>
    <s v=""/>
    <s v=""/>
  </r>
  <r>
    <x v="3"/>
    <x v="3"/>
    <x v="3"/>
    <x v="2"/>
    <x v="2"/>
    <x v="0"/>
    <s v="Claudio Ranieri"/>
    <n v="49"/>
    <s v=""/>
    <s v=""/>
  </r>
  <r>
    <x v="4"/>
    <x v="4"/>
    <x v="4"/>
    <x v="3"/>
    <x v="0"/>
    <x v="0"/>
    <s v="Claudio Ranieri"/>
    <n v="16"/>
    <s v=""/>
    <s v=""/>
  </r>
  <r>
    <x v="5"/>
    <x v="5"/>
    <x v="5"/>
    <x v="2"/>
    <x v="2"/>
    <x v="0"/>
    <s v="Claudio Ranieri"/>
    <n v="27"/>
    <s v=""/>
    <s v=""/>
  </r>
  <r>
    <x v="6"/>
    <x v="6"/>
    <x v="6"/>
    <x v="0"/>
    <x v="0"/>
    <x v="0"/>
    <s v="Claudio Ranieri"/>
    <n v="182"/>
    <n v="39"/>
    <n v="282"/>
  </r>
  <r>
    <x v="7"/>
    <x v="7"/>
    <x v="7"/>
    <x v="0"/>
    <x v="0"/>
    <x v="0"/>
    <s v="Claudio Ranieri"/>
    <n v="7"/>
    <s v=""/>
    <s v=""/>
  </r>
  <r>
    <x v="8"/>
    <x v="8"/>
    <x v="8"/>
    <x v="0"/>
    <x v="3"/>
    <x v="0"/>
    <s v="Claudio Ranieri"/>
    <n v="87"/>
    <n v="4"/>
    <n v="142"/>
  </r>
  <r>
    <x v="9"/>
    <x v="9"/>
    <x v="9"/>
    <x v="0"/>
    <x v="0"/>
    <x v="0"/>
    <s v="Claudio Ranieri"/>
    <n v="81"/>
    <n v="19"/>
    <n v="125"/>
  </r>
  <r>
    <x v="10"/>
    <x v="8"/>
    <x v="2"/>
    <x v="1"/>
    <x v="0"/>
    <x v="0"/>
    <s v="Claudio Ranieri"/>
    <n v="72"/>
    <n v="4"/>
    <n v="109"/>
  </r>
  <r>
    <x v="11"/>
    <x v="10"/>
    <x v="6"/>
    <x v="0"/>
    <x v="3"/>
    <x v="0"/>
    <s v="Claudio Ranieri"/>
    <n v="41"/>
    <s v=""/>
    <s v=""/>
  </r>
  <r>
    <x v="12"/>
    <x v="11"/>
    <x v="10"/>
    <x v="4"/>
    <x v="0"/>
    <x v="1"/>
    <s v="Jose Mourinho"/>
    <n v="14"/>
    <s v=""/>
    <s v=""/>
  </r>
  <r>
    <x v="13"/>
    <x v="12"/>
    <x v="11"/>
    <x v="5"/>
    <x v="3"/>
    <x v="1"/>
    <s v="Jose Mourinho"/>
    <n v="136"/>
    <n v="11"/>
    <n v="210"/>
  </r>
  <r>
    <x v="14"/>
    <x v="13"/>
    <x v="12"/>
    <x v="3"/>
    <x v="2"/>
    <x v="1"/>
    <s v="Jose Mourinho"/>
    <n v="254"/>
    <n v="164"/>
    <n v="381"/>
  </r>
  <r>
    <x v="15"/>
    <x v="14"/>
    <x v="13"/>
    <x v="5"/>
    <x v="0"/>
    <x v="1"/>
    <s v="Jose Mourinho"/>
    <n v="34"/>
    <s v=""/>
    <s v=""/>
  </r>
  <r>
    <x v="16"/>
    <x v="15"/>
    <x v="14"/>
    <x v="6"/>
    <x v="2"/>
    <x v="1"/>
    <s v="Jose Mourinho"/>
    <n v="25"/>
    <s v=""/>
    <s v=""/>
  </r>
  <r>
    <x v="17"/>
    <x v="16"/>
    <x v="11"/>
    <x v="5"/>
    <x v="3"/>
    <x v="1"/>
    <s v="Jose Mourinho"/>
    <n v="140"/>
    <n v="2"/>
    <n v="217"/>
  </r>
  <r>
    <x v="18"/>
    <x v="17"/>
    <x v="14"/>
    <x v="6"/>
    <x v="2"/>
    <x v="1"/>
    <s v="Jose Mourinho"/>
    <n v="67"/>
    <n v="19"/>
    <n v="106"/>
  </r>
  <r>
    <x v="19"/>
    <x v="8"/>
    <x v="15"/>
    <x v="3"/>
    <x v="1"/>
    <x v="1"/>
    <s v="Jose Mourinho"/>
    <n v="333"/>
    <s v=""/>
    <s v=""/>
  </r>
  <r>
    <x v="20"/>
    <x v="18"/>
    <x v="16"/>
    <x v="7"/>
    <x v="2"/>
    <x v="2"/>
    <s v="Jose Mourinho"/>
    <n v="3"/>
    <s v=""/>
    <s v=""/>
  </r>
  <r>
    <x v="21"/>
    <x v="19"/>
    <x v="17"/>
    <x v="3"/>
    <x v="0"/>
    <x v="2"/>
    <s v="Jose Mourinho"/>
    <n v="168"/>
    <n v="25"/>
    <n v="256"/>
  </r>
  <r>
    <x v="22"/>
    <x v="20"/>
    <x v="18"/>
    <x v="0"/>
    <x v="2"/>
    <x v="2"/>
    <s v="Jose Mourinho"/>
    <n v="82"/>
    <n v="10"/>
    <n v="125"/>
  </r>
  <r>
    <x v="23"/>
    <x v="21"/>
    <x v="19"/>
    <x v="3"/>
    <x v="0"/>
    <x v="2"/>
    <s v="Jose Mourinho"/>
    <n v="13"/>
    <s v=""/>
    <s v=""/>
  </r>
  <r>
    <x v="24"/>
    <x v="22"/>
    <x v="20"/>
    <x v="8"/>
    <x v="0"/>
    <x v="2"/>
    <s v="Jose Mourinho"/>
    <n v="5"/>
    <s v=""/>
    <s v=""/>
  </r>
  <r>
    <x v="25"/>
    <x v="14"/>
    <x v="21"/>
    <x v="1"/>
    <x v="3"/>
    <x v="2"/>
    <s v="Jose Mourinho"/>
    <n v="25"/>
    <s v=""/>
    <s v=""/>
  </r>
  <r>
    <x v="26"/>
    <x v="15"/>
    <x v="22"/>
    <x v="0"/>
    <x v="3"/>
    <x v="3"/>
    <s v="Jose Mourinho"/>
    <n v="229"/>
    <n v="7"/>
    <n v="338"/>
  </r>
  <r>
    <x v="27"/>
    <x v="8"/>
    <x v="23"/>
    <x v="9"/>
    <x v="3"/>
    <x v="3"/>
    <s v="Jose Mourinho"/>
    <n v="13"/>
    <s v=""/>
    <s v=""/>
  </r>
  <r>
    <x v="28"/>
    <x v="1"/>
    <x v="24"/>
    <x v="5"/>
    <x v="1"/>
    <x v="3"/>
    <s v="Jose Mourinho"/>
    <n v="20"/>
    <s v=""/>
    <s v=""/>
  </r>
  <r>
    <x v="29"/>
    <x v="23"/>
    <x v="25"/>
    <x v="10"/>
    <x v="0"/>
    <x v="3"/>
    <s v="Jose Mourinho"/>
    <n v="249"/>
    <s v=""/>
    <s v=""/>
  </r>
  <r>
    <x v="30"/>
    <x v="24"/>
    <x v="26"/>
    <x v="2"/>
    <x v="2"/>
    <x v="3"/>
    <s v="Jose Mourinho"/>
    <n v="48"/>
    <s v=""/>
    <s v=""/>
  </r>
  <r>
    <x v="31"/>
    <x v="14"/>
    <x v="27"/>
    <x v="6"/>
    <x v="2"/>
    <x v="3"/>
    <s v="Jose Mourinho"/>
    <n v="156"/>
    <n v="61"/>
    <n v="254"/>
  </r>
  <r>
    <x v="32"/>
    <x v="1"/>
    <x v="28"/>
    <x v="9"/>
    <x v="0"/>
    <x v="3"/>
    <s v="Jose Mourinho"/>
    <n v="105"/>
    <n v="25"/>
    <n v="166"/>
  </r>
  <r>
    <x v="33"/>
    <x v="11"/>
    <x v="29"/>
    <x v="11"/>
    <x v="2"/>
    <x v="4"/>
    <s v="Avram Grant"/>
    <n v="8"/>
    <s v=""/>
    <s v=""/>
  </r>
  <r>
    <x v="34"/>
    <x v="25"/>
    <x v="30"/>
    <x v="4"/>
    <x v="3"/>
    <x v="4"/>
    <s v="Avram Grant"/>
    <n v="261"/>
    <s v=""/>
    <s v=""/>
  </r>
  <r>
    <x v="35"/>
    <x v="7"/>
    <x v="31"/>
    <x v="0"/>
    <x v="2"/>
    <x v="4"/>
    <s v="Avram Grant"/>
    <n v="125"/>
    <n v="59"/>
    <n v="184"/>
  </r>
  <r>
    <x v="36"/>
    <x v="1"/>
    <x v="32"/>
    <x v="1"/>
    <x v="3"/>
    <x v="4"/>
    <s v="Avram Grant"/>
    <n v="54"/>
    <s v=""/>
    <s v=""/>
  </r>
  <r>
    <x v="37"/>
    <x v="26"/>
    <x v="17"/>
    <x v="3"/>
    <x v="0"/>
    <x v="4"/>
    <s v="Avram Grant"/>
    <n v="149"/>
    <n v="45"/>
    <n v="228"/>
  </r>
  <r>
    <x v="38"/>
    <x v="1"/>
    <x v="28"/>
    <x v="9"/>
    <x v="2"/>
    <x v="4"/>
    <s v="Avram Grant"/>
    <n v="21"/>
    <s v=""/>
    <s v=""/>
  </r>
  <r>
    <x v="39"/>
    <x v="1"/>
    <x v="33"/>
    <x v="0"/>
    <x v="0"/>
    <x v="4"/>
    <s v="Avram Grant"/>
    <n v="15"/>
    <s v=""/>
    <s v=""/>
  </r>
  <r>
    <x v="40"/>
    <x v="14"/>
    <x v="32"/>
    <x v="1"/>
    <x v="0"/>
    <x v="5"/>
    <s v="Luiz Felipe Scolari"/>
    <n v="43"/>
    <s v=""/>
    <s v=""/>
  </r>
  <r>
    <x v="41"/>
    <x v="27"/>
    <x v="3"/>
    <x v="2"/>
    <x v="0"/>
    <x v="5"/>
    <s v="Luiz Felipe Scolari"/>
    <n v="4"/>
    <s v=""/>
    <s v=""/>
  </r>
  <r>
    <x v="42"/>
    <x v="28"/>
    <x v="11"/>
    <x v="5"/>
    <x v="3"/>
    <x v="5"/>
    <s v="Luiz Felipe Scolari"/>
    <n v="89"/>
    <s v=""/>
    <s v=""/>
  </r>
  <r>
    <x v="43"/>
    <x v="29"/>
    <x v="18"/>
    <x v="0"/>
    <x v="2"/>
    <x v="6"/>
    <s v="Carlo Ancelotti"/>
    <n v="63"/>
    <s v=""/>
    <s v=""/>
  </r>
  <r>
    <x v="44"/>
    <x v="1"/>
    <x v="34"/>
    <x v="0"/>
    <x v="1"/>
    <x v="6"/>
    <s v="Carlo Ancelotti"/>
    <n v="7"/>
    <s v=""/>
    <s v=""/>
  </r>
  <r>
    <x v="45"/>
    <x v="30"/>
    <x v="10"/>
    <x v="4"/>
    <x v="3"/>
    <x v="6"/>
    <s v="Carlo Ancelotti"/>
    <n v="29"/>
    <s v=""/>
    <s v=""/>
  </r>
  <r>
    <x v="46"/>
    <x v="31"/>
    <x v="35"/>
    <x v="12"/>
    <x v="0"/>
    <x v="6"/>
    <s v="Carlo Ancelotti"/>
    <n v="123"/>
    <s v=""/>
    <s v=""/>
  </r>
  <r>
    <x v="47"/>
    <x v="15"/>
    <x v="36"/>
    <x v="0"/>
    <x v="2"/>
    <x v="7"/>
    <s v="Carlo Ancelotti"/>
    <n v="14"/>
    <s v=""/>
    <s v=""/>
  </r>
  <r>
    <x v="48"/>
    <x v="32"/>
    <x v="13"/>
    <x v="5"/>
    <x v="0"/>
    <x v="7"/>
    <s v="Carlo Ancelotti"/>
    <n v="159"/>
    <n v="33"/>
    <n v="246"/>
  </r>
  <r>
    <x v="49"/>
    <x v="33"/>
    <x v="36"/>
    <x v="0"/>
    <x v="2"/>
    <x v="7"/>
    <s v="Carlo Ancelotti"/>
    <n v="110"/>
    <n v="45"/>
    <n v="172"/>
  </r>
  <r>
    <x v="50"/>
    <x v="34"/>
    <x v="13"/>
    <x v="5"/>
    <x v="3"/>
    <x v="7"/>
    <s v="Carlo Ancelotti"/>
    <n v="160"/>
    <n v="18"/>
    <n v="248"/>
  </r>
  <r>
    <x v="51"/>
    <x v="10"/>
    <x v="37"/>
    <x v="13"/>
    <x v="1"/>
    <x v="8"/>
    <s v="Andre Villas-Boas"/>
    <n v="126"/>
    <n v="0"/>
    <n v="154"/>
  </r>
  <r>
    <x v="52"/>
    <x v="35"/>
    <x v="32"/>
    <x v="1"/>
    <x v="0"/>
    <x v="8"/>
    <s v="Andre Villas-Boas"/>
    <n v="22"/>
    <s v=""/>
    <s v=""/>
  </r>
  <r>
    <x v="53"/>
    <x v="36"/>
    <x v="38"/>
    <x v="13"/>
    <x v="2"/>
    <x v="8"/>
    <s v="Andre Villas-Boas"/>
    <n v="36"/>
    <s v=""/>
    <s v=""/>
  </r>
  <r>
    <x v="54"/>
    <x v="37"/>
    <x v="39"/>
    <x v="1"/>
    <x v="2"/>
    <x v="8"/>
    <s v="Andre Villas-Boas"/>
    <n v="82"/>
    <n v="33"/>
    <n v="135"/>
  </r>
  <r>
    <x v="55"/>
    <x v="17"/>
    <x v="36"/>
    <x v="0"/>
    <x v="0"/>
    <x v="8"/>
    <s v="Andre Villas-Boas"/>
    <n v="31"/>
    <s v=""/>
    <s v=""/>
  </r>
  <r>
    <x v="56"/>
    <x v="8"/>
    <x v="31"/>
    <x v="0"/>
    <x v="3"/>
    <x v="8"/>
    <s v="Andre Villas-Boas"/>
    <n v="191"/>
    <n v="25"/>
    <n v="290"/>
  </r>
  <r>
    <x v="57"/>
    <x v="38"/>
    <x v="37"/>
    <x v="13"/>
    <x v="0"/>
    <x v="8"/>
    <s v="Andre Villas-Boas"/>
    <n v="3"/>
    <s v=""/>
    <s v=""/>
  </r>
  <r>
    <x v="58"/>
    <x v="15"/>
    <x v="40"/>
    <x v="14"/>
    <x v="2"/>
    <x v="8"/>
    <s v="Andre Villas-Boas"/>
    <n v="1"/>
    <s v=""/>
    <s v=""/>
  </r>
  <r>
    <x v="59"/>
    <x v="39"/>
    <x v="41"/>
    <x v="9"/>
    <x v="0"/>
    <x v="9"/>
    <s v="Roberto Di Matteo"/>
    <n v="6"/>
    <s v=""/>
    <s v=""/>
  </r>
  <r>
    <x v="60"/>
    <x v="40"/>
    <x v="42"/>
    <x v="3"/>
    <x v="2"/>
    <x v="9"/>
    <s v="Roberto Di Matteo"/>
    <n v="245"/>
    <n v="110"/>
    <n v="352"/>
  </r>
  <r>
    <x v="61"/>
    <x v="41"/>
    <x v="43"/>
    <x v="14"/>
    <x v="0"/>
    <x v="9"/>
    <s v="Roberto Di Matteo"/>
    <n v="131"/>
    <n v="38"/>
    <n v="203"/>
  </r>
  <r>
    <x v="62"/>
    <x v="8"/>
    <x v="12"/>
    <x v="3"/>
    <x v="3"/>
    <x v="9"/>
    <s v="Roberto Di Matteo"/>
    <n v="325"/>
    <s v=""/>
    <s v=""/>
  </r>
  <r>
    <x v="63"/>
    <x v="25"/>
    <x v="44"/>
    <x v="0"/>
    <x v="2"/>
    <x v="9"/>
    <s v="Roberto Di Matteo"/>
    <n v="87"/>
    <n v="18"/>
    <n v="128"/>
  </r>
  <r>
    <x v="64"/>
    <x v="42"/>
    <x v="45"/>
    <x v="0"/>
    <x v="2"/>
    <x v="9"/>
    <s v="Roberto Di Matteo"/>
    <n v="33"/>
    <s v=""/>
    <s v=""/>
  </r>
  <r>
    <x v="65"/>
    <x v="30"/>
    <x v="46"/>
    <x v="9"/>
    <x v="2"/>
    <x v="10"/>
    <s v="Jose Mourinho"/>
    <n v="44"/>
    <s v=""/>
    <s v=""/>
  </r>
  <r>
    <x v="66"/>
    <x v="14"/>
    <x v="47"/>
    <x v="6"/>
    <x v="0"/>
    <x v="10"/>
    <s v="Jose Mourinho"/>
    <n v="2"/>
    <s v=""/>
    <s v=""/>
  </r>
  <r>
    <x v="67"/>
    <x v="1"/>
    <x v="48"/>
    <x v="0"/>
    <x v="1"/>
    <x v="10"/>
    <s v="Jose Mourinho"/>
    <n v="4"/>
    <s v=""/>
    <s v=""/>
  </r>
  <r>
    <x v="68"/>
    <x v="1"/>
    <x v="49"/>
    <x v="4"/>
    <x v="2"/>
    <x v="10"/>
    <s v="Jose Mourinho"/>
    <n v="21"/>
    <s v=""/>
    <s v=""/>
  </r>
  <r>
    <x v="69"/>
    <x v="24"/>
    <x v="49"/>
    <x v="4"/>
    <x v="2"/>
    <x v="10"/>
    <s v="Jose Mourinho"/>
    <n v="234"/>
    <n v="63"/>
    <n v="339"/>
  </r>
  <r>
    <x v="70"/>
    <x v="43"/>
    <x v="50"/>
    <x v="0"/>
    <x v="0"/>
    <x v="10"/>
    <s v="Jose Mourinho"/>
    <n v="1"/>
    <s v=""/>
    <s v=""/>
  </r>
  <r>
    <x v="71"/>
    <x v="44"/>
    <x v="51"/>
    <x v="15"/>
    <x v="0"/>
    <x v="10"/>
    <s v="Jose Mourinho"/>
    <n v="10"/>
    <s v=""/>
    <s v=""/>
  </r>
  <r>
    <x v="46"/>
    <x v="20"/>
    <x v="13"/>
    <x v="5"/>
    <x v="0"/>
    <x v="10"/>
    <s v="Jose Mourinho"/>
    <n v="123"/>
    <s v=""/>
    <s v=""/>
  </r>
  <r>
    <x v="72"/>
    <x v="45"/>
    <x v="52"/>
    <x v="16"/>
    <x v="2"/>
    <x v="10"/>
    <s v="Jose Mourinho"/>
    <n v="13"/>
    <s v=""/>
    <s v=""/>
  </r>
  <r>
    <x v="73"/>
    <x v="46"/>
    <x v="53"/>
    <x v="3"/>
    <x v="3"/>
    <x v="10"/>
    <s v="Jose Mourinho"/>
    <n v="99"/>
    <n v="10"/>
    <n v="151"/>
  </r>
  <r>
    <x v="74"/>
    <x v="24"/>
    <x v="32"/>
    <x v="1"/>
    <x v="0"/>
    <x v="11"/>
    <s v="Jose Mourinho"/>
    <n v="138"/>
    <s v=""/>
    <s v=""/>
  </r>
  <r>
    <x v="75"/>
    <x v="40"/>
    <x v="54"/>
    <x v="1"/>
    <x v="2"/>
    <x v="11"/>
    <s v="Jose Mourinho"/>
    <n v="89"/>
    <n v="59"/>
    <n v="120"/>
  </r>
  <r>
    <x v="76"/>
    <x v="5"/>
    <x v="54"/>
    <x v="1"/>
    <x v="3"/>
    <x v="11"/>
    <s v="Jose Mourinho"/>
    <n v="15"/>
    <s v=""/>
    <s v=""/>
  </r>
  <r>
    <x v="14"/>
    <x v="1"/>
    <x v="55"/>
    <x v="17"/>
    <x v="2"/>
    <x v="11"/>
    <s v="Jose Mourinho"/>
    <n v="254"/>
    <n v="164"/>
    <n v="381"/>
  </r>
  <r>
    <x v="77"/>
    <x v="47"/>
    <x v="56"/>
    <x v="0"/>
    <x v="2"/>
    <x v="11"/>
    <s v="Jose Mourinho"/>
    <n v="32"/>
    <s v=""/>
    <s v=""/>
  </r>
  <r>
    <x v="78"/>
    <x v="48"/>
    <x v="57"/>
    <x v="2"/>
    <x v="0"/>
    <x v="11"/>
    <s v="Jose Mourinho"/>
    <n v="13"/>
    <s v=""/>
    <s v=""/>
  </r>
  <r>
    <x v="79"/>
    <x v="14"/>
    <x v="58"/>
    <x v="0"/>
    <x v="1"/>
    <x v="12"/>
    <s v="Jose Mourinho"/>
    <n v="19"/>
    <s v=""/>
    <s v=""/>
  </r>
  <r>
    <x v="80"/>
    <x v="49"/>
    <x v="59"/>
    <x v="9"/>
    <x v="3"/>
    <x v="12"/>
    <s v="Jose Mourinho"/>
    <n v="15"/>
    <s v=""/>
    <s v=""/>
  </r>
  <r>
    <x v="81"/>
    <x v="50"/>
    <x v="32"/>
    <x v="1"/>
    <x v="2"/>
    <x v="12"/>
    <s v="Jose Mourinho"/>
    <n v="137"/>
    <n v="43"/>
    <n v="206"/>
  </r>
  <r>
    <x v="82"/>
    <x v="51"/>
    <x v="60"/>
    <x v="14"/>
    <x v="0"/>
    <x v="12"/>
    <s v="Jose Mourinho"/>
    <n v="16"/>
    <s v=""/>
    <s v=""/>
  </r>
  <r>
    <x v="83"/>
    <x v="52"/>
    <x v="61"/>
    <x v="18"/>
    <x v="3"/>
    <x v="12"/>
    <s v="Jose Mourinho"/>
    <n v="2"/>
    <s v=""/>
    <s v=""/>
  </r>
  <r>
    <x v="84"/>
    <x v="53"/>
    <x v="12"/>
    <x v="3"/>
    <x v="2"/>
    <x v="13"/>
    <s v="Antonio Conte"/>
    <n v="48"/>
    <s v=""/>
    <s v=""/>
  </r>
  <r>
    <x v="85"/>
    <x v="24"/>
    <x v="62"/>
    <x v="0"/>
    <x v="0"/>
    <x v="13"/>
    <s v="Antonio Conte"/>
    <n v="184"/>
    <n v="13"/>
    <n v="261"/>
  </r>
  <r>
    <x v="86"/>
    <x v="54"/>
    <x v="57"/>
    <x v="2"/>
    <x v="3"/>
    <x v="13"/>
    <s v="Antonio Conte"/>
    <n v="154"/>
    <n v="29"/>
    <n v="212"/>
  </r>
  <r>
    <x v="50"/>
    <x v="55"/>
    <x v="63"/>
    <x v="3"/>
    <x v="3"/>
    <x v="13"/>
    <s v="Antonio Conte"/>
    <n v="160"/>
    <n v="18"/>
    <n v="248"/>
  </r>
  <r>
    <x v="87"/>
    <x v="1"/>
    <x v="18"/>
    <x v="0"/>
    <x v="1"/>
    <x v="14"/>
    <s v="Antonio Conte"/>
    <n v="11"/>
    <s v=""/>
    <s v=""/>
  </r>
  <r>
    <x v="88"/>
    <x v="56"/>
    <x v="64"/>
    <x v="2"/>
    <x v="3"/>
    <x v="14"/>
    <s v="Antonio Conte"/>
    <n v="133"/>
    <n v="12"/>
    <n v="203"/>
  </r>
  <r>
    <x v="89"/>
    <x v="57"/>
    <x v="65"/>
    <x v="3"/>
    <x v="0"/>
    <x v="14"/>
    <s v="Antonio Conte"/>
    <n v="29"/>
    <s v=""/>
    <s v=""/>
  </r>
  <r>
    <x v="90"/>
    <x v="58"/>
    <x v="54"/>
    <x v="1"/>
    <x v="2"/>
    <x v="14"/>
    <s v="Antonio Conte"/>
    <n v="47"/>
    <s v=""/>
    <s v=""/>
  </r>
  <r>
    <x v="91"/>
    <x v="54"/>
    <x v="66"/>
    <x v="2"/>
    <x v="3"/>
    <x v="14"/>
    <s v="Antonio Conte"/>
    <n v="26"/>
    <s v=""/>
    <s v=""/>
  </r>
  <r>
    <x v="92"/>
    <x v="59"/>
    <x v="62"/>
    <x v="0"/>
    <x v="0"/>
    <x v="14"/>
    <s v="Antonio Conte"/>
    <n v="12"/>
    <s v=""/>
    <s v=""/>
  </r>
  <r>
    <x v="93"/>
    <x v="7"/>
    <x v="67"/>
    <x v="0"/>
    <x v="0"/>
    <x v="14"/>
    <s v="Antonio Conte"/>
    <n v="58"/>
    <n v="12"/>
    <n v="100"/>
  </r>
  <r>
    <x v="94"/>
    <x v="30"/>
    <x v="22"/>
    <x v="0"/>
    <x v="2"/>
    <x v="14"/>
    <s v="Antonio Conte"/>
    <n v="75"/>
    <n v="39"/>
    <n v="119"/>
  </r>
  <r>
    <x v="95"/>
    <x v="36"/>
    <x v="68"/>
    <x v="2"/>
    <x v="3"/>
    <x v="14"/>
    <s v="Antonio Conte"/>
    <n v="33"/>
    <s v=""/>
    <s v=""/>
  </r>
  <r>
    <x v="96"/>
    <x v="60"/>
    <x v="21"/>
    <x v="1"/>
    <x v="1"/>
    <x v="15"/>
    <s v="Maurizio Sarri"/>
    <n v="80"/>
    <n v="0"/>
    <n v="124"/>
  </r>
  <r>
    <x v="97"/>
    <x v="61"/>
    <x v="69"/>
    <x v="2"/>
    <x v="0"/>
    <x v="15"/>
    <s v="Maurizio Sarri"/>
    <n v="126"/>
    <n v="27"/>
    <n v="189"/>
  </r>
  <r>
    <x v="98"/>
    <x v="62"/>
    <x v="70"/>
    <x v="9"/>
    <x v="2"/>
    <x v="15"/>
    <s v="Maurizio Sarri"/>
    <n v="75"/>
    <n v="25"/>
    <n v="116"/>
  </r>
  <r>
    <x v="99"/>
    <x v="57"/>
    <x v="2"/>
    <x v="1"/>
    <x v="0"/>
    <x v="16"/>
    <s v="Frank Lampard"/>
    <n v="115"/>
    <n v="4"/>
    <n v="184"/>
  </r>
  <r>
    <x v="100"/>
    <x v="63"/>
    <x v="71"/>
    <x v="6"/>
    <x v="0"/>
    <x v="17"/>
    <s v="Frank Lampard"/>
    <n v="46"/>
    <s v=""/>
    <s v=""/>
  </r>
  <r>
    <x v="101"/>
    <x v="64"/>
    <x v="72"/>
    <x v="9"/>
    <x v="2"/>
    <x v="17"/>
    <s v="Frank Lampard"/>
    <n v="56"/>
    <s v=""/>
    <s v=""/>
  </r>
  <r>
    <x v="102"/>
    <x v="65"/>
    <x v="62"/>
    <x v="0"/>
    <x v="3"/>
    <x v="17"/>
    <s v="Frank Lampard"/>
    <n v="35"/>
    <s v=""/>
    <s v=""/>
  </r>
  <r>
    <x v="103"/>
    <x v="1"/>
    <x v="73"/>
    <x v="3"/>
    <x v="3"/>
    <x v="17"/>
    <s v="Frank Lampard"/>
    <n v="8"/>
    <s v=""/>
    <s v=""/>
  </r>
  <r>
    <x v="104"/>
    <x v="1"/>
    <x v="74"/>
    <x v="3"/>
    <x v="3"/>
    <x v="17"/>
    <s v="Frank Lampard"/>
    <n v="56"/>
    <s v=""/>
    <s v=""/>
  </r>
  <r>
    <x v="105"/>
    <x v="66"/>
    <x v="46"/>
    <x v="9"/>
    <x v="2"/>
    <x v="17"/>
    <s v="Frank Lampard"/>
    <n v="57"/>
    <s v=""/>
    <s v=""/>
  </r>
  <r>
    <x v="106"/>
    <x v="67"/>
    <x v="15"/>
    <x v="3"/>
    <x v="1"/>
    <x v="17"/>
    <s v="Frank Lampard"/>
    <n v="66"/>
    <s v=""/>
    <s v=""/>
  </r>
  <r>
    <x v="53"/>
    <x v="68"/>
    <x v="3"/>
    <x v="2"/>
    <x v="2"/>
    <x v="18"/>
    <s v="Thomas Tuchel"/>
    <n v="36"/>
    <s v=""/>
    <s v=""/>
  </r>
  <r>
    <x v="107"/>
    <x v="27"/>
    <x v="54"/>
    <x v="1"/>
    <x v="0"/>
    <x v="18"/>
    <s v="Thomas Tuchel"/>
    <n v="10"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s v="Free"/>
    <x v="0"/>
    <s v="Championship"/>
    <s v="GK"/>
    <s v="2003/2004"/>
    <s v="Claudio Ranieri"/>
  </r>
  <r>
    <x v="1"/>
    <s v="Swap"/>
    <x v="1"/>
    <s v="Premier League"/>
    <s v="DF"/>
    <s v="2003/2004"/>
    <s v="Claudio Ranieri"/>
  </r>
  <r>
    <x v="2"/>
    <s v="Free"/>
    <x v="2"/>
    <s v="Premier League"/>
    <s v="MF"/>
    <s v="2003/2004"/>
    <s v="Claudio Ranieri"/>
  </r>
  <r>
    <x v="3"/>
    <s v="Free"/>
    <x v="3"/>
    <s v="Serie A"/>
    <s v="FW"/>
    <s v="2003/2004"/>
    <s v="Claudio Ranieri"/>
  </r>
  <r>
    <x v="4"/>
    <n v="6500000"/>
    <x v="4"/>
    <s v="Premier League"/>
    <s v="MF"/>
    <s v="2004/2005"/>
    <s v="Jose Mourinho"/>
  </r>
  <r>
    <x v="5"/>
    <s v="Free"/>
    <x v="2"/>
    <s v="Championship"/>
    <s v="GK"/>
    <s v="2004/2005"/>
    <s v="Jose Mourinho"/>
  </r>
  <r>
    <x v="6"/>
    <s v="Free"/>
    <x v="5"/>
    <s v="Premier League"/>
    <s v="MF"/>
    <s v="2004/2005"/>
    <s v="Jose Mourinho"/>
  </r>
  <r>
    <x v="7"/>
    <n v="2200000"/>
    <x v="6"/>
    <s v="Premier League"/>
    <s v="MF"/>
    <s v="2004/2005"/>
    <s v="Jose Mourinho"/>
  </r>
  <r>
    <x v="8"/>
    <s v="Free"/>
    <x v="6"/>
    <s v="Premier League"/>
    <s v="DF"/>
    <s v="2004/2005"/>
    <s v="Jose Mourinho"/>
  </r>
  <r>
    <x v="9"/>
    <s v="Free"/>
    <x v="6"/>
    <s v="Premier League"/>
    <s v="FW"/>
    <s v="2004/2005"/>
    <s v="Jose Mourinho"/>
  </r>
  <r>
    <x v="10"/>
    <n v="2000000"/>
    <x v="7"/>
    <s v="Scottish League"/>
    <s v="MF"/>
    <s v="2005/2006"/>
    <s v="Jose Mourinho"/>
  </r>
  <r>
    <x v="11"/>
    <n v="8000000"/>
    <x v="8"/>
    <s v="Premier League"/>
    <s v="FW"/>
    <s v="2005/2006"/>
    <s v="Jose Mourinho"/>
  </r>
  <r>
    <x v="12"/>
    <n v="1000000"/>
    <x v="9"/>
    <s v="Russian League"/>
    <s v="MF"/>
    <s v="2005/2006"/>
    <s v="Jose Mourinho"/>
  </r>
  <r>
    <x v="13"/>
    <n v="6500000"/>
    <x v="10"/>
    <s v="Ligue 1"/>
    <s v="MF"/>
    <s v="2005/2006"/>
    <s v="Jose Mourinho"/>
  </r>
  <r>
    <x v="14"/>
    <n v="5300000"/>
    <x v="11"/>
    <s v="La Liga"/>
    <s v="FW"/>
    <s v="2005/2006"/>
    <s v="Jose Mourinho"/>
  </r>
  <r>
    <x v="15"/>
    <n v="3000000"/>
    <x v="6"/>
    <s v="Premier League"/>
    <s v="FW"/>
    <s v="2005/2006"/>
    <s v="Jose Mourinho"/>
  </r>
  <r>
    <x v="16"/>
    <s v="Free"/>
    <x v="12"/>
    <s v="Serie A"/>
    <s v="FW"/>
    <s v="2005/2006"/>
    <s v="Jose Mourinho"/>
  </r>
  <r>
    <x v="17"/>
    <n v="1000000"/>
    <x v="4"/>
    <s v="Premier League"/>
    <s v="DF"/>
    <s v="2005/2006"/>
    <s v="Jose Mourinho"/>
  </r>
  <r>
    <x v="18"/>
    <n v="6000000"/>
    <x v="5"/>
    <s v="Premier League"/>
    <s v="DF"/>
    <s v="2006/2007"/>
    <s v="Jose Mourinho"/>
  </r>
  <r>
    <x v="19"/>
    <s v="Swap"/>
    <x v="13"/>
    <s v="Premier League"/>
    <s v="DF"/>
    <s v="2006/2007"/>
    <s v="Jose Mourinho"/>
  </r>
  <r>
    <x v="20"/>
    <n v="4800000"/>
    <x v="14"/>
    <s v="La Liga"/>
    <s v="DF"/>
    <s v="2006/2007"/>
    <s v="Jose Mourinho"/>
  </r>
  <r>
    <x v="21"/>
    <n v="5000000"/>
    <x v="4"/>
    <s v="Premier League"/>
    <s v="MF"/>
    <s v="2006/2007"/>
    <s v="Jose Mourinho"/>
  </r>
  <r>
    <x v="22"/>
    <n v="3000000"/>
    <x v="15"/>
    <s v="Premier League"/>
    <s v="FW"/>
    <s v="2006/2007"/>
    <s v="Jose Mourinho"/>
  </r>
  <r>
    <x v="23"/>
    <s v="Free"/>
    <x v="4"/>
    <s v="Premier League"/>
    <s v="MF"/>
    <s v="2006/2007"/>
    <s v="Jose Mourinho"/>
  </r>
  <r>
    <x v="24"/>
    <s v="Signed"/>
    <x v="16"/>
    <s v="Argentinean League"/>
    <s v="MF"/>
    <s v="2006/2007"/>
    <s v="Jose Mourinho"/>
  </r>
  <r>
    <x v="25"/>
    <n v="4000000"/>
    <x v="13"/>
    <s v="Premier League"/>
    <s v="MF"/>
    <s v="2007/2008"/>
    <s v="Avram Grant"/>
  </r>
  <r>
    <x v="26"/>
    <n v="4000000"/>
    <x v="17"/>
    <s v="Premier League"/>
    <s v="DF"/>
    <s v="2007/2008"/>
    <s v="Avram Grant"/>
  </r>
  <r>
    <x v="27"/>
    <n v="25000000"/>
    <x v="18"/>
    <s v="La Liga"/>
    <s v="FW"/>
    <s v="2007/2008"/>
    <s v="Avram Grant"/>
  </r>
  <r>
    <x v="28"/>
    <n v="5000000"/>
    <x v="19"/>
    <s v="Premier League"/>
    <s v="MF"/>
    <s v="2008/2009"/>
    <s v="Luiz Felipe Scolari"/>
  </r>
  <r>
    <x v="29"/>
    <s v="Free"/>
    <x v="20"/>
    <s v="Ligue 1"/>
    <s v="MF"/>
    <s v="2008/2009"/>
    <s v="Luiz Felipe Scolari"/>
  </r>
  <r>
    <x v="30"/>
    <n v="5000000"/>
    <x v="21"/>
    <s v="Premier League"/>
    <s v="DF"/>
    <s v="2008/2009"/>
    <s v="Luiz Felipe Scolari"/>
  </r>
  <r>
    <x v="31"/>
    <n v="9000000"/>
    <x v="21"/>
    <s v="Premier League"/>
    <s v="MF"/>
    <s v="2008/2009"/>
    <s v="Luiz Felipe Scolari"/>
  </r>
  <r>
    <x v="32"/>
    <n v="4000000"/>
    <x v="22"/>
    <s v="Bundesliga"/>
    <s v="DF"/>
    <s v="2008/2009"/>
    <s v="Luiz Felipe Scolari"/>
  </r>
  <r>
    <x v="33"/>
    <s v="Free"/>
    <x v="23"/>
    <s v="Serie A"/>
    <s v="FW"/>
    <s v="2008/2009"/>
    <s v="Luiz Felipe Scolari"/>
  </r>
  <r>
    <x v="34"/>
    <n v="12000000"/>
    <x v="21"/>
    <s v="Premier League"/>
    <s v="DF"/>
    <s v="2008/2009"/>
    <s v="Luiz Felipe Scolari"/>
  </r>
  <r>
    <x v="35"/>
    <s v="Free"/>
    <x v="24"/>
    <s v="Premier League"/>
    <s v="GK"/>
    <s v="2008/2009"/>
    <s v="Luiz Felipe Scolari"/>
  </r>
  <r>
    <x v="36"/>
    <n v="1000000"/>
    <x v="25"/>
    <s v="La Liga"/>
    <s v="FW"/>
    <s v="2009/2010"/>
    <s v="Carlo Ancelotti"/>
  </r>
  <r>
    <x v="37"/>
    <n v="5000000"/>
    <x v="26"/>
    <s v="Bundesliga"/>
    <s v="FW"/>
    <s v="2009/2010"/>
    <s v="Carlo Ancelotti"/>
  </r>
  <r>
    <x v="38"/>
    <s v="Free"/>
    <x v="27"/>
    <s v="UPL"/>
    <s v="FW"/>
    <s v="2009/2010"/>
    <s v="Carlo Ancelotti"/>
  </r>
  <r>
    <x v="39"/>
    <s v="Released"/>
    <x v="28"/>
    <s v="Bundesliga"/>
    <s v="MF"/>
    <s v="2010/2011"/>
    <s v="Carlo Ancelotti"/>
  </r>
  <r>
    <x v="40"/>
    <s v="Released"/>
    <x v="29"/>
    <s v="Brasiliero Series A"/>
    <s v="DF"/>
    <s v="2010/2011"/>
    <s v="Carlo Ancelotti"/>
  </r>
  <r>
    <x v="41"/>
    <s v="Released"/>
    <x v="30"/>
    <s v="Premier League"/>
    <s v="MF"/>
    <s v="2010/2011"/>
    <s v="Carlo Ancelotti"/>
  </r>
  <r>
    <x v="42"/>
    <n v="2500000"/>
    <x v="31"/>
    <s v="Turkish Super Lig"/>
    <s v="MF"/>
    <s v="2010/2011"/>
    <s v="Carlo Ancelotti"/>
  </r>
  <r>
    <x v="43"/>
    <s v="Free"/>
    <x v="29"/>
    <s v="Brasiliero Series A"/>
    <s v="MF"/>
    <s v="2010/2011"/>
    <s v="Carlo Ancelotti"/>
  </r>
  <r>
    <x v="44"/>
    <n v="500000"/>
    <x v="32"/>
    <s v="Premier League"/>
    <s v="MF"/>
    <s v="2010/2011"/>
    <s v="Carlo Ancelotti"/>
  </r>
  <r>
    <x v="45"/>
    <n v="7000000"/>
    <x v="18"/>
    <s v="La Liga"/>
    <s v="DF"/>
    <s v="2010/2011"/>
    <s v="Carlo Ancelotti"/>
  </r>
  <r>
    <x v="46"/>
    <n v="2000000"/>
    <x v="33"/>
    <s v="Premier League"/>
    <s v="FW"/>
    <s v="2010/2011"/>
    <s v="Carlo Ancelotti"/>
  </r>
  <r>
    <x v="47"/>
    <n v="3000000"/>
    <x v="34"/>
    <s v="Bundesliga"/>
    <s v="DF"/>
    <s v="2011/2012"/>
    <s v="Andre Villas-Boas"/>
  </r>
  <r>
    <x v="48"/>
    <n v="13200000"/>
    <x v="35"/>
    <s v="Russian League"/>
    <s v="DF"/>
    <s v="2011/2012"/>
    <s v="Andre Villas-Boas"/>
  </r>
  <r>
    <x v="49"/>
    <n v="4200000"/>
    <x v="20"/>
    <s v="Ligue 1"/>
    <s v="DF"/>
    <s v="2011/2012"/>
    <s v="Andre Villas-Boas"/>
  </r>
  <r>
    <x v="50"/>
    <s v="Undisclosed"/>
    <x v="36"/>
    <s v="Liga Portugal"/>
    <s v="MF"/>
    <s v="2011/2012"/>
    <s v="Andre Villas-Boas"/>
  </r>
  <r>
    <x v="51"/>
    <s v="Free"/>
    <x v="37"/>
    <s v="Chinese Super League"/>
    <s v="FW"/>
    <s v="2012/2013"/>
    <s v="Roberto Di Matteo"/>
  </r>
  <r>
    <x v="52"/>
    <s v="Free"/>
    <x v="38"/>
    <s v="Ligue 1"/>
    <s v="FW"/>
    <s v="2012/2013"/>
    <s v="Roberto Di Matteo"/>
  </r>
  <r>
    <x v="53"/>
    <s v="Free"/>
    <x v="39"/>
    <s v="Premier League"/>
    <s v="DF"/>
    <s v="2012/2013"/>
    <s v="Roberto Di Matteo"/>
  </r>
  <r>
    <x v="54"/>
    <n v="12000000"/>
    <x v="30"/>
    <s v="Premier League"/>
    <s v="FW"/>
    <s v="2012/2013"/>
    <s v="Roberto Di Matteo"/>
  </r>
  <r>
    <x v="55"/>
    <n v="8000000"/>
    <x v="31"/>
    <s v="Turkish Super Lig"/>
    <s v="MF"/>
    <s v="2012/2013"/>
    <s v="Roberto Di Matteo"/>
  </r>
  <r>
    <x v="56"/>
    <s v="Released"/>
    <x v="39"/>
    <s v="Championship"/>
    <s v="MF"/>
    <s v="2013/2014"/>
    <s v="Jose Mourinho"/>
  </r>
  <r>
    <x v="57"/>
    <s v="Released"/>
    <x v="40"/>
    <s v="Turkish Super Lig"/>
    <s v="MF"/>
    <s v="2013/2014"/>
    <s v="Jose Mourinho"/>
  </r>
  <r>
    <x v="58"/>
    <s v="Retired"/>
    <x v="41"/>
    <m/>
    <s v="GK"/>
    <s v="2013/2014"/>
    <s v="Jose Mourinho"/>
  </r>
  <r>
    <x v="59"/>
    <s v="Retired"/>
    <x v="41"/>
    <m/>
    <m/>
    <s v="2013/2014"/>
    <s v="Jose Mourinho"/>
  </r>
  <r>
    <x v="60"/>
    <s v="Released"/>
    <x v="42"/>
    <s v="Football League"/>
    <s v="GK"/>
    <s v="2013/2014"/>
    <s v="Jose Mourinho"/>
  </r>
  <r>
    <x v="61"/>
    <n v="2500000"/>
    <x v="43"/>
    <s v="Eredivise"/>
    <s v="DF"/>
    <s v="2013/2014"/>
    <s v="Jose Mourinho"/>
  </r>
  <r>
    <x v="62"/>
    <n v="17000000"/>
    <x v="44"/>
    <s v="Bundesliga"/>
    <s v="MF"/>
    <s v="2013/2014"/>
    <s v="Jose Mourinho"/>
  </r>
  <r>
    <x v="63"/>
    <n v="37100000"/>
    <x v="45"/>
    <s v="Premier League"/>
    <s v="MF"/>
    <s v="2013/2014"/>
    <s v="Jose Mourinho"/>
  </r>
  <r>
    <x v="64"/>
    <s v="Free"/>
    <x v="46"/>
    <s v="Serie A"/>
    <s v="MF"/>
    <s v="2013/2014"/>
    <s v="Jose Mourinho"/>
  </r>
  <r>
    <x v="65"/>
    <n v="50000000"/>
    <x v="20"/>
    <s v="Ligue 1"/>
    <s v="DF"/>
    <s v="2014/2015"/>
    <s v="Jose Mourinho"/>
  </r>
  <r>
    <x v="66"/>
    <s v="Released"/>
    <x v="47"/>
    <s v="Premier League"/>
    <s v="FW"/>
    <s v="2014/2015"/>
    <s v="Jose Mourinho"/>
  </r>
  <r>
    <x v="67"/>
    <s v="Released"/>
    <x v="48"/>
    <s v="Serie A"/>
    <s v="DF"/>
    <s v="2014/2015"/>
    <s v="Jose Mourinho"/>
  </r>
  <r>
    <x v="68"/>
    <s v="Released"/>
    <x v="49"/>
    <s v="MLS"/>
    <s v="MF"/>
    <s v="2014/2015"/>
    <s v="Jose Mourinho"/>
  </r>
  <r>
    <x v="69"/>
    <s v="Released"/>
    <x v="50"/>
    <s v="Premier League"/>
    <s v="GK"/>
    <s v="2014/2015"/>
    <s v="Jose Mourinho"/>
  </r>
  <r>
    <x v="70"/>
    <s v="Released"/>
    <x v="51"/>
    <s v="Championship"/>
    <s v="DF"/>
    <s v="2014/2015"/>
    <s v="Jose Mourinho"/>
  </r>
  <r>
    <x v="71"/>
    <n v="4700000"/>
    <x v="52"/>
    <s v="Turkish Super Lig"/>
    <s v="FW"/>
    <s v="2014/2015"/>
    <s v="Jose Mourinho"/>
  </r>
  <r>
    <x v="72"/>
    <n v="1500000"/>
    <x v="53"/>
    <s v="Premier League"/>
    <s v="DF"/>
    <s v="2014/2015"/>
    <s v="Jose Mourinho"/>
  </r>
  <r>
    <x v="73"/>
    <n v="28000000"/>
    <x v="47"/>
    <s v="Premier League"/>
    <s v="FW"/>
    <s v="2014/2015"/>
    <s v="Jose Mourinho"/>
  </r>
  <r>
    <x v="74"/>
    <s v="Undisclosed"/>
    <x v="46"/>
    <s v="Serie A"/>
    <s v="FW"/>
    <s v="2014/2015"/>
    <s v="Jose Mourinho"/>
  </r>
  <r>
    <x v="75"/>
    <n v="10000000"/>
    <x v="1"/>
    <s v="Premier League"/>
    <s v="DF"/>
    <s v="2014/2015"/>
    <s v="Jose Mourinho"/>
  </r>
  <r>
    <x v="76"/>
    <n v="22000000"/>
    <x v="44"/>
    <s v="Bundesliga"/>
    <s v="FW"/>
    <s v="2014/2015"/>
    <s v="Jose Mourinho"/>
  </r>
  <r>
    <x v="77"/>
    <n v="6000000"/>
    <x v="54"/>
    <s v="Bundesliga"/>
    <s v="FW"/>
    <s v="2014/2015"/>
    <s v="Jose Mourinho"/>
  </r>
  <r>
    <x v="78"/>
    <n v="5200000"/>
    <x v="55"/>
    <s v="La Liga"/>
    <s v="FW"/>
    <s v="2015/2016"/>
    <s v="Jose Mourinho"/>
  </r>
  <r>
    <x v="79"/>
    <n v="10000000"/>
    <x v="56"/>
    <s v="Premier League"/>
    <s v="GK"/>
    <s v="2015/2016"/>
    <s v="Jose Mourinho"/>
  </r>
  <r>
    <x v="51"/>
    <s v="Released"/>
    <x v="57"/>
    <s v="MLS"/>
    <s v="FW"/>
    <s v="2015/2016"/>
    <s v="Jose Mourinho"/>
  </r>
  <r>
    <x v="80"/>
    <n v="750000"/>
    <x v="58"/>
    <s v="Championship"/>
    <s v="MF"/>
    <s v="2015/2016"/>
    <s v="Jose Mourinho"/>
  </r>
  <r>
    <x v="81"/>
    <n v="11100000"/>
    <x v="11"/>
    <s v="La Liga"/>
    <s v="DF"/>
    <s v="2015/2016"/>
    <s v="Jose Mourinho"/>
  </r>
  <r>
    <x v="82"/>
    <n v="5000000"/>
    <x v="1"/>
    <s v="Premier League"/>
    <s v="MF"/>
    <s v="2015/2016"/>
    <s v="Jose Mourinho"/>
  </r>
  <r>
    <x v="83"/>
    <n v="25000000"/>
    <x v="59"/>
    <s v="Chinese Super League"/>
    <s v="MF"/>
    <s v="2015/2016"/>
    <s v="Jose Mourinho"/>
  </r>
  <r>
    <x v="84"/>
    <n v="14500000"/>
    <x v="60"/>
    <s v="Serie A"/>
    <s v="FW"/>
    <s v="2016/2017"/>
    <s v="Antonio Conte"/>
  </r>
  <r>
    <x v="85"/>
    <n v="2500000"/>
    <x v="61"/>
    <s v="Super League Greece"/>
    <s v="MF"/>
    <s v="2016/2017"/>
    <s v="Antonio Conte"/>
  </r>
  <r>
    <x v="86"/>
    <n v="52000000"/>
    <x v="62"/>
    <s v="Chinese Super League"/>
    <s v="MF"/>
    <s v="2016/2017"/>
    <s v="Antonio Conte"/>
  </r>
  <r>
    <x v="87"/>
    <s v="Free"/>
    <x v="63"/>
    <s v="Chinese Super League"/>
    <s v="MF"/>
    <s v="2016/2017"/>
    <s v="Antonio Conte"/>
  </r>
  <r>
    <x v="88"/>
    <n v="17000000"/>
    <x v="12"/>
    <s v="Serie A"/>
    <s v="MF"/>
    <s v="2017/2018"/>
    <s v="Antonio Conte"/>
  </r>
  <r>
    <x v="89"/>
    <n v="10000000"/>
    <x v="64"/>
    <s v="Premier League"/>
    <s v="GK"/>
    <s v="2017/2018"/>
    <s v="Antonio Conte"/>
  </r>
  <r>
    <x v="90"/>
    <n v="3000000"/>
    <x v="30"/>
    <s v="Premier League"/>
    <s v="FW"/>
    <s v="2017/2018"/>
    <s v="Antonio Conte"/>
  </r>
  <r>
    <x v="91"/>
    <n v="20000000"/>
    <x v="64"/>
    <s v="Premier League"/>
    <s v="DF"/>
    <s v="2017/2018"/>
    <s v="Antonio Conte"/>
  </r>
  <r>
    <x v="92"/>
    <n v="8800000"/>
    <x v="10"/>
    <s v="Ligue 1"/>
    <s v="FW"/>
    <s v="2017/2018"/>
    <s v="Antonio Conte"/>
  </r>
  <r>
    <x v="93"/>
    <n v="5000000"/>
    <x v="65"/>
    <s v="Premier League"/>
    <s v="MF"/>
    <s v="2017/2018"/>
    <s v="Antonio Conte"/>
  </r>
  <r>
    <x v="94"/>
    <n v="40000000"/>
    <x v="45"/>
    <s v="Premier League"/>
    <s v="MF"/>
    <s v="2017/2018"/>
    <s v="Antonio Conte"/>
  </r>
  <r>
    <x v="95"/>
    <n v="50000000"/>
    <x v="11"/>
    <s v="La Liga"/>
    <s v="FW"/>
    <s v="2017/2018"/>
    <s v="Antonio Conte"/>
  </r>
  <r>
    <x v="96"/>
    <n v="31000000"/>
    <x v="18"/>
    <s v="La Liga"/>
    <s v="GK"/>
    <s v="2018/2019"/>
    <s v="Maurizio Sarri"/>
  </r>
  <r>
    <x v="97"/>
    <n v="2700000"/>
    <x v="66"/>
    <s v="Serie A"/>
    <s v="FW"/>
    <s v="2018/2019"/>
    <s v="Maurizio Sarri"/>
  </r>
  <r>
    <x v="98"/>
    <n v="10000000"/>
    <x v="67"/>
    <s v="Ligue 1"/>
    <s v="MF"/>
    <s v="2018/2019"/>
    <s v="Maurizio Sarri"/>
  </r>
  <r>
    <x v="99"/>
    <s v="Free"/>
    <x v="20"/>
    <s v="Ligue 1"/>
    <s v="GK"/>
    <s v="2019/2020"/>
    <s v="Frank Lampard"/>
  </r>
  <r>
    <x v="100"/>
    <n v="89000000"/>
    <x v="18"/>
    <s v="La Liga"/>
    <s v="FW"/>
    <s v="2019/2020"/>
    <s v="Frank Lampard"/>
  </r>
  <r>
    <x v="101"/>
    <n v="8700000"/>
    <x v="68"/>
    <s v="Serie A"/>
    <s v="DF"/>
    <s v="2019/2020"/>
    <s v="Frank Lampard"/>
  </r>
  <r>
    <x v="65"/>
    <n v="8000000"/>
    <x v="13"/>
    <s v="Premier League"/>
    <s v="DF"/>
    <s v="2019/2020"/>
    <s v="Frank Lampard"/>
  </r>
  <r>
    <x v="102"/>
    <n v="8000000"/>
    <x v="69"/>
    <s v="Championship"/>
    <s v="DF"/>
    <s v="2019/2020"/>
    <s v="Frank Lampard"/>
  </r>
  <r>
    <x v="103"/>
    <s v="Free"/>
    <x v="70"/>
    <s v="Premier League"/>
    <s v="DF"/>
    <s v="2019/2020"/>
    <s v="Frank Lampard"/>
  </r>
  <r>
    <x v="104"/>
    <n v="65000000"/>
    <x v="11"/>
    <s v="La Liga"/>
    <s v="FW"/>
    <s v="2019/2020"/>
    <s v="Frank Lampard"/>
  </r>
  <r>
    <x v="105"/>
    <s v="Free"/>
    <x v="13"/>
    <s v="Premier League"/>
    <s v="FW"/>
    <s v="2020/2021"/>
    <s v="Frank Lampard"/>
  </r>
  <r>
    <x v="106"/>
    <s v="Free"/>
    <x v="60"/>
    <s v="Serie A"/>
    <s v="FW"/>
    <s v="2020/2021"/>
    <s v="Frank Lampard"/>
  </r>
  <r>
    <x v="107"/>
    <s v="Undisclosed"/>
    <x v="71"/>
    <s v="Liga Portugal"/>
    <s v="FW"/>
    <s v="2020/2021"/>
    <s v="Frank Lampard"/>
  </r>
  <r>
    <x v="108"/>
    <n v="34000000"/>
    <x v="60"/>
    <s v="Serie A"/>
    <s v="FW"/>
    <s v="2021/2022"/>
    <s v="Thomas Tuchel"/>
  </r>
  <r>
    <x v="109"/>
    <n v="30000000"/>
    <x v="15"/>
    <s v="Premier League"/>
    <s v="DF"/>
    <s v="2021/2022"/>
    <s v="Thomas Tuchel"/>
  </r>
  <r>
    <x v="110"/>
    <n v="24000000"/>
    <x v="46"/>
    <s v="Serie A"/>
    <s v="DF"/>
    <s v="2021/2022"/>
    <s v="Thomas Tuchel"/>
  </r>
  <r>
    <x v="111"/>
    <n v="18000000"/>
    <x v="70"/>
    <s v="Premier League"/>
    <s v="DF"/>
    <s v="2021/2022"/>
    <s v="Thomas Tuchel"/>
  </r>
  <r>
    <x v="112"/>
    <n v="8500000"/>
    <x v="72"/>
    <s v="Serie A"/>
    <s v="DF"/>
    <s v="2021/2022"/>
    <s v="Thomas Tuchel"/>
  </r>
  <r>
    <x v="113"/>
    <n v="4500000"/>
    <x v="73"/>
    <s v="Russian League"/>
    <s v="MF"/>
    <s v="2021/2022"/>
    <s v="Thomas Tuchel"/>
  </r>
  <r>
    <x v="114"/>
    <n v="1000000"/>
    <x v="46"/>
    <s v="Serie A"/>
    <s v="FW"/>
    <s v="2021/2022"/>
    <s v="Thomas Tuchel"/>
  </r>
  <r>
    <x v="115"/>
    <s v="Free"/>
    <x v="43"/>
    <s v="Eredivise"/>
    <s v="MF"/>
    <s v="2021/2022"/>
    <s v="Thomas Tuchel"/>
  </r>
  <r>
    <x v="116"/>
    <s v="Released"/>
    <x v="41"/>
    <m/>
    <s v="GK"/>
    <s v="2021/2022"/>
    <s v="Thomas Tuche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E43E9-DEFA-4CB4-9602-8EC1996D349F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A1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umber of Seasons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Number of Seasons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oman Signings 2003-2021.xlsx!signings">
        <x15:activeTabTopLevelEntity name="[sign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89D6B-4D0D-4279-AA06-2B794550E622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32:B42" firstHeaderRow="1" firstDataRow="1" firstDataCol="1"/>
  <pivotFields count="10">
    <pivotField showAll="0"/>
    <pivotField showAll="0"/>
    <pivotField axis="axisRow" dataField="1" showAll="0" measureFilter="1" sortType="descending">
      <items count="81">
        <item x="26"/>
        <item x="71"/>
        <item x="38"/>
        <item x="49"/>
        <item x="22"/>
        <item x="64"/>
        <item x="21"/>
        <item x="54"/>
        <item x="29"/>
        <item x="59"/>
        <item x="32"/>
        <item x="52"/>
        <item x="46"/>
        <item x="28"/>
        <item x="13"/>
        <item x="9"/>
        <item x="31"/>
        <item x="4"/>
        <item x="70"/>
        <item x="20"/>
        <item x="0"/>
        <item x="10"/>
        <item m="1" x="77"/>
        <item x="67"/>
        <item x="27"/>
        <item x="57"/>
        <item x="60"/>
        <item x="48"/>
        <item x="55"/>
        <item x="37"/>
        <item x="23"/>
        <item x="16"/>
        <item m="1" x="76"/>
        <item x="3"/>
        <item x="43"/>
        <item x="51"/>
        <item x="19"/>
        <item x="62"/>
        <item m="1" x="79"/>
        <item x="42"/>
        <item x="36"/>
        <item x="30"/>
        <item x="25"/>
        <item x="17"/>
        <item x="18"/>
        <item x="7"/>
        <item x="12"/>
        <item x="35"/>
        <item x="34"/>
        <item x="65"/>
        <item x="24"/>
        <item m="1" x="75"/>
        <item x="69"/>
        <item x="45"/>
        <item x="73"/>
        <item m="1" x="78"/>
        <item x="61"/>
        <item x="74"/>
        <item x="5"/>
        <item x="11"/>
        <item x="63"/>
        <item x="14"/>
        <item x="56"/>
        <item x="72"/>
        <item x="33"/>
        <item x="2"/>
        <item x="15"/>
        <item x="68"/>
        <item x="53"/>
        <item x="40"/>
        <item x="8"/>
        <item x="58"/>
        <item x="66"/>
        <item x="1"/>
        <item x="39"/>
        <item x="47"/>
        <item x="41"/>
        <item x="50"/>
        <item x="6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 v="10"/>
    </i>
    <i>
      <x v="14"/>
    </i>
    <i>
      <x v="7"/>
    </i>
    <i>
      <x v="44"/>
    </i>
    <i>
      <x v="59"/>
    </i>
    <i>
      <x v="46"/>
    </i>
    <i>
      <x v="65"/>
    </i>
    <i>
      <x v="33"/>
    </i>
    <i>
      <x v="40"/>
    </i>
    <i>
      <x v="37"/>
    </i>
  </rowItems>
  <colItems count="1">
    <i/>
  </colItems>
  <dataFields count="1">
    <dataField name="Count of Signed_From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04B48-CC36-4D25-8E6F-B57A3F64A9D4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rowHeaderCaption="Players">
  <location ref="A3:B13" firstHeaderRow="1" firstDataRow="1" firstDataCol="1" rowPageCount="1" colPageCount="1"/>
  <pivotFields count="10">
    <pivotField axis="axisRow" showAll="0" measureFilter="1" sortType="descending">
      <items count="128">
        <item x="5"/>
        <item x="4"/>
        <item x="90"/>
        <item x="65"/>
        <item m="1" x="108"/>
        <item x="30"/>
        <item x="88"/>
        <item x="18"/>
        <item x="26"/>
        <item x="25"/>
        <item x="79"/>
        <item x="80"/>
        <item x="102"/>
        <item x="20"/>
        <item x="71"/>
        <item x="34"/>
        <item m="1" x="124"/>
        <item x="62"/>
        <item m="1" x="118"/>
        <item x="74"/>
        <item m="1" x="125"/>
        <item m="1" x="123"/>
        <item x="98"/>
        <item x="2"/>
        <item x="38"/>
        <item x="9"/>
        <item x="43"/>
        <item x="92"/>
        <item x="50"/>
        <item x="91"/>
        <item x="40"/>
        <item x="64"/>
        <item sd="0" x="14"/>
        <item x="75"/>
        <item x="60"/>
        <item x="106"/>
        <item m="1" x="120"/>
        <item m="1" x="116"/>
        <item m="1" x="115"/>
        <item x="95"/>
        <item x="49"/>
        <item x="76"/>
        <item m="1" x="112"/>
        <item x="37"/>
        <item x="33"/>
        <item x="56"/>
        <item x="10"/>
        <item x="11"/>
        <item x="100"/>
        <item x="28"/>
        <item x="3"/>
        <item m="1" x="117"/>
        <item x="70"/>
        <item x="12"/>
        <item x="6"/>
        <item x="29"/>
        <item x="97"/>
        <item x="42"/>
        <item x="78"/>
        <item x="54"/>
        <item x="7"/>
        <item x="36"/>
        <item m="1" x="119"/>
        <item x="105"/>
        <item x="82"/>
        <item x="96"/>
        <item x="57"/>
        <item x="27"/>
        <item x="73"/>
        <item x="23"/>
        <item x="77"/>
        <item x="58"/>
        <item x="103"/>
        <item x="66"/>
        <item x="86"/>
        <item m="1" x="109"/>
        <item x="67"/>
        <item x="59"/>
        <item x="16"/>
        <item x="99"/>
        <item x="83"/>
        <item x="32"/>
        <item x="21"/>
        <item m="1" x="126"/>
        <item x="84"/>
        <item x="72"/>
        <item x="1"/>
        <item x="46"/>
        <item x="85"/>
        <item x="35"/>
        <item x="94"/>
        <item x="52"/>
        <item x="61"/>
        <item m="1" x="111"/>
        <item m="1" x="121"/>
        <item x="17"/>
        <item x="81"/>
        <item m="1" x="110"/>
        <item x="19"/>
        <item x="48"/>
        <item x="55"/>
        <item x="13"/>
        <item x="41"/>
        <item m="1" x="114"/>
        <item x="53"/>
        <item x="93"/>
        <item x="44"/>
        <item x="31"/>
        <item x="68"/>
        <item x="107"/>
        <item x="0"/>
        <item x="24"/>
        <item x="22"/>
        <item x="39"/>
        <item x="104"/>
        <item x="51"/>
        <item m="1" x="122"/>
        <item x="15"/>
        <item x="89"/>
        <item x="101"/>
        <item x="63"/>
        <item x="8"/>
        <item x="69"/>
        <item x="87"/>
        <item x="47"/>
        <item m="1" x="113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0">
        <item x="43"/>
        <item x="22"/>
        <item x="21"/>
        <item x="31"/>
        <item x="11"/>
        <item x="18"/>
        <item x="4"/>
        <item x="52"/>
        <item x="29"/>
        <item x="35"/>
        <item x="15"/>
        <item x="10"/>
        <item x="51"/>
        <item x="39"/>
        <item x="6"/>
        <item x="38"/>
        <item x="8"/>
        <item x="42"/>
        <item x="14"/>
        <item x="25"/>
        <item x="0"/>
        <item x="47"/>
        <item x="45"/>
        <item x="17"/>
        <item x="46"/>
        <item x="16"/>
        <item x="26"/>
        <item x="7"/>
        <item x="5"/>
        <item x="23"/>
        <item x="28"/>
        <item x="2"/>
        <item x="3"/>
        <item x="9"/>
        <item x="49"/>
        <item x="30"/>
        <item x="32"/>
        <item x="12"/>
        <item x="36"/>
        <item x="20"/>
        <item x="34"/>
        <item x="50"/>
        <item x="67"/>
        <item x="54"/>
        <item x="37"/>
        <item x="13"/>
        <item x="19"/>
        <item x="41"/>
        <item x="48"/>
        <item x="56"/>
        <item x="24"/>
        <item x="40"/>
        <item x="53"/>
        <item x="55"/>
        <item x="59"/>
        <item x="63"/>
        <item x="57"/>
        <item x="65"/>
        <item x="64"/>
        <item x="33"/>
        <item x="61"/>
        <item x="62"/>
        <item x="58"/>
        <item x="60"/>
        <item x="66"/>
        <item x="68"/>
        <item x="1"/>
        <item x="27"/>
        <item x="44"/>
        <item t="default"/>
      </items>
    </pivotField>
    <pivotField showAll="0"/>
    <pivotField showAll="0"/>
    <pivotField showAll="0"/>
    <pivotField axis="axisPage" multipleItemSelectionAllowe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0">
    <i>
      <x v="98"/>
    </i>
    <i>
      <x v="17"/>
    </i>
    <i>
      <x v="15"/>
    </i>
    <i>
      <x v="32"/>
    </i>
    <i>
      <x v="55"/>
    </i>
    <i>
      <x v="34"/>
    </i>
    <i>
      <x v="122"/>
    </i>
    <i>
      <x v="8"/>
    </i>
    <i>
      <x v="45"/>
    </i>
    <i>
      <x v="88"/>
    </i>
  </rowItems>
  <colItems count="1">
    <i/>
  </colItems>
  <pageFields count="1">
    <pageField fld="5" hier="-1"/>
  </pageFields>
  <dataFields count="1">
    <dataField name=" PL_Apps" fld="7" subtotal="average" baseField="0" baseItem="1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C8D87-9073-4C79-967B-FC435C9B19D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A12" firstHeaderRow="1" firstDataRow="1" firstDataCol="0"/>
  <pivotFields count="10">
    <pivotField showAll="0"/>
    <pivotField dataField="1" showAll="0"/>
    <pivotField showAll="0"/>
    <pivotField showAll="0"/>
    <pivotField showAll="0"/>
    <pivotField showAll="0" countASubtotal="1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Fee Spent per Season" fld="1" subtotal="average" baseField="0" baseItem="1744436032" numFmtId="5"/>
  </dataFields>
  <formats count="2">
    <format dxfId="2">
      <pivotArea grandRow="1"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76E87-B429-438D-A42A-3A7A194224A3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6:B7" firstHeaderRow="1" firstDataRow="1" firstDataCol="1"/>
  <pivotFields count="7">
    <pivotField axis="axisRow" showAll="0" measureFilter="1">
      <items count="122">
        <item x="16"/>
        <item x="49"/>
        <item x="12"/>
        <item x="104"/>
        <item x="76"/>
        <item x="38"/>
        <item x="27"/>
        <item x="67"/>
        <item x="20"/>
        <item x="89"/>
        <item x="36"/>
        <item x="92"/>
        <item x="6"/>
        <item x="35"/>
        <item x="22"/>
        <item x="17"/>
        <item x="98"/>
        <item m="1" x="120"/>
        <item x="29"/>
        <item x="37"/>
        <item x="21"/>
        <item x="54"/>
        <item x="65"/>
        <item x="112"/>
        <item x="43"/>
        <item x="71"/>
        <item x="51"/>
        <item x="95"/>
        <item x="90"/>
        <item x="0"/>
        <item x="100"/>
        <item x="11"/>
        <item x="74"/>
        <item x="110"/>
        <item x="81"/>
        <item x="57"/>
        <item x="46"/>
        <item x="68"/>
        <item x="78"/>
        <item x="103"/>
        <item x="23"/>
        <item x="3"/>
        <item x="26"/>
        <item x="1"/>
        <item x="33"/>
        <item x="58"/>
        <item x="61"/>
        <item x="97"/>
        <item x="7"/>
        <item x="9"/>
        <item x="10"/>
        <item x="2"/>
        <item x="41"/>
        <item x="87"/>
        <item x="53"/>
        <item x="80"/>
        <item x="88"/>
        <item x="63"/>
        <item x="24"/>
        <item x="40"/>
        <item x="62"/>
        <item x="32"/>
        <item x="109"/>
        <item x="25"/>
        <item x="107"/>
        <item x="111"/>
        <item x="99"/>
        <item x="8"/>
        <item x="69"/>
        <item x="85"/>
        <item x="115"/>
        <item x="14"/>
        <item x="39"/>
        <item x="64"/>
        <item x="47"/>
        <item x="15"/>
        <item x="42"/>
        <item x="84"/>
        <item x="91"/>
        <item x="93"/>
        <item x="5"/>
        <item x="50"/>
        <item x="94"/>
        <item x="101"/>
        <item x="114"/>
        <item x="82"/>
        <item x="86"/>
        <item m="1" x="117"/>
        <item m="1" x="118"/>
        <item x="72"/>
        <item x="59"/>
        <item x="106"/>
        <item x="79"/>
        <item x="83"/>
        <item x="55"/>
        <item x="45"/>
        <item x="18"/>
        <item x="73"/>
        <item x="60"/>
        <item x="75"/>
        <item x="52"/>
        <item x="70"/>
        <item x="66"/>
        <item x="4"/>
        <item x="44"/>
        <item x="31"/>
        <item x="28"/>
        <item x="30"/>
        <item x="108"/>
        <item x="96"/>
        <item m="1" x="119"/>
        <item x="77"/>
        <item x="13"/>
        <item x="102"/>
        <item x="113"/>
        <item x="34"/>
        <item x="19"/>
        <item x="105"/>
        <item x="116"/>
        <item x="56"/>
        <item x="48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">
    <i>
      <x v="30"/>
    </i>
  </rowItems>
  <colItems count="1">
    <i/>
  </colItems>
  <dataFields count="1">
    <dataField name="Record Sale" fld="1" subtotal="max" baseField="0" baseItem="0"/>
  </dataFields>
  <formats count="1">
    <format dxfId="3">
      <pivotArea collapsedLevelsAreSubtotals="1" fieldPosition="0">
        <references count="1">
          <reference field="0" count="1">
            <x v="3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BA319-CE35-4A37-A540-1FE1BDA8568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B2" firstHeaderRow="1" firstDataRow="1" firstDataCol="1"/>
  <pivotFields count="10">
    <pivotField axis="axisRow" showAll="0" measureFilter="1" defaultSubtotal="0">
      <items count="127">
        <item x="5"/>
        <item x="4"/>
        <item x="90"/>
        <item x="65"/>
        <item m="1" x="108"/>
        <item x="88"/>
        <item x="18"/>
        <item x="26"/>
        <item x="25"/>
        <item x="79"/>
        <item x="80"/>
        <item x="102"/>
        <item x="20"/>
        <item x="71"/>
        <item x="34"/>
        <item m="1" x="124"/>
        <item m="1" x="118"/>
        <item m="1" x="125"/>
        <item m="1" x="123"/>
        <item x="98"/>
        <item x="2"/>
        <item x="38"/>
        <item x="9"/>
        <item x="43"/>
        <item x="92"/>
        <item x="50"/>
        <item x="91"/>
        <item x="40"/>
        <item x="64"/>
        <item x="14"/>
        <item x="75"/>
        <item x="60"/>
        <item m="1" x="120"/>
        <item m="1" x="116"/>
        <item m="1" x="115"/>
        <item x="49"/>
        <item m="1" x="112"/>
        <item x="37"/>
        <item x="33"/>
        <item x="56"/>
        <item x="10"/>
        <item x="11"/>
        <item x="100"/>
        <item x="28"/>
        <item x="3"/>
        <item m="1" x="117"/>
        <item x="12"/>
        <item x="6"/>
        <item x="29"/>
        <item x="97"/>
        <item x="42"/>
        <item x="78"/>
        <item x="54"/>
        <item x="7"/>
        <item x="36"/>
        <item m="1" x="119"/>
        <item x="105"/>
        <item x="82"/>
        <item x="96"/>
        <item x="57"/>
        <item x="27"/>
        <item x="73"/>
        <item x="23"/>
        <item x="77"/>
        <item x="58"/>
        <item x="103"/>
        <item x="66"/>
        <item x="86"/>
        <item m="1" x="109"/>
        <item x="67"/>
        <item x="59"/>
        <item x="16"/>
        <item x="99"/>
        <item x="83"/>
        <item x="32"/>
        <item x="21"/>
        <item m="1" x="126"/>
        <item x="84"/>
        <item x="72"/>
        <item x="1"/>
        <item x="46"/>
        <item x="85"/>
        <item x="35"/>
        <item x="94"/>
        <item x="52"/>
        <item m="1" x="111"/>
        <item m="1" x="121"/>
        <item x="17"/>
        <item x="81"/>
        <item m="1" x="110"/>
        <item x="48"/>
        <item x="55"/>
        <item x="13"/>
        <item m="1" x="114"/>
        <item x="53"/>
        <item x="93"/>
        <item x="44"/>
        <item x="31"/>
        <item x="68"/>
        <item x="107"/>
        <item x="0"/>
        <item x="24"/>
        <item x="22"/>
        <item x="39"/>
        <item x="104"/>
        <item x="51"/>
        <item m="1" x="122"/>
        <item x="15"/>
        <item x="89"/>
        <item x="101"/>
        <item x="63"/>
        <item x="8"/>
        <item x="69"/>
        <item x="87"/>
        <item x="47"/>
        <item m="1" x="113"/>
        <item x="19"/>
        <item x="30"/>
        <item x="41"/>
        <item x="45"/>
        <item x="61"/>
        <item x="62"/>
        <item x="70"/>
        <item x="74"/>
        <item x="76"/>
        <item x="95"/>
        <item x="106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ubtotalTop="0" showAll="0" defaultSubtotal="0"/>
    <pivotField subtotalTop="0" showAll="0" defaultSubtotal="0"/>
  </pivotFields>
  <rowFields count="1">
    <field x="0"/>
  </rowFields>
  <rowItems count="1">
    <i>
      <x v="94"/>
    </i>
  </rowItems>
  <colItems count="1">
    <i/>
  </colItems>
  <dataFields count="1">
    <dataField name="Record Signing" fld="1" subtotal="max" baseField="0" baseItem="94"/>
  </dataFields>
  <formats count="1">
    <format dxfId="4">
      <pivotArea collapsedLevelsAreSubtotals="1" fieldPosition="0">
        <references count="1">
          <reference field="0" count="1">
            <x v="94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E1E79-DACD-439A-A903-AC9528A40D38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7:A28" firstHeaderRow="1" firstDataRow="1" firstDataCol="0"/>
  <pivotFields count="7"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Received for Players" fld="1" baseField="0" baseItem="1744436032" numFmtId="5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671D4-8088-4EB1-B2F8-94CE514A8AF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A22" firstHeaderRow="1" firstDataRow="1" firstDataCol="0"/>
  <pivotFields count="10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Spent on Signing First Team Players" fld="1" baseField="0" baseItem="1744436032" numFmtId="5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3CF01-62F9-456D-8902-039523C78444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 rowHeaderCaption="Position">
  <location ref="A1:C5" firstHeaderRow="0" firstDataRow="1" firstDataCol="1"/>
  <pivotFields count="10">
    <pivotField showAll="0"/>
    <pivotField dataField="1" showAll="0"/>
    <pivotField showAll="0"/>
    <pivotField showAll="0"/>
    <pivotField axis="axisRow" dataField="1" showAll="0" sortType="de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4"/>
  </rowFields>
  <rowItems count="4">
    <i>
      <x v="1"/>
    </i>
    <i>
      <x v="3"/>
    </i>
    <i>
      <x/>
    </i>
    <i>
      <x v="2"/>
    </i>
  </rowItems>
  <colFields count="1">
    <field x="-2"/>
  </colFields>
  <colItems count="2">
    <i>
      <x/>
    </i>
    <i i="1">
      <x v="1"/>
    </i>
  </colItems>
  <dataFields count="2">
    <dataField name="Num of Players Signed" fld="4" subtotal="count" baseField="0" baseItem="0"/>
    <dataField name="Sum of Fee" fld="1" baseField="4" baseItem="0" numFmtId="164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AC8B6C-D78C-42AB-AFB8-13BB1E4284F3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10:B14" firstHeaderRow="1" firstDataRow="1" firstDataCol="1"/>
  <pivotFields count="10">
    <pivotField showAll="0"/>
    <pivotField showAll="0"/>
    <pivotField showAll="0"/>
    <pivotField showAll="0"/>
    <pivotField axis="axisRow" dataField="1" showAll="0" sortType="de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4"/>
  </rowFields>
  <rowItems count="4">
    <i>
      <x v="3"/>
    </i>
    <i>
      <x v="1"/>
    </i>
    <i>
      <x/>
    </i>
    <i>
      <x v="2"/>
    </i>
  </rowItems>
  <colItems count="1">
    <i/>
  </colItems>
  <dataFields count="1">
    <dataField name="Count of Position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DEE52-CC33-46A3-823F-BF8AAFEA8EC3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1:B6" firstHeaderRow="1" firstDataRow="1" firstDataCol="1"/>
  <pivotFields count="10">
    <pivotField showAll="0"/>
    <pivotField showAll="0"/>
    <pivotField showAll="0"/>
    <pivotField axis="axisRow" dataField="1" showAll="0" measureFilter="1" sortType="descending">
      <items count="22">
        <item x="13"/>
        <item x="14"/>
        <item x="9"/>
        <item x="15"/>
        <item m="1" x="19"/>
        <item x="11"/>
        <item x="6"/>
        <item x="8"/>
        <item m="1" x="20"/>
        <item x="7"/>
        <item x="1"/>
        <item x="5"/>
        <item x="3"/>
        <item x="18"/>
        <item x="10"/>
        <item x="0"/>
        <item x="4"/>
        <item x="2"/>
        <item x="12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 v="15"/>
    </i>
    <i>
      <x v="10"/>
    </i>
    <i>
      <x v="12"/>
    </i>
    <i>
      <x v="17"/>
    </i>
    <i>
      <x v="2"/>
    </i>
  </rowItems>
  <colItems count="1">
    <i/>
  </colItems>
  <dataFields count="1">
    <dataField name="Count of League" fld="3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F738E3-1449-4176-B198-A3D8BF1E782F}" autoFormatId="16" applyNumberFormats="0" applyBorderFormats="0" applyFontFormats="0" applyPatternFormats="0" applyAlignmentFormats="0" applyWidthHeightFormats="0">
  <queryTableRefresh nextId="8">
    <queryTableFields count="7">
      <queryTableField id="1" name="Players Purchased" tableColumnId="8"/>
      <queryTableField id="2" name="Fee" tableColumnId="2"/>
      <queryTableField id="3" name="Players Sold" tableColumnId="3"/>
      <queryTableField id="4" name="Fee2" tableColumnId="4"/>
      <queryTableField id="5" name="Net Total" tableColumnId="5"/>
      <queryTableField id="6" name="Points" tableColumnId="6"/>
      <queryTableField id="7" name="Position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86D26D0-DE3A-4183-AD6D-36E7281688E5}" autoFormatId="16" applyNumberFormats="0" applyBorderFormats="0" applyFontFormats="0" applyPatternFormats="0" applyAlignmentFormats="0" applyWidthHeightFormats="0">
  <queryTableRefresh nextId="8">
    <queryTableFields count="6">
      <queryTableField id="1" name="Name" tableColumnId="7"/>
      <queryTableField id="2" name="Nationality" tableColumnId="2"/>
      <queryTableField id="3" name="Position" tableColumnId="3"/>
      <queryTableField id="4" name="Chelsea career" tableColumnId="4"/>
      <queryTableField id="5" name="Appearances" tableColumnId="5"/>
      <queryTableField id="6" name="Goal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AA478B-9333-4F44-8BC5-622E266D96D0}" name="Chelsea_F_C_Transfers_by_Season" displayName="Chelsea_F_C_Transfers_by_Season" ref="A1:G348" tableType="queryTable" totalsRowShown="0">
  <autoFilter ref="A1:G348" xr:uid="{0AAA478B-9333-4F44-8BC5-622E266D96D0}"/>
  <tableColumns count="7">
    <tableColumn id="8" xr3:uid="{3FA811E8-EB5D-4063-B998-3E4FF0EE4560}" uniqueName="8" name="Players Purchased" queryTableFieldId="1" dataDxfId="41"/>
    <tableColumn id="2" xr3:uid="{13F9801A-B8EB-4EB0-91ED-DAD78C2FFAD1}" uniqueName="2" name="Fee" queryTableFieldId="2" dataDxfId="40"/>
    <tableColumn id="3" xr3:uid="{6D18D26E-A127-41A7-ABC3-836B7CF41228}" uniqueName="3" name="Players Sold" queryTableFieldId="3" dataDxfId="39"/>
    <tableColumn id="4" xr3:uid="{D4DC5A3D-0330-409C-B047-B6B08DF52C17}" uniqueName="4" name="Fee2" queryTableFieldId="4" dataDxfId="38"/>
    <tableColumn id="5" xr3:uid="{DCCF2E5C-FA1C-49C6-A6B3-DBE57FCFFE8A}" uniqueName="5" name="Net Total" queryTableFieldId="5" dataDxfId="37"/>
    <tableColumn id="6" xr3:uid="{482F8AB4-CF0E-47B3-902E-69BC1EA7E94D}" uniqueName="6" name="Points" queryTableFieldId="6" dataDxfId="36"/>
    <tableColumn id="7" xr3:uid="{6459199C-3DDC-4710-8EEB-74C7B7E70158}" uniqueName="7" name="Position" queryTableFieldId="7" dataDxf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37D91-B9A6-43A8-BB03-ECDB031DEDB8}" name="Players_edit" displayName="Players_edit" ref="A1:F234" tableType="queryTable" totalsRowShown="0">
  <autoFilter ref="A1:F234" xr:uid="{1DF37D91-B9A6-43A8-BB03-ECDB031DEDB8}"/>
  <sortState xmlns:xlrd2="http://schemas.microsoft.com/office/spreadsheetml/2017/richdata2" ref="A2:F234">
    <sortCondition descending="1" ref="E1:E234"/>
  </sortState>
  <tableColumns count="6">
    <tableColumn id="7" xr3:uid="{92C8019C-B7BF-4700-B6EC-71E13AB72F9B}" uniqueName="7" name="Name" queryTableFieldId="1" dataDxfId="34"/>
    <tableColumn id="2" xr3:uid="{2B5FA83F-AB32-4B36-B428-BF898439BBBF}" uniqueName="2" name="Nationality" queryTableFieldId="2" dataDxfId="33"/>
    <tableColumn id="3" xr3:uid="{3026AB8B-161C-4A51-917D-94B929F71B20}" uniqueName="3" name="Position" queryTableFieldId="3" dataDxfId="32"/>
    <tableColumn id="4" xr3:uid="{9CAB3ED4-6702-49A5-AFD4-8972C3D902A8}" uniqueName="4" name="Chelsea career" queryTableFieldId="4" dataDxfId="31"/>
    <tableColumn id="5" xr3:uid="{2E47B537-BC38-40EB-BA0D-C8D7F87892C5}" uniqueName="5" name="Appearances" queryTableFieldId="5"/>
    <tableColumn id="6" xr3:uid="{C73337A9-102E-4C28-B3E5-128DBB7A394D}" uniqueName="6" name="Goals" queryTableFieldId="6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C22EC8-0910-4A5A-92B3-3880B19F8CD0}" name="Signings" displayName="Signings" ref="A3:J116" totalsRowCount="1" headerRowDxfId="30" dataDxfId="29" totalsRowDxfId="27" tableBorderDxfId="28">
  <autoFilter ref="A3:J115" xr:uid="{29C22EC8-0910-4A5A-92B3-3880B19F8CD0}"/>
  <tableColumns count="10">
    <tableColumn id="1" xr3:uid="{2EA9B7C6-9CC7-4DBF-93D4-D212083405D1}" name="Player_Name" totalsRowLabel="Total" dataDxfId="26"/>
    <tableColumn id="7" xr3:uid="{D0D7580C-8C7A-473E-9944-6FA036C7DB79}" name="Fee" totalsRowFunction="sum" dataDxfId="25" totalsRowDxfId="24"/>
    <tableColumn id="3" xr3:uid="{0C0C886F-AE74-42F5-B287-41340D6980D4}" name="Signed_From" dataDxfId="23" totalsRowDxfId="22"/>
    <tableColumn id="4" xr3:uid="{E9B337FE-52A9-4F98-A5D2-F00E89184547}" name="League" dataDxfId="21" totalsRowDxfId="20"/>
    <tableColumn id="5" xr3:uid="{FC12D838-54DD-4AF1-B3F6-0C8BA7A0A8F8}" name="Position" dataDxfId="19" totalsRowDxfId="18"/>
    <tableColumn id="6" xr3:uid="{B5E84A9B-E050-4CD1-A660-A636A608C876}" name="Season" totalsRowFunction="count" dataDxfId="17"/>
    <tableColumn id="2" xr3:uid="{1F5AA846-75C9-4EE4-B3F2-7C4EFCB0BBC7}" name="Coach" dataDxfId="16">
      <calculatedColumnFormula>VLOOKUP(Signings[[#This Row],[Season]],Coach_Tbl[],2,FALSE)</calculatedColumnFormula>
    </tableColumn>
    <tableColumn id="8" xr3:uid="{C95AC940-DF81-4D8C-A346-74A386EB7C3F}" name="PL_Apps" dataDxfId="15"/>
    <tableColumn id="9" xr3:uid="{2E72157F-4EF3-40F9-B0A9-5610E651E24E}" name="PL_Goals" dataDxfId="14" totalsRowDxfId="13">
      <calculatedColumnFormula>IFERROR(VLOOKUP(Player_Name,Players_edit[],6,FALSE),"")</calculatedColumnFormula>
    </tableColumn>
    <tableColumn id="10" xr3:uid="{DB2EB43E-CE65-438B-B224-CB5C84BEEA3F}" name="All_Apps" dataDxfId="12" totalsRowDxfId="11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04394A-6AA8-4AB9-8F7F-606E29EFE2DC}" name="trophy_win" displayName="trophy_win" ref="A1:B9" totalsRowShown="0">
  <autoFilter ref="A1:B9" xr:uid="{8A04394A-6AA8-4AB9-8F7F-606E29EFE2DC}">
    <filterColumn colId="0" hiddenButton="1"/>
    <filterColumn colId="1" hiddenButton="1"/>
  </autoFilter>
  <tableColumns count="2">
    <tableColumn id="1" xr3:uid="{431282B3-AC00-4E9D-9BB4-175F20ADEE49}" name="Player_Name"/>
    <tableColumn id="2" xr3:uid="{AD18743D-D8E3-4CF3-AFEA-E3E2C10860A1}" name="Trophies_won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EC8C28-B182-4EF1-97DD-57AD02261221}" name="Sold_Tbl" displayName="Sold_Tbl" ref="A3:G123" totalsRowCount="1">
  <autoFilter ref="A3:G122" xr:uid="{29C22EC8-0910-4A5A-92B3-3880B19F8C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xmlns:xlrd2="http://schemas.microsoft.com/office/spreadsheetml/2017/richdata2" ref="A4:F122">
    <sortCondition ref="F3:F122"/>
  </sortState>
  <tableColumns count="7">
    <tableColumn id="1" xr3:uid="{61751DEC-9BA9-44F0-AF6F-21795941CD41}" name="Player_Name" totalsRowLabel="Total"/>
    <tableColumn id="7" xr3:uid="{3D390C2B-A2B5-47F1-A052-2B2EDFED6B8B}" name="Fee" totalsRowFunction="sum" dataDxfId="10" totalsRowDxfId="9"/>
    <tableColumn id="3" xr3:uid="{A412FC20-EE4E-45A1-9C53-A9C93C72AD21}" name="Transferred_To"/>
    <tableColumn id="4" xr3:uid="{192993DB-9FEB-495D-AB49-F6525B686D39}" name="League"/>
    <tableColumn id="5" xr3:uid="{7A0447D3-15A7-444B-996E-C189E48CC77A}" name="Position"/>
    <tableColumn id="6" xr3:uid="{F8CF6F32-2620-4CA8-B84E-D663A5CE4DEC}" name="Season" totalsRowFunction="count"/>
    <tableColumn id="2" xr3:uid="{390E3CF7-8D38-4B5A-999C-A3D675119D2D}" name="Coach" dataDxfId="8">
      <calculatedColumnFormula>VLOOKUP(Sold_Tbl[[#This Row],[Season]],Coach_Tbl[],2,FALSE)</calculatedColumnFormula>
    </tableColumn>
  </tableColumns>
  <tableStyleInfo name="TableStyleLight18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8188EA-28F1-4DFC-94BB-6CF94C0E582D}" name="Coach_Tbl" displayName="Coach_Tbl" ref="A4:C25" totalsRowShown="0">
  <autoFilter ref="A4:C25" xr:uid="{0A8188EA-28F1-4DFC-94BB-6CF94C0E582D}"/>
  <tableColumns count="3">
    <tableColumn id="1" xr3:uid="{B0817CB0-4F1D-46D2-860E-3DC7B5694643}" name="Season" dataDxfId="7"/>
    <tableColumn id="2" xr3:uid="{42F81EB2-5009-4781-B0E5-7EED1567F24D}" name="Coach"/>
    <tableColumn id="3" xr3:uid="{870947CF-3DBB-4863-BF41-8CED2A2EB719}" name="Trophies_W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38A8-2B58-4BD6-9820-5C17F0E33EC1}">
  <dimension ref="A1:G348"/>
  <sheetViews>
    <sheetView tabSelected="1" workbookViewId="0">
      <selection activeCell="F11" sqref="F11"/>
    </sheetView>
  </sheetViews>
  <sheetFormatPr defaultRowHeight="15" x14ac:dyDescent="0.25"/>
  <cols>
    <col min="1" max="1" width="31" bestFit="1" customWidth="1"/>
    <col min="2" max="2" width="12.140625" bestFit="1" customWidth="1"/>
    <col min="3" max="3" width="23.7109375" bestFit="1" customWidth="1"/>
    <col min="4" max="4" width="12.140625" bestFit="1" customWidth="1"/>
    <col min="5" max="5" width="12.85546875" bestFit="1" customWidth="1"/>
    <col min="6" max="6" width="8.85546875" bestFit="1" customWidth="1"/>
    <col min="7" max="7" width="10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</row>
    <row r="4" spans="1:7" x14ac:dyDescent="0.25">
      <c r="C4" t="s">
        <v>12</v>
      </c>
      <c r="D4" t="s">
        <v>13</v>
      </c>
    </row>
    <row r="5" spans="1:7" x14ac:dyDescent="0.25">
      <c r="C5" t="s">
        <v>14</v>
      </c>
      <c r="D5" t="s">
        <v>15</v>
      </c>
    </row>
    <row r="6" spans="1:7" x14ac:dyDescent="0.25">
      <c r="C6" t="s">
        <v>16</v>
      </c>
      <c r="D6" t="s">
        <v>17</v>
      </c>
    </row>
    <row r="7" spans="1:7" x14ac:dyDescent="0.25">
      <c r="C7" t="s">
        <v>18</v>
      </c>
      <c r="D7" t="s">
        <v>11</v>
      </c>
    </row>
    <row r="8" spans="1:7" x14ac:dyDescent="0.25">
      <c r="C8" t="s">
        <v>19</v>
      </c>
      <c r="D8" t="s">
        <v>20</v>
      </c>
    </row>
    <row r="9" spans="1:7" x14ac:dyDescent="0.25">
      <c r="C9" t="s">
        <v>21</v>
      </c>
      <c r="D9" t="s">
        <v>22</v>
      </c>
    </row>
    <row r="10" spans="1:7" x14ac:dyDescent="0.25">
      <c r="C10" t="s">
        <v>23</v>
      </c>
      <c r="D10" t="s">
        <v>17</v>
      </c>
    </row>
    <row r="11" spans="1:7" x14ac:dyDescent="0.25">
      <c r="C11" t="s">
        <v>24</v>
      </c>
      <c r="D11" t="s">
        <v>11</v>
      </c>
    </row>
    <row r="12" spans="1:7" x14ac:dyDescent="0.25">
      <c r="C12" t="s">
        <v>25</v>
      </c>
      <c r="D12" t="s">
        <v>11</v>
      </c>
    </row>
    <row r="13" spans="1:7" x14ac:dyDescent="0.25">
      <c r="C13" t="s">
        <v>26</v>
      </c>
      <c r="D13" t="s">
        <v>27</v>
      </c>
    </row>
    <row r="14" spans="1:7" x14ac:dyDescent="0.25">
      <c r="C14" t="s">
        <v>28</v>
      </c>
      <c r="D14" t="s">
        <v>29</v>
      </c>
    </row>
    <row r="15" spans="1:7" x14ac:dyDescent="0.25">
      <c r="C15" t="s">
        <v>30</v>
      </c>
      <c r="D15" t="s">
        <v>31</v>
      </c>
    </row>
    <row r="16" spans="1:7" x14ac:dyDescent="0.25">
      <c r="C16" t="s">
        <v>32</v>
      </c>
      <c r="D16" t="s">
        <v>33</v>
      </c>
    </row>
    <row r="17" spans="1:7" x14ac:dyDescent="0.25">
      <c r="C17" t="s">
        <v>34</v>
      </c>
      <c r="D17" t="s">
        <v>11</v>
      </c>
    </row>
    <row r="18" spans="1:7" x14ac:dyDescent="0.25">
      <c r="C18" t="s">
        <v>35</v>
      </c>
      <c r="D18" t="s">
        <v>11</v>
      </c>
    </row>
    <row r="19" spans="1:7" x14ac:dyDescent="0.25">
      <c r="C19" t="s">
        <v>36</v>
      </c>
      <c r="D19" t="s">
        <v>11</v>
      </c>
    </row>
    <row r="20" spans="1:7" x14ac:dyDescent="0.25">
      <c r="C20" t="s">
        <v>37</v>
      </c>
      <c r="D20" t="s">
        <v>11</v>
      </c>
    </row>
    <row r="21" spans="1:7" x14ac:dyDescent="0.25">
      <c r="C21" t="s">
        <v>38</v>
      </c>
      <c r="D21" t="s">
        <v>11</v>
      </c>
    </row>
    <row r="22" spans="1:7" x14ac:dyDescent="0.25">
      <c r="C22" t="s">
        <v>39</v>
      </c>
      <c r="D22" t="s">
        <v>31</v>
      </c>
    </row>
    <row r="23" spans="1:7" x14ac:dyDescent="0.25">
      <c r="C23" t="s">
        <v>40</v>
      </c>
      <c r="D23" t="s">
        <v>41</v>
      </c>
    </row>
    <row r="24" spans="1:7" x14ac:dyDescent="0.25">
      <c r="C24" t="s">
        <v>42</v>
      </c>
      <c r="D24" t="s">
        <v>43</v>
      </c>
    </row>
    <row r="25" spans="1:7" x14ac:dyDescent="0.25">
      <c r="F25" t="s">
        <v>44</v>
      </c>
      <c r="G25" t="s">
        <v>45</v>
      </c>
    </row>
    <row r="26" spans="1:7" x14ac:dyDescent="0.25">
      <c r="A26" t="s">
        <v>46</v>
      </c>
      <c r="B26" t="s">
        <v>9</v>
      </c>
      <c r="D26" t="s">
        <v>47</v>
      </c>
      <c r="E26" t="s">
        <v>48</v>
      </c>
      <c r="F26" t="s">
        <v>49</v>
      </c>
      <c r="G26" t="s">
        <v>49</v>
      </c>
    </row>
    <row r="27" spans="1:7" x14ac:dyDescent="0.25">
      <c r="A27" t="s">
        <v>50</v>
      </c>
    </row>
    <row r="28" spans="1:7" x14ac:dyDescent="0.25">
      <c r="A28" t="s">
        <v>51</v>
      </c>
      <c r="B28" t="s">
        <v>52</v>
      </c>
      <c r="C28" t="s">
        <v>53</v>
      </c>
      <c r="D28" t="s">
        <v>11</v>
      </c>
    </row>
    <row r="29" spans="1:7" x14ac:dyDescent="0.25">
      <c r="A29" t="s">
        <v>54</v>
      </c>
      <c r="B29" t="s">
        <v>11</v>
      </c>
      <c r="C29" t="s">
        <v>55</v>
      </c>
      <c r="D29" t="s">
        <v>56</v>
      </c>
    </row>
    <row r="30" spans="1:7" x14ac:dyDescent="0.25">
      <c r="A30" t="s">
        <v>57</v>
      </c>
      <c r="B30" t="s">
        <v>58</v>
      </c>
    </row>
    <row r="31" spans="1:7" x14ac:dyDescent="0.25">
      <c r="C31" t="s">
        <v>59</v>
      </c>
      <c r="D31" t="s">
        <v>60</v>
      </c>
    </row>
    <row r="32" spans="1:7" x14ac:dyDescent="0.25">
      <c r="A32" t="s">
        <v>61</v>
      </c>
      <c r="B32" t="s">
        <v>62</v>
      </c>
    </row>
    <row r="33" spans="1:7" x14ac:dyDescent="0.25">
      <c r="F33" t="s">
        <v>44</v>
      </c>
      <c r="G33" t="s">
        <v>45</v>
      </c>
    </row>
    <row r="34" spans="1:7" x14ac:dyDescent="0.25">
      <c r="A34" t="s">
        <v>63</v>
      </c>
      <c r="B34" t="s">
        <v>64</v>
      </c>
      <c r="D34" t="s">
        <v>65</v>
      </c>
      <c r="E34" t="s">
        <v>66</v>
      </c>
      <c r="F34" t="s">
        <v>67</v>
      </c>
      <c r="G34" t="s">
        <v>68</v>
      </c>
    </row>
    <row r="35" spans="1:7" x14ac:dyDescent="0.25">
      <c r="A35" t="s">
        <v>69</v>
      </c>
    </row>
    <row r="36" spans="1:7" x14ac:dyDescent="0.25">
      <c r="A36" t="s">
        <v>70</v>
      </c>
      <c r="B36" t="s">
        <v>11</v>
      </c>
      <c r="C36" t="s">
        <v>71</v>
      </c>
      <c r="D36" t="s">
        <v>72</v>
      </c>
    </row>
    <row r="37" spans="1:7" x14ac:dyDescent="0.25">
      <c r="A37" t="s">
        <v>73</v>
      </c>
      <c r="B37" t="s">
        <v>74</v>
      </c>
      <c r="C37" t="s">
        <v>75</v>
      </c>
      <c r="D37" t="s">
        <v>60</v>
      </c>
    </row>
    <row r="38" spans="1:7" x14ac:dyDescent="0.25">
      <c r="A38" t="s">
        <v>76</v>
      </c>
      <c r="B38" t="s">
        <v>9</v>
      </c>
      <c r="C38" t="s">
        <v>77</v>
      </c>
      <c r="D38" t="s">
        <v>78</v>
      </c>
    </row>
    <row r="39" spans="1:7" x14ac:dyDescent="0.25">
      <c r="A39" t="s">
        <v>79</v>
      </c>
      <c r="B39" t="s">
        <v>80</v>
      </c>
      <c r="C39" t="s">
        <v>81</v>
      </c>
      <c r="D39" t="s">
        <v>82</v>
      </c>
    </row>
    <row r="40" spans="1:7" x14ac:dyDescent="0.25">
      <c r="A40" t="s">
        <v>83</v>
      </c>
      <c r="B40" t="s">
        <v>84</v>
      </c>
      <c r="C40" t="s">
        <v>85</v>
      </c>
      <c r="D40" t="s">
        <v>86</v>
      </c>
    </row>
    <row r="41" spans="1:7" x14ac:dyDescent="0.25">
      <c r="A41" t="s">
        <v>87</v>
      </c>
      <c r="B41" t="s">
        <v>88</v>
      </c>
      <c r="C41" t="s">
        <v>89</v>
      </c>
      <c r="D41" t="s">
        <v>90</v>
      </c>
    </row>
    <row r="42" spans="1:7" x14ac:dyDescent="0.25">
      <c r="A42" t="s">
        <v>91</v>
      </c>
      <c r="B42" t="s">
        <v>92</v>
      </c>
      <c r="C42" t="s">
        <v>93</v>
      </c>
      <c r="D42" t="s">
        <v>94</v>
      </c>
    </row>
    <row r="43" spans="1:7" x14ac:dyDescent="0.25">
      <c r="A43" t="s">
        <v>95</v>
      </c>
      <c r="B43" t="s">
        <v>96</v>
      </c>
      <c r="C43" t="s">
        <v>97</v>
      </c>
      <c r="D43" t="s">
        <v>29</v>
      </c>
    </row>
    <row r="44" spans="1:7" x14ac:dyDescent="0.25">
      <c r="A44" t="s">
        <v>98</v>
      </c>
      <c r="B44" t="s">
        <v>99</v>
      </c>
      <c r="C44" t="s">
        <v>100</v>
      </c>
      <c r="D44" t="s">
        <v>9</v>
      </c>
    </row>
    <row r="45" spans="1:7" x14ac:dyDescent="0.25">
      <c r="A45" t="s">
        <v>101</v>
      </c>
      <c r="B45" t="s">
        <v>86</v>
      </c>
      <c r="C45" t="s">
        <v>102</v>
      </c>
      <c r="D45" t="s">
        <v>29</v>
      </c>
    </row>
    <row r="46" spans="1:7" x14ac:dyDescent="0.25">
      <c r="C46" t="s">
        <v>103</v>
      </c>
      <c r="D46" t="s">
        <v>11</v>
      </c>
    </row>
    <row r="47" spans="1:7" x14ac:dyDescent="0.25">
      <c r="C47" t="s">
        <v>103</v>
      </c>
      <c r="D47" t="s">
        <v>11</v>
      </c>
    </row>
    <row r="48" spans="1:7" x14ac:dyDescent="0.25">
      <c r="C48" t="s">
        <v>104</v>
      </c>
      <c r="D48" t="s">
        <v>105</v>
      </c>
    </row>
    <row r="49" spans="1:7" x14ac:dyDescent="0.25">
      <c r="F49" t="s">
        <v>44</v>
      </c>
      <c r="G49" t="s">
        <v>45</v>
      </c>
    </row>
    <row r="50" spans="1:7" x14ac:dyDescent="0.25">
      <c r="A50" t="s">
        <v>63</v>
      </c>
      <c r="B50" t="s">
        <v>106</v>
      </c>
      <c r="D50" t="s">
        <v>107</v>
      </c>
      <c r="E50" t="s">
        <v>108</v>
      </c>
      <c r="F50" t="s">
        <v>109</v>
      </c>
      <c r="G50" t="s">
        <v>110</v>
      </c>
    </row>
    <row r="51" spans="1:7" x14ac:dyDescent="0.25">
      <c r="A51" t="s">
        <v>111</v>
      </c>
    </row>
    <row r="52" spans="1:7" x14ac:dyDescent="0.25">
      <c r="A52" t="s">
        <v>112</v>
      </c>
      <c r="B52" t="s">
        <v>113</v>
      </c>
      <c r="C52" t="s">
        <v>114</v>
      </c>
      <c r="D52" t="s">
        <v>29</v>
      </c>
    </row>
    <row r="53" spans="1:7" x14ac:dyDescent="0.25">
      <c r="A53" t="s">
        <v>115</v>
      </c>
      <c r="B53" t="s">
        <v>116</v>
      </c>
      <c r="C53" t="s">
        <v>117</v>
      </c>
      <c r="D53" t="s">
        <v>11</v>
      </c>
    </row>
    <row r="54" spans="1:7" x14ac:dyDescent="0.25">
      <c r="A54" t="s">
        <v>38</v>
      </c>
      <c r="B54" t="s">
        <v>29</v>
      </c>
      <c r="C54" t="s">
        <v>118</v>
      </c>
      <c r="D54" t="s">
        <v>29</v>
      </c>
    </row>
    <row r="55" spans="1:7" x14ac:dyDescent="0.25">
      <c r="A55" t="s">
        <v>119</v>
      </c>
      <c r="B55" t="s">
        <v>88</v>
      </c>
      <c r="C55" t="s">
        <v>120</v>
      </c>
      <c r="D55" t="s">
        <v>17</v>
      </c>
    </row>
    <row r="56" spans="1:7" x14ac:dyDescent="0.25">
      <c r="A56" t="s">
        <v>16</v>
      </c>
      <c r="B56" t="s">
        <v>121</v>
      </c>
      <c r="C56" t="s">
        <v>122</v>
      </c>
      <c r="D56" t="s">
        <v>123</v>
      </c>
    </row>
    <row r="57" spans="1:7" x14ac:dyDescent="0.25">
      <c r="C57" t="s">
        <v>124</v>
      </c>
      <c r="D57" t="s">
        <v>125</v>
      </c>
    </row>
    <row r="58" spans="1:7" x14ac:dyDescent="0.25">
      <c r="C58" t="s">
        <v>126</v>
      </c>
      <c r="D58" t="s">
        <v>11</v>
      </c>
    </row>
    <row r="59" spans="1:7" x14ac:dyDescent="0.25">
      <c r="C59" t="s">
        <v>127</v>
      </c>
      <c r="D59" t="s">
        <v>29</v>
      </c>
    </row>
    <row r="60" spans="1:7" x14ac:dyDescent="0.25">
      <c r="C60" t="s">
        <v>128</v>
      </c>
      <c r="D60" t="s">
        <v>129</v>
      </c>
    </row>
    <row r="61" spans="1:7" x14ac:dyDescent="0.25">
      <c r="F61" t="s">
        <v>44</v>
      </c>
      <c r="G61" t="s">
        <v>45</v>
      </c>
    </row>
    <row r="62" spans="1:7" x14ac:dyDescent="0.25">
      <c r="A62" t="s">
        <v>63</v>
      </c>
      <c r="B62" t="s">
        <v>130</v>
      </c>
      <c r="D62" t="s">
        <v>131</v>
      </c>
      <c r="E62" t="s">
        <v>132</v>
      </c>
      <c r="F62" t="s">
        <v>133</v>
      </c>
      <c r="G62" t="s">
        <v>134</v>
      </c>
    </row>
    <row r="63" spans="1:7" x14ac:dyDescent="0.25">
      <c r="A63" t="s">
        <v>135</v>
      </c>
    </row>
    <row r="64" spans="1:7" x14ac:dyDescent="0.25">
      <c r="A64" t="s">
        <v>136</v>
      </c>
      <c r="B64" t="s">
        <v>137</v>
      </c>
      <c r="C64" t="s">
        <v>138</v>
      </c>
      <c r="D64" t="s">
        <v>139</v>
      </c>
    </row>
    <row r="65" spans="1:7" x14ac:dyDescent="0.25">
      <c r="A65" t="s">
        <v>75</v>
      </c>
      <c r="B65" t="s">
        <v>17</v>
      </c>
      <c r="C65" t="s">
        <v>140</v>
      </c>
      <c r="D65" t="s">
        <v>60</v>
      </c>
    </row>
    <row r="66" spans="1:7" x14ac:dyDescent="0.25">
      <c r="A66" t="s">
        <v>141</v>
      </c>
      <c r="B66" t="s">
        <v>142</v>
      </c>
      <c r="C66" t="s">
        <v>143</v>
      </c>
      <c r="D66" t="s">
        <v>31</v>
      </c>
    </row>
    <row r="67" spans="1:7" x14ac:dyDescent="0.25">
      <c r="A67" t="s">
        <v>144</v>
      </c>
      <c r="B67" t="s">
        <v>145</v>
      </c>
      <c r="C67" t="s">
        <v>146</v>
      </c>
      <c r="D67" t="s">
        <v>147</v>
      </c>
    </row>
    <row r="68" spans="1:7" x14ac:dyDescent="0.25">
      <c r="A68" t="s">
        <v>148</v>
      </c>
      <c r="B68" t="s">
        <v>149</v>
      </c>
      <c r="C68" t="s">
        <v>150</v>
      </c>
      <c r="D68" t="s">
        <v>151</v>
      </c>
    </row>
    <row r="69" spans="1:7" x14ac:dyDescent="0.25">
      <c r="A69" t="s">
        <v>120</v>
      </c>
      <c r="B69" t="s">
        <v>152</v>
      </c>
      <c r="C69" t="s">
        <v>153</v>
      </c>
      <c r="D69" t="s">
        <v>94</v>
      </c>
    </row>
    <row r="70" spans="1:7" x14ac:dyDescent="0.25">
      <c r="A70" t="s">
        <v>154</v>
      </c>
      <c r="B70" t="s">
        <v>27</v>
      </c>
      <c r="C70" t="s">
        <v>155</v>
      </c>
      <c r="D70" t="s">
        <v>156</v>
      </c>
    </row>
    <row r="71" spans="1:7" x14ac:dyDescent="0.25">
      <c r="A71" t="s">
        <v>157</v>
      </c>
      <c r="B71" t="s">
        <v>158</v>
      </c>
    </row>
    <row r="72" spans="1:7" x14ac:dyDescent="0.25">
      <c r="A72" t="s">
        <v>159</v>
      </c>
      <c r="B72" t="s">
        <v>11</v>
      </c>
    </row>
    <row r="73" spans="1:7" x14ac:dyDescent="0.25">
      <c r="A73" t="s">
        <v>160</v>
      </c>
      <c r="C73" t="s">
        <v>160</v>
      </c>
    </row>
    <row r="74" spans="1:7" x14ac:dyDescent="0.25">
      <c r="A74" t="s">
        <v>161</v>
      </c>
      <c r="B74" t="s">
        <v>11</v>
      </c>
      <c r="C74" t="s">
        <v>162</v>
      </c>
      <c r="D74" t="s">
        <v>163</v>
      </c>
    </row>
    <row r="75" spans="1:7" x14ac:dyDescent="0.25">
      <c r="A75" t="s">
        <v>164</v>
      </c>
      <c r="B75" t="s">
        <v>22</v>
      </c>
      <c r="C75" t="s">
        <v>165</v>
      </c>
      <c r="D75" t="s">
        <v>166</v>
      </c>
    </row>
    <row r="76" spans="1:7" x14ac:dyDescent="0.25">
      <c r="F76" t="s">
        <v>44</v>
      </c>
      <c r="G76" t="s">
        <v>45</v>
      </c>
    </row>
    <row r="77" spans="1:7" x14ac:dyDescent="0.25">
      <c r="A77" t="s">
        <v>63</v>
      </c>
      <c r="B77" t="s">
        <v>167</v>
      </c>
      <c r="D77" t="s">
        <v>168</v>
      </c>
      <c r="E77" t="s">
        <v>169</v>
      </c>
      <c r="F77" t="s">
        <v>170</v>
      </c>
      <c r="G77" t="s">
        <v>171</v>
      </c>
    </row>
    <row r="78" spans="1:7" x14ac:dyDescent="0.25">
      <c r="A78" t="s">
        <v>172</v>
      </c>
    </row>
    <row r="79" spans="1:7" x14ac:dyDescent="0.25">
      <c r="A79" t="s">
        <v>173</v>
      </c>
      <c r="B79" t="s">
        <v>116</v>
      </c>
      <c r="C79" t="s">
        <v>16</v>
      </c>
      <c r="D79" t="s">
        <v>9</v>
      </c>
    </row>
    <row r="80" spans="1:7" x14ac:dyDescent="0.25">
      <c r="A80" t="s">
        <v>104</v>
      </c>
      <c r="B80" t="s">
        <v>174</v>
      </c>
      <c r="C80" t="s">
        <v>175</v>
      </c>
      <c r="D80" t="s">
        <v>31</v>
      </c>
    </row>
    <row r="81" spans="1:4" x14ac:dyDescent="0.25">
      <c r="A81" t="s">
        <v>176</v>
      </c>
      <c r="B81" t="s">
        <v>78</v>
      </c>
      <c r="C81" t="s">
        <v>177</v>
      </c>
      <c r="D81" t="s">
        <v>31</v>
      </c>
    </row>
    <row r="82" spans="1:4" x14ac:dyDescent="0.25">
      <c r="A82" t="s">
        <v>150</v>
      </c>
      <c r="B82" t="s">
        <v>178</v>
      </c>
      <c r="C82" t="s">
        <v>179</v>
      </c>
      <c r="D82" t="s">
        <v>31</v>
      </c>
    </row>
    <row r="83" spans="1:4" x14ac:dyDescent="0.25">
      <c r="A83" t="s">
        <v>143</v>
      </c>
      <c r="B83" t="s">
        <v>11</v>
      </c>
      <c r="C83" t="s">
        <v>180</v>
      </c>
      <c r="D83" t="s">
        <v>31</v>
      </c>
    </row>
    <row r="84" spans="1:4" x14ac:dyDescent="0.25">
      <c r="A84" t="s">
        <v>181</v>
      </c>
      <c r="B84" t="s">
        <v>182</v>
      </c>
      <c r="C84" t="s">
        <v>183</v>
      </c>
      <c r="D84" t="s">
        <v>31</v>
      </c>
    </row>
    <row r="85" spans="1:4" x14ac:dyDescent="0.25">
      <c r="A85" t="s">
        <v>71</v>
      </c>
      <c r="B85" t="s">
        <v>184</v>
      </c>
      <c r="C85" t="s">
        <v>185</v>
      </c>
      <c r="D85" t="s">
        <v>31</v>
      </c>
    </row>
    <row r="86" spans="1:4" x14ac:dyDescent="0.25">
      <c r="C86" t="s">
        <v>186</v>
      </c>
      <c r="D86" t="s">
        <v>187</v>
      </c>
    </row>
    <row r="87" spans="1:4" x14ac:dyDescent="0.25">
      <c r="C87" t="s">
        <v>188</v>
      </c>
      <c r="D87" t="s">
        <v>189</v>
      </c>
    </row>
    <row r="88" spans="1:4" x14ac:dyDescent="0.25">
      <c r="C88" t="s">
        <v>190</v>
      </c>
      <c r="D88" t="s">
        <v>191</v>
      </c>
    </row>
    <row r="89" spans="1:4" x14ac:dyDescent="0.25">
      <c r="C89" t="s">
        <v>192</v>
      </c>
      <c r="D89" t="s">
        <v>193</v>
      </c>
    </row>
    <row r="90" spans="1:4" x14ac:dyDescent="0.25">
      <c r="C90" t="s">
        <v>194</v>
      </c>
      <c r="D90" t="s">
        <v>31</v>
      </c>
    </row>
    <row r="91" spans="1:4" x14ac:dyDescent="0.25">
      <c r="C91" t="s">
        <v>195</v>
      </c>
      <c r="D91" t="s">
        <v>31</v>
      </c>
    </row>
    <row r="92" spans="1:4" x14ac:dyDescent="0.25">
      <c r="C92" t="s">
        <v>196</v>
      </c>
      <c r="D92" t="s">
        <v>31</v>
      </c>
    </row>
    <row r="93" spans="1:4" x14ac:dyDescent="0.25">
      <c r="C93" t="s">
        <v>197</v>
      </c>
      <c r="D93" t="s">
        <v>31</v>
      </c>
    </row>
    <row r="94" spans="1:4" x14ac:dyDescent="0.25">
      <c r="C94" t="s">
        <v>198</v>
      </c>
      <c r="D94" t="s">
        <v>31</v>
      </c>
    </row>
    <row r="95" spans="1:4" x14ac:dyDescent="0.25">
      <c r="C95" t="s">
        <v>199</v>
      </c>
      <c r="D95" t="s">
        <v>31</v>
      </c>
    </row>
    <row r="96" spans="1:4" x14ac:dyDescent="0.25">
      <c r="C96" t="s">
        <v>200</v>
      </c>
      <c r="D96" t="s">
        <v>11</v>
      </c>
    </row>
    <row r="97" spans="1:7" x14ac:dyDescent="0.25">
      <c r="C97" t="s">
        <v>201</v>
      </c>
      <c r="D97" t="s">
        <v>11</v>
      </c>
    </row>
    <row r="98" spans="1:7" x14ac:dyDescent="0.25">
      <c r="C98" t="s">
        <v>202</v>
      </c>
      <c r="D98" t="s">
        <v>60</v>
      </c>
    </row>
    <row r="99" spans="1:7" x14ac:dyDescent="0.25">
      <c r="C99" t="s">
        <v>203</v>
      </c>
      <c r="D99" t="s">
        <v>204</v>
      </c>
    </row>
    <row r="100" spans="1:7" x14ac:dyDescent="0.25">
      <c r="C100" t="s">
        <v>205</v>
      </c>
      <c r="D100" t="s">
        <v>82</v>
      </c>
      <c r="F100" t="s">
        <v>44</v>
      </c>
      <c r="G100" t="s">
        <v>45</v>
      </c>
    </row>
    <row r="101" spans="1:7" x14ac:dyDescent="0.25">
      <c r="A101" t="s">
        <v>63</v>
      </c>
      <c r="B101" t="s">
        <v>206</v>
      </c>
      <c r="D101" t="s">
        <v>207</v>
      </c>
      <c r="E101" t="s">
        <v>208</v>
      </c>
      <c r="F101" t="s">
        <v>209</v>
      </c>
      <c r="G101" t="s">
        <v>134</v>
      </c>
    </row>
    <row r="102" spans="1:7" x14ac:dyDescent="0.25">
      <c r="A102" t="s">
        <v>210</v>
      </c>
    </row>
    <row r="103" spans="1:7" x14ac:dyDescent="0.25">
      <c r="A103" t="s">
        <v>211</v>
      </c>
      <c r="B103" t="s">
        <v>99</v>
      </c>
      <c r="C103" t="s">
        <v>212</v>
      </c>
      <c r="D103" t="s">
        <v>31</v>
      </c>
    </row>
    <row r="104" spans="1:7" x14ac:dyDescent="0.25">
      <c r="A104" t="s">
        <v>213</v>
      </c>
      <c r="B104" t="s">
        <v>17</v>
      </c>
      <c r="C104" t="s">
        <v>214</v>
      </c>
      <c r="D104" t="s">
        <v>31</v>
      </c>
    </row>
    <row r="105" spans="1:7" x14ac:dyDescent="0.25">
      <c r="A105" t="s">
        <v>200</v>
      </c>
      <c r="B105" t="s">
        <v>11</v>
      </c>
      <c r="C105" t="s">
        <v>215</v>
      </c>
      <c r="D105" t="s">
        <v>31</v>
      </c>
    </row>
    <row r="106" spans="1:7" x14ac:dyDescent="0.25">
      <c r="A106" t="s">
        <v>216</v>
      </c>
      <c r="B106" t="s">
        <v>217</v>
      </c>
      <c r="C106" t="s">
        <v>218</v>
      </c>
      <c r="D106" t="s">
        <v>31</v>
      </c>
    </row>
    <row r="107" spans="1:7" x14ac:dyDescent="0.25">
      <c r="A107" t="s">
        <v>219</v>
      </c>
      <c r="B107" t="s">
        <v>11</v>
      </c>
      <c r="C107" t="s">
        <v>220</v>
      </c>
      <c r="D107" t="s">
        <v>31</v>
      </c>
    </row>
    <row r="108" spans="1:7" x14ac:dyDescent="0.25">
      <c r="A108" t="s">
        <v>221</v>
      </c>
      <c r="B108" t="s">
        <v>116</v>
      </c>
      <c r="C108" t="s">
        <v>222</v>
      </c>
      <c r="D108" t="s">
        <v>31</v>
      </c>
    </row>
    <row r="109" spans="1:7" x14ac:dyDescent="0.25">
      <c r="A109" t="s">
        <v>81</v>
      </c>
      <c r="B109" t="s">
        <v>22</v>
      </c>
      <c r="C109" t="s">
        <v>223</v>
      </c>
      <c r="D109" t="s">
        <v>31</v>
      </c>
    </row>
    <row r="110" spans="1:7" x14ac:dyDescent="0.25">
      <c r="A110" t="s">
        <v>224</v>
      </c>
      <c r="B110" t="s">
        <v>225</v>
      </c>
      <c r="C110" t="s">
        <v>226</v>
      </c>
      <c r="D110" t="s">
        <v>31</v>
      </c>
    </row>
    <row r="111" spans="1:7" x14ac:dyDescent="0.25">
      <c r="A111" t="s">
        <v>114</v>
      </c>
      <c r="B111" t="s">
        <v>29</v>
      </c>
      <c r="C111" t="s">
        <v>227</v>
      </c>
      <c r="D111" t="s">
        <v>31</v>
      </c>
    </row>
    <row r="112" spans="1:7" x14ac:dyDescent="0.25">
      <c r="A112" t="s">
        <v>228</v>
      </c>
      <c r="B112" t="s">
        <v>11</v>
      </c>
      <c r="C112" t="s">
        <v>229</v>
      </c>
      <c r="D112" t="s">
        <v>31</v>
      </c>
    </row>
    <row r="113" spans="1:7" x14ac:dyDescent="0.25">
      <c r="A113" t="s">
        <v>230</v>
      </c>
      <c r="B113" t="s">
        <v>231</v>
      </c>
      <c r="C113" t="s">
        <v>232</v>
      </c>
      <c r="D113" t="s">
        <v>31</v>
      </c>
    </row>
    <row r="114" spans="1:7" x14ac:dyDescent="0.25">
      <c r="A114" t="s">
        <v>118</v>
      </c>
      <c r="B114" t="s">
        <v>233</v>
      </c>
      <c r="C114" t="s">
        <v>234</v>
      </c>
      <c r="D114" t="s">
        <v>31</v>
      </c>
    </row>
    <row r="115" spans="1:7" x14ac:dyDescent="0.25">
      <c r="A115" t="s">
        <v>235</v>
      </c>
      <c r="B115" t="s">
        <v>236</v>
      </c>
      <c r="C115" t="s">
        <v>237</v>
      </c>
      <c r="D115" t="s">
        <v>31</v>
      </c>
    </row>
    <row r="116" spans="1:7" x14ac:dyDescent="0.25">
      <c r="C116" t="s">
        <v>238</v>
      </c>
      <c r="D116" t="s">
        <v>31</v>
      </c>
    </row>
    <row r="117" spans="1:7" x14ac:dyDescent="0.25">
      <c r="C117" t="s">
        <v>239</v>
      </c>
      <c r="D117" t="s">
        <v>31</v>
      </c>
    </row>
    <row r="118" spans="1:7" x14ac:dyDescent="0.25">
      <c r="C118" t="s">
        <v>240</v>
      </c>
      <c r="D118" t="s">
        <v>31</v>
      </c>
      <c r="F118" t="s">
        <v>241</v>
      </c>
    </row>
    <row r="119" spans="1:7" x14ac:dyDescent="0.25">
      <c r="C119" t="s">
        <v>242</v>
      </c>
      <c r="D119" t="s">
        <v>31</v>
      </c>
    </row>
    <row r="120" spans="1:7" x14ac:dyDescent="0.25">
      <c r="C120" t="s">
        <v>243</v>
      </c>
      <c r="D120" t="s">
        <v>123</v>
      </c>
      <c r="F120" t="s">
        <v>44</v>
      </c>
      <c r="G120" t="s">
        <v>45</v>
      </c>
    </row>
    <row r="121" spans="1:7" x14ac:dyDescent="0.25">
      <c r="C121" t="s">
        <v>244</v>
      </c>
      <c r="D121" t="s">
        <v>72</v>
      </c>
    </row>
    <row r="122" spans="1:7" x14ac:dyDescent="0.25">
      <c r="C122" t="s">
        <v>245</v>
      </c>
      <c r="D122" t="s">
        <v>246</v>
      </c>
    </row>
    <row r="123" spans="1:7" x14ac:dyDescent="0.25">
      <c r="C123" t="s">
        <v>247</v>
      </c>
      <c r="D123" t="s">
        <v>29</v>
      </c>
    </row>
    <row r="124" spans="1:7" x14ac:dyDescent="0.25">
      <c r="C124" t="s">
        <v>248</v>
      </c>
      <c r="D124" t="s">
        <v>11</v>
      </c>
    </row>
    <row r="125" spans="1:7" x14ac:dyDescent="0.25">
      <c r="A125" t="s">
        <v>63</v>
      </c>
      <c r="B125" t="s">
        <v>249</v>
      </c>
      <c r="D125" t="s">
        <v>250</v>
      </c>
      <c r="E125" t="s">
        <v>251</v>
      </c>
      <c r="F125" t="s">
        <v>252</v>
      </c>
      <c r="G125" t="s">
        <v>68</v>
      </c>
    </row>
    <row r="126" spans="1:7" x14ac:dyDescent="0.25">
      <c r="A126" t="s">
        <v>253</v>
      </c>
    </row>
    <row r="127" spans="1:7" x14ac:dyDescent="0.25">
      <c r="A127" t="s">
        <v>122</v>
      </c>
      <c r="B127" t="s">
        <v>254</v>
      </c>
      <c r="C127" t="s">
        <v>255</v>
      </c>
      <c r="D127" t="s">
        <v>11</v>
      </c>
    </row>
    <row r="128" spans="1:7" x14ac:dyDescent="0.25">
      <c r="A128" t="s">
        <v>12</v>
      </c>
      <c r="B128" t="s">
        <v>174</v>
      </c>
      <c r="C128" t="s">
        <v>143</v>
      </c>
      <c r="D128" t="s">
        <v>11</v>
      </c>
    </row>
    <row r="129" spans="1:7" x14ac:dyDescent="0.25">
      <c r="A129" t="s">
        <v>155</v>
      </c>
      <c r="B129" t="s">
        <v>29</v>
      </c>
      <c r="C129" t="s">
        <v>256</v>
      </c>
      <c r="D129" t="s">
        <v>11</v>
      </c>
    </row>
    <row r="130" spans="1:7" x14ac:dyDescent="0.25">
      <c r="A130" t="s">
        <v>257</v>
      </c>
      <c r="B130" t="s">
        <v>166</v>
      </c>
      <c r="C130" t="s">
        <v>258</v>
      </c>
      <c r="D130" t="s">
        <v>11</v>
      </c>
    </row>
    <row r="131" spans="1:7" x14ac:dyDescent="0.25">
      <c r="A131" t="s">
        <v>259</v>
      </c>
      <c r="B131" t="s">
        <v>260</v>
      </c>
      <c r="C131" t="s">
        <v>261</v>
      </c>
      <c r="D131" t="s">
        <v>11</v>
      </c>
    </row>
    <row r="132" spans="1:7" x14ac:dyDescent="0.25">
      <c r="A132" t="s">
        <v>262</v>
      </c>
      <c r="B132" t="s">
        <v>263</v>
      </c>
      <c r="C132" t="s">
        <v>264</v>
      </c>
      <c r="D132" t="s">
        <v>265</v>
      </c>
    </row>
    <row r="133" spans="1:7" x14ac:dyDescent="0.25">
      <c r="A133" t="s">
        <v>186</v>
      </c>
      <c r="B133" t="s">
        <v>266</v>
      </c>
      <c r="C133" t="s">
        <v>267</v>
      </c>
      <c r="D133" t="s">
        <v>17</v>
      </c>
      <c r="F133" t="s">
        <v>241</v>
      </c>
    </row>
    <row r="134" spans="1:7" x14ac:dyDescent="0.25">
      <c r="A134" t="s">
        <v>268</v>
      </c>
      <c r="B134" t="s">
        <v>94</v>
      </c>
      <c r="F134" t="s">
        <v>44</v>
      </c>
      <c r="G134" t="s">
        <v>45</v>
      </c>
    </row>
    <row r="135" spans="1:7" x14ac:dyDescent="0.25">
      <c r="A135" t="s">
        <v>63</v>
      </c>
      <c r="B135" t="s">
        <v>269</v>
      </c>
      <c r="D135" t="s">
        <v>86</v>
      </c>
      <c r="E135" t="s">
        <v>270</v>
      </c>
      <c r="F135" t="s">
        <v>271</v>
      </c>
      <c r="G135" t="s">
        <v>68</v>
      </c>
    </row>
    <row r="136" spans="1:7" x14ac:dyDescent="0.25">
      <c r="A136" t="s">
        <v>272</v>
      </c>
    </row>
    <row r="137" spans="1:7" x14ac:dyDescent="0.25">
      <c r="A137" t="s">
        <v>55</v>
      </c>
      <c r="B137" t="s">
        <v>82</v>
      </c>
      <c r="C137" t="s">
        <v>273</v>
      </c>
      <c r="D137" t="s">
        <v>193</v>
      </c>
    </row>
    <row r="138" spans="1:7" x14ac:dyDescent="0.25">
      <c r="A138" t="s">
        <v>153</v>
      </c>
      <c r="B138" t="s">
        <v>274</v>
      </c>
      <c r="C138" t="s">
        <v>275</v>
      </c>
      <c r="D138" t="s">
        <v>29</v>
      </c>
    </row>
    <row r="139" spans="1:7" x14ac:dyDescent="0.25">
      <c r="A139" t="s">
        <v>190</v>
      </c>
      <c r="B139" t="s">
        <v>86</v>
      </c>
      <c r="C139" t="s">
        <v>276</v>
      </c>
      <c r="D139" t="s">
        <v>78</v>
      </c>
    </row>
    <row r="140" spans="1:7" x14ac:dyDescent="0.25">
      <c r="A140" t="s">
        <v>277</v>
      </c>
      <c r="B140" t="s">
        <v>278</v>
      </c>
      <c r="C140" t="s">
        <v>279</v>
      </c>
      <c r="D140" t="s">
        <v>280</v>
      </c>
    </row>
    <row r="141" spans="1:7" x14ac:dyDescent="0.25">
      <c r="A141" t="s">
        <v>245</v>
      </c>
      <c r="B141" t="s">
        <v>281</v>
      </c>
      <c r="C141" t="s">
        <v>282</v>
      </c>
      <c r="D141" t="s">
        <v>11</v>
      </c>
    </row>
    <row r="142" spans="1:7" x14ac:dyDescent="0.25">
      <c r="A142" t="s">
        <v>267</v>
      </c>
      <c r="B142" t="s">
        <v>265</v>
      </c>
      <c r="C142" t="s">
        <v>283</v>
      </c>
      <c r="D142" t="s">
        <v>284</v>
      </c>
    </row>
    <row r="143" spans="1:7" x14ac:dyDescent="0.25">
      <c r="A143" t="s">
        <v>285</v>
      </c>
      <c r="B143" t="s">
        <v>260</v>
      </c>
      <c r="C143" t="s">
        <v>286</v>
      </c>
      <c r="D143" t="s">
        <v>287</v>
      </c>
    </row>
    <row r="144" spans="1:7" x14ac:dyDescent="0.25">
      <c r="A144" t="s">
        <v>244</v>
      </c>
      <c r="B144" t="s">
        <v>288</v>
      </c>
      <c r="C144" t="s">
        <v>289</v>
      </c>
      <c r="D144" t="s">
        <v>290</v>
      </c>
    </row>
    <row r="145" spans="1:7" x14ac:dyDescent="0.25">
      <c r="A145" t="s">
        <v>128</v>
      </c>
      <c r="B145" t="s">
        <v>189</v>
      </c>
      <c r="C145" t="s">
        <v>291</v>
      </c>
      <c r="D145" t="s">
        <v>292</v>
      </c>
      <c r="F145" t="s">
        <v>241</v>
      </c>
    </row>
    <row r="146" spans="1:7" x14ac:dyDescent="0.25">
      <c r="A146" t="s">
        <v>293</v>
      </c>
      <c r="B146" t="s">
        <v>94</v>
      </c>
      <c r="C146" t="s">
        <v>230</v>
      </c>
      <c r="D146" t="s">
        <v>29</v>
      </c>
      <c r="F146" t="s">
        <v>44</v>
      </c>
      <c r="G146" t="s">
        <v>45</v>
      </c>
    </row>
    <row r="147" spans="1:7" x14ac:dyDescent="0.25">
      <c r="A147" t="s">
        <v>63</v>
      </c>
      <c r="B147" t="s">
        <v>294</v>
      </c>
      <c r="D147" t="s">
        <v>295</v>
      </c>
      <c r="E147" t="s">
        <v>296</v>
      </c>
      <c r="F147" t="s">
        <v>297</v>
      </c>
      <c r="G147" t="s">
        <v>298</v>
      </c>
    </row>
    <row r="148" spans="1:7" x14ac:dyDescent="0.25">
      <c r="A148" t="s">
        <v>299</v>
      </c>
    </row>
    <row r="149" spans="1:7" x14ac:dyDescent="0.25">
      <c r="A149" t="s">
        <v>300</v>
      </c>
      <c r="B149" t="s">
        <v>94</v>
      </c>
      <c r="C149" t="s">
        <v>301</v>
      </c>
      <c r="D149" t="s">
        <v>31</v>
      </c>
    </row>
    <row r="150" spans="1:7" x14ac:dyDescent="0.25">
      <c r="A150" t="s">
        <v>165</v>
      </c>
      <c r="B150" t="s">
        <v>302</v>
      </c>
      <c r="C150" t="s">
        <v>303</v>
      </c>
      <c r="D150" t="s">
        <v>31</v>
      </c>
    </row>
    <row r="151" spans="1:7" x14ac:dyDescent="0.25">
      <c r="A151" t="s">
        <v>201</v>
      </c>
      <c r="B151" t="s">
        <v>105</v>
      </c>
      <c r="C151" t="s">
        <v>304</v>
      </c>
      <c r="D151" t="s">
        <v>31</v>
      </c>
    </row>
    <row r="152" spans="1:7" x14ac:dyDescent="0.25">
      <c r="A152" t="s">
        <v>16</v>
      </c>
      <c r="B152" t="s">
        <v>305</v>
      </c>
      <c r="C152" t="s">
        <v>306</v>
      </c>
      <c r="D152" t="s">
        <v>11</v>
      </c>
    </row>
    <row r="153" spans="1:7" x14ac:dyDescent="0.25">
      <c r="A153" t="s">
        <v>307</v>
      </c>
      <c r="B153" t="s">
        <v>11</v>
      </c>
      <c r="C153" t="s">
        <v>308</v>
      </c>
      <c r="D153" t="s">
        <v>123</v>
      </c>
    </row>
    <row r="154" spans="1:7" x14ac:dyDescent="0.25">
      <c r="C154" t="s">
        <v>309</v>
      </c>
      <c r="D154" t="s">
        <v>11</v>
      </c>
    </row>
    <row r="155" spans="1:7" x14ac:dyDescent="0.25">
      <c r="C155" t="s">
        <v>310</v>
      </c>
      <c r="D155" t="s">
        <v>311</v>
      </c>
    </row>
    <row r="156" spans="1:7" x14ac:dyDescent="0.25">
      <c r="C156" t="s">
        <v>312</v>
      </c>
      <c r="D156" t="s">
        <v>260</v>
      </c>
      <c r="F156" t="s">
        <v>241</v>
      </c>
    </row>
    <row r="157" spans="1:7" x14ac:dyDescent="0.25">
      <c r="C157" t="s">
        <v>313</v>
      </c>
      <c r="D157" t="s">
        <v>287</v>
      </c>
      <c r="F157" t="s">
        <v>44</v>
      </c>
      <c r="G157" t="s">
        <v>45</v>
      </c>
    </row>
    <row r="158" spans="1:7" x14ac:dyDescent="0.25">
      <c r="A158" t="s">
        <v>63</v>
      </c>
      <c r="B158" t="s">
        <v>314</v>
      </c>
      <c r="D158" t="s">
        <v>265</v>
      </c>
      <c r="E158" t="s">
        <v>315</v>
      </c>
      <c r="F158" t="s">
        <v>316</v>
      </c>
      <c r="G158" t="s">
        <v>317</v>
      </c>
    </row>
    <row r="159" spans="1:7" x14ac:dyDescent="0.25">
      <c r="A159" t="s">
        <v>318</v>
      </c>
    </row>
    <row r="160" spans="1:7" x14ac:dyDescent="0.25">
      <c r="A160" t="s">
        <v>264</v>
      </c>
      <c r="B160" t="s">
        <v>152</v>
      </c>
      <c r="C160" t="s">
        <v>319</v>
      </c>
      <c r="D160" t="s">
        <v>193</v>
      </c>
    </row>
    <row r="161" spans="1:7" x14ac:dyDescent="0.25">
      <c r="A161" t="s">
        <v>320</v>
      </c>
      <c r="B161" t="s">
        <v>11</v>
      </c>
      <c r="C161" t="s">
        <v>321</v>
      </c>
      <c r="D161" t="s">
        <v>11</v>
      </c>
    </row>
    <row r="162" spans="1:7" x14ac:dyDescent="0.25">
      <c r="A162" t="s">
        <v>283</v>
      </c>
      <c r="B162" t="s">
        <v>99</v>
      </c>
      <c r="C162" t="s">
        <v>322</v>
      </c>
      <c r="D162" t="s">
        <v>323</v>
      </c>
    </row>
    <row r="163" spans="1:7" x14ac:dyDescent="0.25">
      <c r="A163" t="s">
        <v>230</v>
      </c>
      <c r="B163" t="s">
        <v>189</v>
      </c>
      <c r="C163" t="s">
        <v>324</v>
      </c>
      <c r="D163" t="s">
        <v>323</v>
      </c>
    </row>
    <row r="164" spans="1:7" x14ac:dyDescent="0.25">
      <c r="C164" t="s">
        <v>325</v>
      </c>
      <c r="D164" t="s">
        <v>94</v>
      </c>
    </row>
    <row r="165" spans="1:7" x14ac:dyDescent="0.25">
      <c r="C165" t="s">
        <v>326</v>
      </c>
      <c r="D165" t="s">
        <v>11</v>
      </c>
      <c r="F165" t="s">
        <v>241</v>
      </c>
    </row>
    <row r="166" spans="1:7" x14ac:dyDescent="0.25">
      <c r="C166" t="s">
        <v>327</v>
      </c>
      <c r="D166" t="s">
        <v>29</v>
      </c>
      <c r="F166" t="s">
        <v>44</v>
      </c>
      <c r="G166" t="s">
        <v>45</v>
      </c>
    </row>
    <row r="167" spans="1:7" x14ac:dyDescent="0.25">
      <c r="A167" t="s">
        <v>63</v>
      </c>
      <c r="B167" t="s">
        <v>281</v>
      </c>
      <c r="D167" t="s">
        <v>82</v>
      </c>
      <c r="E167" t="s">
        <v>328</v>
      </c>
      <c r="F167" t="s">
        <v>329</v>
      </c>
      <c r="G167" t="s">
        <v>134</v>
      </c>
    </row>
    <row r="168" spans="1:7" x14ac:dyDescent="0.25">
      <c r="A168" t="s">
        <v>330</v>
      </c>
    </row>
    <row r="169" spans="1:7" x14ac:dyDescent="0.25">
      <c r="A169" t="s">
        <v>309</v>
      </c>
      <c r="B169" t="s">
        <v>17</v>
      </c>
      <c r="C169" t="s">
        <v>331</v>
      </c>
      <c r="D169" t="s">
        <v>94</v>
      </c>
    </row>
    <row r="170" spans="1:7" x14ac:dyDescent="0.25">
      <c r="A170" t="s">
        <v>332</v>
      </c>
      <c r="B170" t="s">
        <v>11</v>
      </c>
      <c r="C170" t="s">
        <v>333</v>
      </c>
      <c r="D170" t="s">
        <v>11</v>
      </c>
    </row>
    <row r="171" spans="1:7" x14ac:dyDescent="0.25">
      <c r="A171" t="s">
        <v>334</v>
      </c>
      <c r="B171" t="s">
        <v>335</v>
      </c>
      <c r="C171" t="s">
        <v>336</v>
      </c>
      <c r="D171" t="s">
        <v>94</v>
      </c>
    </row>
    <row r="172" spans="1:7" x14ac:dyDescent="0.25">
      <c r="A172" t="s">
        <v>258</v>
      </c>
      <c r="B172" t="s">
        <v>337</v>
      </c>
      <c r="C172" t="s">
        <v>326</v>
      </c>
      <c r="D172" t="s">
        <v>84</v>
      </c>
    </row>
    <row r="173" spans="1:7" x14ac:dyDescent="0.25">
      <c r="C173" t="s">
        <v>338</v>
      </c>
      <c r="D173" t="s">
        <v>263</v>
      </c>
    </row>
    <row r="174" spans="1:7" x14ac:dyDescent="0.25">
      <c r="C174" t="s">
        <v>339</v>
      </c>
      <c r="D174" t="s">
        <v>152</v>
      </c>
    </row>
    <row r="175" spans="1:7" x14ac:dyDescent="0.25">
      <c r="C175" t="s">
        <v>340</v>
      </c>
      <c r="D175" t="s">
        <v>11</v>
      </c>
    </row>
    <row r="176" spans="1:7" x14ac:dyDescent="0.25">
      <c r="C176" t="s">
        <v>341</v>
      </c>
      <c r="D176" t="s">
        <v>265</v>
      </c>
      <c r="F176" t="s">
        <v>241</v>
      </c>
    </row>
    <row r="177" spans="1:7" x14ac:dyDescent="0.25">
      <c r="C177" t="s">
        <v>342</v>
      </c>
      <c r="D177" t="s">
        <v>11</v>
      </c>
      <c r="F177" t="s">
        <v>44</v>
      </c>
      <c r="G177" t="s">
        <v>45</v>
      </c>
    </row>
    <row r="178" spans="1:7" x14ac:dyDescent="0.25">
      <c r="A178" t="s">
        <v>63</v>
      </c>
      <c r="B178" t="s">
        <v>343</v>
      </c>
      <c r="D178" t="s">
        <v>92</v>
      </c>
      <c r="E178" t="s">
        <v>344</v>
      </c>
      <c r="F178" t="s">
        <v>345</v>
      </c>
      <c r="G178" t="s">
        <v>68</v>
      </c>
    </row>
    <row r="179" spans="1:7" x14ac:dyDescent="0.25">
      <c r="A179" t="s">
        <v>346</v>
      </c>
    </row>
    <row r="180" spans="1:7" x14ac:dyDescent="0.25">
      <c r="A180" t="s">
        <v>313</v>
      </c>
      <c r="B180" t="s">
        <v>78</v>
      </c>
      <c r="C180" t="s">
        <v>347</v>
      </c>
      <c r="D180" t="s">
        <v>152</v>
      </c>
    </row>
    <row r="181" spans="1:7" x14ac:dyDescent="0.25">
      <c r="A181" t="s">
        <v>348</v>
      </c>
      <c r="B181" t="s">
        <v>263</v>
      </c>
      <c r="C181" t="s">
        <v>349</v>
      </c>
      <c r="D181" t="s">
        <v>152</v>
      </c>
    </row>
    <row r="182" spans="1:7" x14ac:dyDescent="0.25">
      <c r="A182" t="s">
        <v>350</v>
      </c>
      <c r="B182" t="s">
        <v>96</v>
      </c>
      <c r="C182" t="s">
        <v>351</v>
      </c>
      <c r="D182" t="s">
        <v>166</v>
      </c>
    </row>
    <row r="183" spans="1:7" x14ac:dyDescent="0.25">
      <c r="A183" t="s">
        <v>303</v>
      </c>
      <c r="B183" t="s">
        <v>84</v>
      </c>
    </row>
    <row r="184" spans="1:7" x14ac:dyDescent="0.25">
      <c r="A184" t="s">
        <v>226</v>
      </c>
      <c r="B184" t="s">
        <v>352</v>
      </c>
      <c r="F184" t="s">
        <v>241</v>
      </c>
    </row>
    <row r="185" spans="1:7" x14ac:dyDescent="0.25">
      <c r="F185" t="s">
        <v>44</v>
      </c>
      <c r="G185" t="s">
        <v>45</v>
      </c>
    </row>
    <row r="186" spans="1:7" x14ac:dyDescent="0.25">
      <c r="A186" t="s">
        <v>63</v>
      </c>
      <c r="B186" t="s">
        <v>353</v>
      </c>
      <c r="D186" t="s">
        <v>354</v>
      </c>
      <c r="E186" t="s">
        <v>266</v>
      </c>
      <c r="F186" t="s">
        <v>355</v>
      </c>
      <c r="G186" t="s">
        <v>317</v>
      </c>
    </row>
    <row r="187" spans="1:7" x14ac:dyDescent="0.25">
      <c r="A187" t="s">
        <v>356</v>
      </c>
    </row>
    <row r="188" spans="1:7" x14ac:dyDescent="0.25">
      <c r="A188" t="s">
        <v>325</v>
      </c>
      <c r="B188" t="s">
        <v>11</v>
      </c>
      <c r="C188" t="s">
        <v>357</v>
      </c>
      <c r="D188" t="s">
        <v>82</v>
      </c>
    </row>
    <row r="189" spans="1:7" x14ac:dyDescent="0.25">
      <c r="A189" t="s">
        <v>331</v>
      </c>
      <c r="B189" t="s">
        <v>11</v>
      </c>
      <c r="C189" t="s">
        <v>358</v>
      </c>
      <c r="D189" t="s">
        <v>359</v>
      </c>
    </row>
    <row r="190" spans="1:7" x14ac:dyDescent="0.25">
      <c r="A190" t="s">
        <v>177</v>
      </c>
      <c r="B190" t="s">
        <v>94</v>
      </c>
      <c r="C190" t="s">
        <v>360</v>
      </c>
      <c r="D190" t="s">
        <v>361</v>
      </c>
    </row>
    <row r="191" spans="1:7" x14ac:dyDescent="0.25">
      <c r="A191" t="s">
        <v>339</v>
      </c>
      <c r="B191" t="s">
        <v>260</v>
      </c>
      <c r="C191" t="s">
        <v>362</v>
      </c>
      <c r="D191" t="s">
        <v>94</v>
      </c>
    </row>
    <row r="192" spans="1:7" x14ac:dyDescent="0.25">
      <c r="A192" t="s">
        <v>183</v>
      </c>
      <c r="B192" t="s">
        <v>11</v>
      </c>
      <c r="C192" t="s">
        <v>363</v>
      </c>
      <c r="D192" t="s">
        <v>78</v>
      </c>
      <c r="F192" t="s">
        <v>241</v>
      </c>
    </row>
    <row r="193" spans="1:7" x14ac:dyDescent="0.25">
      <c r="C193" t="s">
        <v>364</v>
      </c>
      <c r="D193" t="s">
        <v>11</v>
      </c>
      <c r="F193" t="s">
        <v>44</v>
      </c>
      <c r="G193" t="s">
        <v>45</v>
      </c>
    </row>
    <row r="194" spans="1:7" x14ac:dyDescent="0.25">
      <c r="A194" t="s">
        <v>63</v>
      </c>
      <c r="B194" t="s">
        <v>265</v>
      </c>
      <c r="D194" t="s">
        <v>365</v>
      </c>
      <c r="E194" t="s">
        <v>366</v>
      </c>
      <c r="F194" t="s">
        <v>345</v>
      </c>
      <c r="G194" t="s">
        <v>317</v>
      </c>
    </row>
    <row r="195" spans="1:7" x14ac:dyDescent="0.25">
      <c r="A195" t="s">
        <v>367</v>
      </c>
    </row>
    <row r="196" spans="1:7" x14ac:dyDescent="0.25">
      <c r="A196" t="s">
        <v>126</v>
      </c>
      <c r="B196" t="s">
        <v>368</v>
      </c>
      <c r="C196" t="s">
        <v>369</v>
      </c>
      <c r="D196" t="s">
        <v>11</v>
      </c>
    </row>
    <row r="197" spans="1:7" x14ac:dyDescent="0.25">
      <c r="A197" t="s">
        <v>319</v>
      </c>
      <c r="B197" t="s">
        <v>370</v>
      </c>
      <c r="C197" t="s">
        <v>371</v>
      </c>
      <c r="D197" t="s">
        <v>11</v>
      </c>
    </row>
    <row r="198" spans="1:7" x14ac:dyDescent="0.25">
      <c r="A198" t="s">
        <v>326</v>
      </c>
      <c r="B198" t="s">
        <v>116</v>
      </c>
      <c r="C198" t="s">
        <v>372</v>
      </c>
      <c r="D198" t="s">
        <v>84</v>
      </c>
    </row>
    <row r="199" spans="1:7" x14ac:dyDescent="0.25">
      <c r="A199" t="s">
        <v>256</v>
      </c>
      <c r="B199" t="s">
        <v>17</v>
      </c>
      <c r="C199" t="s">
        <v>373</v>
      </c>
      <c r="D199" t="s">
        <v>11</v>
      </c>
    </row>
    <row r="200" spans="1:7" x14ac:dyDescent="0.25">
      <c r="A200" t="s">
        <v>301</v>
      </c>
      <c r="B200" t="s">
        <v>11</v>
      </c>
      <c r="C200" t="s">
        <v>374</v>
      </c>
      <c r="D200" t="s">
        <v>17</v>
      </c>
    </row>
    <row r="201" spans="1:7" x14ac:dyDescent="0.25">
      <c r="A201" t="s">
        <v>248</v>
      </c>
      <c r="B201" t="s">
        <v>375</v>
      </c>
      <c r="C201" t="s">
        <v>376</v>
      </c>
      <c r="D201" t="s">
        <v>11</v>
      </c>
    </row>
    <row r="202" spans="1:7" x14ac:dyDescent="0.25">
      <c r="A202" t="s">
        <v>377</v>
      </c>
      <c r="B202" t="s">
        <v>231</v>
      </c>
      <c r="C202" t="s">
        <v>378</v>
      </c>
      <c r="D202" t="s">
        <v>11</v>
      </c>
    </row>
    <row r="203" spans="1:7" x14ac:dyDescent="0.25">
      <c r="A203" t="s">
        <v>347</v>
      </c>
      <c r="B203" t="s">
        <v>193</v>
      </c>
      <c r="C203" t="s">
        <v>379</v>
      </c>
      <c r="D203" t="s">
        <v>193</v>
      </c>
    </row>
    <row r="204" spans="1:7" x14ac:dyDescent="0.25">
      <c r="A204" t="s">
        <v>310</v>
      </c>
      <c r="B204" t="s">
        <v>380</v>
      </c>
      <c r="C204" t="s">
        <v>381</v>
      </c>
      <c r="D204" t="s">
        <v>11</v>
      </c>
    </row>
    <row r="205" spans="1:7" x14ac:dyDescent="0.25">
      <c r="A205" t="s">
        <v>360</v>
      </c>
      <c r="B205" t="s">
        <v>17</v>
      </c>
      <c r="C205" t="s">
        <v>382</v>
      </c>
      <c r="D205" t="s">
        <v>254</v>
      </c>
    </row>
    <row r="206" spans="1:7" x14ac:dyDescent="0.25">
      <c r="C206" t="s">
        <v>383</v>
      </c>
      <c r="D206" t="s">
        <v>11</v>
      </c>
    </row>
    <row r="207" spans="1:7" x14ac:dyDescent="0.25">
      <c r="C207" t="s">
        <v>384</v>
      </c>
      <c r="D207" t="s">
        <v>385</v>
      </c>
      <c r="F207" t="s">
        <v>241</v>
      </c>
    </row>
    <row r="208" spans="1:7" x14ac:dyDescent="0.25">
      <c r="C208" t="s">
        <v>386</v>
      </c>
      <c r="D208" t="s">
        <v>84</v>
      </c>
      <c r="F208" t="s">
        <v>44</v>
      </c>
      <c r="G208" t="s">
        <v>45</v>
      </c>
    </row>
    <row r="209" spans="1:7" x14ac:dyDescent="0.25">
      <c r="A209" t="s">
        <v>63</v>
      </c>
      <c r="B209" t="s">
        <v>387</v>
      </c>
      <c r="D209" t="s">
        <v>388</v>
      </c>
      <c r="E209" t="s">
        <v>389</v>
      </c>
      <c r="F209" t="s">
        <v>390</v>
      </c>
      <c r="G209" t="s">
        <v>134</v>
      </c>
    </row>
    <row r="210" spans="1:7" x14ac:dyDescent="0.25">
      <c r="A210" t="s">
        <v>391</v>
      </c>
    </row>
    <row r="211" spans="1:7" x14ac:dyDescent="0.25">
      <c r="A211" t="s">
        <v>372</v>
      </c>
      <c r="B211" t="s">
        <v>78</v>
      </c>
      <c r="C211" t="s">
        <v>392</v>
      </c>
      <c r="D211" t="s">
        <v>254</v>
      </c>
    </row>
    <row r="212" spans="1:7" x14ac:dyDescent="0.25">
      <c r="A212" t="s">
        <v>312</v>
      </c>
      <c r="B212" t="s">
        <v>393</v>
      </c>
      <c r="C212" t="s">
        <v>394</v>
      </c>
      <c r="D212" t="s">
        <v>78</v>
      </c>
    </row>
    <row r="213" spans="1:7" x14ac:dyDescent="0.25">
      <c r="A213" t="s">
        <v>143</v>
      </c>
      <c r="B213" t="s">
        <v>395</v>
      </c>
      <c r="C213" t="s">
        <v>396</v>
      </c>
      <c r="D213" t="s">
        <v>11</v>
      </c>
    </row>
    <row r="214" spans="1:7" x14ac:dyDescent="0.25">
      <c r="A214" t="s">
        <v>382</v>
      </c>
      <c r="B214" t="s">
        <v>17</v>
      </c>
      <c r="C214" t="s">
        <v>397</v>
      </c>
      <c r="D214" t="s">
        <v>11</v>
      </c>
    </row>
    <row r="215" spans="1:7" x14ac:dyDescent="0.25">
      <c r="A215" t="s">
        <v>384</v>
      </c>
      <c r="B215" t="s">
        <v>94</v>
      </c>
      <c r="C215" t="s">
        <v>398</v>
      </c>
      <c r="D215" t="s">
        <v>11</v>
      </c>
    </row>
    <row r="216" spans="1:7" x14ac:dyDescent="0.25">
      <c r="C216" t="s">
        <v>399</v>
      </c>
      <c r="D216" t="s">
        <v>193</v>
      </c>
    </row>
    <row r="217" spans="1:7" x14ac:dyDescent="0.25">
      <c r="C217" t="s">
        <v>400</v>
      </c>
      <c r="D217" t="s">
        <v>11</v>
      </c>
    </row>
    <row r="218" spans="1:7" x14ac:dyDescent="0.25">
      <c r="C218" t="s">
        <v>401</v>
      </c>
      <c r="D218" t="s">
        <v>11</v>
      </c>
    </row>
    <row r="219" spans="1:7" x14ac:dyDescent="0.25">
      <c r="C219" t="s">
        <v>402</v>
      </c>
      <c r="D219" t="s">
        <v>11</v>
      </c>
    </row>
    <row r="220" spans="1:7" x14ac:dyDescent="0.25">
      <c r="C220" t="s">
        <v>403</v>
      </c>
      <c r="D220" t="s">
        <v>404</v>
      </c>
    </row>
    <row r="221" spans="1:7" x14ac:dyDescent="0.25">
      <c r="C221" t="s">
        <v>405</v>
      </c>
      <c r="D221" t="s">
        <v>11</v>
      </c>
      <c r="F221" t="s">
        <v>241</v>
      </c>
    </row>
    <row r="222" spans="1:7" x14ac:dyDescent="0.25">
      <c r="C222" t="s">
        <v>406</v>
      </c>
      <c r="D222" t="s">
        <v>11</v>
      </c>
      <c r="F222" t="s">
        <v>44</v>
      </c>
      <c r="G222" t="s">
        <v>45</v>
      </c>
    </row>
    <row r="223" spans="1:7" x14ac:dyDescent="0.25">
      <c r="A223" t="s">
        <v>63</v>
      </c>
      <c r="B223" t="s">
        <v>407</v>
      </c>
      <c r="D223" t="s">
        <v>408</v>
      </c>
      <c r="E223" t="s">
        <v>409</v>
      </c>
      <c r="F223" t="s">
        <v>410</v>
      </c>
      <c r="G223" t="s">
        <v>134</v>
      </c>
    </row>
    <row r="224" spans="1:7" x14ac:dyDescent="0.25">
      <c r="A224" t="s">
        <v>411</v>
      </c>
    </row>
    <row r="225" spans="1:6" x14ac:dyDescent="0.25">
      <c r="A225" t="s">
        <v>234</v>
      </c>
      <c r="B225" t="s">
        <v>284</v>
      </c>
      <c r="C225" t="s">
        <v>412</v>
      </c>
      <c r="D225" t="s">
        <v>413</v>
      </c>
    </row>
    <row r="226" spans="1:6" x14ac:dyDescent="0.25">
      <c r="A226" t="s">
        <v>351</v>
      </c>
      <c r="B226" t="s">
        <v>265</v>
      </c>
      <c r="C226" t="s">
        <v>414</v>
      </c>
      <c r="D226" t="s">
        <v>11</v>
      </c>
    </row>
    <row r="227" spans="1:6" x14ac:dyDescent="0.25">
      <c r="A227" t="s">
        <v>415</v>
      </c>
      <c r="B227" t="s">
        <v>260</v>
      </c>
      <c r="C227" t="s">
        <v>416</v>
      </c>
      <c r="D227" t="s">
        <v>11</v>
      </c>
    </row>
    <row r="228" spans="1:6" x14ac:dyDescent="0.25">
      <c r="A228" t="s">
        <v>392</v>
      </c>
      <c r="B228" t="s">
        <v>60</v>
      </c>
      <c r="C228" t="s">
        <v>417</v>
      </c>
      <c r="D228" t="s">
        <v>359</v>
      </c>
    </row>
    <row r="229" spans="1:6" x14ac:dyDescent="0.25">
      <c r="A229" t="s">
        <v>401</v>
      </c>
      <c r="B229" t="s">
        <v>11</v>
      </c>
      <c r="C229" t="s">
        <v>418</v>
      </c>
      <c r="D229" t="s">
        <v>11</v>
      </c>
    </row>
    <row r="230" spans="1:6" x14ac:dyDescent="0.25">
      <c r="A230" t="s">
        <v>333</v>
      </c>
      <c r="B230" t="s">
        <v>419</v>
      </c>
      <c r="C230" t="s">
        <v>420</v>
      </c>
      <c r="D230" t="s">
        <v>11</v>
      </c>
    </row>
    <row r="231" spans="1:6" x14ac:dyDescent="0.25">
      <c r="A231" t="s">
        <v>340</v>
      </c>
      <c r="B231" t="s">
        <v>421</v>
      </c>
      <c r="C231" t="s">
        <v>422</v>
      </c>
      <c r="D231" t="s">
        <v>11</v>
      </c>
    </row>
    <row r="232" spans="1:6" x14ac:dyDescent="0.25">
      <c r="A232" t="s">
        <v>379</v>
      </c>
      <c r="B232" t="s">
        <v>423</v>
      </c>
      <c r="C232" t="s">
        <v>424</v>
      </c>
      <c r="D232" t="s">
        <v>11</v>
      </c>
    </row>
    <row r="233" spans="1:6" x14ac:dyDescent="0.25">
      <c r="A233" t="s">
        <v>397</v>
      </c>
      <c r="B233" t="s">
        <v>178</v>
      </c>
      <c r="C233" t="s">
        <v>425</v>
      </c>
      <c r="D233" t="s">
        <v>11</v>
      </c>
    </row>
    <row r="234" spans="1:6" x14ac:dyDescent="0.25">
      <c r="A234" t="s">
        <v>304</v>
      </c>
      <c r="B234" t="s">
        <v>426</v>
      </c>
      <c r="C234" t="s">
        <v>427</v>
      </c>
      <c r="D234" t="s">
        <v>11</v>
      </c>
    </row>
    <row r="235" spans="1:6" x14ac:dyDescent="0.25">
      <c r="A235" t="s">
        <v>386</v>
      </c>
      <c r="B235" t="s">
        <v>96</v>
      </c>
    </row>
    <row r="236" spans="1:6" x14ac:dyDescent="0.25">
      <c r="A236" t="s">
        <v>341</v>
      </c>
      <c r="B236" t="s">
        <v>260</v>
      </c>
    </row>
    <row r="237" spans="1:6" x14ac:dyDescent="0.25">
      <c r="A237" t="s">
        <v>362</v>
      </c>
      <c r="B237" t="s">
        <v>72</v>
      </c>
    </row>
    <row r="238" spans="1:6" x14ac:dyDescent="0.25">
      <c r="A238" t="s">
        <v>364</v>
      </c>
      <c r="B238" t="s">
        <v>260</v>
      </c>
    </row>
    <row r="239" spans="1:6" x14ac:dyDescent="0.25">
      <c r="A239" t="s">
        <v>349</v>
      </c>
      <c r="B239" t="s">
        <v>82</v>
      </c>
    </row>
    <row r="240" spans="1:6" x14ac:dyDescent="0.25">
      <c r="A240" t="s">
        <v>396</v>
      </c>
      <c r="B240" t="s">
        <v>84</v>
      </c>
      <c r="F240" t="s">
        <v>241</v>
      </c>
    </row>
    <row r="241" spans="1:7" x14ac:dyDescent="0.25">
      <c r="A241" t="s">
        <v>428</v>
      </c>
      <c r="B241" t="s">
        <v>11</v>
      </c>
      <c r="F241" t="s">
        <v>44</v>
      </c>
      <c r="G241" t="s">
        <v>45</v>
      </c>
    </row>
    <row r="242" spans="1:7" x14ac:dyDescent="0.25">
      <c r="A242" t="s">
        <v>63</v>
      </c>
      <c r="B242" t="s">
        <v>429</v>
      </c>
      <c r="D242" t="s">
        <v>413</v>
      </c>
      <c r="E242" t="s">
        <v>430</v>
      </c>
      <c r="F242" t="s">
        <v>431</v>
      </c>
      <c r="G242" t="s">
        <v>317</v>
      </c>
    </row>
    <row r="243" spans="1:7" x14ac:dyDescent="0.25">
      <c r="A243" t="s">
        <v>432</v>
      </c>
    </row>
    <row r="244" spans="1:7" x14ac:dyDescent="0.25">
      <c r="A244" t="s">
        <v>433</v>
      </c>
      <c r="B244" t="s">
        <v>11</v>
      </c>
      <c r="C244" t="s">
        <v>434</v>
      </c>
      <c r="D244" t="s">
        <v>11</v>
      </c>
    </row>
    <row r="245" spans="1:7" x14ac:dyDescent="0.25">
      <c r="A245" t="s">
        <v>398</v>
      </c>
      <c r="B245" t="s">
        <v>11</v>
      </c>
      <c r="C245" t="s">
        <v>435</v>
      </c>
      <c r="D245" t="s">
        <v>11</v>
      </c>
    </row>
    <row r="246" spans="1:7" x14ac:dyDescent="0.25">
      <c r="A246" t="s">
        <v>436</v>
      </c>
      <c r="B246" t="s">
        <v>311</v>
      </c>
      <c r="C246" t="s">
        <v>437</v>
      </c>
      <c r="D246" t="s">
        <v>11</v>
      </c>
    </row>
    <row r="247" spans="1:7" x14ac:dyDescent="0.25">
      <c r="A247" t="s">
        <v>424</v>
      </c>
      <c r="B247" t="s">
        <v>11</v>
      </c>
      <c r="C247" t="s">
        <v>438</v>
      </c>
      <c r="D247" t="s">
        <v>84</v>
      </c>
      <c r="F247" t="s">
        <v>241</v>
      </c>
    </row>
    <row r="248" spans="1:7" x14ac:dyDescent="0.25">
      <c r="C248" t="s">
        <v>439</v>
      </c>
      <c r="D248" t="s">
        <v>193</v>
      </c>
      <c r="F248" t="s">
        <v>44</v>
      </c>
      <c r="G248" t="s">
        <v>45</v>
      </c>
    </row>
    <row r="249" spans="1:7" x14ac:dyDescent="0.25">
      <c r="A249" t="s">
        <v>63</v>
      </c>
      <c r="B249" t="s">
        <v>311</v>
      </c>
      <c r="D249" t="s">
        <v>193</v>
      </c>
      <c r="E249" t="s">
        <v>440</v>
      </c>
      <c r="F249" t="s">
        <v>441</v>
      </c>
      <c r="G249" t="s">
        <v>442</v>
      </c>
    </row>
    <row r="250" spans="1:7" x14ac:dyDescent="0.25">
      <c r="A250" t="s">
        <v>443</v>
      </c>
    </row>
    <row r="251" spans="1:7" x14ac:dyDescent="0.25">
      <c r="A251" t="s">
        <v>402</v>
      </c>
      <c r="B251" t="s">
        <v>266</v>
      </c>
      <c r="C251" t="s">
        <v>444</v>
      </c>
      <c r="D251" t="s">
        <v>11</v>
      </c>
    </row>
    <row r="252" spans="1:7" x14ac:dyDescent="0.25">
      <c r="A252" t="s">
        <v>445</v>
      </c>
      <c r="B252" t="s">
        <v>266</v>
      </c>
      <c r="C252" t="s">
        <v>446</v>
      </c>
      <c r="D252" t="s">
        <v>22</v>
      </c>
    </row>
    <row r="253" spans="1:7" x14ac:dyDescent="0.25">
      <c r="C253" t="s">
        <v>447</v>
      </c>
      <c r="D253" t="s">
        <v>280</v>
      </c>
    </row>
    <row r="254" spans="1:7" x14ac:dyDescent="0.25">
      <c r="C254" t="s">
        <v>448</v>
      </c>
      <c r="D254" t="s">
        <v>449</v>
      </c>
    </row>
    <row r="255" spans="1:7" x14ac:dyDescent="0.25">
      <c r="C255" t="s">
        <v>450</v>
      </c>
      <c r="D255" t="s">
        <v>380</v>
      </c>
    </row>
    <row r="256" spans="1:7" x14ac:dyDescent="0.25">
      <c r="C256" t="s">
        <v>451</v>
      </c>
      <c r="D256" t="s">
        <v>11</v>
      </c>
    </row>
    <row r="257" spans="1:7" x14ac:dyDescent="0.25">
      <c r="C257" t="s">
        <v>452</v>
      </c>
      <c r="D257" t="s">
        <v>11</v>
      </c>
      <c r="F257" t="s">
        <v>241</v>
      </c>
    </row>
    <row r="258" spans="1:7" x14ac:dyDescent="0.25">
      <c r="C258" t="s">
        <v>453</v>
      </c>
      <c r="D258" t="s">
        <v>454</v>
      </c>
      <c r="F258" t="s">
        <v>44</v>
      </c>
      <c r="G258" t="s">
        <v>45</v>
      </c>
    </row>
    <row r="259" spans="1:7" x14ac:dyDescent="0.25">
      <c r="A259" t="s">
        <v>63</v>
      </c>
      <c r="B259" t="s">
        <v>96</v>
      </c>
      <c r="D259" t="s">
        <v>455</v>
      </c>
      <c r="E259" t="s">
        <v>456</v>
      </c>
      <c r="F259" t="s">
        <v>297</v>
      </c>
      <c r="G259" t="s">
        <v>298</v>
      </c>
    </row>
    <row r="260" spans="1:7" x14ac:dyDescent="0.25">
      <c r="A260" t="s">
        <v>457</v>
      </c>
    </row>
    <row r="261" spans="1:7" x14ac:dyDescent="0.25">
      <c r="A261" t="s">
        <v>179</v>
      </c>
      <c r="B261" t="s">
        <v>233</v>
      </c>
      <c r="C261" t="s">
        <v>458</v>
      </c>
      <c r="D261" t="s">
        <v>11</v>
      </c>
    </row>
    <row r="262" spans="1:7" x14ac:dyDescent="0.25">
      <c r="A262" t="s">
        <v>358</v>
      </c>
      <c r="B262" t="s">
        <v>459</v>
      </c>
      <c r="C262" t="s">
        <v>460</v>
      </c>
      <c r="D262" t="s">
        <v>84</v>
      </c>
    </row>
    <row r="263" spans="1:7" x14ac:dyDescent="0.25">
      <c r="A263" t="s">
        <v>461</v>
      </c>
      <c r="B263" t="s">
        <v>11</v>
      </c>
      <c r="C263" t="s">
        <v>462</v>
      </c>
      <c r="D263" t="s">
        <v>11</v>
      </c>
    </row>
    <row r="264" spans="1:7" x14ac:dyDescent="0.25">
      <c r="A264" t="s">
        <v>403</v>
      </c>
      <c r="B264" t="s">
        <v>463</v>
      </c>
      <c r="C264" t="s">
        <v>464</v>
      </c>
      <c r="D264" t="s">
        <v>465</v>
      </c>
    </row>
    <row r="265" spans="1:7" x14ac:dyDescent="0.25">
      <c r="A265" t="s">
        <v>466</v>
      </c>
      <c r="B265" t="s">
        <v>217</v>
      </c>
      <c r="C265" t="s">
        <v>467</v>
      </c>
      <c r="D265" t="s">
        <v>84</v>
      </c>
    </row>
    <row r="266" spans="1:7" x14ac:dyDescent="0.25">
      <c r="A266" t="s">
        <v>468</v>
      </c>
      <c r="B266" t="s">
        <v>11</v>
      </c>
      <c r="C266" t="s">
        <v>469</v>
      </c>
      <c r="D266" t="s">
        <v>137</v>
      </c>
    </row>
    <row r="267" spans="1:7" x14ac:dyDescent="0.25">
      <c r="A267" t="s">
        <v>342</v>
      </c>
      <c r="B267" t="s">
        <v>84</v>
      </c>
      <c r="C267" t="s">
        <v>470</v>
      </c>
      <c r="D267" t="s">
        <v>11</v>
      </c>
    </row>
    <row r="268" spans="1:7" x14ac:dyDescent="0.25">
      <c r="C268" t="s">
        <v>471</v>
      </c>
      <c r="D268" t="s">
        <v>193</v>
      </c>
    </row>
    <row r="269" spans="1:7" x14ac:dyDescent="0.25">
      <c r="C269" t="s">
        <v>472</v>
      </c>
      <c r="D269" t="s">
        <v>473</v>
      </c>
    </row>
    <row r="270" spans="1:7" x14ac:dyDescent="0.25">
      <c r="C270" t="s">
        <v>474</v>
      </c>
      <c r="D270" t="s">
        <v>82</v>
      </c>
      <c r="F270" t="s">
        <v>241</v>
      </c>
    </row>
    <row r="271" spans="1:7" x14ac:dyDescent="0.25">
      <c r="C271" t="s">
        <v>475</v>
      </c>
      <c r="D271" t="s">
        <v>413</v>
      </c>
      <c r="F271" t="s">
        <v>44</v>
      </c>
      <c r="G271" t="s">
        <v>45</v>
      </c>
    </row>
    <row r="272" spans="1:7" x14ac:dyDescent="0.25">
      <c r="A272" t="s">
        <v>63</v>
      </c>
      <c r="B272" t="s">
        <v>476</v>
      </c>
      <c r="D272" t="s">
        <v>477</v>
      </c>
      <c r="E272" t="s">
        <v>478</v>
      </c>
      <c r="F272" t="s">
        <v>479</v>
      </c>
      <c r="G272" t="s">
        <v>298</v>
      </c>
    </row>
    <row r="273" spans="1:7" x14ac:dyDescent="0.25">
      <c r="A273" t="s">
        <v>480</v>
      </c>
    </row>
    <row r="274" spans="1:7" x14ac:dyDescent="0.25">
      <c r="A274" t="s">
        <v>481</v>
      </c>
      <c r="B274" t="s">
        <v>11</v>
      </c>
      <c r="C274" t="s">
        <v>482</v>
      </c>
      <c r="D274" t="s">
        <v>11</v>
      </c>
    </row>
    <row r="275" spans="1:7" x14ac:dyDescent="0.25">
      <c r="A275" t="s">
        <v>483</v>
      </c>
      <c r="B275" t="s">
        <v>484</v>
      </c>
      <c r="C275" t="s">
        <v>485</v>
      </c>
      <c r="D275" t="s">
        <v>11</v>
      </c>
    </row>
    <row r="276" spans="1:7" x14ac:dyDescent="0.25">
      <c r="A276" t="s">
        <v>374</v>
      </c>
      <c r="B276" t="s">
        <v>94</v>
      </c>
      <c r="C276" t="s">
        <v>486</v>
      </c>
      <c r="D276" t="s">
        <v>487</v>
      </c>
    </row>
    <row r="277" spans="1:7" x14ac:dyDescent="0.25">
      <c r="A277" t="s">
        <v>406</v>
      </c>
      <c r="B277" t="s">
        <v>96</v>
      </c>
      <c r="C277" t="s">
        <v>488</v>
      </c>
      <c r="D277" t="s">
        <v>84</v>
      </c>
    </row>
    <row r="278" spans="1:7" x14ac:dyDescent="0.25">
      <c r="A278" t="s">
        <v>489</v>
      </c>
      <c r="B278" t="s">
        <v>84</v>
      </c>
      <c r="C278" t="s">
        <v>490</v>
      </c>
      <c r="D278" t="s">
        <v>137</v>
      </c>
    </row>
    <row r="279" spans="1:7" x14ac:dyDescent="0.25">
      <c r="A279" t="s">
        <v>469</v>
      </c>
      <c r="B279" t="s">
        <v>491</v>
      </c>
      <c r="C279" t="s">
        <v>492</v>
      </c>
      <c r="D279" t="s">
        <v>493</v>
      </c>
    </row>
    <row r="280" spans="1:7" x14ac:dyDescent="0.25">
      <c r="A280" t="s">
        <v>448</v>
      </c>
      <c r="B280" t="s">
        <v>494</v>
      </c>
      <c r="C280" t="s">
        <v>495</v>
      </c>
      <c r="D280" t="s">
        <v>11</v>
      </c>
    </row>
    <row r="281" spans="1:7" x14ac:dyDescent="0.25">
      <c r="A281" t="s">
        <v>496</v>
      </c>
      <c r="B281" t="s">
        <v>22</v>
      </c>
      <c r="C281" t="s">
        <v>497</v>
      </c>
      <c r="D281" t="s">
        <v>11</v>
      </c>
    </row>
    <row r="282" spans="1:7" x14ac:dyDescent="0.25">
      <c r="A282" t="s">
        <v>498</v>
      </c>
      <c r="B282" t="s">
        <v>380</v>
      </c>
      <c r="C282" t="s">
        <v>499</v>
      </c>
      <c r="D282" t="s">
        <v>287</v>
      </c>
    </row>
    <row r="283" spans="1:7" x14ac:dyDescent="0.25">
      <c r="A283" t="s">
        <v>474</v>
      </c>
      <c r="B283" t="s">
        <v>60</v>
      </c>
    </row>
    <row r="284" spans="1:7" x14ac:dyDescent="0.25">
      <c r="A284" t="s">
        <v>472</v>
      </c>
      <c r="B284" t="s">
        <v>78</v>
      </c>
      <c r="F284" t="s">
        <v>241</v>
      </c>
    </row>
    <row r="285" spans="1:7" x14ac:dyDescent="0.25">
      <c r="A285" t="s">
        <v>405</v>
      </c>
      <c r="B285" t="s">
        <v>11</v>
      </c>
      <c r="F285" t="s">
        <v>44</v>
      </c>
      <c r="G285" t="s">
        <v>45</v>
      </c>
    </row>
    <row r="286" spans="1:7" x14ac:dyDescent="0.25">
      <c r="A286" t="s">
        <v>63</v>
      </c>
      <c r="B286" t="s">
        <v>500</v>
      </c>
      <c r="D286" t="s">
        <v>501</v>
      </c>
      <c r="E286" t="s">
        <v>502</v>
      </c>
      <c r="F286" t="s">
        <v>503</v>
      </c>
      <c r="G286" t="s">
        <v>110</v>
      </c>
    </row>
    <row r="287" spans="1:7" x14ac:dyDescent="0.25">
      <c r="A287" t="s">
        <v>504</v>
      </c>
    </row>
    <row r="288" spans="1:7" x14ac:dyDescent="0.25">
      <c r="A288" t="s">
        <v>486</v>
      </c>
      <c r="B288" t="s">
        <v>505</v>
      </c>
      <c r="C288" t="s">
        <v>506</v>
      </c>
      <c r="D288" t="s">
        <v>11</v>
      </c>
    </row>
    <row r="289" spans="1:7" x14ac:dyDescent="0.25">
      <c r="A289" t="s">
        <v>439</v>
      </c>
      <c r="B289" t="s">
        <v>494</v>
      </c>
      <c r="C289" t="s">
        <v>499</v>
      </c>
      <c r="D289" t="s">
        <v>494</v>
      </c>
    </row>
    <row r="290" spans="1:7" x14ac:dyDescent="0.25">
      <c r="A290" t="s">
        <v>467</v>
      </c>
      <c r="B290" t="s">
        <v>84</v>
      </c>
      <c r="C290" t="s">
        <v>507</v>
      </c>
      <c r="D290" t="s">
        <v>287</v>
      </c>
      <c r="F290" t="s">
        <v>241</v>
      </c>
    </row>
    <row r="291" spans="1:7" x14ac:dyDescent="0.25">
      <c r="A291" t="s">
        <v>394</v>
      </c>
      <c r="B291" t="s">
        <v>11</v>
      </c>
      <c r="F291" t="s">
        <v>44</v>
      </c>
      <c r="G291" t="s">
        <v>45</v>
      </c>
    </row>
    <row r="292" spans="1:7" x14ac:dyDescent="0.25">
      <c r="A292" t="s">
        <v>63</v>
      </c>
      <c r="B292" t="s">
        <v>505</v>
      </c>
      <c r="D292" t="s">
        <v>287</v>
      </c>
      <c r="E292" t="s">
        <v>508</v>
      </c>
      <c r="F292" t="s">
        <v>271</v>
      </c>
      <c r="G292" t="s">
        <v>68</v>
      </c>
    </row>
    <row r="293" spans="1:7" x14ac:dyDescent="0.25">
      <c r="A293" t="s">
        <v>509</v>
      </c>
    </row>
    <row r="294" spans="1:7" x14ac:dyDescent="0.25">
      <c r="A294" t="s">
        <v>510</v>
      </c>
      <c r="B294" t="s">
        <v>404</v>
      </c>
      <c r="C294" t="s">
        <v>511</v>
      </c>
      <c r="D294" t="s">
        <v>487</v>
      </c>
    </row>
    <row r="295" spans="1:7" x14ac:dyDescent="0.25">
      <c r="A295" t="s">
        <v>499</v>
      </c>
      <c r="B295" t="s">
        <v>11</v>
      </c>
      <c r="C295" t="s">
        <v>512</v>
      </c>
      <c r="D295" t="s">
        <v>11</v>
      </c>
    </row>
    <row r="296" spans="1:7" x14ac:dyDescent="0.25">
      <c r="A296" t="s">
        <v>513</v>
      </c>
      <c r="B296" t="s">
        <v>27</v>
      </c>
      <c r="C296" t="s">
        <v>514</v>
      </c>
      <c r="D296" t="s">
        <v>11</v>
      </c>
    </row>
    <row r="297" spans="1:7" x14ac:dyDescent="0.25">
      <c r="A297" t="s">
        <v>417</v>
      </c>
      <c r="B297" t="s">
        <v>260</v>
      </c>
      <c r="C297" t="s">
        <v>515</v>
      </c>
      <c r="D297" t="s">
        <v>454</v>
      </c>
    </row>
    <row r="298" spans="1:7" x14ac:dyDescent="0.25">
      <c r="A298" t="s">
        <v>464</v>
      </c>
      <c r="B298" t="s">
        <v>380</v>
      </c>
      <c r="C298" t="s">
        <v>516</v>
      </c>
      <c r="D298" t="s">
        <v>11</v>
      </c>
    </row>
    <row r="299" spans="1:7" x14ac:dyDescent="0.25">
      <c r="C299" t="s">
        <v>517</v>
      </c>
      <c r="D299" t="s">
        <v>518</v>
      </c>
    </row>
    <row r="300" spans="1:7" x14ac:dyDescent="0.25">
      <c r="C300" t="s">
        <v>519</v>
      </c>
      <c r="D300" t="s">
        <v>11</v>
      </c>
    </row>
    <row r="301" spans="1:7" x14ac:dyDescent="0.25">
      <c r="C301" t="s">
        <v>520</v>
      </c>
      <c r="D301" t="s">
        <v>11</v>
      </c>
      <c r="F301" t="s">
        <v>241</v>
      </c>
    </row>
    <row r="302" spans="1:7" x14ac:dyDescent="0.25">
      <c r="C302" t="s">
        <v>521</v>
      </c>
      <c r="D302" t="s">
        <v>123</v>
      </c>
      <c r="F302" t="s">
        <v>44</v>
      </c>
      <c r="G302" t="s">
        <v>45</v>
      </c>
    </row>
    <row r="303" spans="1:7" x14ac:dyDescent="0.25">
      <c r="A303" t="s">
        <v>63</v>
      </c>
      <c r="B303" t="s">
        <v>522</v>
      </c>
      <c r="D303" t="s">
        <v>94</v>
      </c>
      <c r="E303" t="s">
        <v>523</v>
      </c>
      <c r="F303" t="s">
        <v>524</v>
      </c>
      <c r="G303" t="s">
        <v>442</v>
      </c>
    </row>
    <row r="304" spans="1:7" x14ac:dyDescent="0.25">
      <c r="A304" t="s">
        <v>525</v>
      </c>
    </row>
    <row r="305" spans="1:7" x14ac:dyDescent="0.25">
      <c r="A305" t="s">
        <v>460</v>
      </c>
      <c r="B305" t="s">
        <v>11</v>
      </c>
      <c r="C305" t="s">
        <v>526</v>
      </c>
      <c r="D305" t="s">
        <v>11</v>
      </c>
    </row>
    <row r="306" spans="1:7" x14ac:dyDescent="0.25">
      <c r="A306" t="s">
        <v>450</v>
      </c>
      <c r="B306" t="s">
        <v>189</v>
      </c>
      <c r="C306" t="s">
        <v>527</v>
      </c>
      <c r="D306" t="s">
        <v>528</v>
      </c>
    </row>
    <row r="307" spans="1:7" x14ac:dyDescent="0.25">
      <c r="A307" t="s">
        <v>414</v>
      </c>
      <c r="B307" t="s">
        <v>529</v>
      </c>
      <c r="C307" t="s">
        <v>530</v>
      </c>
      <c r="D307" t="s">
        <v>493</v>
      </c>
    </row>
    <row r="308" spans="1:7" x14ac:dyDescent="0.25">
      <c r="A308" t="s">
        <v>399</v>
      </c>
      <c r="B308" t="s">
        <v>529</v>
      </c>
      <c r="C308" t="s">
        <v>531</v>
      </c>
      <c r="D308" t="s">
        <v>123</v>
      </c>
    </row>
    <row r="309" spans="1:7" x14ac:dyDescent="0.25">
      <c r="A309" t="s">
        <v>515</v>
      </c>
      <c r="B309" t="s">
        <v>380</v>
      </c>
      <c r="C309" t="s">
        <v>532</v>
      </c>
      <c r="D309" t="s">
        <v>11</v>
      </c>
    </row>
    <row r="310" spans="1:7" x14ac:dyDescent="0.25">
      <c r="A310" t="s">
        <v>422</v>
      </c>
      <c r="B310" t="s">
        <v>137</v>
      </c>
      <c r="C310" t="s">
        <v>533</v>
      </c>
      <c r="D310" t="s">
        <v>534</v>
      </c>
      <c r="F310" t="s">
        <v>241</v>
      </c>
    </row>
    <row r="311" spans="1:7" x14ac:dyDescent="0.25">
      <c r="A311" t="s">
        <v>517</v>
      </c>
      <c r="B311" t="s">
        <v>11</v>
      </c>
      <c r="F311" t="s">
        <v>44</v>
      </c>
      <c r="G311" t="s">
        <v>45</v>
      </c>
    </row>
    <row r="312" spans="1:7" x14ac:dyDescent="0.25">
      <c r="A312" t="s">
        <v>63</v>
      </c>
      <c r="B312" t="s">
        <v>535</v>
      </c>
      <c r="D312" t="s">
        <v>536</v>
      </c>
      <c r="E312" t="s">
        <v>537</v>
      </c>
      <c r="F312" t="s">
        <v>538</v>
      </c>
      <c r="G312" t="s">
        <v>298</v>
      </c>
    </row>
    <row r="313" spans="1:7" x14ac:dyDescent="0.25">
      <c r="A313" t="s">
        <v>539</v>
      </c>
    </row>
    <row r="314" spans="1:7" x14ac:dyDescent="0.25">
      <c r="A314" t="s">
        <v>447</v>
      </c>
      <c r="B314" t="s">
        <v>123</v>
      </c>
      <c r="C314" t="s">
        <v>540</v>
      </c>
      <c r="D314" t="s">
        <v>189</v>
      </c>
    </row>
    <row r="315" spans="1:7" x14ac:dyDescent="0.25">
      <c r="A315" t="s">
        <v>541</v>
      </c>
      <c r="B315" t="s">
        <v>542</v>
      </c>
      <c r="C315" t="s">
        <v>543</v>
      </c>
      <c r="D315" t="s">
        <v>11</v>
      </c>
    </row>
    <row r="316" spans="1:7" x14ac:dyDescent="0.25">
      <c r="A316" t="s">
        <v>544</v>
      </c>
      <c r="B316" t="s">
        <v>11</v>
      </c>
      <c r="C316" t="s">
        <v>545</v>
      </c>
      <c r="D316" t="s">
        <v>487</v>
      </c>
    </row>
    <row r="317" spans="1:7" x14ac:dyDescent="0.25">
      <c r="A317" t="s">
        <v>471</v>
      </c>
      <c r="B317" t="s">
        <v>33</v>
      </c>
      <c r="C317" t="s">
        <v>546</v>
      </c>
      <c r="D317" t="s">
        <v>11</v>
      </c>
    </row>
    <row r="318" spans="1:7" x14ac:dyDescent="0.25">
      <c r="C318" t="s">
        <v>547</v>
      </c>
    </row>
    <row r="319" spans="1:7" x14ac:dyDescent="0.25">
      <c r="C319" t="s">
        <v>548</v>
      </c>
      <c r="D319" t="s">
        <v>11</v>
      </c>
    </row>
    <row r="320" spans="1:7" x14ac:dyDescent="0.25">
      <c r="C320" t="s">
        <v>549</v>
      </c>
      <c r="D320" t="s">
        <v>147</v>
      </c>
    </row>
    <row r="321" spans="1:7" x14ac:dyDescent="0.25">
      <c r="C321" t="s">
        <v>550</v>
      </c>
      <c r="D321" t="s">
        <v>487</v>
      </c>
      <c r="F321" t="s">
        <v>241</v>
      </c>
    </row>
    <row r="322" spans="1:7" x14ac:dyDescent="0.25">
      <c r="C322" t="s">
        <v>551</v>
      </c>
      <c r="D322" t="s">
        <v>552</v>
      </c>
      <c r="F322" t="s">
        <v>44</v>
      </c>
      <c r="G322" t="s">
        <v>45</v>
      </c>
    </row>
    <row r="323" spans="1:7" x14ac:dyDescent="0.25">
      <c r="A323" t="s">
        <v>63</v>
      </c>
      <c r="B323" t="s">
        <v>553</v>
      </c>
      <c r="D323" t="s">
        <v>554</v>
      </c>
      <c r="E323" t="s">
        <v>555</v>
      </c>
      <c r="F323" t="s">
        <v>170</v>
      </c>
      <c r="G323" t="s">
        <v>556</v>
      </c>
    </row>
    <row r="324" spans="1:7" x14ac:dyDescent="0.25">
      <c r="A324" t="s">
        <v>557</v>
      </c>
    </row>
    <row r="325" spans="1:7" x14ac:dyDescent="0.25">
      <c r="A325" t="s">
        <v>511</v>
      </c>
      <c r="B325" t="s">
        <v>189</v>
      </c>
      <c r="C325" t="s">
        <v>558</v>
      </c>
      <c r="D325" t="s">
        <v>528</v>
      </c>
    </row>
    <row r="326" spans="1:7" x14ac:dyDescent="0.25">
      <c r="A326" t="s">
        <v>559</v>
      </c>
      <c r="B326" t="s">
        <v>11</v>
      </c>
      <c r="C326" t="s">
        <v>560</v>
      </c>
      <c r="D326" t="s">
        <v>158</v>
      </c>
      <c r="F326" t="s">
        <v>241</v>
      </c>
    </row>
    <row r="327" spans="1:7" x14ac:dyDescent="0.25">
      <c r="A327" t="s">
        <v>561</v>
      </c>
      <c r="B327" t="s">
        <v>158</v>
      </c>
      <c r="F327" t="s">
        <v>44</v>
      </c>
      <c r="G327" t="s">
        <v>45</v>
      </c>
    </row>
    <row r="328" spans="1:7" x14ac:dyDescent="0.25">
      <c r="A328" t="s">
        <v>63</v>
      </c>
      <c r="B328" t="s">
        <v>562</v>
      </c>
      <c r="D328" t="s">
        <v>20</v>
      </c>
      <c r="E328" t="s">
        <v>487</v>
      </c>
      <c r="F328" t="s">
        <v>563</v>
      </c>
      <c r="G328" t="s">
        <v>556</v>
      </c>
    </row>
    <row r="329" spans="1:7" x14ac:dyDescent="0.25">
      <c r="A329" t="s">
        <v>564</v>
      </c>
    </row>
    <row r="330" spans="1:7" x14ac:dyDescent="0.25">
      <c r="A330" t="s">
        <v>526</v>
      </c>
      <c r="B330" t="s">
        <v>565</v>
      </c>
      <c r="C330" t="s">
        <v>566</v>
      </c>
      <c r="D330" t="s">
        <v>567</v>
      </c>
    </row>
    <row r="331" spans="1:7" x14ac:dyDescent="0.25">
      <c r="A331" t="s">
        <v>540</v>
      </c>
      <c r="B331" t="s">
        <v>33</v>
      </c>
      <c r="C331" t="s">
        <v>568</v>
      </c>
      <c r="D331" t="s">
        <v>380</v>
      </c>
    </row>
    <row r="332" spans="1:7" x14ac:dyDescent="0.25">
      <c r="A332" t="s">
        <v>512</v>
      </c>
      <c r="B332" t="s">
        <v>189</v>
      </c>
      <c r="C332" t="s">
        <v>569</v>
      </c>
      <c r="D332" t="s">
        <v>570</v>
      </c>
    </row>
    <row r="333" spans="1:7" x14ac:dyDescent="0.25">
      <c r="A333" t="s">
        <v>530</v>
      </c>
      <c r="B333" t="s">
        <v>158</v>
      </c>
      <c r="C333" t="s">
        <v>571</v>
      </c>
      <c r="D333" t="s">
        <v>380</v>
      </c>
      <c r="F333" t="s">
        <v>241</v>
      </c>
    </row>
    <row r="334" spans="1:7" x14ac:dyDescent="0.25">
      <c r="A334" t="s">
        <v>572</v>
      </c>
      <c r="B334" t="s">
        <v>573</v>
      </c>
      <c r="C334" t="s">
        <v>574</v>
      </c>
      <c r="D334" t="s">
        <v>528</v>
      </c>
      <c r="F334" t="s">
        <v>44</v>
      </c>
      <c r="G334" t="s">
        <v>45</v>
      </c>
    </row>
    <row r="335" spans="1:7" x14ac:dyDescent="0.25">
      <c r="A335" t="s">
        <v>63</v>
      </c>
      <c r="B335" t="s">
        <v>575</v>
      </c>
      <c r="D335" t="s">
        <v>576</v>
      </c>
      <c r="E335" t="s">
        <v>577</v>
      </c>
      <c r="F335" t="s">
        <v>578</v>
      </c>
      <c r="G335" t="s">
        <v>579</v>
      </c>
    </row>
    <row r="336" spans="1:7" x14ac:dyDescent="0.25">
      <c r="A336" t="s">
        <v>580</v>
      </c>
    </row>
    <row r="337" spans="1:7" x14ac:dyDescent="0.25">
      <c r="A337" t="s">
        <v>551</v>
      </c>
      <c r="B337" t="s">
        <v>518</v>
      </c>
      <c r="C337" t="s">
        <v>581</v>
      </c>
      <c r="D337" t="s">
        <v>20</v>
      </c>
    </row>
    <row r="338" spans="1:7" x14ac:dyDescent="0.25">
      <c r="A338" t="s">
        <v>569</v>
      </c>
      <c r="B338" t="s">
        <v>582</v>
      </c>
      <c r="C338" t="s">
        <v>417</v>
      </c>
      <c r="D338" t="s">
        <v>583</v>
      </c>
    </row>
    <row r="339" spans="1:7" x14ac:dyDescent="0.25">
      <c r="A339" t="s">
        <v>497</v>
      </c>
      <c r="B339" t="s">
        <v>584</v>
      </c>
      <c r="C339" t="s">
        <v>585</v>
      </c>
      <c r="D339" t="s">
        <v>518</v>
      </c>
    </row>
    <row r="340" spans="1:7" x14ac:dyDescent="0.25">
      <c r="A340" t="s">
        <v>558</v>
      </c>
      <c r="B340" t="s">
        <v>380</v>
      </c>
      <c r="C340" t="s">
        <v>586</v>
      </c>
      <c r="D340" t="s">
        <v>587</v>
      </c>
    </row>
    <row r="341" spans="1:7" x14ac:dyDescent="0.25">
      <c r="A341" t="s">
        <v>588</v>
      </c>
      <c r="B341" t="s">
        <v>589</v>
      </c>
      <c r="C341" t="s">
        <v>590</v>
      </c>
      <c r="D341" t="s">
        <v>583</v>
      </c>
    </row>
    <row r="342" spans="1:7" x14ac:dyDescent="0.25">
      <c r="A342" t="s">
        <v>533</v>
      </c>
      <c r="B342" t="s">
        <v>582</v>
      </c>
      <c r="C342" t="s">
        <v>591</v>
      </c>
      <c r="D342" t="s">
        <v>147</v>
      </c>
    </row>
    <row r="343" spans="1:7" x14ac:dyDescent="0.25">
      <c r="A343" t="s">
        <v>585</v>
      </c>
      <c r="B343" t="s">
        <v>380</v>
      </c>
    </row>
    <row r="344" spans="1:7" x14ac:dyDescent="0.25">
      <c r="A344" t="s">
        <v>550</v>
      </c>
      <c r="B344" t="s">
        <v>20</v>
      </c>
    </row>
    <row r="345" spans="1:7" x14ac:dyDescent="0.25">
      <c r="A345" t="s">
        <v>531</v>
      </c>
      <c r="B345" t="s">
        <v>592</v>
      </c>
    </row>
    <row r="346" spans="1:7" x14ac:dyDescent="0.25">
      <c r="A346" t="s">
        <v>514</v>
      </c>
      <c r="B346" t="s">
        <v>84</v>
      </c>
      <c r="F346" t="s">
        <v>241</v>
      </c>
    </row>
    <row r="347" spans="1:7" x14ac:dyDescent="0.25">
      <c r="A347" t="s">
        <v>593</v>
      </c>
      <c r="B347" t="s">
        <v>567</v>
      </c>
      <c r="F347" t="s">
        <v>44</v>
      </c>
      <c r="G347" t="s">
        <v>45</v>
      </c>
    </row>
    <row r="348" spans="1:7" x14ac:dyDescent="0.25">
      <c r="A348" t="s">
        <v>46</v>
      </c>
      <c r="B348" t="s">
        <v>594</v>
      </c>
      <c r="D348" t="s">
        <v>595</v>
      </c>
      <c r="E348" t="s">
        <v>596</v>
      </c>
      <c r="F348" t="s">
        <v>597</v>
      </c>
      <c r="G348" t="s">
        <v>556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9C278-7FCB-409A-818A-A71ED3C4F227}">
  <dimension ref="A1:D32"/>
  <sheetViews>
    <sheetView topLeftCell="A19" workbookViewId="0">
      <selection activeCell="A24" sqref="A24"/>
    </sheetView>
  </sheetViews>
  <sheetFormatPr defaultRowHeight="15" x14ac:dyDescent="0.25"/>
  <cols>
    <col min="1" max="1" width="16.85546875" bestFit="1" customWidth="1"/>
    <col min="2" max="2" width="18.7109375" bestFit="1" customWidth="1"/>
  </cols>
  <sheetData>
    <row r="1" spans="1:2" x14ac:dyDescent="0.25">
      <c r="A1" s="15" t="s">
        <v>600</v>
      </c>
      <c r="B1" t="s">
        <v>1258</v>
      </c>
    </row>
    <row r="3" spans="1:2" x14ac:dyDescent="0.25">
      <c r="A3" s="15" t="s">
        <v>1259</v>
      </c>
      <c r="B3" t="s">
        <v>1260</v>
      </c>
    </row>
    <row r="4" spans="1:2" x14ac:dyDescent="0.25">
      <c r="A4" s="5" t="s">
        <v>806</v>
      </c>
      <c r="B4">
        <v>333</v>
      </c>
    </row>
    <row r="5" spans="1:2" x14ac:dyDescent="0.25">
      <c r="A5" s="5" t="s">
        <v>1245</v>
      </c>
      <c r="B5">
        <v>325</v>
      </c>
    </row>
    <row r="6" spans="1:2" x14ac:dyDescent="0.25">
      <c r="A6" s="5" t="s">
        <v>348</v>
      </c>
      <c r="B6">
        <v>261</v>
      </c>
    </row>
    <row r="7" spans="1:2" x14ac:dyDescent="0.25">
      <c r="A7" s="5" t="s">
        <v>143</v>
      </c>
      <c r="B7">
        <v>254</v>
      </c>
    </row>
    <row r="8" spans="1:2" x14ac:dyDescent="0.25">
      <c r="A8" s="5" t="s">
        <v>126</v>
      </c>
      <c r="B8">
        <v>249</v>
      </c>
    </row>
    <row r="9" spans="1:2" x14ac:dyDescent="0.25">
      <c r="A9" s="5" t="s">
        <v>12</v>
      </c>
      <c r="B9">
        <v>245</v>
      </c>
    </row>
    <row r="10" spans="1:2" x14ac:dyDescent="0.25">
      <c r="A10" s="5" t="s">
        <v>221</v>
      </c>
      <c r="B10">
        <v>234</v>
      </c>
    </row>
    <row r="11" spans="1:2" x14ac:dyDescent="0.25">
      <c r="A11" s="5" t="s">
        <v>177</v>
      </c>
      <c r="B11">
        <v>229</v>
      </c>
    </row>
    <row r="12" spans="1:2" x14ac:dyDescent="0.25">
      <c r="A12" s="5" t="s">
        <v>25</v>
      </c>
      <c r="B12">
        <v>191</v>
      </c>
    </row>
    <row r="13" spans="1:2" x14ac:dyDescent="0.25">
      <c r="A13" s="5" t="s">
        <v>115</v>
      </c>
      <c r="B13">
        <v>184</v>
      </c>
    </row>
    <row r="22" spans="1:4" x14ac:dyDescent="0.25">
      <c r="A22" s="26" t="s">
        <v>1259</v>
      </c>
      <c r="B22" s="26" t="s">
        <v>1260</v>
      </c>
      <c r="C22" t="s">
        <v>1261</v>
      </c>
      <c r="D22" t="s">
        <v>1262</v>
      </c>
    </row>
    <row r="23" spans="1:4" ht="30" x14ac:dyDescent="0.25">
      <c r="A23" s="29" t="s">
        <v>1263</v>
      </c>
      <c r="B23">
        <v>333</v>
      </c>
      <c r="C23">
        <f>B23-D23</f>
        <v>241</v>
      </c>
      <c r="D23">
        <f>MIN($B$23:$B$32)/2</f>
        <v>92</v>
      </c>
    </row>
    <row r="24" spans="1:4" x14ac:dyDescent="0.25">
      <c r="A24" s="5" t="s">
        <v>1245</v>
      </c>
      <c r="B24">
        <v>325</v>
      </c>
      <c r="C24">
        <f t="shared" ref="C24:C32" si="0">B24-D24</f>
        <v>233</v>
      </c>
      <c r="D24">
        <f t="shared" ref="D24:D32" si="1">MIN($B$23:$B$32)/2</f>
        <v>92</v>
      </c>
    </row>
    <row r="25" spans="1:4" x14ac:dyDescent="0.25">
      <c r="A25" s="5" t="s">
        <v>348</v>
      </c>
      <c r="B25">
        <v>261</v>
      </c>
      <c r="C25">
        <f t="shared" si="0"/>
        <v>169</v>
      </c>
      <c r="D25">
        <f t="shared" si="1"/>
        <v>92</v>
      </c>
    </row>
    <row r="26" spans="1:4" x14ac:dyDescent="0.25">
      <c r="A26" s="5" t="s">
        <v>143</v>
      </c>
      <c r="B26">
        <v>254</v>
      </c>
      <c r="C26">
        <f t="shared" si="0"/>
        <v>162</v>
      </c>
      <c r="D26">
        <f t="shared" si="1"/>
        <v>92</v>
      </c>
    </row>
    <row r="27" spans="1:4" x14ac:dyDescent="0.25">
      <c r="A27" s="5" t="s">
        <v>126</v>
      </c>
      <c r="B27">
        <v>249</v>
      </c>
      <c r="C27">
        <f t="shared" si="0"/>
        <v>157</v>
      </c>
      <c r="D27">
        <f t="shared" si="1"/>
        <v>92</v>
      </c>
    </row>
    <row r="28" spans="1:4" x14ac:dyDescent="0.25">
      <c r="A28" s="5" t="s">
        <v>12</v>
      </c>
      <c r="B28">
        <v>245</v>
      </c>
      <c r="C28">
        <f t="shared" si="0"/>
        <v>153</v>
      </c>
      <c r="D28">
        <f t="shared" si="1"/>
        <v>92</v>
      </c>
    </row>
    <row r="29" spans="1:4" x14ac:dyDescent="0.25">
      <c r="A29" s="5" t="s">
        <v>221</v>
      </c>
      <c r="B29">
        <v>234</v>
      </c>
      <c r="C29">
        <f t="shared" si="0"/>
        <v>142</v>
      </c>
      <c r="D29">
        <f t="shared" si="1"/>
        <v>92</v>
      </c>
    </row>
    <row r="30" spans="1:4" x14ac:dyDescent="0.25">
      <c r="A30" s="5" t="s">
        <v>177</v>
      </c>
      <c r="B30">
        <v>229</v>
      </c>
      <c r="C30">
        <f t="shared" si="0"/>
        <v>137</v>
      </c>
      <c r="D30">
        <f t="shared" si="1"/>
        <v>92</v>
      </c>
    </row>
    <row r="31" spans="1:4" ht="30" x14ac:dyDescent="0.25">
      <c r="A31" s="29" t="s">
        <v>1265</v>
      </c>
      <c r="B31">
        <v>191</v>
      </c>
      <c r="C31">
        <f t="shared" si="0"/>
        <v>99</v>
      </c>
      <c r="D31">
        <f t="shared" si="1"/>
        <v>92</v>
      </c>
    </row>
    <row r="32" spans="1:4" x14ac:dyDescent="0.25">
      <c r="A32" s="5" t="s">
        <v>115</v>
      </c>
      <c r="B32">
        <v>184</v>
      </c>
      <c r="C32">
        <f t="shared" si="0"/>
        <v>92</v>
      </c>
      <c r="D32">
        <f t="shared" si="1"/>
        <v>92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BB931-A913-4541-8899-9595B517850B}">
  <sheetPr>
    <tabColor rgb="FF001489"/>
    <pageSetUpPr autoPageBreaks="0"/>
  </sheetPr>
  <dimension ref="B1:S73"/>
  <sheetViews>
    <sheetView showRuler="0" topLeftCell="A9" zoomScaleNormal="100" workbookViewId="0">
      <selection activeCell="O6" sqref="O6"/>
    </sheetView>
  </sheetViews>
  <sheetFormatPr defaultRowHeight="15" x14ac:dyDescent="0.25"/>
  <cols>
    <col min="1" max="1" width="9.140625" style="19"/>
    <col min="2" max="2" width="12.5703125" style="19" bestFit="1" customWidth="1"/>
    <col min="3" max="3" width="9.140625" style="19"/>
    <col min="4" max="5" width="15.42578125" style="19" bestFit="1" customWidth="1"/>
    <col min="6" max="16384" width="9.140625" style="19"/>
  </cols>
  <sheetData>
    <row r="1" spans="2:19" ht="39.950000000000003" customHeight="1" x14ac:dyDescent="0.25">
      <c r="B1" s="30" t="s">
        <v>1253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2:19" ht="19.5" x14ac:dyDescent="0.3">
      <c r="B2" s="25"/>
      <c r="G2" s="25"/>
      <c r="H2" s="25"/>
      <c r="I2" s="25"/>
      <c r="J2" s="25"/>
      <c r="K2" s="25"/>
      <c r="L2" s="25"/>
      <c r="M2" s="25"/>
      <c r="N2" s="20"/>
    </row>
    <row r="3" spans="2:19" ht="15.75" x14ac:dyDescent="0.25">
      <c r="B3" s="21"/>
      <c r="D3" s="22"/>
    </row>
    <row r="5" spans="2:19" ht="15.75" x14ac:dyDescent="0.25">
      <c r="B5" s="21"/>
      <c r="D5" s="22"/>
    </row>
    <row r="7" spans="2:19" x14ac:dyDescent="0.25">
      <c r="F7" s="24"/>
    </row>
    <row r="8" spans="2:19" ht="15.75" x14ac:dyDescent="0.25">
      <c r="F8" s="23"/>
    </row>
    <row r="10" spans="2:19" ht="15.75" x14ac:dyDescent="0.25">
      <c r="F10" s="23"/>
    </row>
    <row r="73" spans="2:19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</sheetData>
  <mergeCells count="1">
    <mergeCell ref="B1:S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4E5C-F452-4C11-8AF2-A71159EEBF04}">
  <sheetPr>
    <tabColor rgb="FF001489"/>
    <pageSetUpPr autoPageBreaks="0"/>
  </sheetPr>
  <dimension ref="B1:S73"/>
  <sheetViews>
    <sheetView showRuler="0" topLeftCell="A58" zoomScaleNormal="100" workbookViewId="0">
      <selection activeCell="I48" sqref="I48"/>
    </sheetView>
  </sheetViews>
  <sheetFormatPr defaultRowHeight="15" x14ac:dyDescent="0.25"/>
  <cols>
    <col min="1" max="1" width="9.140625" style="19"/>
    <col min="2" max="2" width="12.5703125" style="19" bestFit="1" customWidth="1"/>
    <col min="3" max="3" width="9.140625" style="19"/>
    <col min="4" max="5" width="15.42578125" style="19" bestFit="1" customWidth="1"/>
    <col min="6" max="16384" width="9.140625" style="19"/>
  </cols>
  <sheetData>
    <row r="1" spans="2:19" ht="39.950000000000003" customHeight="1" x14ac:dyDescent="0.25">
      <c r="B1" s="30" t="s">
        <v>1253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2:19" ht="19.5" x14ac:dyDescent="0.3">
      <c r="B2" s="25"/>
      <c r="G2" s="25"/>
      <c r="H2" s="25"/>
      <c r="I2" s="25"/>
      <c r="J2" s="25"/>
      <c r="K2" s="25"/>
      <c r="L2" s="25"/>
      <c r="M2" s="25"/>
      <c r="N2" s="20"/>
    </row>
    <row r="3" spans="2:19" ht="15.75" x14ac:dyDescent="0.25">
      <c r="B3" s="21"/>
      <c r="D3" s="22"/>
    </row>
    <row r="5" spans="2:19" ht="15.75" x14ac:dyDescent="0.25">
      <c r="B5" s="21"/>
      <c r="D5" s="22"/>
    </row>
    <row r="7" spans="2:19" x14ac:dyDescent="0.25">
      <c r="F7" s="24"/>
    </row>
    <row r="8" spans="2:19" ht="15.75" x14ac:dyDescent="0.25">
      <c r="F8" s="23"/>
    </row>
    <row r="10" spans="2:19" ht="15.75" x14ac:dyDescent="0.25">
      <c r="F10" s="23"/>
    </row>
    <row r="73" spans="2:19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</sheetData>
  <mergeCells count="1">
    <mergeCell ref="B1:S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A4B3-661C-4EB3-A452-10409EDEBCC3}">
  <dimension ref="A1"/>
  <sheetViews>
    <sheetView topLeftCell="A10" workbookViewId="0">
      <selection activeCell="N14" sqref="N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F3DE-2A8E-4BA9-9DCE-C3DB1FC68890}">
  <dimension ref="A1:F234"/>
  <sheetViews>
    <sheetView workbookViewId="0">
      <selection activeCell="C18" sqref="C18"/>
    </sheetView>
  </sheetViews>
  <sheetFormatPr defaultRowHeight="15" x14ac:dyDescent="0.25"/>
  <cols>
    <col min="1" max="1" width="23.42578125" bestFit="1" customWidth="1"/>
    <col min="2" max="2" width="21" bestFit="1" customWidth="1"/>
    <col min="3" max="3" width="10.5703125" bestFit="1" customWidth="1"/>
    <col min="4" max="4" width="19.28515625" bestFit="1" customWidth="1"/>
    <col min="5" max="5" width="14.7109375" bestFit="1" customWidth="1"/>
    <col min="6" max="6" width="8.140625" bestFit="1" customWidth="1"/>
  </cols>
  <sheetData>
    <row r="1" spans="1:6" x14ac:dyDescent="0.25">
      <c r="A1" t="s">
        <v>816</v>
      </c>
      <c r="B1" t="s">
        <v>817</v>
      </c>
      <c r="C1" t="s">
        <v>6</v>
      </c>
      <c r="D1" t="s">
        <v>818</v>
      </c>
      <c r="E1" t="s">
        <v>819</v>
      </c>
      <c r="F1" t="s">
        <v>820</v>
      </c>
    </row>
    <row r="2" spans="1:6" x14ac:dyDescent="0.25">
      <c r="A2" t="s">
        <v>1008</v>
      </c>
      <c r="B2" t="s">
        <v>827</v>
      </c>
      <c r="C2" t="s">
        <v>636</v>
      </c>
      <c r="D2" t="s">
        <v>1009</v>
      </c>
      <c r="E2">
        <v>795</v>
      </c>
      <c r="F2">
        <v>14</v>
      </c>
    </row>
    <row r="3" spans="1:6" x14ac:dyDescent="0.25">
      <c r="A3" t="s">
        <v>999</v>
      </c>
      <c r="B3" t="s">
        <v>827</v>
      </c>
      <c r="C3" t="s">
        <v>624</v>
      </c>
      <c r="D3" t="s">
        <v>1000</v>
      </c>
      <c r="E3">
        <v>729</v>
      </c>
      <c r="F3">
        <v>0</v>
      </c>
    </row>
    <row r="4" spans="1:6" x14ac:dyDescent="0.25">
      <c r="A4" t="s">
        <v>805</v>
      </c>
      <c r="B4" t="s">
        <v>827</v>
      </c>
      <c r="C4" t="s">
        <v>1015</v>
      </c>
      <c r="D4" t="s">
        <v>1158</v>
      </c>
      <c r="E4">
        <v>717</v>
      </c>
      <c r="F4">
        <v>67</v>
      </c>
    </row>
    <row r="5" spans="1:6" x14ac:dyDescent="0.25">
      <c r="A5" t="s">
        <v>179</v>
      </c>
      <c r="B5" t="s">
        <v>827</v>
      </c>
      <c r="C5" t="s">
        <v>623</v>
      </c>
      <c r="D5" t="s">
        <v>1173</v>
      </c>
      <c r="E5">
        <v>648</v>
      </c>
      <c r="F5">
        <v>211</v>
      </c>
    </row>
    <row r="6" spans="1:6" x14ac:dyDescent="0.25">
      <c r="A6" t="s">
        <v>1024</v>
      </c>
      <c r="B6" t="s">
        <v>827</v>
      </c>
      <c r="C6" t="s">
        <v>623</v>
      </c>
      <c r="D6" t="s">
        <v>1025</v>
      </c>
      <c r="E6">
        <v>592</v>
      </c>
      <c r="F6">
        <v>64</v>
      </c>
    </row>
    <row r="7" spans="1:6" x14ac:dyDescent="0.25">
      <c r="A7" t="s">
        <v>806</v>
      </c>
      <c r="B7" t="s">
        <v>1188</v>
      </c>
      <c r="C7" t="s">
        <v>624</v>
      </c>
      <c r="D7" t="s">
        <v>1189</v>
      </c>
      <c r="E7">
        <v>494</v>
      </c>
      <c r="F7">
        <v>0</v>
      </c>
    </row>
    <row r="8" spans="1:6" x14ac:dyDescent="0.25">
      <c r="A8" t="s">
        <v>1245</v>
      </c>
      <c r="B8" t="s">
        <v>1159</v>
      </c>
      <c r="C8" t="s">
        <v>636</v>
      </c>
      <c r="D8" t="s">
        <v>1217</v>
      </c>
      <c r="E8">
        <v>477</v>
      </c>
      <c r="F8">
        <v>17</v>
      </c>
    </row>
    <row r="9" spans="1:6" x14ac:dyDescent="0.25">
      <c r="A9" t="s">
        <v>453</v>
      </c>
      <c r="B9" t="s">
        <v>827</v>
      </c>
      <c r="C9" t="s">
        <v>623</v>
      </c>
      <c r="D9" t="s">
        <v>1133</v>
      </c>
      <c r="E9">
        <v>445</v>
      </c>
      <c r="F9">
        <v>76</v>
      </c>
    </row>
    <row r="10" spans="1:6" x14ac:dyDescent="0.25">
      <c r="A10" t="s">
        <v>1116</v>
      </c>
      <c r="B10" t="s">
        <v>822</v>
      </c>
      <c r="C10" t="s">
        <v>1054</v>
      </c>
      <c r="D10" t="s">
        <v>1117</v>
      </c>
      <c r="E10">
        <v>421</v>
      </c>
      <c r="F10">
        <v>10</v>
      </c>
    </row>
    <row r="11" spans="1:6" x14ac:dyDescent="0.25">
      <c r="A11" t="s">
        <v>1096</v>
      </c>
      <c r="B11" t="s">
        <v>827</v>
      </c>
      <c r="C11" t="s">
        <v>1022</v>
      </c>
      <c r="D11" t="s">
        <v>1097</v>
      </c>
      <c r="E11">
        <v>420</v>
      </c>
      <c r="F11">
        <v>193</v>
      </c>
    </row>
    <row r="12" spans="1:6" x14ac:dyDescent="0.25">
      <c r="A12" t="s">
        <v>1010</v>
      </c>
      <c r="B12" t="s">
        <v>822</v>
      </c>
      <c r="C12" t="s">
        <v>1002</v>
      </c>
      <c r="D12" t="s">
        <v>1011</v>
      </c>
      <c r="E12">
        <v>410</v>
      </c>
      <c r="F12">
        <v>5</v>
      </c>
    </row>
    <row r="13" spans="1:6" x14ac:dyDescent="0.25">
      <c r="A13" t="s">
        <v>1070</v>
      </c>
      <c r="B13" t="s">
        <v>827</v>
      </c>
      <c r="C13" t="s">
        <v>623</v>
      </c>
      <c r="D13" t="s">
        <v>1071</v>
      </c>
      <c r="E13">
        <v>409</v>
      </c>
      <c r="F13">
        <v>44</v>
      </c>
    </row>
    <row r="14" spans="1:6" x14ac:dyDescent="0.25">
      <c r="A14" t="s">
        <v>950</v>
      </c>
      <c r="B14" t="s">
        <v>951</v>
      </c>
      <c r="C14" t="s">
        <v>836</v>
      </c>
      <c r="D14" t="s">
        <v>952</v>
      </c>
      <c r="E14">
        <v>402</v>
      </c>
      <c r="F14">
        <v>30</v>
      </c>
    </row>
    <row r="15" spans="1:6" x14ac:dyDescent="0.25">
      <c r="A15" t="s">
        <v>143</v>
      </c>
      <c r="B15" t="s">
        <v>1185</v>
      </c>
      <c r="C15" t="s">
        <v>1022</v>
      </c>
      <c r="D15" t="s">
        <v>1186</v>
      </c>
      <c r="E15">
        <v>381</v>
      </c>
      <c r="F15">
        <v>164</v>
      </c>
    </row>
    <row r="16" spans="1:6" x14ac:dyDescent="0.25">
      <c r="A16" t="s">
        <v>1021</v>
      </c>
      <c r="B16" t="s">
        <v>827</v>
      </c>
      <c r="C16" t="s">
        <v>1022</v>
      </c>
      <c r="D16" t="s">
        <v>1023</v>
      </c>
      <c r="E16">
        <v>380</v>
      </c>
      <c r="F16">
        <v>150</v>
      </c>
    </row>
    <row r="17" spans="1:6" x14ac:dyDescent="0.25">
      <c r="A17" t="s">
        <v>1205</v>
      </c>
      <c r="B17" t="s">
        <v>1206</v>
      </c>
      <c r="C17" t="s">
        <v>636</v>
      </c>
      <c r="D17" t="s">
        <v>1207</v>
      </c>
      <c r="E17">
        <v>377</v>
      </c>
      <c r="F17">
        <v>34</v>
      </c>
    </row>
    <row r="18" spans="1:6" x14ac:dyDescent="0.25">
      <c r="A18" t="s">
        <v>1026</v>
      </c>
      <c r="B18" t="s">
        <v>822</v>
      </c>
      <c r="C18" t="s">
        <v>843</v>
      </c>
      <c r="D18" t="s">
        <v>1027</v>
      </c>
      <c r="E18">
        <v>373</v>
      </c>
      <c r="F18">
        <v>30</v>
      </c>
    </row>
    <row r="19" spans="1:6" x14ac:dyDescent="0.25">
      <c r="A19" t="s">
        <v>1197</v>
      </c>
      <c r="B19" t="s">
        <v>1156</v>
      </c>
      <c r="C19" t="s">
        <v>623</v>
      </c>
      <c r="D19" t="s">
        <v>1198</v>
      </c>
      <c r="E19">
        <v>372</v>
      </c>
      <c r="F19">
        <v>6</v>
      </c>
    </row>
    <row r="20" spans="1:6" x14ac:dyDescent="0.25">
      <c r="A20" t="s">
        <v>877</v>
      </c>
      <c r="B20" t="s">
        <v>822</v>
      </c>
      <c r="C20" t="s">
        <v>823</v>
      </c>
      <c r="D20" t="s">
        <v>878</v>
      </c>
      <c r="E20">
        <v>370</v>
      </c>
      <c r="F20">
        <v>0</v>
      </c>
    </row>
    <row r="21" spans="1:6" x14ac:dyDescent="0.25">
      <c r="A21" t="s">
        <v>997</v>
      </c>
      <c r="B21" t="s">
        <v>827</v>
      </c>
      <c r="C21" t="s">
        <v>628</v>
      </c>
      <c r="D21" t="s">
        <v>998</v>
      </c>
      <c r="E21">
        <v>370</v>
      </c>
      <c r="F21">
        <v>202</v>
      </c>
    </row>
    <row r="22" spans="1:6" x14ac:dyDescent="0.25">
      <c r="A22" t="s">
        <v>964</v>
      </c>
      <c r="B22" t="s">
        <v>827</v>
      </c>
      <c r="C22" t="s">
        <v>628</v>
      </c>
      <c r="D22" t="s">
        <v>965</v>
      </c>
      <c r="E22">
        <v>367</v>
      </c>
      <c r="F22">
        <v>150</v>
      </c>
    </row>
    <row r="23" spans="1:6" x14ac:dyDescent="0.25">
      <c r="A23" t="s">
        <v>887</v>
      </c>
      <c r="B23" t="s">
        <v>827</v>
      </c>
      <c r="C23" t="s">
        <v>628</v>
      </c>
      <c r="D23" t="s">
        <v>888</v>
      </c>
      <c r="E23">
        <v>365</v>
      </c>
      <c r="F23">
        <v>45</v>
      </c>
    </row>
    <row r="24" spans="1:6" x14ac:dyDescent="0.25">
      <c r="A24" t="s">
        <v>940</v>
      </c>
      <c r="B24" t="s">
        <v>822</v>
      </c>
      <c r="C24" t="s">
        <v>823</v>
      </c>
      <c r="D24" t="s">
        <v>941</v>
      </c>
      <c r="E24">
        <v>364</v>
      </c>
      <c r="F24">
        <v>14</v>
      </c>
    </row>
    <row r="25" spans="1:6" x14ac:dyDescent="0.25">
      <c r="A25" t="s">
        <v>12</v>
      </c>
      <c r="B25" t="s">
        <v>1212</v>
      </c>
      <c r="C25" t="s">
        <v>843</v>
      </c>
      <c r="D25" t="s">
        <v>1216</v>
      </c>
      <c r="E25">
        <v>352</v>
      </c>
      <c r="F25">
        <v>110</v>
      </c>
    </row>
    <row r="26" spans="1:6" x14ac:dyDescent="0.25">
      <c r="A26" t="s">
        <v>979</v>
      </c>
      <c r="B26" t="s">
        <v>827</v>
      </c>
      <c r="C26" t="s">
        <v>843</v>
      </c>
      <c r="D26" t="s">
        <v>980</v>
      </c>
      <c r="E26">
        <v>347</v>
      </c>
      <c r="F26">
        <v>54</v>
      </c>
    </row>
    <row r="27" spans="1:6" x14ac:dyDescent="0.25">
      <c r="A27" t="s">
        <v>1080</v>
      </c>
      <c r="B27" t="s">
        <v>827</v>
      </c>
      <c r="C27" t="s">
        <v>1015</v>
      </c>
      <c r="D27" t="s">
        <v>1081</v>
      </c>
      <c r="E27">
        <v>346</v>
      </c>
      <c r="F27">
        <v>10</v>
      </c>
    </row>
    <row r="28" spans="1:6" x14ac:dyDescent="0.25">
      <c r="A28" t="s">
        <v>1014</v>
      </c>
      <c r="B28" t="s">
        <v>827</v>
      </c>
      <c r="C28" t="s">
        <v>1015</v>
      </c>
      <c r="D28" t="s">
        <v>1016</v>
      </c>
      <c r="E28">
        <v>344</v>
      </c>
      <c r="F28">
        <v>4</v>
      </c>
    </row>
    <row r="29" spans="1:6" x14ac:dyDescent="0.25">
      <c r="A29" t="s">
        <v>1012</v>
      </c>
      <c r="B29" t="s">
        <v>827</v>
      </c>
      <c r="C29" t="s">
        <v>623</v>
      </c>
      <c r="D29" t="s">
        <v>1013</v>
      </c>
      <c r="E29">
        <v>343</v>
      </c>
      <c r="F29">
        <v>39</v>
      </c>
    </row>
    <row r="30" spans="1:6" x14ac:dyDescent="0.25">
      <c r="A30" t="s">
        <v>221</v>
      </c>
      <c r="B30" t="s">
        <v>1199</v>
      </c>
      <c r="C30" t="s">
        <v>843</v>
      </c>
      <c r="D30" t="s">
        <v>1220</v>
      </c>
      <c r="E30">
        <v>339</v>
      </c>
      <c r="F30">
        <v>63</v>
      </c>
    </row>
    <row r="31" spans="1:6" x14ac:dyDescent="0.25">
      <c r="A31" t="s">
        <v>177</v>
      </c>
      <c r="B31" t="s">
        <v>827</v>
      </c>
      <c r="C31" t="s">
        <v>1002</v>
      </c>
      <c r="D31" t="s">
        <v>1196</v>
      </c>
      <c r="E31">
        <v>338</v>
      </c>
      <c r="F31">
        <v>7</v>
      </c>
    </row>
    <row r="32" spans="1:6" x14ac:dyDescent="0.25">
      <c r="A32" t="s">
        <v>859</v>
      </c>
      <c r="B32" t="s">
        <v>827</v>
      </c>
      <c r="C32" t="s">
        <v>823</v>
      </c>
      <c r="D32" t="s">
        <v>860</v>
      </c>
      <c r="E32">
        <v>334</v>
      </c>
      <c r="F32">
        <v>5</v>
      </c>
    </row>
    <row r="33" spans="1:6" x14ac:dyDescent="0.25">
      <c r="A33" t="s">
        <v>893</v>
      </c>
      <c r="B33" t="s">
        <v>822</v>
      </c>
      <c r="C33" t="s">
        <v>823</v>
      </c>
      <c r="D33" t="s">
        <v>894</v>
      </c>
      <c r="E33">
        <v>318</v>
      </c>
      <c r="F33">
        <v>19</v>
      </c>
    </row>
    <row r="34" spans="1:6" x14ac:dyDescent="0.25">
      <c r="A34" t="s">
        <v>1053</v>
      </c>
      <c r="B34" t="s">
        <v>827</v>
      </c>
      <c r="C34" t="s">
        <v>1054</v>
      </c>
      <c r="D34" t="s">
        <v>1055</v>
      </c>
      <c r="E34">
        <v>317</v>
      </c>
      <c r="F34">
        <v>4</v>
      </c>
    </row>
    <row r="35" spans="1:6" x14ac:dyDescent="0.25">
      <c r="A35" t="s">
        <v>1042</v>
      </c>
      <c r="B35" t="s">
        <v>827</v>
      </c>
      <c r="C35" t="s">
        <v>1015</v>
      </c>
      <c r="D35" t="s">
        <v>1043</v>
      </c>
      <c r="E35">
        <v>313</v>
      </c>
      <c r="F35">
        <v>19</v>
      </c>
    </row>
    <row r="36" spans="1:6" x14ac:dyDescent="0.25">
      <c r="A36" t="s">
        <v>417</v>
      </c>
      <c r="B36" t="s">
        <v>827</v>
      </c>
      <c r="C36" t="s">
        <v>1002</v>
      </c>
      <c r="D36" t="s">
        <v>1115</v>
      </c>
      <c r="E36">
        <v>312</v>
      </c>
      <c r="F36">
        <v>16</v>
      </c>
    </row>
    <row r="37" spans="1:6" x14ac:dyDescent="0.25">
      <c r="A37" t="s">
        <v>422</v>
      </c>
      <c r="B37" t="s">
        <v>1147</v>
      </c>
      <c r="C37" t="s">
        <v>628</v>
      </c>
      <c r="D37" t="s">
        <v>1149</v>
      </c>
      <c r="E37">
        <v>311</v>
      </c>
      <c r="F37">
        <v>80</v>
      </c>
    </row>
    <row r="38" spans="1:6" x14ac:dyDescent="0.25">
      <c r="A38" t="s">
        <v>885</v>
      </c>
      <c r="B38" t="s">
        <v>827</v>
      </c>
      <c r="C38" t="s">
        <v>843</v>
      </c>
      <c r="D38" t="s">
        <v>886</v>
      </c>
      <c r="E38">
        <v>308</v>
      </c>
      <c r="F38">
        <v>28</v>
      </c>
    </row>
    <row r="39" spans="1:6" x14ac:dyDescent="0.25">
      <c r="A39" t="s">
        <v>869</v>
      </c>
      <c r="B39" t="s">
        <v>822</v>
      </c>
      <c r="C39" t="s">
        <v>628</v>
      </c>
      <c r="D39" t="s">
        <v>870</v>
      </c>
      <c r="E39">
        <v>306</v>
      </c>
      <c r="F39">
        <v>32</v>
      </c>
    </row>
    <row r="40" spans="1:6" x14ac:dyDescent="0.25">
      <c r="A40" t="s">
        <v>1032</v>
      </c>
      <c r="B40" t="s">
        <v>827</v>
      </c>
      <c r="C40" t="s">
        <v>1033</v>
      </c>
      <c r="D40" t="s">
        <v>1034</v>
      </c>
      <c r="E40">
        <v>299</v>
      </c>
      <c r="F40">
        <v>34</v>
      </c>
    </row>
    <row r="41" spans="1:6" x14ac:dyDescent="0.25">
      <c r="A41" t="s">
        <v>889</v>
      </c>
      <c r="B41" t="s">
        <v>822</v>
      </c>
      <c r="C41" t="s">
        <v>843</v>
      </c>
      <c r="D41" t="s">
        <v>890</v>
      </c>
      <c r="E41">
        <v>294</v>
      </c>
      <c r="F41">
        <v>11</v>
      </c>
    </row>
    <row r="42" spans="1:6" x14ac:dyDescent="0.25">
      <c r="A42" t="s">
        <v>911</v>
      </c>
      <c r="B42" t="s">
        <v>827</v>
      </c>
      <c r="C42" t="s">
        <v>823</v>
      </c>
      <c r="D42" t="s">
        <v>912</v>
      </c>
      <c r="E42">
        <v>294</v>
      </c>
      <c r="F42">
        <v>1</v>
      </c>
    </row>
    <row r="43" spans="1:6" x14ac:dyDescent="0.25">
      <c r="A43" t="s">
        <v>25</v>
      </c>
      <c r="B43" t="s">
        <v>827</v>
      </c>
      <c r="C43" t="s">
        <v>1015</v>
      </c>
      <c r="D43" t="s">
        <v>1216</v>
      </c>
      <c r="E43">
        <v>290</v>
      </c>
      <c r="F43">
        <v>25</v>
      </c>
    </row>
    <row r="44" spans="1:6" x14ac:dyDescent="0.25">
      <c r="A44" t="s">
        <v>1044</v>
      </c>
      <c r="B44" t="s">
        <v>822</v>
      </c>
      <c r="C44" t="s">
        <v>623</v>
      </c>
      <c r="D44" t="s">
        <v>1045</v>
      </c>
      <c r="E44">
        <v>289</v>
      </c>
      <c r="F44">
        <v>34</v>
      </c>
    </row>
    <row r="45" spans="1:6" x14ac:dyDescent="0.25">
      <c r="A45" t="s">
        <v>977</v>
      </c>
      <c r="B45" t="s">
        <v>827</v>
      </c>
      <c r="C45" t="s">
        <v>823</v>
      </c>
      <c r="D45" t="s">
        <v>978</v>
      </c>
      <c r="E45">
        <v>288</v>
      </c>
      <c r="F45">
        <v>34</v>
      </c>
    </row>
    <row r="46" spans="1:6" x14ac:dyDescent="0.25">
      <c r="A46" t="s">
        <v>304</v>
      </c>
      <c r="B46" t="s">
        <v>827</v>
      </c>
      <c r="C46" t="s">
        <v>623</v>
      </c>
      <c r="D46" t="s">
        <v>1181</v>
      </c>
      <c r="E46">
        <v>282</v>
      </c>
      <c r="F46">
        <v>39</v>
      </c>
    </row>
    <row r="47" spans="1:6" x14ac:dyDescent="0.25">
      <c r="A47" t="s">
        <v>989</v>
      </c>
      <c r="B47" t="s">
        <v>827</v>
      </c>
      <c r="C47" t="s">
        <v>836</v>
      </c>
      <c r="D47" t="s">
        <v>990</v>
      </c>
      <c r="E47">
        <v>279</v>
      </c>
      <c r="F47">
        <v>10</v>
      </c>
    </row>
    <row r="48" spans="1:6" x14ac:dyDescent="0.25">
      <c r="A48" t="s">
        <v>913</v>
      </c>
      <c r="B48" t="s">
        <v>827</v>
      </c>
      <c r="C48" t="s">
        <v>624</v>
      </c>
      <c r="D48" t="s">
        <v>914</v>
      </c>
      <c r="E48">
        <v>272</v>
      </c>
      <c r="F48">
        <v>0</v>
      </c>
    </row>
    <row r="49" spans="1:6" x14ac:dyDescent="0.25">
      <c r="A49" t="s">
        <v>983</v>
      </c>
      <c r="B49" t="s">
        <v>827</v>
      </c>
      <c r="C49" t="s">
        <v>628</v>
      </c>
      <c r="D49" t="s">
        <v>984</v>
      </c>
      <c r="E49">
        <v>271</v>
      </c>
      <c r="F49">
        <v>57</v>
      </c>
    </row>
    <row r="50" spans="1:6" x14ac:dyDescent="0.25">
      <c r="A50" t="s">
        <v>1094</v>
      </c>
      <c r="B50" t="s">
        <v>822</v>
      </c>
      <c r="C50" t="s">
        <v>1015</v>
      </c>
      <c r="D50" t="s">
        <v>1095</v>
      </c>
      <c r="E50">
        <v>268</v>
      </c>
      <c r="F50">
        <v>7</v>
      </c>
    </row>
    <row r="51" spans="1:6" x14ac:dyDescent="0.25">
      <c r="A51" t="s">
        <v>588</v>
      </c>
      <c r="B51" t="s">
        <v>827</v>
      </c>
      <c r="C51" t="s">
        <v>623</v>
      </c>
      <c r="D51" t="s">
        <v>1090</v>
      </c>
      <c r="E51">
        <v>267</v>
      </c>
      <c r="F51">
        <v>14</v>
      </c>
    </row>
    <row r="52" spans="1:6" x14ac:dyDescent="0.25">
      <c r="A52" t="s">
        <v>1019</v>
      </c>
      <c r="B52" t="s">
        <v>822</v>
      </c>
      <c r="C52" t="s">
        <v>623</v>
      </c>
      <c r="D52" t="s">
        <v>1020</v>
      </c>
      <c r="E52">
        <v>266</v>
      </c>
      <c r="F52">
        <v>12</v>
      </c>
    </row>
    <row r="53" spans="1:6" x14ac:dyDescent="0.25">
      <c r="A53" t="s">
        <v>873</v>
      </c>
      <c r="B53" t="s">
        <v>827</v>
      </c>
      <c r="C53" t="s">
        <v>823</v>
      </c>
      <c r="D53" t="s">
        <v>874</v>
      </c>
      <c r="E53">
        <v>265</v>
      </c>
      <c r="F53">
        <v>26</v>
      </c>
    </row>
    <row r="54" spans="1:6" x14ac:dyDescent="0.25">
      <c r="A54" t="s">
        <v>1169</v>
      </c>
      <c r="B54" t="s">
        <v>1170</v>
      </c>
      <c r="C54" t="s">
        <v>1022</v>
      </c>
      <c r="D54" t="s">
        <v>1171</v>
      </c>
      <c r="E54">
        <v>263</v>
      </c>
      <c r="F54">
        <v>78</v>
      </c>
    </row>
    <row r="55" spans="1:6" x14ac:dyDescent="0.25">
      <c r="A55" t="s">
        <v>115</v>
      </c>
      <c r="B55" t="s">
        <v>1145</v>
      </c>
      <c r="C55" t="s">
        <v>623</v>
      </c>
      <c r="D55" t="s">
        <v>1230</v>
      </c>
      <c r="E55">
        <v>261</v>
      </c>
      <c r="F55">
        <v>13</v>
      </c>
    </row>
    <row r="56" spans="1:6" x14ac:dyDescent="0.25">
      <c r="A56" t="s">
        <v>248</v>
      </c>
      <c r="B56" t="s">
        <v>1191</v>
      </c>
      <c r="C56" t="s">
        <v>623</v>
      </c>
      <c r="D56" t="s">
        <v>1192</v>
      </c>
      <c r="E56">
        <v>256</v>
      </c>
      <c r="F56">
        <v>25</v>
      </c>
    </row>
    <row r="57" spans="1:6" x14ac:dyDescent="0.25">
      <c r="A57" t="s">
        <v>852</v>
      </c>
      <c r="B57" t="s">
        <v>827</v>
      </c>
      <c r="C57" t="s">
        <v>836</v>
      </c>
      <c r="D57" t="s">
        <v>853</v>
      </c>
      <c r="E57">
        <v>254</v>
      </c>
      <c r="F57">
        <v>0</v>
      </c>
    </row>
    <row r="58" spans="1:6" x14ac:dyDescent="0.25">
      <c r="A58" t="s">
        <v>256</v>
      </c>
      <c r="B58" t="s">
        <v>1185</v>
      </c>
      <c r="C58" t="s">
        <v>628</v>
      </c>
      <c r="D58" t="s">
        <v>1195</v>
      </c>
      <c r="E58">
        <v>254</v>
      </c>
      <c r="F58">
        <v>61</v>
      </c>
    </row>
    <row r="59" spans="1:6" x14ac:dyDescent="0.25">
      <c r="A59" t="s">
        <v>883</v>
      </c>
      <c r="B59" t="s">
        <v>822</v>
      </c>
      <c r="C59" t="s">
        <v>628</v>
      </c>
      <c r="D59" t="s">
        <v>884</v>
      </c>
      <c r="E59">
        <v>253</v>
      </c>
      <c r="F59">
        <v>62</v>
      </c>
    </row>
    <row r="60" spans="1:6" x14ac:dyDescent="0.25">
      <c r="A60" t="s">
        <v>861</v>
      </c>
      <c r="B60" t="s">
        <v>827</v>
      </c>
      <c r="C60" t="s">
        <v>843</v>
      </c>
      <c r="D60" t="s">
        <v>862</v>
      </c>
      <c r="E60">
        <v>248</v>
      </c>
      <c r="F60">
        <v>47</v>
      </c>
    </row>
    <row r="61" spans="1:6" x14ac:dyDescent="0.25">
      <c r="A61" t="s">
        <v>16</v>
      </c>
      <c r="B61" t="s">
        <v>1199</v>
      </c>
      <c r="C61" t="s">
        <v>1015</v>
      </c>
      <c r="D61" t="s">
        <v>1214</v>
      </c>
      <c r="E61">
        <v>248</v>
      </c>
      <c r="F61">
        <v>18</v>
      </c>
    </row>
    <row r="62" spans="1:6" x14ac:dyDescent="0.25">
      <c r="A62" t="s">
        <v>926</v>
      </c>
      <c r="B62" t="s">
        <v>827</v>
      </c>
      <c r="C62" t="s">
        <v>843</v>
      </c>
      <c r="D62" t="s">
        <v>927</v>
      </c>
      <c r="E62">
        <v>246</v>
      </c>
      <c r="F62">
        <v>66</v>
      </c>
    </row>
    <row r="63" spans="1:6" x14ac:dyDescent="0.25">
      <c r="A63" t="s">
        <v>165</v>
      </c>
      <c r="B63" t="s">
        <v>1199</v>
      </c>
      <c r="C63" t="s">
        <v>623</v>
      </c>
      <c r="D63" t="s">
        <v>1210</v>
      </c>
      <c r="E63">
        <v>246</v>
      </c>
      <c r="F63">
        <v>33</v>
      </c>
    </row>
    <row r="64" spans="1:6" x14ac:dyDescent="0.25">
      <c r="A64" t="s">
        <v>897</v>
      </c>
      <c r="B64" t="s">
        <v>827</v>
      </c>
      <c r="C64" t="s">
        <v>624</v>
      </c>
      <c r="D64" t="s">
        <v>898</v>
      </c>
      <c r="E64">
        <v>245</v>
      </c>
      <c r="F64">
        <v>0</v>
      </c>
    </row>
    <row r="65" spans="1:6" x14ac:dyDescent="0.25">
      <c r="A65" t="s">
        <v>1093</v>
      </c>
      <c r="B65" t="s">
        <v>822</v>
      </c>
      <c r="C65" t="s">
        <v>843</v>
      </c>
      <c r="D65" t="s">
        <v>1092</v>
      </c>
      <c r="E65">
        <v>242</v>
      </c>
      <c r="F65">
        <v>45</v>
      </c>
    </row>
    <row r="66" spans="1:6" x14ac:dyDescent="0.25">
      <c r="A66" t="s">
        <v>857</v>
      </c>
      <c r="B66" t="s">
        <v>827</v>
      </c>
      <c r="C66" t="s">
        <v>624</v>
      </c>
      <c r="D66" t="s">
        <v>858</v>
      </c>
      <c r="E66">
        <v>239</v>
      </c>
      <c r="F66">
        <v>0</v>
      </c>
    </row>
    <row r="67" spans="1:6" x14ac:dyDescent="0.25">
      <c r="A67" t="s">
        <v>907</v>
      </c>
      <c r="B67" t="s">
        <v>827</v>
      </c>
      <c r="C67" t="s">
        <v>628</v>
      </c>
      <c r="D67" t="s">
        <v>908</v>
      </c>
      <c r="E67">
        <v>239</v>
      </c>
      <c r="F67">
        <v>125</v>
      </c>
    </row>
    <row r="68" spans="1:6" x14ac:dyDescent="0.25">
      <c r="A68" t="s">
        <v>1028</v>
      </c>
      <c r="B68" t="s">
        <v>827</v>
      </c>
      <c r="C68" t="s">
        <v>623</v>
      </c>
      <c r="D68" t="s">
        <v>1029</v>
      </c>
      <c r="E68">
        <v>239</v>
      </c>
      <c r="F68">
        <v>91</v>
      </c>
    </row>
    <row r="69" spans="1:6" x14ac:dyDescent="0.25">
      <c r="A69" t="s">
        <v>1004</v>
      </c>
      <c r="B69" t="s">
        <v>827</v>
      </c>
      <c r="C69" t="s">
        <v>623</v>
      </c>
      <c r="D69" t="s">
        <v>1005</v>
      </c>
      <c r="E69">
        <v>237</v>
      </c>
      <c r="F69">
        <v>31</v>
      </c>
    </row>
    <row r="70" spans="1:6" x14ac:dyDescent="0.25">
      <c r="A70" t="s">
        <v>226</v>
      </c>
      <c r="B70" t="s">
        <v>1145</v>
      </c>
      <c r="C70" t="s">
        <v>1201</v>
      </c>
      <c r="D70" t="s">
        <v>1202</v>
      </c>
      <c r="E70">
        <v>228</v>
      </c>
      <c r="F70">
        <v>45</v>
      </c>
    </row>
    <row r="71" spans="1:6" x14ac:dyDescent="0.25">
      <c r="A71" t="s">
        <v>358</v>
      </c>
      <c r="B71" t="s">
        <v>1145</v>
      </c>
      <c r="C71" t="s">
        <v>636</v>
      </c>
      <c r="D71" t="s">
        <v>1172</v>
      </c>
      <c r="E71">
        <v>225</v>
      </c>
      <c r="F71">
        <v>14</v>
      </c>
    </row>
    <row r="72" spans="1:6" x14ac:dyDescent="0.25">
      <c r="A72" t="s">
        <v>1068</v>
      </c>
      <c r="B72" t="s">
        <v>827</v>
      </c>
      <c r="C72" t="s">
        <v>843</v>
      </c>
      <c r="D72" t="s">
        <v>1069</v>
      </c>
      <c r="E72">
        <v>224</v>
      </c>
      <c r="F72">
        <v>65</v>
      </c>
    </row>
    <row r="73" spans="1:6" x14ac:dyDescent="0.25">
      <c r="A73" t="s">
        <v>973</v>
      </c>
      <c r="B73" t="s">
        <v>827</v>
      </c>
      <c r="C73" t="s">
        <v>836</v>
      </c>
      <c r="D73" t="s">
        <v>974</v>
      </c>
      <c r="E73">
        <v>223</v>
      </c>
      <c r="F73">
        <v>9</v>
      </c>
    </row>
    <row r="74" spans="1:6" x14ac:dyDescent="0.25">
      <c r="A74" t="s">
        <v>1084</v>
      </c>
      <c r="B74" t="s">
        <v>827</v>
      </c>
      <c r="C74" t="s">
        <v>1022</v>
      </c>
      <c r="D74" t="s">
        <v>1085</v>
      </c>
      <c r="E74">
        <v>223</v>
      </c>
      <c r="F74">
        <v>41</v>
      </c>
    </row>
    <row r="75" spans="1:6" x14ac:dyDescent="0.25">
      <c r="A75" t="s">
        <v>1161</v>
      </c>
      <c r="B75" t="s">
        <v>1145</v>
      </c>
      <c r="C75" t="s">
        <v>1015</v>
      </c>
      <c r="D75" t="s">
        <v>1162</v>
      </c>
      <c r="E75">
        <v>222</v>
      </c>
      <c r="F75">
        <v>7</v>
      </c>
    </row>
    <row r="76" spans="1:6" x14ac:dyDescent="0.25">
      <c r="A76" t="s">
        <v>966</v>
      </c>
      <c r="B76" t="s">
        <v>827</v>
      </c>
      <c r="C76" t="s">
        <v>823</v>
      </c>
      <c r="D76" t="s">
        <v>967</v>
      </c>
      <c r="E76">
        <v>221</v>
      </c>
      <c r="F76">
        <v>2</v>
      </c>
    </row>
    <row r="77" spans="1:6" x14ac:dyDescent="0.25">
      <c r="A77" t="s">
        <v>507</v>
      </c>
      <c r="B77" t="s">
        <v>1130</v>
      </c>
      <c r="C77" t="s">
        <v>1015</v>
      </c>
      <c r="D77" t="s">
        <v>1131</v>
      </c>
      <c r="E77">
        <v>218</v>
      </c>
      <c r="F77">
        <v>13</v>
      </c>
    </row>
    <row r="78" spans="1:6" x14ac:dyDescent="0.25">
      <c r="A78" t="s">
        <v>1177</v>
      </c>
      <c r="B78" t="s">
        <v>1145</v>
      </c>
      <c r="C78" t="s">
        <v>1178</v>
      </c>
      <c r="D78" t="s">
        <v>1179</v>
      </c>
      <c r="E78">
        <v>217</v>
      </c>
      <c r="F78">
        <v>2</v>
      </c>
    </row>
    <row r="79" spans="1:6" x14ac:dyDescent="0.25">
      <c r="A79" t="s">
        <v>234</v>
      </c>
      <c r="B79" t="s">
        <v>1183</v>
      </c>
      <c r="C79" t="s">
        <v>1054</v>
      </c>
      <c r="D79" t="s">
        <v>1187</v>
      </c>
      <c r="E79">
        <v>217</v>
      </c>
      <c r="F79">
        <v>2</v>
      </c>
    </row>
    <row r="80" spans="1:6" x14ac:dyDescent="0.25">
      <c r="A80" t="s">
        <v>342</v>
      </c>
      <c r="B80" t="s">
        <v>1147</v>
      </c>
      <c r="C80" t="s">
        <v>624</v>
      </c>
      <c r="D80" t="s">
        <v>1164</v>
      </c>
      <c r="E80">
        <v>216</v>
      </c>
      <c r="F80">
        <v>0</v>
      </c>
    </row>
    <row r="81" spans="1:6" x14ac:dyDescent="0.25">
      <c r="A81" t="s">
        <v>899</v>
      </c>
      <c r="B81" t="s">
        <v>827</v>
      </c>
      <c r="C81" t="s">
        <v>628</v>
      </c>
      <c r="D81" t="s">
        <v>900</v>
      </c>
      <c r="E81">
        <v>215</v>
      </c>
      <c r="F81">
        <v>37</v>
      </c>
    </row>
    <row r="82" spans="1:6" x14ac:dyDescent="0.25">
      <c r="A82" t="s">
        <v>953</v>
      </c>
      <c r="B82" t="s">
        <v>822</v>
      </c>
      <c r="C82" t="s">
        <v>624</v>
      </c>
      <c r="D82" t="s">
        <v>954</v>
      </c>
      <c r="E82">
        <v>215</v>
      </c>
      <c r="F82">
        <v>0</v>
      </c>
    </row>
    <row r="83" spans="1:6" x14ac:dyDescent="0.25">
      <c r="A83" t="s">
        <v>495</v>
      </c>
      <c r="B83" t="s">
        <v>827</v>
      </c>
      <c r="C83" t="s">
        <v>623</v>
      </c>
      <c r="D83" t="s">
        <v>1132</v>
      </c>
      <c r="E83">
        <v>214</v>
      </c>
      <c r="F83">
        <v>10</v>
      </c>
    </row>
    <row r="84" spans="1:6" x14ac:dyDescent="0.25">
      <c r="A84" t="s">
        <v>958</v>
      </c>
      <c r="B84" t="s">
        <v>822</v>
      </c>
      <c r="C84" t="s">
        <v>836</v>
      </c>
      <c r="D84" t="s">
        <v>959</v>
      </c>
      <c r="E84">
        <v>213</v>
      </c>
      <c r="F84">
        <v>39</v>
      </c>
    </row>
    <row r="85" spans="1:6" x14ac:dyDescent="0.25">
      <c r="A85" t="s">
        <v>119</v>
      </c>
      <c r="B85" t="s">
        <v>1159</v>
      </c>
      <c r="C85" t="s">
        <v>1229</v>
      </c>
      <c r="D85" t="s">
        <v>1230</v>
      </c>
      <c r="E85">
        <v>212</v>
      </c>
      <c r="F85">
        <v>29</v>
      </c>
    </row>
    <row r="86" spans="1:6" x14ac:dyDescent="0.25">
      <c r="A86" t="s">
        <v>924</v>
      </c>
      <c r="B86" t="s">
        <v>822</v>
      </c>
      <c r="C86" t="s">
        <v>823</v>
      </c>
      <c r="D86" t="s">
        <v>925</v>
      </c>
      <c r="E86">
        <v>211</v>
      </c>
      <c r="F86">
        <v>0</v>
      </c>
    </row>
    <row r="87" spans="1:6" x14ac:dyDescent="0.25">
      <c r="A87" t="s">
        <v>312</v>
      </c>
      <c r="B87" t="s">
        <v>1183</v>
      </c>
      <c r="C87" t="s">
        <v>1015</v>
      </c>
      <c r="D87" t="s">
        <v>1184</v>
      </c>
      <c r="E87">
        <v>210</v>
      </c>
      <c r="F87">
        <v>11</v>
      </c>
    </row>
    <row r="88" spans="1:6" x14ac:dyDescent="0.25">
      <c r="A88" t="s">
        <v>471</v>
      </c>
      <c r="B88" t="s">
        <v>1142</v>
      </c>
      <c r="C88" t="s">
        <v>1054</v>
      </c>
      <c r="D88" t="s">
        <v>1143</v>
      </c>
      <c r="E88">
        <v>208</v>
      </c>
      <c r="F88">
        <v>24</v>
      </c>
    </row>
    <row r="89" spans="1:6" x14ac:dyDescent="0.25">
      <c r="A89" t="s">
        <v>1037</v>
      </c>
      <c r="B89" t="s">
        <v>1038</v>
      </c>
      <c r="C89" t="s">
        <v>1015</v>
      </c>
      <c r="D89" t="s">
        <v>1039</v>
      </c>
      <c r="E89">
        <v>207</v>
      </c>
      <c r="F89">
        <v>7</v>
      </c>
    </row>
    <row r="90" spans="1:6" x14ac:dyDescent="0.25">
      <c r="A90" t="s">
        <v>144</v>
      </c>
      <c r="B90" t="s">
        <v>1159</v>
      </c>
      <c r="C90" t="s">
        <v>843</v>
      </c>
      <c r="D90" t="s">
        <v>1228</v>
      </c>
      <c r="E90">
        <v>206</v>
      </c>
      <c r="F90">
        <v>43</v>
      </c>
    </row>
    <row r="91" spans="1:6" x14ac:dyDescent="0.25">
      <c r="A91" t="s">
        <v>995</v>
      </c>
      <c r="B91" t="s">
        <v>827</v>
      </c>
      <c r="C91" t="s">
        <v>628</v>
      </c>
      <c r="D91" t="s">
        <v>996</v>
      </c>
      <c r="E91">
        <v>205</v>
      </c>
      <c r="F91">
        <v>93</v>
      </c>
    </row>
    <row r="92" spans="1:6" x14ac:dyDescent="0.25">
      <c r="A92" t="s">
        <v>1088</v>
      </c>
      <c r="B92" t="s">
        <v>822</v>
      </c>
      <c r="C92" t="s">
        <v>1022</v>
      </c>
      <c r="D92" t="s">
        <v>1089</v>
      </c>
      <c r="E92">
        <v>205</v>
      </c>
      <c r="F92">
        <v>64</v>
      </c>
    </row>
    <row r="93" spans="1:6" x14ac:dyDescent="0.25">
      <c r="A93" t="s">
        <v>879</v>
      </c>
      <c r="B93" t="s">
        <v>822</v>
      </c>
      <c r="C93" t="s">
        <v>836</v>
      </c>
      <c r="D93" t="s">
        <v>880</v>
      </c>
      <c r="E93">
        <v>204</v>
      </c>
      <c r="F93">
        <v>19</v>
      </c>
    </row>
    <row r="94" spans="1:6" x14ac:dyDescent="0.25">
      <c r="A94" t="s">
        <v>447</v>
      </c>
      <c r="B94" t="s">
        <v>1145</v>
      </c>
      <c r="C94" t="s">
        <v>1015</v>
      </c>
      <c r="D94" t="s">
        <v>1146</v>
      </c>
      <c r="E94">
        <v>204</v>
      </c>
      <c r="F94">
        <v>24</v>
      </c>
    </row>
    <row r="95" spans="1:6" x14ac:dyDescent="0.25">
      <c r="A95" t="s">
        <v>124</v>
      </c>
      <c r="B95" t="s">
        <v>1199</v>
      </c>
      <c r="C95" t="s">
        <v>623</v>
      </c>
      <c r="D95" t="s">
        <v>1215</v>
      </c>
      <c r="E95">
        <v>203</v>
      </c>
      <c r="F95">
        <v>38</v>
      </c>
    </row>
    <row r="96" spans="1:6" x14ac:dyDescent="0.25">
      <c r="A96" t="s">
        <v>73</v>
      </c>
      <c r="B96" t="s">
        <v>1193</v>
      </c>
      <c r="C96" t="s">
        <v>1015</v>
      </c>
      <c r="D96" t="s">
        <v>1231</v>
      </c>
      <c r="E96">
        <v>203</v>
      </c>
      <c r="F96">
        <v>12</v>
      </c>
    </row>
    <row r="97" spans="1:6" x14ac:dyDescent="0.25">
      <c r="A97" t="s">
        <v>972</v>
      </c>
      <c r="B97" t="s">
        <v>822</v>
      </c>
      <c r="C97" t="s">
        <v>628</v>
      </c>
      <c r="D97" t="s">
        <v>971</v>
      </c>
      <c r="E97">
        <v>202</v>
      </c>
      <c r="F97">
        <v>66</v>
      </c>
    </row>
    <row r="98" spans="1:6" x14ac:dyDescent="0.25">
      <c r="A98" t="s">
        <v>1061</v>
      </c>
      <c r="B98" t="s">
        <v>827</v>
      </c>
      <c r="C98" t="s">
        <v>623</v>
      </c>
      <c r="D98" t="s">
        <v>1062</v>
      </c>
      <c r="E98">
        <v>198</v>
      </c>
      <c r="F98">
        <v>33</v>
      </c>
    </row>
    <row r="99" spans="1:6" x14ac:dyDescent="0.25">
      <c r="A99" t="s">
        <v>173</v>
      </c>
      <c r="B99" t="s">
        <v>1159</v>
      </c>
      <c r="C99" t="s">
        <v>623</v>
      </c>
      <c r="D99" t="s">
        <v>1224</v>
      </c>
      <c r="E99">
        <v>198</v>
      </c>
      <c r="F99">
        <v>22</v>
      </c>
    </row>
    <row r="100" spans="1:6" x14ac:dyDescent="0.25">
      <c r="A100" t="s">
        <v>399</v>
      </c>
      <c r="B100" t="s">
        <v>1156</v>
      </c>
      <c r="C100" t="s">
        <v>1002</v>
      </c>
      <c r="D100" t="s">
        <v>1157</v>
      </c>
      <c r="E100">
        <v>197</v>
      </c>
      <c r="F100">
        <v>8</v>
      </c>
    </row>
    <row r="101" spans="1:6" x14ac:dyDescent="0.25">
      <c r="A101" t="s">
        <v>835</v>
      </c>
      <c r="B101" t="s">
        <v>822</v>
      </c>
      <c r="C101" t="s">
        <v>836</v>
      </c>
      <c r="D101" t="s">
        <v>837</v>
      </c>
      <c r="E101">
        <v>194</v>
      </c>
      <c r="F101">
        <v>0</v>
      </c>
    </row>
    <row r="102" spans="1:6" x14ac:dyDescent="0.25">
      <c r="A102" t="s">
        <v>506</v>
      </c>
      <c r="B102" t="s">
        <v>827</v>
      </c>
      <c r="C102" t="s">
        <v>1015</v>
      </c>
      <c r="D102" t="s">
        <v>1120</v>
      </c>
      <c r="E102">
        <v>194</v>
      </c>
      <c r="F102">
        <v>13</v>
      </c>
    </row>
    <row r="103" spans="1:6" x14ac:dyDescent="0.25">
      <c r="A103" t="s">
        <v>1113</v>
      </c>
      <c r="B103" t="s">
        <v>956</v>
      </c>
      <c r="C103" t="s">
        <v>628</v>
      </c>
      <c r="D103" t="s">
        <v>1114</v>
      </c>
      <c r="E103">
        <v>191</v>
      </c>
      <c r="F103">
        <v>55</v>
      </c>
    </row>
    <row r="104" spans="1:6" x14ac:dyDescent="0.25">
      <c r="A104" t="s">
        <v>1030</v>
      </c>
      <c r="B104" t="s">
        <v>827</v>
      </c>
      <c r="C104" t="s">
        <v>623</v>
      </c>
      <c r="D104" t="s">
        <v>1031</v>
      </c>
      <c r="E104">
        <v>189</v>
      </c>
      <c r="F104">
        <v>14</v>
      </c>
    </row>
    <row r="105" spans="1:6" x14ac:dyDescent="0.25">
      <c r="A105" t="s">
        <v>57</v>
      </c>
      <c r="B105" t="s">
        <v>1147</v>
      </c>
      <c r="C105" t="s">
        <v>623</v>
      </c>
      <c r="D105" t="s">
        <v>1236</v>
      </c>
      <c r="E105">
        <v>189</v>
      </c>
      <c r="F105">
        <v>27</v>
      </c>
    </row>
    <row r="106" spans="1:6" x14ac:dyDescent="0.25">
      <c r="A106" t="s">
        <v>350</v>
      </c>
      <c r="B106" t="s">
        <v>1145</v>
      </c>
      <c r="C106" t="s">
        <v>628</v>
      </c>
      <c r="D106" t="s">
        <v>1204</v>
      </c>
      <c r="E106">
        <v>184</v>
      </c>
      <c r="F106">
        <v>59</v>
      </c>
    </row>
    <row r="107" spans="1:6" x14ac:dyDescent="0.25">
      <c r="A107" t="s">
        <v>8</v>
      </c>
      <c r="B107" t="s">
        <v>1237</v>
      </c>
      <c r="C107" t="s">
        <v>623</v>
      </c>
      <c r="D107" t="s">
        <v>1236</v>
      </c>
      <c r="E107">
        <v>184</v>
      </c>
      <c r="F107">
        <v>4</v>
      </c>
    </row>
    <row r="108" spans="1:6" x14ac:dyDescent="0.25">
      <c r="A108" t="s">
        <v>1006</v>
      </c>
      <c r="B108" t="s">
        <v>827</v>
      </c>
      <c r="C108" t="s">
        <v>628</v>
      </c>
      <c r="D108" t="s">
        <v>1007</v>
      </c>
      <c r="E108">
        <v>183</v>
      </c>
      <c r="F108">
        <v>44</v>
      </c>
    </row>
    <row r="109" spans="1:6" x14ac:dyDescent="0.25">
      <c r="A109" t="s">
        <v>1127</v>
      </c>
      <c r="B109" t="s">
        <v>1128</v>
      </c>
      <c r="C109" t="s">
        <v>1015</v>
      </c>
      <c r="D109" t="s">
        <v>1126</v>
      </c>
      <c r="E109">
        <v>183</v>
      </c>
      <c r="F109">
        <v>1</v>
      </c>
    </row>
    <row r="110" spans="1:6" x14ac:dyDescent="0.25">
      <c r="A110" t="s">
        <v>1072</v>
      </c>
      <c r="B110" t="s">
        <v>827</v>
      </c>
      <c r="C110" t="s">
        <v>843</v>
      </c>
      <c r="D110" t="s">
        <v>1073</v>
      </c>
      <c r="E110">
        <v>181</v>
      </c>
      <c r="F110">
        <v>41</v>
      </c>
    </row>
    <row r="111" spans="1:6" x14ac:dyDescent="0.25">
      <c r="A111" t="s">
        <v>1111</v>
      </c>
      <c r="B111" t="s">
        <v>827</v>
      </c>
      <c r="C111" t="s">
        <v>1002</v>
      </c>
      <c r="D111" t="s">
        <v>1112</v>
      </c>
      <c r="E111">
        <v>180</v>
      </c>
      <c r="F111">
        <v>12</v>
      </c>
    </row>
    <row r="112" spans="1:6" x14ac:dyDescent="0.25">
      <c r="A112" t="s">
        <v>414</v>
      </c>
      <c r="B112" t="s">
        <v>1154</v>
      </c>
      <c r="C112" t="s">
        <v>624</v>
      </c>
      <c r="D112" t="s">
        <v>1155</v>
      </c>
      <c r="E112">
        <v>179</v>
      </c>
      <c r="F112">
        <v>0</v>
      </c>
    </row>
    <row r="113" spans="1:6" x14ac:dyDescent="0.25">
      <c r="A113" t="s">
        <v>1100</v>
      </c>
      <c r="B113" t="s">
        <v>827</v>
      </c>
      <c r="C113" t="s">
        <v>823</v>
      </c>
      <c r="D113" t="s">
        <v>1101</v>
      </c>
      <c r="E113">
        <v>178</v>
      </c>
      <c r="F113">
        <v>4</v>
      </c>
    </row>
    <row r="114" spans="1:6" x14ac:dyDescent="0.25">
      <c r="A114" t="s">
        <v>968</v>
      </c>
      <c r="B114" t="s">
        <v>827</v>
      </c>
      <c r="C114" t="s">
        <v>843</v>
      </c>
      <c r="D114" t="s">
        <v>969</v>
      </c>
      <c r="E114">
        <v>177</v>
      </c>
      <c r="F114">
        <v>42</v>
      </c>
    </row>
    <row r="115" spans="1:6" x14ac:dyDescent="0.25">
      <c r="A115" t="s">
        <v>1168</v>
      </c>
      <c r="B115" t="s">
        <v>1154</v>
      </c>
      <c r="C115" t="s">
        <v>1022</v>
      </c>
      <c r="D115" t="s">
        <v>1167</v>
      </c>
      <c r="E115">
        <v>177</v>
      </c>
      <c r="F115">
        <v>87</v>
      </c>
    </row>
    <row r="116" spans="1:6" x14ac:dyDescent="0.25">
      <c r="A116" t="s">
        <v>1091</v>
      </c>
      <c r="B116" t="s">
        <v>938</v>
      </c>
      <c r="C116" t="s">
        <v>624</v>
      </c>
      <c r="D116" t="s">
        <v>1092</v>
      </c>
      <c r="E116">
        <v>175</v>
      </c>
      <c r="F116">
        <v>0</v>
      </c>
    </row>
    <row r="117" spans="1:6" x14ac:dyDescent="0.25">
      <c r="A117" t="s">
        <v>541</v>
      </c>
      <c r="B117" t="s">
        <v>1147</v>
      </c>
      <c r="C117" t="s">
        <v>623</v>
      </c>
      <c r="D117" t="s">
        <v>1148</v>
      </c>
      <c r="E117">
        <v>175</v>
      </c>
      <c r="F117">
        <v>26</v>
      </c>
    </row>
    <row r="118" spans="1:6" x14ac:dyDescent="0.25">
      <c r="A118" t="s">
        <v>975</v>
      </c>
      <c r="B118" t="s">
        <v>827</v>
      </c>
      <c r="C118" t="s">
        <v>628</v>
      </c>
      <c r="D118" t="s">
        <v>976</v>
      </c>
      <c r="E118">
        <v>174</v>
      </c>
      <c r="F118">
        <v>69</v>
      </c>
    </row>
    <row r="119" spans="1:6" x14ac:dyDescent="0.25">
      <c r="A119" t="s">
        <v>420</v>
      </c>
      <c r="B119" t="s">
        <v>827</v>
      </c>
      <c r="C119" t="s">
        <v>623</v>
      </c>
      <c r="D119" t="s">
        <v>1144</v>
      </c>
      <c r="E119">
        <v>173</v>
      </c>
      <c r="F119">
        <v>9</v>
      </c>
    </row>
    <row r="120" spans="1:6" x14ac:dyDescent="0.25">
      <c r="A120" t="s">
        <v>962</v>
      </c>
      <c r="B120" t="s">
        <v>827</v>
      </c>
      <c r="C120" t="s">
        <v>628</v>
      </c>
      <c r="D120" t="s">
        <v>963</v>
      </c>
      <c r="E120">
        <v>172</v>
      </c>
      <c r="F120">
        <v>14</v>
      </c>
    </row>
    <row r="121" spans="1:6" x14ac:dyDescent="0.25">
      <c r="A121" t="s">
        <v>201</v>
      </c>
      <c r="B121" t="s">
        <v>1159</v>
      </c>
      <c r="C121" t="s">
        <v>1022</v>
      </c>
      <c r="D121" t="s">
        <v>1209</v>
      </c>
      <c r="E121">
        <v>172</v>
      </c>
      <c r="F121">
        <v>45</v>
      </c>
    </row>
    <row r="122" spans="1:6" x14ac:dyDescent="0.25">
      <c r="A122" t="s">
        <v>854</v>
      </c>
      <c r="B122" t="s">
        <v>827</v>
      </c>
      <c r="C122" t="s">
        <v>836</v>
      </c>
      <c r="D122" t="s">
        <v>846</v>
      </c>
      <c r="E122">
        <v>171</v>
      </c>
      <c r="F122">
        <v>4</v>
      </c>
    </row>
    <row r="123" spans="1:6" x14ac:dyDescent="0.25">
      <c r="A123" t="s">
        <v>1106</v>
      </c>
      <c r="B123" t="s">
        <v>938</v>
      </c>
      <c r="C123" t="s">
        <v>1107</v>
      </c>
      <c r="D123" t="s">
        <v>1108</v>
      </c>
      <c r="E123">
        <v>171</v>
      </c>
      <c r="F123">
        <v>5</v>
      </c>
    </row>
    <row r="124" spans="1:6" x14ac:dyDescent="0.25">
      <c r="A124" t="s">
        <v>991</v>
      </c>
      <c r="B124" t="s">
        <v>827</v>
      </c>
      <c r="C124" t="s">
        <v>628</v>
      </c>
      <c r="D124" t="s">
        <v>992</v>
      </c>
      <c r="E124">
        <v>169</v>
      </c>
      <c r="F124">
        <v>132</v>
      </c>
    </row>
    <row r="125" spans="1:6" x14ac:dyDescent="0.25">
      <c r="A125" t="s">
        <v>301</v>
      </c>
      <c r="B125" t="s">
        <v>1193</v>
      </c>
      <c r="C125" t="s">
        <v>623</v>
      </c>
      <c r="D125" t="s">
        <v>1194</v>
      </c>
      <c r="E125">
        <v>166</v>
      </c>
      <c r="F125">
        <v>25</v>
      </c>
    </row>
    <row r="126" spans="1:6" x14ac:dyDescent="0.25">
      <c r="A126" t="s">
        <v>405</v>
      </c>
      <c r="B126" t="s">
        <v>1154</v>
      </c>
      <c r="C126" t="s">
        <v>1054</v>
      </c>
      <c r="D126" t="s">
        <v>1163</v>
      </c>
      <c r="E126">
        <v>165</v>
      </c>
      <c r="F126">
        <v>5</v>
      </c>
    </row>
    <row r="127" spans="1:6" x14ac:dyDescent="0.25">
      <c r="A127" t="s">
        <v>833</v>
      </c>
      <c r="B127" t="s">
        <v>827</v>
      </c>
      <c r="C127" t="s">
        <v>628</v>
      </c>
      <c r="D127" t="s">
        <v>834</v>
      </c>
      <c r="E127">
        <v>164</v>
      </c>
      <c r="F127">
        <v>109</v>
      </c>
    </row>
    <row r="128" spans="1:6" x14ac:dyDescent="0.25">
      <c r="A128" t="s">
        <v>1059</v>
      </c>
      <c r="B128" t="s">
        <v>827</v>
      </c>
      <c r="C128" t="s">
        <v>1015</v>
      </c>
      <c r="D128" t="s">
        <v>1060</v>
      </c>
      <c r="E128">
        <v>164</v>
      </c>
      <c r="F128">
        <v>9</v>
      </c>
    </row>
    <row r="129" spans="1:6" x14ac:dyDescent="0.25">
      <c r="A129" t="s">
        <v>1150</v>
      </c>
      <c r="B129" t="s">
        <v>1128</v>
      </c>
      <c r="C129" t="s">
        <v>1022</v>
      </c>
      <c r="D129" t="s">
        <v>1151</v>
      </c>
      <c r="E129">
        <v>163</v>
      </c>
      <c r="F129">
        <v>50</v>
      </c>
    </row>
    <row r="130" spans="1:6" x14ac:dyDescent="0.25">
      <c r="A130" t="s">
        <v>1221</v>
      </c>
      <c r="B130" t="s">
        <v>1166</v>
      </c>
      <c r="C130" t="s">
        <v>1015</v>
      </c>
      <c r="D130" t="s">
        <v>1222</v>
      </c>
      <c r="E130">
        <v>161</v>
      </c>
      <c r="F130">
        <v>2</v>
      </c>
    </row>
    <row r="131" spans="1:6" x14ac:dyDescent="0.25">
      <c r="A131" t="s">
        <v>1232</v>
      </c>
      <c r="B131" t="s">
        <v>827</v>
      </c>
      <c r="C131" t="s">
        <v>623</v>
      </c>
      <c r="D131" t="s">
        <v>1233</v>
      </c>
      <c r="E131">
        <v>161</v>
      </c>
      <c r="F131">
        <v>30</v>
      </c>
    </row>
    <row r="132" spans="1:6" x14ac:dyDescent="0.25">
      <c r="A132" t="s">
        <v>901</v>
      </c>
      <c r="B132" t="s">
        <v>822</v>
      </c>
      <c r="C132" t="s">
        <v>836</v>
      </c>
      <c r="D132" t="s">
        <v>902</v>
      </c>
      <c r="E132">
        <v>160</v>
      </c>
      <c r="F132">
        <v>6</v>
      </c>
    </row>
    <row r="133" spans="1:6" x14ac:dyDescent="0.25">
      <c r="A133" t="s">
        <v>831</v>
      </c>
      <c r="B133" t="s">
        <v>827</v>
      </c>
      <c r="C133" t="s">
        <v>823</v>
      </c>
      <c r="D133" t="s">
        <v>832</v>
      </c>
      <c r="E133">
        <v>159</v>
      </c>
      <c r="F133">
        <v>0</v>
      </c>
    </row>
    <row r="134" spans="1:6" x14ac:dyDescent="0.25">
      <c r="A134" t="s">
        <v>946</v>
      </c>
      <c r="B134" t="s">
        <v>827</v>
      </c>
      <c r="C134" t="s">
        <v>624</v>
      </c>
      <c r="D134" t="s">
        <v>947</v>
      </c>
      <c r="E134">
        <v>157</v>
      </c>
      <c r="F134">
        <v>0</v>
      </c>
    </row>
    <row r="135" spans="1:6" x14ac:dyDescent="0.25">
      <c r="A135" t="s">
        <v>568</v>
      </c>
      <c r="B135" t="s">
        <v>827</v>
      </c>
      <c r="C135" t="s">
        <v>624</v>
      </c>
      <c r="D135" t="s">
        <v>1125</v>
      </c>
      <c r="E135">
        <v>157</v>
      </c>
      <c r="F135">
        <v>0</v>
      </c>
    </row>
    <row r="136" spans="1:6" x14ac:dyDescent="0.25">
      <c r="A136" t="s">
        <v>931</v>
      </c>
      <c r="B136" t="s">
        <v>827</v>
      </c>
      <c r="C136" t="s">
        <v>628</v>
      </c>
      <c r="D136" t="s">
        <v>932</v>
      </c>
      <c r="E136">
        <v>155</v>
      </c>
      <c r="F136">
        <v>37</v>
      </c>
    </row>
    <row r="137" spans="1:6" x14ac:dyDescent="0.25">
      <c r="A137" t="s">
        <v>937</v>
      </c>
      <c r="B137" t="s">
        <v>938</v>
      </c>
      <c r="C137" t="s">
        <v>823</v>
      </c>
      <c r="D137" t="s">
        <v>939</v>
      </c>
      <c r="E137">
        <v>155</v>
      </c>
      <c r="F137">
        <v>0</v>
      </c>
    </row>
    <row r="138" spans="1:6" x14ac:dyDescent="0.25">
      <c r="A138" t="s">
        <v>100</v>
      </c>
      <c r="B138" t="s">
        <v>1206</v>
      </c>
      <c r="C138" t="s">
        <v>623</v>
      </c>
      <c r="D138" t="s">
        <v>1208</v>
      </c>
      <c r="E138">
        <v>154</v>
      </c>
      <c r="F138">
        <v>7</v>
      </c>
    </row>
    <row r="139" spans="1:6" x14ac:dyDescent="0.25">
      <c r="A139" t="s">
        <v>55</v>
      </c>
      <c r="B139" t="s">
        <v>1212</v>
      </c>
      <c r="C139" t="s">
        <v>624</v>
      </c>
      <c r="D139" t="s">
        <v>1213</v>
      </c>
      <c r="E139">
        <v>154</v>
      </c>
      <c r="F139">
        <v>0</v>
      </c>
    </row>
    <row r="140" spans="1:6" x14ac:dyDescent="0.25">
      <c r="A140" t="s">
        <v>881</v>
      </c>
      <c r="B140" t="s">
        <v>827</v>
      </c>
      <c r="C140" t="s">
        <v>628</v>
      </c>
      <c r="D140" t="s">
        <v>882</v>
      </c>
      <c r="E140">
        <v>153</v>
      </c>
      <c r="F140">
        <v>51</v>
      </c>
    </row>
    <row r="141" spans="1:6" x14ac:dyDescent="0.25">
      <c r="A141" t="s">
        <v>1104</v>
      </c>
      <c r="B141" t="s">
        <v>822</v>
      </c>
      <c r="C141" t="s">
        <v>1022</v>
      </c>
      <c r="D141" t="s">
        <v>1105</v>
      </c>
      <c r="E141">
        <v>153</v>
      </c>
      <c r="F141">
        <v>63</v>
      </c>
    </row>
    <row r="142" spans="1:6" x14ac:dyDescent="0.25">
      <c r="A142" t="s">
        <v>826</v>
      </c>
      <c r="B142" t="s">
        <v>827</v>
      </c>
      <c r="C142" t="s">
        <v>628</v>
      </c>
      <c r="D142" t="s">
        <v>828</v>
      </c>
      <c r="E142">
        <v>152</v>
      </c>
      <c r="F142">
        <v>57</v>
      </c>
    </row>
    <row r="143" spans="1:6" x14ac:dyDescent="0.25">
      <c r="A143" t="s">
        <v>1067</v>
      </c>
      <c r="B143" t="s">
        <v>827</v>
      </c>
      <c r="C143" t="s">
        <v>1022</v>
      </c>
      <c r="D143" t="s">
        <v>1066</v>
      </c>
      <c r="E143">
        <v>152</v>
      </c>
      <c r="F143">
        <v>43</v>
      </c>
    </row>
    <row r="144" spans="1:6" x14ac:dyDescent="0.25">
      <c r="A144" t="s">
        <v>235</v>
      </c>
      <c r="B144" t="s">
        <v>1145</v>
      </c>
      <c r="C144" t="s">
        <v>1015</v>
      </c>
      <c r="D144" t="s">
        <v>1225</v>
      </c>
      <c r="E144">
        <v>151</v>
      </c>
      <c r="F144">
        <v>10</v>
      </c>
    </row>
    <row r="145" spans="1:6" x14ac:dyDescent="0.25">
      <c r="A145" t="s">
        <v>1048</v>
      </c>
      <c r="B145" t="s">
        <v>827</v>
      </c>
      <c r="C145" t="s">
        <v>623</v>
      </c>
      <c r="D145" t="s">
        <v>1047</v>
      </c>
      <c r="E145">
        <v>150</v>
      </c>
      <c r="F145">
        <v>15</v>
      </c>
    </row>
    <row r="146" spans="1:6" x14ac:dyDescent="0.25">
      <c r="A146" t="s">
        <v>1040</v>
      </c>
      <c r="B146" t="s">
        <v>938</v>
      </c>
      <c r="C146" t="s">
        <v>624</v>
      </c>
      <c r="D146" t="s">
        <v>1041</v>
      </c>
      <c r="E146">
        <v>149</v>
      </c>
      <c r="F146">
        <v>0</v>
      </c>
    </row>
    <row r="147" spans="1:6" x14ac:dyDescent="0.25">
      <c r="A147" t="s">
        <v>1063</v>
      </c>
      <c r="B147" t="s">
        <v>827</v>
      </c>
      <c r="C147" t="s">
        <v>823</v>
      </c>
      <c r="D147" t="s">
        <v>1064</v>
      </c>
      <c r="E147">
        <v>149</v>
      </c>
      <c r="F147">
        <v>1</v>
      </c>
    </row>
    <row r="148" spans="1:6" x14ac:dyDescent="0.25">
      <c r="A148" t="s">
        <v>985</v>
      </c>
      <c r="B148" t="s">
        <v>827</v>
      </c>
      <c r="C148" t="s">
        <v>624</v>
      </c>
      <c r="D148" t="s">
        <v>986</v>
      </c>
      <c r="E148">
        <v>148</v>
      </c>
      <c r="F148">
        <v>0</v>
      </c>
    </row>
    <row r="149" spans="1:6" x14ac:dyDescent="0.25">
      <c r="A149" t="s">
        <v>1077</v>
      </c>
      <c r="B149" t="s">
        <v>827</v>
      </c>
      <c r="C149" t="s">
        <v>1015</v>
      </c>
      <c r="D149" t="s">
        <v>1073</v>
      </c>
      <c r="E149">
        <v>148</v>
      </c>
      <c r="F149">
        <v>4</v>
      </c>
    </row>
    <row r="150" spans="1:6" x14ac:dyDescent="0.25">
      <c r="A150" t="s">
        <v>948</v>
      </c>
      <c r="B150" t="s">
        <v>822</v>
      </c>
      <c r="C150" t="s">
        <v>823</v>
      </c>
      <c r="D150" t="s">
        <v>949</v>
      </c>
      <c r="E150">
        <v>147</v>
      </c>
      <c r="F150">
        <v>0</v>
      </c>
    </row>
    <row r="151" spans="1:6" x14ac:dyDescent="0.25">
      <c r="A151" t="s">
        <v>1136</v>
      </c>
      <c r="B151" t="s">
        <v>1137</v>
      </c>
      <c r="C151" t="s">
        <v>624</v>
      </c>
      <c r="D151" t="s">
        <v>1138</v>
      </c>
      <c r="E151">
        <v>146</v>
      </c>
      <c r="F151">
        <v>0</v>
      </c>
    </row>
    <row r="152" spans="1:6" x14ac:dyDescent="0.25">
      <c r="A152" t="s">
        <v>847</v>
      </c>
      <c r="B152" t="s">
        <v>827</v>
      </c>
      <c r="C152" t="s">
        <v>836</v>
      </c>
      <c r="D152" t="s">
        <v>848</v>
      </c>
      <c r="E152">
        <v>145</v>
      </c>
      <c r="F152">
        <v>10</v>
      </c>
    </row>
    <row r="153" spans="1:6" x14ac:dyDescent="0.25">
      <c r="A153" t="s">
        <v>460</v>
      </c>
      <c r="B153" t="s">
        <v>1152</v>
      </c>
      <c r="C153" t="s">
        <v>623</v>
      </c>
      <c r="D153" t="s">
        <v>1153</v>
      </c>
      <c r="E153">
        <v>145</v>
      </c>
      <c r="F153">
        <v>49</v>
      </c>
    </row>
    <row r="154" spans="1:6" x14ac:dyDescent="0.25">
      <c r="A154" t="s">
        <v>909</v>
      </c>
      <c r="B154" t="s">
        <v>822</v>
      </c>
      <c r="C154" t="s">
        <v>628</v>
      </c>
      <c r="D154" t="s">
        <v>910</v>
      </c>
      <c r="E154">
        <v>144</v>
      </c>
      <c r="F154">
        <v>81</v>
      </c>
    </row>
    <row r="155" spans="1:6" x14ac:dyDescent="0.25">
      <c r="A155" t="s">
        <v>1035</v>
      </c>
      <c r="B155" t="s">
        <v>827</v>
      </c>
      <c r="C155" t="s">
        <v>1022</v>
      </c>
      <c r="D155" t="s">
        <v>1036</v>
      </c>
      <c r="E155">
        <v>144</v>
      </c>
      <c r="F155">
        <v>58</v>
      </c>
    </row>
    <row r="156" spans="1:6" x14ac:dyDescent="0.25">
      <c r="A156" t="s">
        <v>922</v>
      </c>
      <c r="B156" t="s">
        <v>822</v>
      </c>
      <c r="C156" t="s">
        <v>628</v>
      </c>
      <c r="D156" t="s">
        <v>923</v>
      </c>
      <c r="E156">
        <v>143</v>
      </c>
      <c r="F156">
        <v>24</v>
      </c>
    </row>
    <row r="157" spans="1:6" x14ac:dyDescent="0.25">
      <c r="A157" t="s">
        <v>341</v>
      </c>
      <c r="B157" t="s">
        <v>827</v>
      </c>
      <c r="C157" t="s">
        <v>1002</v>
      </c>
      <c r="D157" t="s">
        <v>1180</v>
      </c>
      <c r="E157">
        <v>142</v>
      </c>
      <c r="F157">
        <v>4</v>
      </c>
    </row>
    <row r="158" spans="1:6" x14ac:dyDescent="0.25">
      <c r="A158" t="s">
        <v>903</v>
      </c>
      <c r="B158" t="s">
        <v>827</v>
      </c>
      <c r="C158" t="s">
        <v>823</v>
      </c>
      <c r="D158" t="s">
        <v>904</v>
      </c>
      <c r="E158">
        <v>140</v>
      </c>
      <c r="F158">
        <v>3</v>
      </c>
    </row>
    <row r="159" spans="1:6" x14ac:dyDescent="0.25">
      <c r="A159" t="s">
        <v>1118</v>
      </c>
      <c r="B159" t="s">
        <v>822</v>
      </c>
      <c r="C159" t="s">
        <v>628</v>
      </c>
      <c r="D159" t="s">
        <v>1119</v>
      </c>
      <c r="E159">
        <v>140</v>
      </c>
      <c r="F159">
        <v>13</v>
      </c>
    </row>
    <row r="160" spans="1:6" x14ac:dyDescent="0.25">
      <c r="A160" t="s">
        <v>838</v>
      </c>
      <c r="B160" t="s">
        <v>827</v>
      </c>
      <c r="C160" t="s">
        <v>624</v>
      </c>
      <c r="D160" t="s">
        <v>839</v>
      </c>
      <c r="E160">
        <v>138</v>
      </c>
      <c r="F160">
        <v>0</v>
      </c>
    </row>
    <row r="161" spans="1:6" x14ac:dyDescent="0.25">
      <c r="A161" t="s">
        <v>581</v>
      </c>
      <c r="B161" t="s">
        <v>1038</v>
      </c>
      <c r="C161" t="s">
        <v>623</v>
      </c>
      <c r="D161" t="s">
        <v>1129</v>
      </c>
      <c r="E161">
        <v>138</v>
      </c>
      <c r="F161">
        <v>19</v>
      </c>
    </row>
    <row r="162" spans="1:6" x14ac:dyDescent="0.25">
      <c r="A162" t="s">
        <v>521</v>
      </c>
      <c r="B162" t="s">
        <v>822</v>
      </c>
      <c r="C162" t="s">
        <v>623</v>
      </c>
      <c r="D162" t="s">
        <v>1126</v>
      </c>
      <c r="E162">
        <v>137</v>
      </c>
      <c r="F162">
        <v>11</v>
      </c>
    </row>
    <row r="163" spans="1:6" x14ac:dyDescent="0.25">
      <c r="A163" t="s">
        <v>531</v>
      </c>
      <c r="B163" t="s">
        <v>822</v>
      </c>
      <c r="C163" t="s">
        <v>1022</v>
      </c>
      <c r="D163" t="s">
        <v>1135</v>
      </c>
      <c r="E163">
        <v>137</v>
      </c>
      <c r="F163">
        <v>43</v>
      </c>
    </row>
    <row r="164" spans="1:6" x14ac:dyDescent="0.25">
      <c r="A164" t="s">
        <v>1121</v>
      </c>
      <c r="B164" t="s">
        <v>827</v>
      </c>
      <c r="C164" t="s">
        <v>624</v>
      </c>
      <c r="D164" t="s">
        <v>1122</v>
      </c>
      <c r="E164">
        <v>135</v>
      </c>
      <c r="F164">
        <v>0</v>
      </c>
    </row>
    <row r="165" spans="1:6" x14ac:dyDescent="0.25">
      <c r="A165" t="s">
        <v>245</v>
      </c>
      <c r="B165" t="s">
        <v>1159</v>
      </c>
      <c r="C165" t="s">
        <v>623</v>
      </c>
      <c r="D165" t="s">
        <v>1211</v>
      </c>
      <c r="E165">
        <v>135</v>
      </c>
      <c r="F165">
        <v>33</v>
      </c>
    </row>
    <row r="166" spans="1:6" x14ac:dyDescent="0.25">
      <c r="A166" t="s">
        <v>530</v>
      </c>
      <c r="B166" t="s">
        <v>827</v>
      </c>
      <c r="C166" t="s">
        <v>623</v>
      </c>
      <c r="D166" t="s">
        <v>1139</v>
      </c>
      <c r="E166">
        <v>134</v>
      </c>
      <c r="F166">
        <v>27</v>
      </c>
    </row>
    <row r="167" spans="1:6" x14ac:dyDescent="0.25">
      <c r="A167" t="s">
        <v>291</v>
      </c>
      <c r="B167" t="s">
        <v>1199</v>
      </c>
      <c r="C167" t="s">
        <v>1015</v>
      </c>
      <c r="D167" t="s">
        <v>1200</v>
      </c>
      <c r="E167">
        <v>134</v>
      </c>
      <c r="F167">
        <v>11</v>
      </c>
    </row>
    <row r="168" spans="1:6" x14ac:dyDescent="0.25">
      <c r="A168" t="s">
        <v>875</v>
      </c>
      <c r="B168" t="s">
        <v>827</v>
      </c>
      <c r="C168" t="s">
        <v>836</v>
      </c>
      <c r="D168" t="s">
        <v>876</v>
      </c>
      <c r="E168">
        <v>133</v>
      </c>
      <c r="F168">
        <v>6</v>
      </c>
    </row>
    <row r="169" spans="1:6" x14ac:dyDescent="0.25">
      <c r="A169" t="s">
        <v>1056</v>
      </c>
      <c r="B169" t="s">
        <v>827</v>
      </c>
      <c r="C169" t="s">
        <v>1057</v>
      </c>
      <c r="D169" t="s">
        <v>1058</v>
      </c>
      <c r="E169">
        <v>132</v>
      </c>
      <c r="F169">
        <v>29</v>
      </c>
    </row>
    <row r="170" spans="1:6" x14ac:dyDescent="0.25">
      <c r="A170" t="s">
        <v>867</v>
      </c>
      <c r="B170" t="s">
        <v>822</v>
      </c>
      <c r="C170" t="s">
        <v>628</v>
      </c>
      <c r="D170" t="s">
        <v>868</v>
      </c>
      <c r="E170">
        <v>130</v>
      </c>
      <c r="F170">
        <v>26</v>
      </c>
    </row>
    <row r="171" spans="1:6" x14ac:dyDescent="0.25">
      <c r="A171" t="s">
        <v>850</v>
      </c>
      <c r="B171" t="s">
        <v>827</v>
      </c>
      <c r="C171" t="s">
        <v>628</v>
      </c>
      <c r="D171" t="s">
        <v>851</v>
      </c>
      <c r="E171">
        <v>129</v>
      </c>
      <c r="F171">
        <v>84</v>
      </c>
    </row>
    <row r="172" spans="1:6" x14ac:dyDescent="0.25">
      <c r="A172" t="s">
        <v>262</v>
      </c>
      <c r="B172" t="s">
        <v>1156</v>
      </c>
      <c r="C172" t="s">
        <v>1218</v>
      </c>
      <c r="D172" t="s">
        <v>1219</v>
      </c>
      <c r="E172">
        <v>128</v>
      </c>
      <c r="F172">
        <v>18</v>
      </c>
    </row>
    <row r="173" spans="1:6" x14ac:dyDescent="0.25">
      <c r="A173" t="s">
        <v>1234</v>
      </c>
      <c r="B173" t="s">
        <v>827</v>
      </c>
      <c r="C173" t="s">
        <v>843</v>
      </c>
      <c r="D173" t="s">
        <v>1233</v>
      </c>
      <c r="E173">
        <v>126</v>
      </c>
      <c r="F173">
        <v>16</v>
      </c>
    </row>
    <row r="174" spans="1:6" x14ac:dyDescent="0.25">
      <c r="A174" t="s">
        <v>920</v>
      </c>
      <c r="B174" t="s">
        <v>822</v>
      </c>
      <c r="C174" t="s">
        <v>628</v>
      </c>
      <c r="D174" t="s">
        <v>921</v>
      </c>
      <c r="E174">
        <v>125</v>
      </c>
      <c r="F174">
        <v>35</v>
      </c>
    </row>
    <row r="175" spans="1:6" x14ac:dyDescent="0.25">
      <c r="A175" t="s">
        <v>933</v>
      </c>
      <c r="B175" t="s">
        <v>827</v>
      </c>
      <c r="C175" t="s">
        <v>836</v>
      </c>
      <c r="D175" t="s">
        <v>934</v>
      </c>
      <c r="E175">
        <v>125</v>
      </c>
      <c r="F175">
        <v>4</v>
      </c>
    </row>
    <row r="176" spans="1:6" x14ac:dyDescent="0.25">
      <c r="A176" t="s">
        <v>362</v>
      </c>
      <c r="B176" t="s">
        <v>1038</v>
      </c>
      <c r="C176" t="s">
        <v>843</v>
      </c>
      <c r="D176" t="s">
        <v>1174</v>
      </c>
      <c r="E176">
        <v>125</v>
      </c>
      <c r="F176">
        <v>19</v>
      </c>
    </row>
    <row r="177" spans="1:6" x14ac:dyDescent="0.25">
      <c r="A177" t="s">
        <v>377</v>
      </c>
      <c r="B177" t="s">
        <v>827</v>
      </c>
      <c r="C177" t="s">
        <v>843</v>
      </c>
      <c r="D177" t="s">
        <v>1190</v>
      </c>
      <c r="E177">
        <v>125</v>
      </c>
      <c r="F177">
        <v>10</v>
      </c>
    </row>
    <row r="178" spans="1:6" x14ac:dyDescent="0.25">
      <c r="A178" t="s">
        <v>1203</v>
      </c>
      <c r="B178" t="s">
        <v>1183</v>
      </c>
      <c r="C178" t="s">
        <v>1054</v>
      </c>
      <c r="D178" t="s">
        <v>1204</v>
      </c>
      <c r="E178">
        <v>125</v>
      </c>
      <c r="F178">
        <v>3</v>
      </c>
    </row>
    <row r="179" spans="1:6" x14ac:dyDescent="0.25">
      <c r="A179" t="s">
        <v>51</v>
      </c>
      <c r="B179" t="s">
        <v>1159</v>
      </c>
      <c r="C179" t="s">
        <v>624</v>
      </c>
      <c r="D179" t="s">
        <v>1236</v>
      </c>
      <c r="E179">
        <v>124</v>
      </c>
      <c r="F179">
        <v>0</v>
      </c>
    </row>
    <row r="180" spans="1:6" x14ac:dyDescent="0.25">
      <c r="A180" t="s">
        <v>1238</v>
      </c>
      <c r="B180" t="s">
        <v>827</v>
      </c>
      <c r="C180" t="s">
        <v>1239</v>
      </c>
      <c r="D180" t="s">
        <v>1236</v>
      </c>
      <c r="E180">
        <v>124</v>
      </c>
      <c r="F180">
        <v>9</v>
      </c>
    </row>
    <row r="181" spans="1:6" x14ac:dyDescent="0.25">
      <c r="A181" t="s">
        <v>970</v>
      </c>
      <c r="B181" t="s">
        <v>827</v>
      </c>
      <c r="C181" t="s">
        <v>628</v>
      </c>
      <c r="D181" t="s">
        <v>971</v>
      </c>
      <c r="E181">
        <v>123</v>
      </c>
      <c r="F181">
        <v>35</v>
      </c>
    </row>
    <row r="182" spans="1:6" x14ac:dyDescent="0.25">
      <c r="A182" t="s">
        <v>993</v>
      </c>
      <c r="B182" t="s">
        <v>827</v>
      </c>
      <c r="C182" t="s">
        <v>823</v>
      </c>
      <c r="D182" t="s">
        <v>994</v>
      </c>
      <c r="E182">
        <v>123</v>
      </c>
      <c r="F182">
        <v>2</v>
      </c>
    </row>
    <row r="183" spans="1:6" x14ac:dyDescent="0.25">
      <c r="A183" t="s">
        <v>511</v>
      </c>
      <c r="B183" t="s">
        <v>938</v>
      </c>
      <c r="C183" t="s">
        <v>1022</v>
      </c>
      <c r="D183" t="s">
        <v>1141</v>
      </c>
      <c r="E183">
        <v>123</v>
      </c>
      <c r="F183">
        <v>39</v>
      </c>
    </row>
    <row r="184" spans="1:6" x14ac:dyDescent="0.25">
      <c r="A184" t="s">
        <v>1226</v>
      </c>
      <c r="B184" t="s">
        <v>827</v>
      </c>
      <c r="C184" t="s">
        <v>623</v>
      </c>
      <c r="D184" t="s">
        <v>1227</v>
      </c>
      <c r="E184">
        <v>123</v>
      </c>
      <c r="F184">
        <v>13</v>
      </c>
    </row>
    <row r="185" spans="1:6" x14ac:dyDescent="0.25">
      <c r="A185" t="s">
        <v>895</v>
      </c>
      <c r="B185" t="s">
        <v>822</v>
      </c>
      <c r="C185" t="s">
        <v>823</v>
      </c>
      <c r="D185" t="s">
        <v>896</v>
      </c>
      <c r="E185">
        <v>122</v>
      </c>
      <c r="F185">
        <v>2</v>
      </c>
    </row>
    <row r="186" spans="1:6" x14ac:dyDescent="0.25">
      <c r="A186" t="s">
        <v>821</v>
      </c>
      <c r="B186" t="s">
        <v>822</v>
      </c>
      <c r="C186" t="s">
        <v>823</v>
      </c>
      <c r="D186" t="s">
        <v>824</v>
      </c>
      <c r="E186">
        <v>120</v>
      </c>
      <c r="F186">
        <v>0</v>
      </c>
    </row>
    <row r="187" spans="1:6" x14ac:dyDescent="0.25">
      <c r="A187" t="s">
        <v>1049</v>
      </c>
      <c r="B187" t="s">
        <v>827</v>
      </c>
      <c r="C187" t="s">
        <v>623</v>
      </c>
      <c r="D187" t="s">
        <v>1050</v>
      </c>
      <c r="E187">
        <v>120</v>
      </c>
      <c r="F187">
        <v>15</v>
      </c>
    </row>
    <row r="188" spans="1:6" x14ac:dyDescent="0.25">
      <c r="A188" t="s">
        <v>1065</v>
      </c>
      <c r="B188" t="s">
        <v>822</v>
      </c>
      <c r="C188" t="s">
        <v>623</v>
      </c>
      <c r="D188" t="s">
        <v>1066</v>
      </c>
      <c r="E188">
        <v>120</v>
      </c>
      <c r="F188">
        <v>3</v>
      </c>
    </row>
    <row r="189" spans="1:6" x14ac:dyDescent="0.25">
      <c r="A189" t="s">
        <v>104</v>
      </c>
      <c r="B189" t="s">
        <v>1159</v>
      </c>
      <c r="C189" t="s">
        <v>1022</v>
      </c>
      <c r="D189" t="s">
        <v>1223</v>
      </c>
      <c r="E189">
        <v>120</v>
      </c>
      <c r="F189">
        <v>59</v>
      </c>
    </row>
    <row r="190" spans="1:6" x14ac:dyDescent="0.25">
      <c r="A190" t="s">
        <v>955</v>
      </c>
      <c r="B190" t="s">
        <v>956</v>
      </c>
      <c r="C190" t="s">
        <v>836</v>
      </c>
      <c r="D190" t="s">
        <v>957</v>
      </c>
      <c r="E190">
        <v>119</v>
      </c>
      <c r="F190">
        <v>4</v>
      </c>
    </row>
    <row r="191" spans="1:6" x14ac:dyDescent="0.25">
      <c r="A191" t="s">
        <v>1051</v>
      </c>
      <c r="B191" t="s">
        <v>827</v>
      </c>
      <c r="C191" t="s">
        <v>1022</v>
      </c>
      <c r="D191" t="s">
        <v>1052</v>
      </c>
      <c r="E191">
        <v>119</v>
      </c>
      <c r="F191">
        <v>36</v>
      </c>
    </row>
    <row r="192" spans="1:6" x14ac:dyDescent="0.25">
      <c r="A192" t="s">
        <v>591</v>
      </c>
      <c r="B192" t="s">
        <v>1123</v>
      </c>
      <c r="C192" t="s">
        <v>1015</v>
      </c>
      <c r="D192" t="s">
        <v>1124</v>
      </c>
      <c r="E192">
        <v>119</v>
      </c>
      <c r="F192">
        <v>2</v>
      </c>
    </row>
    <row r="193" spans="1:6" x14ac:dyDescent="0.25">
      <c r="A193" t="s">
        <v>1165</v>
      </c>
      <c r="B193" t="s">
        <v>1166</v>
      </c>
      <c r="C193" t="s">
        <v>843</v>
      </c>
      <c r="D193" t="s">
        <v>1167</v>
      </c>
      <c r="E193">
        <v>119</v>
      </c>
      <c r="F193">
        <v>11</v>
      </c>
    </row>
    <row r="194" spans="1:6" x14ac:dyDescent="0.25">
      <c r="A194" t="s">
        <v>98</v>
      </c>
      <c r="B194" t="s">
        <v>1145</v>
      </c>
      <c r="C194" t="s">
        <v>628</v>
      </c>
      <c r="D194" t="s">
        <v>1235</v>
      </c>
      <c r="E194">
        <v>119</v>
      </c>
      <c r="F194">
        <v>39</v>
      </c>
    </row>
    <row r="195" spans="1:6" x14ac:dyDescent="0.25">
      <c r="A195" t="s">
        <v>928</v>
      </c>
      <c r="B195" t="s">
        <v>929</v>
      </c>
      <c r="C195" t="s">
        <v>836</v>
      </c>
      <c r="D195" t="s">
        <v>930</v>
      </c>
      <c r="E195">
        <v>118</v>
      </c>
      <c r="F195">
        <v>3</v>
      </c>
    </row>
    <row r="196" spans="1:6" x14ac:dyDescent="0.25">
      <c r="A196" t="s">
        <v>845</v>
      </c>
      <c r="B196" t="s">
        <v>827</v>
      </c>
      <c r="C196" t="s">
        <v>628</v>
      </c>
      <c r="D196" t="s">
        <v>846</v>
      </c>
      <c r="E196">
        <v>116</v>
      </c>
      <c r="F196">
        <v>34</v>
      </c>
    </row>
    <row r="197" spans="1:6" x14ac:dyDescent="0.25">
      <c r="A197" t="s">
        <v>865</v>
      </c>
      <c r="B197" t="s">
        <v>822</v>
      </c>
      <c r="C197" t="s">
        <v>823</v>
      </c>
      <c r="D197" t="s">
        <v>866</v>
      </c>
      <c r="E197">
        <v>116</v>
      </c>
      <c r="F197">
        <v>8</v>
      </c>
    </row>
    <row r="198" spans="1:6" x14ac:dyDescent="0.25">
      <c r="A198" t="s">
        <v>61</v>
      </c>
      <c r="B198" t="s">
        <v>1240</v>
      </c>
      <c r="C198" t="s">
        <v>843</v>
      </c>
      <c r="D198" t="s">
        <v>1241</v>
      </c>
      <c r="E198">
        <v>116</v>
      </c>
      <c r="F198">
        <v>25</v>
      </c>
    </row>
    <row r="199" spans="1:6" x14ac:dyDescent="0.25">
      <c r="A199" t="s">
        <v>490</v>
      </c>
      <c r="B199" t="s">
        <v>827</v>
      </c>
      <c r="C199" t="s">
        <v>1015</v>
      </c>
      <c r="D199" t="s">
        <v>1140</v>
      </c>
      <c r="E199">
        <v>115</v>
      </c>
      <c r="F199">
        <v>3</v>
      </c>
    </row>
    <row r="200" spans="1:6" x14ac:dyDescent="0.25">
      <c r="A200" t="s">
        <v>1046</v>
      </c>
      <c r="B200" t="s">
        <v>827</v>
      </c>
      <c r="C200" t="s">
        <v>623</v>
      </c>
      <c r="D200" t="s">
        <v>1047</v>
      </c>
      <c r="E200">
        <v>114</v>
      </c>
      <c r="F200">
        <v>31</v>
      </c>
    </row>
    <row r="201" spans="1:6" x14ac:dyDescent="0.25">
      <c r="A201" t="s">
        <v>1074</v>
      </c>
      <c r="B201" t="s">
        <v>1075</v>
      </c>
      <c r="C201" t="s">
        <v>624</v>
      </c>
      <c r="D201" t="s">
        <v>1076</v>
      </c>
      <c r="E201">
        <v>114</v>
      </c>
      <c r="F201">
        <v>0</v>
      </c>
    </row>
    <row r="202" spans="1:6" x14ac:dyDescent="0.25">
      <c r="A202" t="s">
        <v>510</v>
      </c>
      <c r="B202" t="s">
        <v>1159</v>
      </c>
      <c r="C202" t="s">
        <v>1054</v>
      </c>
      <c r="D202" t="s">
        <v>1160</v>
      </c>
      <c r="E202">
        <v>113</v>
      </c>
      <c r="F202">
        <v>1</v>
      </c>
    </row>
    <row r="203" spans="1:6" x14ac:dyDescent="0.25">
      <c r="A203" t="s">
        <v>915</v>
      </c>
      <c r="B203" t="s">
        <v>827</v>
      </c>
      <c r="C203" t="s">
        <v>623</v>
      </c>
      <c r="D203" t="s">
        <v>916</v>
      </c>
      <c r="E203">
        <v>112</v>
      </c>
      <c r="F203">
        <v>30</v>
      </c>
    </row>
    <row r="204" spans="1:6" x14ac:dyDescent="0.25">
      <c r="A204" t="s">
        <v>863</v>
      </c>
      <c r="B204" t="s">
        <v>827</v>
      </c>
      <c r="C204" t="s">
        <v>823</v>
      </c>
      <c r="D204" t="s">
        <v>864</v>
      </c>
      <c r="E204">
        <v>111</v>
      </c>
      <c r="F204">
        <v>24</v>
      </c>
    </row>
    <row r="205" spans="1:6" x14ac:dyDescent="0.25">
      <c r="A205" t="s">
        <v>871</v>
      </c>
      <c r="B205" t="s">
        <v>827</v>
      </c>
      <c r="C205" t="s">
        <v>628</v>
      </c>
      <c r="D205" t="s">
        <v>872</v>
      </c>
      <c r="E205">
        <v>111</v>
      </c>
      <c r="F205">
        <v>53</v>
      </c>
    </row>
    <row r="206" spans="1:6" x14ac:dyDescent="0.25">
      <c r="A206" t="s">
        <v>935</v>
      </c>
      <c r="B206" t="s">
        <v>827</v>
      </c>
      <c r="C206" t="s">
        <v>628</v>
      </c>
      <c r="D206" t="s">
        <v>936</v>
      </c>
      <c r="E206">
        <v>111</v>
      </c>
      <c r="F206">
        <v>19</v>
      </c>
    </row>
    <row r="207" spans="1:6" x14ac:dyDescent="0.25">
      <c r="A207" t="s">
        <v>574</v>
      </c>
      <c r="B207" t="s">
        <v>827</v>
      </c>
      <c r="C207" t="s">
        <v>623</v>
      </c>
      <c r="D207" t="s">
        <v>1125</v>
      </c>
      <c r="E207">
        <v>110</v>
      </c>
      <c r="F207">
        <v>18</v>
      </c>
    </row>
    <row r="208" spans="1:6" x14ac:dyDescent="0.25">
      <c r="A208" t="s">
        <v>905</v>
      </c>
      <c r="B208" t="s">
        <v>827</v>
      </c>
      <c r="C208" t="s">
        <v>836</v>
      </c>
      <c r="D208" t="s">
        <v>906</v>
      </c>
      <c r="E208">
        <v>109</v>
      </c>
      <c r="F208">
        <v>6</v>
      </c>
    </row>
    <row r="209" spans="1:6" x14ac:dyDescent="0.25">
      <c r="A209" t="s">
        <v>1078</v>
      </c>
      <c r="B209" t="s">
        <v>827</v>
      </c>
      <c r="C209" t="s">
        <v>843</v>
      </c>
      <c r="D209" t="s">
        <v>1079</v>
      </c>
      <c r="E209">
        <v>109</v>
      </c>
      <c r="F209">
        <v>5</v>
      </c>
    </row>
    <row r="210" spans="1:6" x14ac:dyDescent="0.25">
      <c r="A210" t="s">
        <v>364</v>
      </c>
      <c r="B210" t="s">
        <v>1175</v>
      </c>
      <c r="C210" t="s">
        <v>623</v>
      </c>
      <c r="D210" t="s">
        <v>1176</v>
      </c>
      <c r="E210">
        <v>109</v>
      </c>
      <c r="F210">
        <v>4</v>
      </c>
    </row>
    <row r="211" spans="1:6" x14ac:dyDescent="0.25">
      <c r="A211" t="s">
        <v>829</v>
      </c>
      <c r="B211" t="s">
        <v>827</v>
      </c>
      <c r="C211" t="s">
        <v>823</v>
      </c>
      <c r="D211" t="s">
        <v>830</v>
      </c>
      <c r="E211">
        <v>107</v>
      </c>
      <c r="F211">
        <v>3</v>
      </c>
    </row>
    <row r="212" spans="1:6" x14ac:dyDescent="0.25">
      <c r="A212" t="s">
        <v>825</v>
      </c>
      <c r="B212" t="s">
        <v>822</v>
      </c>
      <c r="C212" t="s">
        <v>628</v>
      </c>
      <c r="D212" t="s">
        <v>824</v>
      </c>
      <c r="E212">
        <v>106</v>
      </c>
      <c r="F212">
        <v>10</v>
      </c>
    </row>
    <row r="213" spans="1:6" x14ac:dyDescent="0.25">
      <c r="A213" t="s">
        <v>492</v>
      </c>
      <c r="B213" t="s">
        <v>827</v>
      </c>
      <c r="C213" t="s">
        <v>1002</v>
      </c>
      <c r="D213" t="s">
        <v>1134</v>
      </c>
      <c r="E213">
        <v>106</v>
      </c>
      <c r="F213">
        <v>2</v>
      </c>
    </row>
    <row r="214" spans="1:6" x14ac:dyDescent="0.25">
      <c r="A214" t="s">
        <v>351</v>
      </c>
      <c r="B214" t="s">
        <v>1154</v>
      </c>
      <c r="C214" t="s">
        <v>843</v>
      </c>
      <c r="D214" t="s">
        <v>1182</v>
      </c>
      <c r="E214">
        <v>106</v>
      </c>
      <c r="F214">
        <v>19</v>
      </c>
    </row>
    <row r="215" spans="1:6" x14ac:dyDescent="0.25">
      <c r="A215" t="s">
        <v>855</v>
      </c>
      <c r="B215" t="s">
        <v>827</v>
      </c>
      <c r="C215" t="s">
        <v>628</v>
      </c>
      <c r="D215" t="s">
        <v>856</v>
      </c>
      <c r="E215">
        <v>105</v>
      </c>
      <c r="F215">
        <v>22</v>
      </c>
    </row>
    <row r="216" spans="1:6" x14ac:dyDescent="0.25">
      <c r="A216" t="s">
        <v>942</v>
      </c>
      <c r="B216" t="s">
        <v>822</v>
      </c>
      <c r="C216" t="s">
        <v>628</v>
      </c>
      <c r="D216" t="s">
        <v>943</v>
      </c>
      <c r="E216">
        <v>105</v>
      </c>
      <c r="F216">
        <v>24</v>
      </c>
    </row>
    <row r="217" spans="1:6" x14ac:dyDescent="0.25">
      <c r="A217" t="s">
        <v>960</v>
      </c>
      <c r="B217" t="s">
        <v>827</v>
      </c>
      <c r="C217" t="s">
        <v>823</v>
      </c>
      <c r="D217" t="s">
        <v>961</v>
      </c>
      <c r="E217">
        <v>105</v>
      </c>
      <c r="F217">
        <v>0</v>
      </c>
    </row>
    <row r="218" spans="1:6" x14ac:dyDescent="0.25">
      <c r="A218" t="s">
        <v>987</v>
      </c>
      <c r="B218" t="s">
        <v>827</v>
      </c>
      <c r="C218" t="s">
        <v>636</v>
      </c>
      <c r="D218" t="s">
        <v>988</v>
      </c>
      <c r="E218">
        <v>104</v>
      </c>
      <c r="F218">
        <v>0</v>
      </c>
    </row>
    <row r="219" spans="1:6" x14ac:dyDescent="0.25">
      <c r="A219" t="s">
        <v>842</v>
      </c>
      <c r="B219" t="s">
        <v>822</v>
      </c>
      <c r="C219" t="s">
        <v>843</v>
      </c>
      <c r="D219" t="s">
        <v>844</v>
      </c>
      <c r="E219">
        <v>103</v>
      </c>
      <c r="F219">
        <v>10</v>
      </c>
    </row>
    <row r="220" spans="1:6" x14ac:dyDescent="0.25">
      <c r="A220" t="s">
        <v>849</v>
      </c>
      <c r="B220" t="s">
        <v>822</v>
      </c>
      <c r="C220" t="s">
        <v>836</v>
      </c>
      <c r="D220" t="s">
        <v>848</v>
      </c>
      <c r="E220">
        <v>103</v>
      </c>
      <c r="F220">
        <v>1</v>
      </c>
    </row>
    <row r="221" spans="1:6" x14ac:dyDescent="0.25">
      <c r="A221" t="s">
        <v>891</v>
      </c>
      <c r="B221" t="s">
        <v>827</v>
      </c>
      <c r="C221" t="s">
        <v>823</v>
      </c>
      <c r="D221" t="s">
        <v>892</v>
      </c>
      <c r="E221">
        <v>103</v>
      </c>
      <c r="F221">
        <v>7</v>
      </c>
    </row>
    <row r="222" spans="1:6" x14ac:dyDescent="0.25">
      <c r="A222" t="s">
        <v>1086</v>
      </c>
      <c r="B222" t="s">
        <v>827</v>
      </c>
      <c r="C222" t="s">
        <v>843</v>
      </c>
      <c r="D222" t="s">
        <v>1087</v>
      </c>
      <c r="E222">
        <v>103</v>
      </c>
      <c r="F222">
        <v>15</v>
      </c>
    </row>
    <row r="223" spans="1:6" x14ac:dyDescent="0.25">
      <c r="A223" t="s">
        <v>1102</v>
      </c>
      <c r="B223" t="s">
        <v>827</v>
      </c>
      <c r="C223" t="s">
        <v>623</v>
      </c>
      <c r="D223" t="s">
        <v>1103</v>
      </c>
      <c r="E223">
        <v>103</v>
      </c>
      <c r="F223">
        <v>12</v>
      </c>
    </row>
    <row r="224" spans="1:6" x14ac:dyDescent="0.25">
      <c r="A224" t="s">
        <v>1109</v>
      </c>
      <c r="B224" t="s">
        <v>827</v>
      </c>
      <c r="C224" t="s">
        <v>636</v>
      </c>
      <c r="D224" t="s">
        <v>1110</v>
      </c>
      <c r="E224">
        <v>103</v>
      </c>
      <c r="F224">
        <v>5</v>
      </c>
    </row>
    <row r="225" spans="1:6" x14ac:dyDescent="0.25">
      <c r="A225" t="s">
        <v>917</v>
      </c>
      <c r="B225" t="s">
        <v>822</v>
      </c>
      <c r="C225" t="s">
        <v>823</v>
      </c>
      <c r="D225" t="s">
        <v>918</v>
      </c>
      <c r="E225">
        <v>102</v>
      </c>
      <c r="F225">
        <v>0</v>
      </c>
    </row>
    <row r="226" spans="1:6" x14ac:dyDescent="0.25">
      <c r="A226" t="s">
        <v>919</v>
      </c>
      <c r="B226" t="s">
        <v>827</v>
      </c>
      <c r="C226" t="s">
        <v>823</v>
      </c>
      <c r="D226" t="s">
        <v>918</v>
      </c>
      <c r="E226">
        <v>102</v>
      </c>
      <c r="F226">
        <v>2</v>
      </c>
    </row>
    <row r="227" spans="1:6" x14ac:dyDescent="0.25">
      <c r="A227" t="s">
        <v>981</v>
      </c>
      <c r="B227" t="s">
        <v>827</v>
      </c>
      <c r="C227" t="s">
        <v>823</v>
      </c>
      <c r="D227" t="s">
        <v>982</v>
      </c>
      <c r="E227">
        <v>102</v>
      </c>
      <c r="F227">
        <v>1</v>
      </c>
    </row>
    <row r="228" spans="1:6" x14ac:dyDescent="0.25">
      <c r="A228" t="s">
        <v>1001</v>
      </c>
      <c r="B228" t="s">
        <v>827</v>
      </c>
      <c r="C228" t="s">
        <v>1002</v>
      </c>
      <c r="D228" t="s">
        <v>1003</v>
      </c>
      <c r="E228">
        <v>102</v>
      </c>
      <c r="F228">
        <v>1</v>
      </c>
    </row>
    <row r="229" spans="1:6" x14ac:dyDescent="0.25">
      <c r="A229" t="s">
        <v>1017</v>
      </c>
      <c r="B229" t="s">
        <v>822</v>
      </c>
      <c r="C229" t="s">
        <v>628</v>
      </c>
      <c r="D229" t="s">
        <v>1018</v>
      </c>
      <c r="E229">
        <v>102</v>
      </c>
      <c r="F229">
        <v>46</v>
      </c>
    </row>
    <row r="230" spans="1:6" x14ac:dyDescent="0.25">
      <c r="A230" t="s">
        <v>840</v>
      </c>
      <c r="B230" t="s">
        <v>827</v>
      </c>
      <c r="C230" t="s">
        <v>836</v>
      </c>
      <c r="D230" t="s">
        <v>841</v>
      </c>
      <c r="E230">
        <v>101</v>
      </c>
      <c r="F230">
        <v>4</v>
      </c>
    </row>
    <row r="231" spans="1:6" x14ac:dyDescent="0.25">
      <c r="A231" t="s">
        <v>1082</v>
      </c>
      <c r="B231" t="s">
        <v>827</v>
      </c>
      <c r="C231" t="s">
        <v>1002</v>
      </c>
      <c r="D231" t="s">
        <v>1083</v>
      </c>
      <c r="E231">
        <v>101</v>
      </c>
      <c r="F231">
        <v>3</v>
      </c>
    </row>
    <row r="232" spans="1:6" x14ac:dyDescent="0.25">
      <c r="A232" t="s">
        <v>1098</v>
      </c>
      <c r="B232" t="s">
        <v>822</v>
      </c>
      <c r="C232" t="s">
        <v>636</v>
      </c>
      <c r="D232" t="s">
        <v>1099</v>
      </c>
      <c r="E232">
        <v>100</v>
      </c>
      <c r="F232">
        <v>3</v>
      </c>
    </row>
    <row r="233" spans="1:6" x14ac:dyDescent="0.25">
      <c r="A233" t="s">
        <v>95</v>
      </c>
      <c r="B233" t="s">
        <v>827</v>
      </c>
      <c r="C233" t="s">
        <v>623</v>
      </c>
      <c r="D233" t="s">
        <v>1236</v>
      </c>
      <c r="E233">
        <v>100</v>
      </c>
      <c r="F233">
        <v>12</v>
      </c>
    </row>
    <row r="234" spans="1:6" x14ac:dyDescent="0.25">
      <c r="A234" t="s">
        <v>944</v>
      </c>
      <c r="B234" t="s">
        <v>822</v>
      </c>
      <c r="C234" t="s">
        <v>623</v>
      </c>
      <c r="D234" t="s">
        <v>945</v>
      </c>
      <c r="E234">
        <v>94</v>
      </c>
      <c r="F234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8878-AC87-47CB-AB5A-DBC8666B9390}">
  <dimension ref="A1:J121"/>
  <sheetViews>
    <sheetView workbookViewId="0">
      <selection activeCell="E4" sqref="E4"/>
    </sheetView>
  </sheetViews>
  <sheetFormatPr defaultRowHeight="15" x14ac:dyDescent="0.25"/>
  <cols>
    <col min="1" max="1" width="31" bestFit="1" customWidth="1"/>
    <col min="2" max="2" width="18.140625" bestFit="1" customWidth="1"/>
    <col min="3" max="3" width="18.5703125" style="5" bestFit="1" customWidth="1"/>
    <col min="4" max="4" width="21" style="6" bestFit="1" customWidth="1"/>
    <col min="5" max="5" width="9.42578125" style="4" customWidth="1"/>
    <col min="6" max="6" width="9.85546875" bestFit="1" customWidth="1"/>
    <col min="7" max="7" width="17.5703125" bestFit="1" customWidth="1"/>
    <col min="8" max="8" width="14.7109375" bestFit="1" customWidth="1"/>
    <col min="9" max="9" width="11.28515625" bestFit="1" customWidth="1"/>
    <col min="10" max="10" width="11.140625" bestFit="1" customWidth="1"/>
  </cols>
  <sheetData>
    <row r="1" spans="1:10" ht="18" thickBot="1" x14ac:dyDescent="0.35">
      <c r="A1" s="8" t="s">
        <v>621</v>
      </c>
    </row>
    <row r="2" spans="1:10" ht="15.75" thickTop="1" x14ac:dyDescent="0.25"/>
    <row r="3" spans="1:10" x14ac:dyDescent="0.25">
      <c r="A3" t="s">
        <v>598</v>
      </c>
      <c r="B3" t="s">
        <v>1</v>
      </c>
      <c r="C3" s="5" t="s">
        <v>599</v>
      </c>
      <c r="D3" s="6" t="s">
        <v>610</v>
      </c>
      <c r="E3" s="4" t="s">
        <v>6</v>
      </c>
      <c r="F3" t="s">
        <v>600</v>
      </c>
      <c r="G3" t="s">
        <v>786</v>
      </c>
      <c r="H3" t="s">
        <v>1250</v>
      </c>
      <c r="I3" t="s">
        <v>1255</v>
      </c>
      <c r="J3" t="s">
        <v>1257</v>
      </c>
    </row>
    <row r="4" spans="1:10" x14ac:dyDescent="0.25">
      <c r="A4" s="2" t="s">
        <v>392</v>
      </c>
      <c r="B4" s="2">
        <v>10000000</v>
      </c>
      <c r="C4" s="5" t="s">
        <v>758</v>
      </c>
      <c r="D4" s="6" t="s">
        <v>630</v>
      </c>
      <c r="E4" s="4" t="s">
        <v>623</v>
      </c>
      <c r="F4" t="s">
        <v>619</v>
      </c>
      <c r="G4" t="str">
        <f>VLOOKUP(Signings[[#This Row],[Season]],Coach_Tbl[],2,FALSE)</f>
        <v>Claudio Ranieri</v>
      </c>
      <c r="H4">
        <v>15</v>
      </c>
      <c r="I4" t="str">
        <f>IFERROR(VLOOKUP(Player_Name,Players_edit[],6,FALSE),"")</f>
        <v/>
      </c>
      <c r="J4" t="s">
        <v>1256</v>
      </c>
    </row>
    <row r="5" spans="1:10" x14ac:dyDescent="0.25">
      <c r="A5" s="12" t="s">
        <v>401</v>
      </c>
      <c r="B5" s="2" t="s">
        <v>11</v>
      </c>
      <c r="C5" s="5" t="s">
        <v>733</v>
      </c>
      <c r="D5" s="6" t="s">
        <v>630</v>
      </c>
      <c r="E5" s="4" t="s">
        <v>624</v>
      </c>
      <c r="F5" t="s">
        <v>619</v>
      </c>
      <c r="G5" t="str">
        <f>VLOOKUP(Signings[[#This Row],[Season]],Coach_Tbl[],2,FALSE)</f>
        <v>Claudio Ranieri</v>
      </c>
      <c r="H5">
        <v>4</v>
      </c>
      <c r="I5" t="str">
        <f>IFERROR(VLOOKUP(Player_Name,Players_edit[],6,FALSE),"")</f>
        <v/>
      </c>
      <c r="J5" t="s">
        <v>1256</v>
      </c>
    </row>
    <row r="6" spans="1:10" x14ac:dyDescent="0.25">
      <c r="A6" s="12" t="s">
        <v>333</v>
      </c>
      <c r="B6" s="2">
        <v>16600000</v>
      </c>
      <c r="C6" s="5" t="s">
        <v>601</v>
      </c>
      <c r="D6" s="6" t="s">
        <v>622</v>
      </c>
      <c r="E6" s="4" t="s">
        <v>623</v>
      </c>
      <c r="F6" t="s">
        <v>619</v>
      </c>
      <c r="G6" t="str">
        <f>VLOOKUP(Signings[[#This Row],[Season]],Coach_Tbl[],2,FALSE)</f>
        <v>Claudio Ranieri</v>
      </c>
      <c r="H6">
        <v>144</v>
      </c>
      <c r="I6" t="str">
        <f>IFERROR(VLOOKUP(Player_Name,Players_edit[],6,FALSE),"")</f>
        <v/>
      </c>
      <c r="J6" t="s">
        <v>1256</v>
      </c>
    </row>
    <row r="7" spans="1:10" x14ac:dyDescent="0.25">
      <c r="A7" s="12" t="s">
        <v>340</v>
      </c>
      <c r="B7" s="2">
        <v>16800000</v>
      </c>
      <c r="C7" s="5" t="s">
        <v>730</v>
      </c>
      <c r="D7" s="6" t="s">
        <v>625</v>
      </c>
      <c r="E7" s="4" t="s">
        <v>628</v>
      </c>
      <c r="F7" t="s">
        <v>619</v>
      </c>
      <c r="G7" t="str">
        <f>VLOOKUP(Signings[[#This Row],[Season]],Coach_Tbl[],2,FALSE)</f>
        <v>Claudio Ranieri</v>
      </c>
      <c r="H7">
        <v>49</v>
      </c>
      <c r="I7" t="str">
        <f>IFERROR(VLOOKUP(Player_Name,Players_edit[],6,FALSE),"")</f>
        <v/>
      </c>
      <c r="J7" t="s">
        <v>1256</v>
      </c>
    </row>
    <row r="8" spans="1:10" x14ac:dyDescent="0.25">
      <c r="A8" s="12" t="s">
        <v>379</v>
      </c>
      <c r="B8" s="2">
        <v>3450000</v>
      </c>
      <c r="C8" s="5" t="s">
        <v>759</v>
      </c>
      <c r="D8" s="6" t="s">
        <v>634</v>
      </c>
      <c r="E8" s="4" t="s">
        <v>623</v>
      </c>
      <c r="F8" t="s">
        <v>619</v>
      </c>
      <c r="G8" t="str">
        <f>VLOOKUP(Signings[[#This Row],[Season]],Coach_Tbl[],2,FALSE)</f>
        <v>Claudio Ranieri</v>
      </c>
      <c r="H8">
        <v>16</v>
      </c>
      <c r="I8" t="str">
        <f>IFERROR(VLOOKUP(Player_Name,Players_edit[],6,FALSE),"")</f>
        <v/>
      </c>
      <c r="J8" t="s">
        <v>1256</v>
      </c>
    </row>
    <row r="9" spans="1:10" x14ac:dyDescent="0.25">
      <c r="A9" s="12" t="s">
        <v>397</v>
      </c>
      <c r="B9" s="2">
        <v>15800000</v>
      </c>
      <c r="C9" s="5" t="s">
        <v>760</v>
      </c>
      <c r="D9" s="6" t="s">
        <v>625</v>
      </c>
      <c r="E9" s="4" t="s">
        <v>628</v>
      </c>
      <c r="F9" t="s">
        <v>619</v>
      </c>
      <c r="G9" t="str">
        <f>VLOOKUP(Signings[[#This Row],[Season]],Coach_Tbl[],2,FALSE)</f>
        <v>Claudio Ranieri</v>
      </c>
      <c r="H9">
        <v>27</v>
      </c>
      <c r="I9" t="str">
        <f>IFERROR(VLOOKUP(Player_Name,Players_edit[],6,FALSE),"")</f>
        <v/>
      </c>
      <c r="J9" t="s">
        <v>1256</v>
      </c>
    </row>
    <row r="10" spans="1:10" x14ac:dyDescent="0.25">
      <c r="A10" s="12" t="s">
        <v>304</v>
      </c>
      <c r="B10" s="2">
        <v>6600000</v>
      </c>
      <c r="C10" s="5" t="s">
        <v>749</v>
      </c>
      <c r="D10" s="6" t="s">
        <v>630</v>
      </c>
      <c r="E10" s="4" t="s">
        <v>623</v>
      </c>
      <c r="F10" t="s">
        <v>619</v>
      </c>
      <c r="G10" t="str">
        <f>VLOOKUP(Signings[[#This Row],[Season]],Coach_Tbl[],2,FALSE)</f>
        <v>Claudio Ranieri</v>
      </c>
      <c r="H10">
        <v>182</v>
      </c>
      <c r="I10">
        <f>IFERROR(VLOOKUP(Player_Name,Players_edit[],6,FALSE),"")</f>
        <v>39</v>
      </c>
      <c r="J10">
        <v>282</v>
      </c>
    </row>
    <row r="11" spans="1:10" x14ac:dyDescent="0.25">
      <c r="A11" s="12" t="s">
        <v>386</v>
      </c>
      <c r="B11" s="2">
        <v>15000000</v>
      </c>
      <c r="C11" s="5" t="s">
        <v>660</v>
      </c>
      <c r="D11" s="6" t="s">
        <v>630</v>
      </c>
      <c r="E11" s="4" t="s">
        <v>623</v>
      </c>
      <c r="F11" t="s">
        <v>619</v>
      </c>
      <c r="G11" t="str">
        <f>VLOOKUP(Signings[[#This Row],[Season]],Coach_Tbl[],2,FALSE)</f>
        <v>Claudio Ranieri</v>
      </c>
      <c r="H11">
        <v>7</v>
      </c>
      <c r="I11" t="str">
        <f>IFERROR(VLOOKUP(Player_Name,Players_edit[],6,FALSE),"")</f>
        <v/>
      </c>
      <c r="J11" t="s">
        <v>1256</v>
      </c>
    </row>
    <row r="12" spans="1:10" x14ac:dyDescent="0.25">
      <c r="A12" s="12" t="s">
        <v>341</v>
      </c>
      <c r="B12" s="2">
        <v>7000000</v>
      </c>
      <c r="C12" s="5" t="s">
        <v>682</v>
      </c>
      <c r="D12" s="6" t="s">
        <v>630</v>
      </c>
      <c r="E12" s="4" t="s">
        <v>636</v>
      </c>
      <c r="F12" t="s">
        <v>619</v>
      </c>
      <c r="G12" t="str">
        <f>VLOOKUP(Signings[[#This Row],[Season]],Coach_Tbl[],2,FALSE)</f>
        <v>Claudio Ranieri</v>
      </c>
      <c r="H12">
        <v>87</v>
      </c>
      <c r="I12">
        <f>IFERROR(VLOOKUP(Player_Name,Players_edit[],6,FALSE),"")</f>
        <v>4</v>
      </c>
      <c r="J12">
        <v>142</v>
      </c>
    </row>
    <row r="13" spans="1:10" x14ac:dyDescent="0.25">
      <c r="A13" s="12" t="s">
        <v>362</v>
      </c>
      <c r="B13" s="2">
        <v>17000000</v>
      </c>
      <c r="C13" s="5" t="s">
        <v>761</v>
      </c>
      <c r="D13" s="6" t="s">
        <v>630</v>
      </c>
      <c r="E13" s="4" t="s">
        <v>623</v>
      </c>
      <c r="F13" t="s">
        <v>619</v>
      </c>
      <c r="G13" t="str">
        <f>VLOOKUP(Signings[[#This Row],[Season]],Coach_Tbl[],2,FALSE)</f>
        <v>Claudio Ranieri</v>
      </c>
      <c r="H13">
        <v>81</v>
      </c>
      <c r="I13">
        <f>IFERROR(VLOOKUP(Player_Name,Players_edit[],6,FALSE),"")</f>
        <v>19</v>
      </c>
      <c r="J13">
        <v>125</v>
      </c>
    </row>
    <row r="14" spans="1:10" x14ac:dyDescent="0.25">
      <c r="A14" s="12" t="s">
        <v>364</v>
      </c>
      <c r="B14" s="2">
        <v>7000000</v>
      </c>
      <c r="C14" s="5" t="s">
        <v>601</v>
      </c>
      <c r="D14" s="6" t="s">
        <v>622</v>
      </c>
      <c r="E14" s="4" t="s">
        <v>623</v>
      </c>
      <c r="F14" t="s">
        <v>619</v>
      </c>
      <c r="G14" t="str">
        <f>VLOOKUP(Signings[[#This Row],[Season]],Coach_Tbl[],2,FALSE)</f>
        <v>Claudio Ranieri</v>
      </c>
      <c r="H14">
        <v>72</v>
      </c>
      <c r="I14">
        <f>IFERROR(VLOOKUP(Player_Name,Players_edit[],6,FALSE),"")</f>
        <v>4</v>
      </c>
      <c r="J14">
        <v>109</v>
      </c>
    </row>
    <row r="15" spans="1:10" x14ac:dyDescent="0.25">
      <c r="A15" s="12" t="s">
        <v>349</v>
      </c>
      <c r="B15" s="2">
        <v>6000000</v>
      </c>
      <c r="C15" s="5" t="s">
        <v>749</v>
      </c>
      <c r="D15" s="6" t="s">
        <v>630</v>
      </c>
      <c r="E15" s="4" t="s">
        <v>636</v>
      </c>
      <c r="F15" t="s">
        <v>619</v>
      </c>
      <c r="G15" t="str">
        <f>VLOOKUP(Signings[[#This Row],[Season]],Coach_Tbl[],2,FALSE)</f>
        <v>Claudio Ranieri</v>
      </c>
      <c r="H15">
        <v>41</v>
      </c>
      <c r="I15" t="str">
        <f>IFERROR(VLOOKUP(Player_Name,Players_edit[],6,FALSE),"")</f>
        <v/>
      </c>
      <c r="J15" t="s">
        <v>1256</v>
      </c>
    </row>
    <row r="16" spans="1:10" x14ac:dyDescent="0.25">
      <c r="A16" s="12" t="s">
        <v>372</v>
      </c>
      <c r="B16" s="2">
        <v>3000000</v>
      </c>
      <c r="C16" s="5" t="s">
        <v>724</v>
      </c>
      <c r="D16" s="6" t="s">
        <v>699</v>
      </c>
      <c r="E16" s="4" t="s">
        <v>623</v>
      </c>
      <c r="F16" t="s">
        <v>618</v>
      </c>
      <c r="G16" t="str">
        <f>VLOOKUP(Signings[[#This Row],[Season]],Coach_Tbl[],2,FALSE)</f>
        <v>Jose Mourinho</v>
      </c>
      <c r="H16">
        <v>14</v>
      </c>
      <c r="I16" t="str">
        <f>IFERROR(VLOOKUP(Player_Name,Players_edit[],6,FALSE),"")</f>
        <v/>
      </c>
      <c r="J16" t="s">
        <v>1256</v>
      </c>
    </row>
    <row r="17" spans="1:10" x14ac:dyDescent="0.25">
      <c r="A17" s="12" t="s">
        <v>312</v>
      </c>
      <c r="B17" s="2">
        <v>19850000</v>
      </c>
      <c r="C17" s="5" t="s">
        <v>700</v>
      </c>
      <c r="D17" s="6" t="s">
        <v>701</v>
      </c>
      <c r="E17" s="4" t="s">
        <v>636</v>
      </c>
      <c r="F17" t="s">
        <v>618</v>
      </c>
      <c r="G17" t="str">
        <f>VLOOKUP(Signings[[#This Row],[Season]],Coach_Tbl[],2,FALSE)</f>
        <v>Jose Mourinho</v>
      </c>
      <c r="H17">
        <v>136</v>
      </c>
      <c r="I17">
        <f>IFERROR(VLOOKUP(Player_Name,Players_edit[],6,FALSE),"")</f>
        <v>11</v>
      </c>
      <c r="J17">
        <v>210</v>
      </c>
    </row>
    <row r="18" spans="1:10" x14ac:dyDescent="0.25">
      <c r="A18" s="12" t="s">
        <v>143</v>
      </c>
      <c r="B18" s="2">
        <v>24000000</v>
      </c>
      <c r="C18" s="5" t="s">
        <v>661</v>
      </c>
      <c r="D18" s="6" t="s">
        <v>634</v>
      </c>
      <c r="E18" s="4" t="s">
        <v>628</v>
      </c>
      <c r="F18" t="s">
        <v>618</v>
      </c>
      <c r="G18" t="str">
        <f>VLOOKUP(Signings[[#This Row],[Season]],Coach_Tbl[],2,FALSE)</f>
        <v>Jose Mourinho</v>
      </c>
      <c r="H18">
        <v>254</v>
      </c>
      <c r="I18">
        <f>IFERROR(VLOOKUP(Player_Name,Players_edit[],6,FALSE),"")</f>
        <v>164</v>
      </c>
      <c r="J18">
        <v>381</v>
      </c>
    </row>
    <row r="19" spans="1:10" x14ac:dyDescent="0.25">
      <c r="A19" s="12" t="s">
        <v>382</v>
      </c>
      <c r="B19" s="2">
        <v>8000000</v>
      </c>
      <c r="C19" s="5" t="s">
        <v>641</v>
      </c>
      <c r="D19" s="6" t="s">
        <v>701</v>
      </c>
      <c r="E19" s="4" t="s">
        <v>623</v>
      </c>
      <c r="F19" t="s">
        <v>618</v>
      </c>
      <c r="G19" t="str">
        <f>VLOOKUP(Signings[[#This Row],[Season]],Coach_Tbl[],2,FALSE)</f>
        <v>Jose Mourinho</v>
      </c>
      <c r="H19">
        <v>34</v>
      </c>
      <c r="I19" t="str">
        <f>IFERROR(VLOOKUP(Player_Name,Players_edit[],6,FALSE),"")</f>
        <v/>
      </c>
      <c r="J19" t="s">
        <v>1256</v>
      </c>
    </row>
    <row r="20" spans="1:10" x14ac:dyDescent="0.25">
      <c r="A20" s="12" t="s">
        <v>384</v>
      </c>
      <c r="B20" s="9">
        <v>5000000</v>
      </c>
      <c r="C20" s="5" t="s">
        <v>711</v>
      </c>
      <c r="D20" s="6" t="s">
        <v>696</v>
      </c>
      <c r="E20" s="4" t="s">
        <v>628</v>
      </c>
      <c r="F20" t="s">
        <v>618</v>
      </c>
      <c r="G20" t="str">
        <f>VLOOKUP(Signings[[#This Row],[Season]],Coach_Tbl[],2,FALSE)</f>
        <v>Jose Mourinho</v>
      </c>
      <c r="H20">
        <v>25</v>
      </c>
      <c r="I20" t="str">
        <f>IFERROR(VLOOKUP(Player_Name,Players_edit[],6,FALSE),"")</f>
        <v/>
      </c>
      <c r="J20" t="s">
        <v>1256</v>
      </c>
    </row>
    <row r="21" spans="1:10" x14ac:dyDescent="0.25">
      <c r="A21" s="12" t="s">
        <v>234</v>
      </c>
      <c r="B21" s="2">
        <v>13200000</v>
      </c>
      <c r="C21" s="5" t="s">
        <v>700</v>
      </c>
      <c r="D21" s="6" t="s">
        <v>701</v>
      </c>
      <c r="E21" s="4" t="s">
        <v>636</v>
      </c>
      <c r="F21" t="s">
        <v>618</v>
      </c>
      <c r="G21" t="str">
        <f>VLOOKUP(Signings[[#This Row],[Season]],Coach_Tbl[],2,FALSE)</f>
        <v>Jose Mourinho</v>
      </c>
      <c r="H21">
        <v>140</v>
      </c>
      <c r="I21">
        <f>IFERROR(VLOOKUP(Player_Name,Players_edit[],6,FALSE),"")</f>
        <v>2</v>
      </c>
      <c r="J21">
        <v>217</v>
      </c>
    </row>
    <row r="22" spans="1:10" x14ac:dyDescent="0.25">
      <c r="A22" s="12" t="s">
        <v>351</v>
      </c>
      <c r="B22" s="2">
        <v>12000000</v>
      </c>
      <c r="C22" s="5" t="s">
        <v>711</v>
      </c>
      <c r="D22" s="6" t="s">
        <v>696</v>
      </c>
      <c r="E22" s="4" t="s">
        <v>628</v>
      </c>
      <c r="F22" t="s">
        <v>618</v>
      </c>
      <c r="G22" t="str">
        <f>VLOOKUP(Signings[[#This Row],[Season]],Coach_Tbl[],2,FALSE)</f>
        <v>Jose Mourinho</v>
      </c>
      <c r="H22">
        <v>67</v>
      </c>
      <c r="I22">
        <f>IFERROR(VLOOKUP(Player_Name,Players_edit[],6,FALSE),"")</f>
        <v>19</v>
      </c>
      <c r="J22">
        <v>106</v>
      </c>
    </row>
    <row r="23" spans="1:10" x14ac:dyDescent="0.25">
      <c r="A23" s="12" t="s">
        <v>806</v>
      </c>
      <c r="B23" s="2">
        <v>7000000</v>
      </c>
      <c r="C23" s="5" t="s">
        <v>756</v>
      </c>
      <c r="D23" s="6" t="s">
        <v>634</v>
      </c>
      <c r="E23" s="4" t="s">
        <v>624</v>
      </c>
      <c r="F23" t="s">
        <v>618</v>
      </c>
      <c r="G23" t="str">
        <f>VLOOKUP(Signings[[#This Row],[Season]],Coach_Tbl[],2,FALSE)</f>
        <v>Jose Mourinho</v>
      </c>
      <c r="H23">
        <v>333</v>
      </c>
      <c r="I23">
        <f>IFERROR(VLOOKUP(Player_Name,Players_edit[],6,FALSE),"")</f>
        <v>0</v>
      </c>
      <c r="J23" t="s">
        <v>1256</v>
      </c>
    </row>
    <row r="24" spans="1:10" x14ac:dyDescent="0.25">
      <c r="A24" s="12" t="s">
        <v>319</v>
      </c>
      <c r="B24" s="2">
        <v>3200000</v>
      </c>
      <c r="C24" s="5" t="s">
        <v>743</v>
      </c>
      <c r="D24" s="6" t="s">
        <v>744</v>
      </c>
      <c r="E24" s="4" t="s">
        <v>628</v>
      </c>
      <c r="F24" t="s">
        <v>617</v>
      </c>
      <c r="G24" t="str">
        <f>VLOOKUP(Signings[[#This Row],[Season]],Coach_Tbl[],2,FALSE)</f>
        <v>Jose Mourinho</v>
      </c>
      <c r="H24">
        <v>3</v>
      </c>
      <c r="I24" t="str">
        <f>IFERROR(VLOOKUP(Player_Name,Players_edit[],6,FALSE),"")</f>
        <v/>
      </c>
      <c r="J24" t="s">
        <v>1256</v>
      </c>
    </row>
    <row r="25" spans="1:10" x14ac:dyDescent="0.25">
      <c r="A25" s="12" t="s">
        <v>248</v>
      </c>
      <c r="B25" s="2">
        <v>24400000</v>
      </c>
      <c r="C25" s="5" t="s">
        <v>658</v>
      </c>
      <c r="D25" s="6" t="s">
        <v>634</v>
      </c>
      <c r="E25" s="4" t="s">
        <v>623</v>
      </c>
      <c r="F25" t="s">
        <v>617</v>
      </c>
      <c r="G25" t="str">
        <f>VLOOKUP(Signings[[#This Row],[Season]],Coach_Tbl[],2,FALSE)</f>
        <v>Jose Mourinho</v>
      </c>
      <c r="H25">
        <v>168</v>
      </c>
      <c r="I25">
        <f>IFERROR(VLOOKUP(Player_Name,Players_edit[],6,FALSE),"")</f>
        <v>25</v>
      </c>
      <c r="J25">
        <v>256</v>
      </c>
    </row>
    <row r="26" spans="1:10" x14ac:dyDescent="0.25">
      <c r="A26" s="12" t="s">
        <v>377</v>
      </c>
      <c r="B26" s="2">
        <v>21000000</v>
      </c>
      <c r="C26" s="5" t="s">
        <v>631</v>
      </c>
      <c r="D26" s="6" t="s">
        <v>630</v>
      </c>
      <c r="E26" s="4" t="s">
        <v>628</v>
      </c>
      <c r="F26" t="s">
        <v>617</v>
      </c>
      <c r="G26" t="str">
        <f>VLOOKUP(Signings[[#This Row],[Season]],Coach_Tbl[],2,FALSE)</f>
        <v>Jose Mourinho</v>
      </c>
      <c r="H26">
        <v>82</v>
      </c>
      <c r="I26">
        <f>IFERROR(VLOOKUP(Player_Name,Players_edit[],6,FALSE),"")</f>
        <v>10</v>
      </c>
      <c r="J26">
        <v>125</v>
      </c>
    </row>
    <row r="27" spans="1:10" x14ac:dyDescent="0.25">
      <c r="A27" s="12" t="s">
        <v>347</v>
      </c>
      <c r="B27" s="2">
        <v>1000000</v>
      </c>
      <c r="C27" s="5" t="s">
        <v>746</v>
      </c>
      <c r="D27" s="6" t="s">
        <v>634</v>
      </c>
      <c r="E27" s="4" t="s">
        <v>623</v>
      </c>
      <c r="F27" t="s">
        <v>617</v>
      </c>
      <c r="G27" t="str">
        <f>VLOOKUP(Signings[[#This Row],[Season]],Coach_Tbl[],2,FALSE)</f>
        <v>Jose Mourinho</v>
      </c>
      <c r="H27">
        <v>13</v>
      </c>
      <c r="I27" t="str">
        <f>IFERROR(VLOOKUP(Player_Name,Players_edit[],6,FALSE),"")</f>
        <v/>
      </c>
      <c r="J27" t="s">
        <v>1256</v>
      </c>
    </row>
    <row r="28" spans="1:10" x14ac:dyDescent="0.25">
      <c r="A28" s="12" t="s">
        <v>310</v>
      </c>
      <c r="B28" s="2">
        <v>300000</v>
      </c>
      <c r="C28" s="5" t="s">
        <v>747</v>
      </c>
      <c r="D28" s="6" t="s">
        <v>748</v>
      </c>
      <c r="E28" s="4" t="s">
        <v>623</v>
      </c>
      <c r="F28" t="s">
        <v>617</v>
      </c>
      <c r="G28" t="str">
        <f>VLOOKUP(Signings[[#This Row],[Season]],Coach_Tbl[],2,FALSE)</f>
        <v>Jose Mourinho</v>
      </c>
      <c r="H28">
        <v>5</v>
      </c>
      <c r="I28" t="str">
        <f>IFERROR(VLOOKUP(Player_Name,Players_edit[],6,FALSE),"")</f>
        <v/>
      </c>
      <c r="J28" t="s">
        <v>1256</v>
      </c>
    </row>
    <row r="29" spans="1:10" x14ac:dyDescent="0.25">
      <c r="A29" s="12" t="s">
        <v>360</v>
      </c>
      <c r="B29" s="2">
        <v>8000000</v>
      </c>
      <c r="C29" s="5" t="s">
        <v>649</v>
      </c>
      <c r="D29" s="6" t="s">
        <v>622</v>
      </c>
      <c r="E29" s="4" t="s">
        <v>636</v>
      </c>
      <c r="F29" t="s">
        <v>617</v>
      </c>
      <c r="G29" t="str">
        <f>VLOOKUP(Signings[[#This Row],[Season]],Coach_Tbl[],2,FALSE)</f>
        <v>Jose Mourinho</v>
      </c>
      <c r="H29">
        <v>25</v>
      </c>
      <c r="I29" t="str">
        <f>IFERROR(VLOOKUP(Player_Name,Players_edit[],6,FALSE),"")</f>
        <v/>
      </c>
      <c r="J29" t="s">
        <v>1256</v>
      </c>
    </row>
    <row r="30" spans="1:10" x14ac:dyDescent="0.25">
      <c r="A30" s="12" t="s">
        <v>177</v>
      </c>
      <c r="B30" s="2">
        <v>5000000</v>
      </c>
      <c r="C30" s="5" t="s">
        <v>639</v>
      </c>
      <c r="D30" s="6" t="s">
        <v>630</v>
      </c>
      <c r="E30" s="4" t="s">
        <v>636</v>
      </c>
      <c r="F30" t="s">
        <v>616</v>
      </c>
      <c r="G30" t="str">
        <f>VLOOKUP(Signings[[#This Row],[Season]],Coach_Tbl[],2,FALSE)</f>
        <v>Jose Mourinho</v>
      </c>
      <c r="H30">
        <v>229</v>
      </c>
      <c r="I30">
        <f>IFERROR(VLOOKUP(Player_Name,Players_edit[],6,FALSE),"")</f>
        <v>7</v>
      </c>
      <c r="J30">
        <v>338</v>
      </c>
    </row>
    <row r="31" spans="1:10" x14ac:dyDescent="0.25">
      <c r="A31" s="12" t="s">
        <v>339</v>
      </c>
      <c r="B31" s="2">
        <v>7000000</v>
      </c>
      <c r="C31" s="5" t="s">
        <v>721</v>
      </c>
      <c r="D31" s="6" t="s">
        <v>627</v>
      </c>
      <c r="E31" s="4" t="s">
        <v>636</v>
      </c>
      <c r="F31" t="s">
        <v>616</v>
      </c>
      <c r="G31" t="str">
        <f>VLOOKUP(Signings[[#This Row],[Season]],Coach_Tbl[],2,FALSE)</f>
        <v>Jose Mourinho</v>
      </c>
      <c r="H31">
        <v>13</v>
      </c>
      <c r="I31" t="str">
        <f>IFERROR(VLOOKUP(Player_Name,Players_edit[],6,FALSE),"")</f>
        <v/>
      </c>
      <c r="J31" t="s">
        <v>1256</v>
      </c>
    </row>
    <row r="32" spans="1:10" x14ac:dyDescent="0.25">
      <c r="A32" s="12" t="s">
        <v>183</v>
      </c>
      <c r="B32" s="2" t="s">
        <v>11</v>
      </c>
      <c r="C32" s="5" t="s">
        <v>745</v>
      </c>
      <c r="D32" s="6" t="s">
        <v>701</v>
      </c>
      <c r="E32" s="4" t="s">
        <v>624</v>
      </c>
      <c r="F32" t="s">
        <v>616</v>
      </c>
      <c r="G32" t="str">
        <f>VLOOKUP(Signings[[#This Row],[Season]],Coach_Tbl[],2,FALSE)</f>
        <v>Jose Mourinho</v>
      </c>
      <c r="H32">
        <v>20</v>
      </c>
      <c r="I32" t="str">
        <f>IFERROR(VLOOKUP(Player_Name,Players_edit[],6,FALSE),"")</f>
        <v/>
      </c>
      <c r="J32" t="s">
        <v>1256</v>
      </c>
    </row>
    <row r="33" spans="1:10" x14ac:dyDescent="0.25">
      <c r="A33" s="12" t="s">
        <v>126</v>
      </c>
      <c r="B33" s="9">
        <v>16000000</v>
      </c>
      <c r="C33" s="5" t="s">
        <v>739</v>
      </c>
      <c r="D33" s="6" t="s">
        <v>740</v>
      </c>
      <c r="E33" s="4" t="s">
        <v>623</v>
      </c>
      <c r="F33" t="s">
        <v>616</v>
      </c>
      <c r="G33" t="str">
        <f>VLOOKUP(Signings[[#This Row],[Season]],Coach_Tbl[],2,FALSE)</f>
        <v>Jose Mourinho</v>
      </c>
      <c r="H33">
        <v>249</v>
      </c>
      <c r="I33" t="str">
        <f>IFERROR(VLOOKUP(Player_Name,Players_edit[],6,FALSE),"")</f>
        <v/>
      </c>
      <c r="J33" t="s">
        <v>1256</v>
      </c>
    </row>
    <row r="34" spans="1:10" x14ac:dyDescent="0.25">
      <c r="A34" s="12" t="s">
        <v>1242</v>
      </c>
      <c r="B34" s="2">
        <v>30000000</v>
      </c>
      <c r="C34" s="5" t="s">
        <v>741</v>
      </c>
      <c r="D34" s="6" t="s">
        <v>625</v>
      </c>
      <c r="E34" s="4" t="s">
        <v>628</v>
      </c>
      <c r="F34" t="s">
        <v>616</v>
      </c>
      <c r="G34" t="str">
        <f>VLOOKUP(Signings[[#This Row],[Season]],Coach_Tbl[],2,FALSE)</f>
        <v>Jose Mourinho</v>
      </c>
      <c r="H34">
        <v>48</v>
      </c>
      <c r="I34" t="str">
        <f>IFERROR(VLOOKUP(Player_Name,Players_edit[],6,FALSE),"")</f>
        <v/>
      </c>
      <c r="J34" t="s">
        <v>1256</v>
      </c>
    </row>
    <row r="35" spans="1:10" x14ac:dyDescent="0.25">
      <c r="A35" s="12" t="s">
        <v>256</v>
      </c>
      <c r="B35" s="2">
        <v>8000000</v>
      </c>
      <c r="C35" s="5" t="s">
        <v>742</v>
      </c>
      <c r="D35" s="6" t="s">
        <v>696</v>
      </c>
      <c r="E35" s="4" t="s">
        <v>628</v>
      </c>
      <c r="F35" t="s">
        <v>616</v>
      </c>
      <c r="G35" t="str">
        <f>VLOOKUP(Signings[[#This Row],[Season]],Coach_Tbl[],2,FALSE)</f>
        <v>Jose Mourinho</v>
      </c>
      <c r="H35">
        <v>156</v>
      </c>
      <c r="I35">
        <f>IFERROR(VLOOKUP(Player_Name,Players_edit[],6,FALSE),"")</f>
        <v>61</v>
      </c>
      <c r="J35">
        <v>254</v>
      </c>
    </row>
    <row r="36" spans="1:10" x14ac:dyDescent="0.25">
      <c r="A36" s="12" t="s">
        <v>301</v>
      </c>
      <c r="B36" s="2" t="s">
        <v>11</v>
      </c>
      <c r="C36" s="5" t="s">
        <v>737</v>
      </c>
      <c r="D36" s="6" t="s">
        <v>627</v>
      </c>
      <c r="E36" s="4" t="s">
        <v>623</v>
      </c>
      <c r="F36" t="s">
        <v>616</v>
      </c>
      <c r="G36" t="str">
        <f>VLOOKUP(Signings[[#This Row],[Season]],Coach_Tbl[],2,FALSE)</f>
        <v>Jose Mourinho</v>
      </c>
      <c r="H36">
        <v>105</v>
      </c>
      <c r="I36">
        <f>IFERROR(VLOOKUP(Player_Name,Players_edit[],6,FALSE),"")</f>
        <v>25</v>
      </c>
      <c r="J36">
        <v>166</v>
      </c>
    </row>
    <row r="37" spans="1:10" x14ac:dyDescent="0.25">
      <c r="A37" s="12" t="s">
        <v>313</v>
      </c>
      <c r="B37" s="2">
        <v>3000000</v>
      </c>
      <c r="C37" s="5" t="s">
        <v>734</v>
      </c>
      <c r="D37" s="6" t="s">
        <v>735</v>
      </c>
      <c r="E37" s="4" t="s">
        <v>628</v>
      </c>
      <c r="F37" t="s">
        <v>615</v>
      </c>
      <c r="G37" t="str">
        <f>VLOOKUP(Signings[[#This Row],[Season]],Coach_Tbl[],2,FALSE)</f>
        <v>Avram Grant</v>
      </c>
      <c r="H37">
        <v>8</v>
      </c>
      <c r="I37" t="str">
        <f>IFERROR(VLOOKUP(Player_Name,Players_edit[],6,FALSE),"")</f>
        <v/>
      </c>
      <c r="J37" t="s">
        <v>1256</v>
      </c>
    </row>
    <row r="38" spans="1:10" x14ac:dyDescent="0.25">
      <c r="A38" s="12" t="s">
        <v>348</v>
      </c>
      <c r="B38" s="9">
        <v>9000000</v>
      </c>
      <c r="C38" s="5" t="s">
        <v>736</v>
      </c>
      <c r="D38" s="6" t="s">
        <v>699</v>
      </c>
      <c r="E38" s="4" t="s">
        <v>636</v>
      </c>
      <c r="F38" t="s">
        <v>615</v>
      </c>
      <c r="G38" t="str">
        <f>VLOOKUP(Signings[[#This Row],[Season]],Coach_Tbl[],2,FALSE)</f>
        <v>Avram Grant</v>
      </c>
      <c r="H38">
        <v>261</v>
      </c>
      <c r="I38" t="str">
        <f>IFERROR(VLOOKUP(Player_Name,Players_edit[],6,FALSE),"")</f>
        <v/>
      </c>
      <c r="J38" t="s">
        <v>1256</v>
      </c>
    </row>
    <row r="39" spans="1:10" x14ac:dyDescent="0.25">
      <c r="A39" s="12" t="s">
        <v>350</v>
      </c>
      <c r="B39" s="9">
        <v>15000000</v>
      </c>
      <c r="C39" s="5" t="s">
        <v>647</v>
      </c>
      <c r="D39" s="6" t="s">
        <v>630</v>
      </c>
      <c r="E39" s="4" t="s">
        <v>628</v>
      </c>
      <c r="F39" t="s">
        <v>615</v>
      </c>
      <c r="G39" t="str">
        <f>VLOOKUP(Signings[[#This Row],[Season]],Coach_Tbl[],2,FALSE)</f>
        <v>Avram Grant</v>
      </c>
      <c r="H39">
        <v>125</v>
      </c>
      <c r="I39">
        <f>IFERROR(VLOOKUP(Player_Name,Players_edit[],6,FALSE),"")</f>
        <v>59</v>
      </c>
      <c r="J39">
        <v>184</v>
      </c>
    </row>
    <row r="40" spans="1:10" x14ac:dyDescent="0.25">
      <c r="A40" s="12" t="s">
        <v>303</v>
      </c>
      <c r="B40" s="2" t="s">
        <v>11</v>
      </c>
      <c r="C40" s="5" t="s">
        <v>640</v>
      </c>
      <c r="D40" s="6" t="s">
        <v>622</v>
      </c>
      <c r="E40" s="4" t="s">
        <v>636</v>
      </c>
      <c r="F40" t="s">
        <v>615</v>
      </c>
      <c r="G40" t="str">
        <f>VLOOKUP(Signings[[#This Row],[Season]],Coach_Tbl[],2,FALSE)</f>
        <v>Avram Grant</v>
      </c>
      <c r="H40">
        <v>54</v>
      </c>
      <c r="I40" t="str">
        <f>IFERROR(VLOOKUP(Player_Name,Players_edit[],6,FALSE),"")</f>
        <v/>
      </c>
      <c r="J40" t="s">
        <v>1256</v>
      </c>
    </row>
    <row r="41" spans="1:10" x14ac:dyDescent="0.25">
      <c r="A41" s="12" t="s">
        <v>226</v>
      </c>
      <c r="B41" s="2">
        <v>13500000</v>
      </c>
      <c r="C41" s="5" t="s">
        <v>658</v>
      </c>
      <c r="D41" s="6" t="s">
        <v>634</v>
      </c>
      <c r="E41" s="4" t="s">
        <v>623</v>
      </c>
      <c r="F41" t="s">
        <v>615</v>
      </c>
      <c r="G41" t="str">
        <f>VLOOKUP(Signings[[#This Row],[Season]],Coach_Tbl[],2,FALSE)</f>
        <v>Avram Grant</v>
      </c>
      <c r="H41">
        <v>149</v>
      </c>
      <c r="I41">
        <f>IFERROR(VLOOKUP(Player_Name,Players_edit[],6,FALSE),"")</f>
        <v>45</v>
      </c>
      <c r="J41">
        <v>228</v>
      </c>
    </row>
    <row r="42" spans="1:10" x14ac:dyDescent="0.25">
      <c r="A42" s="12" t="s">
        <v>325</v>
      </c>
      <c r="B42" s="2" t="s">
        <v>11</v>
      </c>
      <c r="C42" s="5" t="s">
        <v>737</v>
      </c>
      <c r="D42" s="6" t="s">
        <v>627</v>
      </c>
      <c r="E42" s="4" t="s">
        <v>628</v>
      </c>
      <c r="F42" t="s">
        <v>615</v>
      </c>
      <c r="G42" t="str">
        <f>VLOOKUP(Signings[[#This Row],[Season]],Coach_Tbl[],2,FALSE)</f>
        <v>Avram Grant</v>
      </c>
      <c r="H42">
        <v>21</v>
      </c>
      <c r="I42" t="str">
        <f>IFERROR(VLOOKUP(Player_Name,Players_edit[],6,FALSE),"")</f>
        <v/>
      </c>
      <c r="J42" t="s">
        <v>1256</v>
      </c>
    </row>
    <row r="43" spans="1:10" x14ac:dyDescent="0.25">
      <c r="A43" s="12" t="s">
        <v>331</v>
      </c>
      <c r="B43" s="9" t="s">
        <v>11</v>
      </c>
      <c r="C43" s="5" t="s">
        <v>675</v>
      </c>
      <c r="D43" s="6" t="s">
        <v>630</v>
      </c>
      <c r="E43" s="4" t="s">
        <v>623</v>
      </c>
      <c r="F43" t="s">
        <v>615</v>
      </c>
      <c r="G43" t="str">
        <f>VLOOKUP(Signings[[#This Row],[Season]],Coach_Tbl[],2,FALSE)</f>
        <v>Avram Grant</v>
      </c>
      <c r="H43">
        <v>15</v>
      </c>
      <c r="I43" t="str">
        <f>IFERROR(VLOOKUP(Player_Name,Players_edit[],6,FALSE),"")</f>
        <v/>
      </c>
      <c r="J43" t="s">
        <v>1256</v>
      </c>
    </row>
    <row r="44" spans="1:10" x14ac:dyDescent="0.25">
      <c r="A44" s="12" t="s">
        <v>309</v>
      </c>
      <c r="B44" s="2">
        <v>8000000</v>
      </c>
      <c r="C44" s="5" t="s">
        <v>640</v>
      </c>
      <c r="D44" s="6" t="s">
        <v>622</v>
      </c>
      <c r="E44" s="4" t="s">
        <v>623</v>
      </c>
      <c r="F44" t="s">
        <v>614</v>
      </c>
      <c r="G44" t="str">
        <f>VLOOKUP(Signings[[#This Row],[Season]],Coach_Tbl[],2,FALSE)</f>
        <v>Luiz Felipe Scolari</v>
      </c>
      <c r="H44">
        <v>43</v>
      </c>
      <c r="I44" t="str">
        <f>IFERROR(VLOOKUP(Player_Name,Players_edit[],6,FALSE),"")</f>
        <v/>
      </c>
      <c r="J44" t="s">
        <v>1256</v>
      </c>
    </row>
    <row r="45" spans="1:10" x14ac:dyDescent="0.25">
      <c r="A45" s="12" t="s">
        <v>1243</v>
      </c>
      <c r="B45" s="2" t="s">
        <v>335</v>
      </c>
      <c r="C45" s="5" t="s">
        <v>730</v>
      </c>
      <c r="D45" s="6" t="s">
        <v>625</v>
      </c>
      <c r="E45" s="4" t="s">
        <v>623</v>
      </c>
      <c r="F45" t="s">
        <v>614</v>
      </c>
      <c r="G45" t="str">
        <f>VLOOKUP(Signings[[#This Row],[Season]],Coach_Tbl[],2,FALSE)</f>
        <v>Luiz Felipe Scolari</v>
      </c>
      <c r="H45">
        <v>4</v>
      </c>
      <c r="I45" t="str">
        <f>IFERROR(VLOOKUP(Player_Name,Players_edit[],6,FALSE),"")</f>
        <v/>
      </c>
      <c r="J45" t="s">
        <v>1256</v>
      </c>
    </row>
    <row r="46" spans="1:10" x14ac:dyDescent="0.25">
      <c r="A46" s="12" t="s">
        <v>258</v>
      </c>
      <c r="B46" s="2">
        <v>16200000</v>
      </c>
      <c r="C46" s="5" t="s">
        <v>700</v>
      </c>
      <c r="D46" s="6" t="s">
        <v>701</v>
      </c>
      <c r="E46" s="4" t="s">
        <v>636</v>
      </c>
      <c r="F46" t="s">
        <v>614</v>
      </c>
      <c r="G46" t="str">
        <f>VLOOKUP(Signings[[#This Row],[Season]],Coach_Tbl[],2,FALSE)</f>
        <v>Luiz Felipe Scolari</v>
      </c>
      <c r="H46">
        <v>89</v>
      </c>
      <c r="I46" t="str">
        <f>IFERROR(VLOOKUP(Player_Name,Players_edit[],6,FALSE),"")</f>
        <v/>
      </c>
      <c r="J46" t="s">
        <v>1256</v>
      </c>
    </row>
    <row r="47" spans="1:10" x14ac:dyDescent="0.25">
      <c r="A47" s="12" t="s">
        <v>264</v>
      </c>
      <c r="B47" s="2">
        <v>4000000</v>
      </c>
      <c r="C47" s="5" t="s">
        <v>631</v>
      </c>
      <c r="D47" s="6" t="s">
        <v>630</v>
      </c>
      <c r="E47" s="4" t="s">
        <v>628</v>
      </c>
      <c r="F47" t="s">
        <v>613</v>
      </c>
      <c r="G47" t="str">
        <f>VLOOKUP(Signings[[#This Row],[Season]],Coach_Tbl[],2,FALSE)</f>
        <v>Carlo Ancelotti</v>
      </c>
      <c r="H47">
        <v>63</v>
      </c>
      <c r="I47" t="str">
        <f>IFERROR(VLOOKUP(Player_Name,Players_edit[],6,FALSE),"")</f>
        <v/>
      </c>
      <c r="J47" t="s">
        <v>1256</v>
      </c>
    </row>
    <row r="48" spans="1:10" x14ac:dyDescent="0.25">
      <c r="A48" s="12" t="s">
        <v>320</v>
      </c>
      <c r="B48" s="2" t="s">
        <v>11</v>
      </c>
      <c r="C48" s="5" t="s">
        <v>669</v>
      </c>
      <c r="D48" s="6" t="s">
        <v>630</v>
      </c>
      <c r="E48" s="4" t="s">
        <v>624</v>
      </c>
      <c r="F48" t="s">
        <v>613</v>
      </c>
      <c r="G48" t="str">
        <f>VLOOKUP(Signings[[#This Row],[Season]],Coach_Tbl[],2,FALSE)</f>
        <v>Carlo Ancelotti</v>
      </c>
      <c r="H48">
        <v>7</v>
      </c>
      <c r="I48" t="str">
        <f>IFERROR(VLOOKUP(Player_Name,Players_edit[],6,FALSE),"")</f>
        <v/>
      </c>
      <c r="J48" t="s">
        <v>1256</v>
      </c>
    </row>
    <row r="49" spans="1:10" x14ac:dyDescent="0.25">
      <c r="A49" s="12" t="s">
        <v>1244</v>
      </c>
      <c r="B49" s="9">
        <v>18000000</v>
      </c>
      <c r="C49" s="5" t="s">
        <v>724</v>
      </c>
      <c r="D49" s="6" t="s">
        <v>699</v>
      </c>
      <c r="E49" s="4" t="s">
        <v>636</v>
      </c>
      <c r="F49" t="s">
        <v>613</v>
      </c>
      <c r="G49" t="str">
        <f>VLOOKUP(Signings[[#This Row],[Season]],Coach_Tbl[],2,FALSE)</f>
        <v>Carlo Ancelotti</v>
      </c>
      <c r="H49">
        <v>29</v>
      </c>
      <c r="I49" t="str">
        <f>IFERROR(VLOOKUP(Player_Name,Players_edit[],6,FALSE),"")</f>
        <v/>
      </c>
      <c r="J49" t="s">
        <v>1256</v>
      </c>
    </row>
    <row r="50" spans="1:10" x14ac:dyDescent="0.25">
      <c r="A50" s="12" t="s">
        <v>230</v>
      </c>
      <c r="B50" s="2">
        <v>1500000</v>
      </c>
      <c r="C50" s="5" t="s">
        <v>725</v>
      </c>
      <c r="D50" s="6" t="s">
        <v>726</v>
      </c>
      <c r="E50" s="4" t="s">
        <v>623</v>
      </c>
      <c r="F50" t="s">
        <v>613</v>
      </c>
      <c r="G50" t="str">
        <f>VLOOKUP(Signings[[#This Row],[Season]],Coach_Tbl[],2,FALSE)</f>
        <v>Carlo Ancelotti</v>
      </c>
      <c r="H50">
        <v>123</v>
      </c>
      <c r="I50" t="str">
        <f>IFERROR(VLOOKUP(Player_Name,Players_edit[],6,FALSE),"")</f>
        <v/>
      </c>
      <c r="J50" t="s">
        <v>1256</v>
      </c>
    </row>
    <row r="51" spans="1:10" x14ac:dyDescent="0.25">
      <c r="A51" s="12" t="s">
        <v>300</v>
      </c>
      <c r="B51" s="2">
        <v>5000000</v>
      </c>
      <c r="C51" s="5" t="s">
        <v>646</v>
      </c>
      <c r="D51" s="6" t="s">
        <v>630</v>
      </c>
      <c r="E51" s="4" t="s">
        <v>628</v>
      </c>
      <c r="F51" t="s">
        <v>612</v>
      </c>
      <c r="G51" t="str">
        <f>VLOOKUP(Signings[[#This Row],[Season]],Coach_Tbl[],2,FALSE)</f>
        <v>Carlo Ancelotti</v>
      </c>
      <c r="H51">
        <v>14</v>
      </c>
      <c r="I51" t="str">
        <f>IFERROR(VLOOKUP(Player_Name,Players_edit[],6,FALSE),"")</f>
        <v/>
      </c>
      <c r="J51" t="s">
        <v>1256</v>
      </c>
    </row>
    <row r="52" spans="1:10" x14ac:dyDescent="0.25">
      <c r="A52" s="12" t="s">
        <v>165</v>
      </c>
      <c r="B52" s="2">
        <v>18300000</v>
      </c>
      <c r="C52" s="5" t="s">
        <v>641</v>
      </c>
      <c r="D52" s="6" t="s">
        <v>701</v>
      </c>
      <c r="E52" s="4" t="s">
        <v>623</v>
      </c>
      <c r="F52" t="s">
        <v>612</v>
      </c>
      <c r="G52" t="str">
        <f>VLOOKUP(Signings[[#This Row],[Season]],Coach_Tbl[],2,FALSE)</f>
        <v>Carlo Ancelotti</v>
      </c>
      <c r="H52">
        <v>159</v>
      </c>
      <c r="I52">
        <f>IFERROR(VLOOKUP(Player_Name,Players_edit[],6,FALSE),"")</f>
        <v>33</v>
      </c>
      <c r="J52">
        <v>246</v>
      </c>
    </row>
    <row r="53" spans="1:10" x14ac:dyDescent="0.25">
      <c r="A53" s="12" t="s">
        <v>201</v>
      </c>
      <c r="B53" s="2">
        <v>50000000</v>
      </c>
      <c r="C53" s="5" t="s">
        <v>646</v>
      </c>
      <c r="D53" s="6" t="s">
        <v>630</v>
      </c>
      <c r="E53" s="4" t="s">
        <v>628</v>
      </c>
      <c r="F53" t="s">
        <v>612</v>
      </c>
      <c r="G53" t="str">
        <f>VLOOKUP(Signings[[#This Row],[Season]],Coach_Tbl[],2,FALSE)</f>
        <v>Carlo Ancelotti</v>
      </c>
      <c r="H53">
        <v>110</v>
      </c>
      <c r="I53">
        <f>IFERROR(VLOOKUP(Player_Name,Players_edit[],6,FALSE),"")</f>
        <v>45</v>
      </c>
      <c r="J53">
        <v>172</v>
      </c>
    </row>
    <row r="54" spans="1:10" x14ac:dyDescent="0.25">
      <c r="A54" s="12" t="s">
        <v>16</v>
      </c>
      <c r="B54" s="2">
        <v>21300000</v>
      </c>
      <c r="C54" s="5" t="s">
        <v>641</v>
      </c>
      <c r="D54" s="6" t="s">
        <v>701</v>
      </c>
      <c r="E54" s="4" t="s">
        <v>636</v>
      </c>
      <c r="F54" t="s">
        <v>612</v>
      </c>
      <c r="G54" t="str">
        <f>VLOOKUP(Signings[[#This Row],[Season]],Coach_Tbl[],2,FALSE)</f>
        <v>Carlo Ancelotti</v>
      </c>
      <c r="H54">
        <v>160</v>
      </c>
      <c r="I54">
        <f>IFERROR(VLOOKUP(Player_Name,Players_edit[],6,FALSE),"")</f>
        <v>18</v>
      </c>
      <c r="J54">
        <v>248</v>
      </c>
    </row>
    <row r="55" spans="1:10" x14ac:dyDescent="0.25">
      <c r="A55" s="12" t="s">
        <v>55</v>
      </c>
      <c r="B55" s="2">
        <v>6000000</v>
      </c>
      <c r="C55" s="5" t="s">
        <v>716</v>
      </c>
      <c r="D55" s="6" t="s">
        <v>717</v>
      </c>
      <c r="E55" s="4" t="s">
        <v>624</v>
      </c>
      <c r="F55" t="s">
        <v>611</v>
      </c>
      <c r="G55" t="str">
        <f>VLOOKUP(Signings[[#This Row],[Season]],Coach_Tbl[],2,FALSE)</f>
        <v>Andre Villas-Boas</v>
      </c>
      <c r="H55">
        <v>126</v>
      </c>
      <c r="I55">
        <f>IFERROR(VLOOKUP(Player_Name,Players_edit[],6,FALSE),"")</f>
        <v>0</v>
      </c>
      <c r="J55">
        <v>154</v>
      </c>
    </row>
    <row r="56" spans="1:10" x14ac:dyDescent="0.25">
      <c r="A56" s="12" t="s">
        <v>153</v>
      </c>
      <c r="B56" s="2">
        <v>4350000</v>
      </c>
      <c r="C56" s="5" t="s">
        <v>640</v>
      </c>
      <c r="D56" s="6" t="s">
        <v>622</v>
      </c>
      <c r="E56" s="4" t="s">
        <v>623</v>
      </c>
      <c r="F56" t="s">
        <v>611</v>
      </c>
      <c r="G56" t="str">
        <f>VLOOKUP(Signings[[#This Row],[Season]],Coach_Tbl[],2,FALSE)</f>
        <v>Andre Villas-Boas</v>
      </c>
      <c r="H56">
        <v>22</v>
      </c>
      <c r="I56" t="str">
        <f>IFERROR(VLOOKUP(Player_Name,Players_edit[],6,FALSE),"")</f>
        <v/>
      </c>
      <c r="J56" t="s">
        <v>1256</v>
      </c>
    </row>
    <row r="57" spans="1:10" x14ac:dyDescent="0.25">
      <c r="A57" s="12" t="s">
        <v>190</v>
      </c>
      <c r="B57" s="2">
        <v>20000000</v>
      </c>
      <c r="C57" s="5" t="s">
        <v>718</v>
      </c>
      <c r="D57" s="6" t="s">
        <v>717</v>
      </c>
      <c r="E57" s="4" t="s">
        <v>628</v>
      </c>
      <c r="F57" t="s">
        <v>611</v>
      </c>
      <c r="G57" t="str">
        <f>VLOOKUP(Signings[[#This Row],[Season]],Coach_Tbl[],2,FALSE)</f>
        <v>Andre Villas-Boas</v>
      </c>
      <c r="H57">
        <v>36</v>
      </c>
      <c r="I57" t="str">
        <f>IFERROR(VLOOKUP(Player_Name,Players_edit[],6,FALSE),"")</f>
        <v/>
      </c>
      <c r="J57" t="s">
        <v>1256</v>
      </c>
    </row>
    <row r="58" spans="1:10" x14ac:dyDescent="0.25">
      <c r="A58" s="12" t="s">
        <v>245</v>
      </c>
      <c r="B58" s="2">
        <v>23500000</v>
      </c>
      <c r="C58" s="5" t="s">
        <v>645</v>
      </c>
      <c r="D58" s="6" t="s">
        <v>622</v>
      </c>
      <c r="E58" s="4" t="s">
        <v>628</v>
      </c>
      <c r="F58" t="s">
        <v>611</v>
      </c>
      <c r="G58" t="str">
        <f>VLOOKUP(Signings[[#This Row],[Season]],Coach_Tbl[],2,FALSE)</f>
        <v>Andre Villas-Boas</v>
      </c>
      <c r="H58">
        <v>82</v>
      </c>
      <c r="I58">
        <f>IFERROR(VLOOKUP(Player_Name,Players_edit[],6,FALSE),"")</f>
        <v>33</v>
      </c>
      <c r="J58">
        <v>135</v>
      </c>
    </row>
    <row r="59" spans="1:10" x14ac:dyDescent="0.25">
      <c r="A59" s="12" t="s">
        <v>267</v>
      </c>
      <c r="B59" s="2">
        <v>12000000</v>
      </c>
      <c r="C59" s="5" t="s">
        <v>646</v>
      </c>
      <c r="D59" s="6" t="s">
        <v>630</v>
      </c>
      <c r="E59" s="4" t="s">
        <v>623</v>
      </c>
      <c r="F59" t="s">
        <v>611</v>
      </c>
      <c r="G59" t="str">
        <f>VLOOKUP(Signings[[#This Row],[Season]],Coach_Tbl[],2,FALSE)</f>
        <v>Andre Villas-Boas</v>
      </c>
      <c r="H59">
        <v>31</v>
      </c>
      <c r="I59" t="str">
        <f>IFERROR(VLOOKUP(Player_Name,Players_edit[],6,FALSE),"")</f>
        <v/>
      </c>
      <c r="J59" t="s">
        <v>1256</v>
      </c>
    </row>
    <row r="60" spans="1:10" x14ac:dyDescent="0.25">
      <c r="A60" s="12" t="s">
        <v>25</v>
      </c>
      <c r="B60" s="2">
        <v>7000000</v>
      </c>
      <c r="C60" s="5" t="s">
        <v>647</v>
      </c>
      <c r="D60" s="6" t="s">
        <v>630</v>
      </c>
      <c r="E60" s="4" t="s">
        <v>636</v>
      </c>
      <c r="F60" t="s">
        <v>611</v>
      </c>
      <c r="G60" t="str">
        <f>VLOOKUP(Signings[[#This Row],[Season]],Coach_Tbl[],2,FALSE)</f>
        <v>Andre Villas-Boas</v>
      </c>
      <c r="H60">
        <v>191</v>
      </c>
      <c r="I60">
        <f>IFERROR(VLOOKUP(Player_Name,Players_edit[],6,FALSE),"")</f>
        <v>25</v>
      </c>
      <c r="J60">
        <v>290</v>
      </c>
    </row>
    <row r="61" spans="1:10" x14ac:dyDescent="0.25">
      <c r="A61" s="12" t="s">
        <v>244</v>
      </c>
      <c r="B61" s="2">
        <v>6700000</v>
      </c>
      <c r="C61" s="5" t="s">
        <v>716</v>
      </c>
      <c r="D61" s="6" t="s">
        <v>717</v>
      </c>
      <c r="E61" s="4" t="s">
        <v>623</v>
      </c>
      <c r="F61" t="s">
        <v>611</v>
      </c>
      <c r="G61" t="str">
        <f>VLOOKUP(Signings[[#This Row],[Season]],Coach_Tbl[],2,FALSE)</f>
        <v>Andre Villas-Boas</v>
      </c>
      <c r="H61">
        <v>3</v>
      </c>
      <c r="I61" t="str">
        <f>IFERROR(VLOOKUP(Player_Name,Players_edit[],6,FALSE),"")</f>
        <v/>
      </c>
      <c r="J61" t="s">
        <v>1256</v>
      </c>
    </row>
    <row r="62" spans="1:10" x14ac:dyDescent="0.25">
      <c r="A62" s="12" t="s">
        <v>720</v>
      </c>
      <c r="B62" s="2">
        <v>5000000</v>
      </c>
      <c r="C62" s="5" t="s">
        <v>719</v>
      </c>
      <c r="D62" s="6" t="s">
        <v>674</v>
      </c>
      <c r="E62" s="4" t="s">
        <v>628</v>
      </c>
      <c r="F62" t="s">
        <v>611</v>
      </c>
      <c r="G62" t="str">
        <f>VLOOKUP(Signings[[#This Row],[Season]],Coach_Tbl[],2,FALSE)</f>
        <v>Andre Villas-Boas</v>
      </c>
      <c r="H62">
        <v>1</v>
      </c>
      <c r="I62" t="str">
        <f>IFERROR(VLOOKUP(Player_Name,Players_edit[],6,FALSE),"")</f>
        <v/>
      </c>
      <c r="J62" t="s">
        <v>1256</v>
      </c>
    </row>
    <row r="63" spans="1:10" x14ac:dyDescent="0.25">
      <c r="A63" s="12" t="s">
        <v>122</v>
      </c>
      <c r="B63" s="2">
        <v>6500000</v>
      </c>
      <c r="C63" s="5" t="s">
        <v>712</v>
      </c>
      <c r="D63" s="6" t="s">
        <v>627</v>
      </c>
      <c r="E63" s="4" t="s">
        <v>623</v>
      </c>
      <c r="F63" t="s">
        <v>609</v>
      </c>
      <c r="G63" t="str">
        <f>VLOOKUP(Signings[[#This Row],[Season]],Coach_Tbl[],2,FALSE)</f>
        <v>Roberto Di Matteo</v>
      </c>
      <c r="H63">
        <v>6</v>
      </c>
      <c r="I63" t="str">
        <f>IFERROR(VLOOKUP(Player_Name,Players_edit[],6,FALSE),"")</f>
        <v/>
      </c>
      <c r="J63" t="s">
        <v>1256</v>
      </c>
    </row>
    <row r="64" spans="1:10" x14ac:dyDescent="0.25">
      <c r="A64" s="12" t="s">
        <v>12</v>
      </c>
      <c r="B64" s="2">
        <v>32000000</v>
      </c>
      <c r="C64" s="5" t="s">
        <v>642</v>
      </c>
      <c r="D64" s="6" t="s">
        <v>634</v>
      </c>
      <c r="E64" s="4" t="s">
        <v>628</v>
      </c>
      <c r="F64" t="s">
        <v>609</v>
      </c>
      <c r="G64" t="str">
        <f>VLOOKUP(Signings[[#This Row],[Season]],Coach_Tbl[],2,FALSE)</f>
        <v>Roberto Di Matteo</v>
      </c>
      <c r="H64">
        <v>245</v>
      </c>
      <c r="I64">
        <f>IFERROR(VLOOKUP(Player_Name,Players_edit[],6,FALSE),"")</f>
        <v>110</v>
      </c>
      <c r="J64">
        <v>352</v>
      </c>
    </row>
    <row r="65" spans="1:10" x14ac:dyDescent="0.25">
      <c r="A65" s="12" t="s">
        <v>124</v>
      </c>
      <c r="B65" s="2">
        <v>25000000</v>
      </c>
      <c r="C65" s="5" t="s">
        <v>713</v>
      </c>
      <c r="D65" s="6" t="s">
        <v>674</v>
      </c>
      <c r="E65" s="4" t="s">
        <v>623</v>
      </c>
      <c r="F65" t="s">
        <v>609</v>
      </c>
      <c r="G65" t="str">
        <f>VLOOKUP(Signings[[#This Row],[Season]],Coach_Tbl[],2,FALSE)</f>
        <v>Roberto Di Matteo</v>
      </c>
      <c r="H65">
        <v>131</v>
      </c>
      <c r="I65">
        <f>IFERROR(VLOOKUP(Player_Name,Players_edit[],6,FALSE),"")</f>
        <v>38</v>
      </c>
      <c r="J65">
        <v>203</v>
      </c>
    </row>
    <row r="66" spans="1:10" x14ac:dyDescent="0.25">
      <c r="A66" s="12" t="s">
        <v>1245</v>
      </c>
      <c r="B66" s="9">
        <v>7000000</v>
      </c>
      <c r="C66" s="5" t="s">
        <v>661</v>
      </c>
      <c r="D66" s="6" t="s">
        <v>634</v>
      </c>
      <c r="E66" s="4" t="s">
        <v>636</v>
      </c>
      <c r="F66" t="s">
        <v>609</v>
      </c>
      <c r="G66" t="str">
        <f>VLOOKUP(Signings[[#This Row],[Season]],Coach_Tbl[],2,FALSE)</f>
        <v>Roberto Di Matteo</v>
      </c>
      <c r="H66">
        <v>325</v>
      </c>
      <c r="I66">
        <f>IFERROR(VLOOKUP(Player_Name,Players_edit[],6,FALSE),"")</f>
        <v>17</v>
      </c>
      <c r="J66" t="s">
        <v>1256</v>
      </c>
    </row>
    <row r="67" spans="1:10" x14ac:dyDescent="0.25">
      <c r="A67" s="12" t="s">
        <v>262</v>
      </c>
      <c r="B67" s="2">
        <v>9000000</v>
      </c>
      <c r="C67" s="5" t="s">
        <v>643</v>
      </c>
      <c r="D67" s="6" t="s">
        <v>630</v>
      </c>
      <c r="E67" s="4" t="s">
        <v>628</v>
      </c>
      <c r="F67" t="s">
        <v>609</v>
      </c>
      <c r="G67" t="str">
        <f>VLOOKUP(Signings[[#This Row],[Season]],Coach_Tbl[],2,FALSE)</f>
        <v>Roberto Di Matteo</v>
      </c>
      <c r="H67">
        <v>87</v>
      </c>
      <c r="I67">
        <f>IFERROR(VLOOKUP(Player_Name,Players_edit[],6,FALSE),"")</f>
        <v>18</v>
      </c>
      <c r="J67">
        <v>128</v>
      </c>
    </row>
    <row r="68" spans="1:10" x14ac:dyDescent="0.25">
      <c r="A68" s="12" t="s">
        <v>186</v>
      </c>
      <c r="B68" s="2">
        <v>7500000</v>
      </c>
      <c r="C68" s="5" t="s">
        <v>644</v>
      </c>
      <c r="D68" s="6" t="s">
        <v>630</v>
      </c>
      <c r="E68" s="4" t="s">
        <v>628</v>
      </c>
      <c r="F68" t="s">
        <v>609</v>
      </c>
      <c r="G68" t="str">
        <f>VLOOKUP(Signings[[#This Row],[Season]],Coach_Tbl[],2,FALSE)</f>
        <v>Roberto Di Matteo</v>
      </c>
      <c r="H68">
        <v>33</v>
      </c>
      <c r="I68" t="str">
        <f>IFERROR(VLOOKUP(Player_Name,Players_edit[],6,FALSE),"")</f>
        <v/>
      </c>
      <c r="J68" t="s">
        <v>1256</v>
      </c>
    </row>
    <row r="69" spans="1:10" x14ac:dyDescent="0.25">
      <c r="A69" s="12" t="s">
        <v>211</v>
      </c>
      <c r="B69" s="3">
        <v>18000000</v>
      </c>
      <c r="C69" s="5" t="s">
        <v>694</v>
      </c>
      <c r="D69" s="6" t="s">
        <v>627</v>
      </c>
      <c r="E69" s="4" t="s">
        <v>628</v>
      </c>
      <c r="F69" t="s">
        <v>608</v>
      </c>
      <c r="G69" t="str">
        <f>VLOOKUP(Signings[[#This Row],[Season]],Coach_Tbl[],2,FALSE)</f>
        <v>Jose Mourinho</v>
      </c>
      <c r="H69">
        <v>44</v>
      </c>
      <c r="I69" t="str">
        <f>IFERROR(VLOOKUP(Player_Name,Players_edit[],6,FALSE),"")</f>
        <v/>
      </c>
      <c r="J69" t="s">
        <v>1256</v>
      </c>
    </row>
    <row r="70" spans="1:10" x14ac:dyDescent="0.25">
      <c r="A70" s="12" t="s">
        <v>213</v>
      </c>
      <c r="B70" s="10">
        <v>8000000</v>
      </c>
      <c r="C70" s="5" t="s">
        <v>695</v>
      </c>
      <c r="D70" s="6" t="s">
        <v>696</v>
      </c>
      <c r="E70" s="4" t="s">
        <v>623</v>
      </c>
      <c r="F70" t="s">
        <v>608</v>
      </c>
      <c r="G70" t="str">
        <f>VLOOKUP(Signings[[#This Row],[Season]],Coach_Tbl[],2,FALSE)</f>
        <v>Jose Mourinho</v>
      </c>
      <c r="H70">
        <v>2</v>
      </c>
      <c r="I70" t="str">
        <f>IFERROR(VLOOKUP(Player_Name,Players_edit[],6,FALSE),"")</f>
        <v/>
      </c>
      <c r="J70" t="s">
        <v>1256</v>
      </c>
    </row>
    <row r="71" spans="1:10" x14ac:dyDescent="0.25">
      <c r="A71" s="12" t="s">
        <v>200</v>
      </c>
      <c r="B71" s="2" t="s">
        <v>11</v>
      </c>
      <c r="C71" s="5" t="s">
        <v>697</v>
      </c>
      <c r="D71" s="6" t="s">
        <v>630</v>
      </c>
      <c r="E71" s="4" t="s">
        <v>624</v>
      </c>
      <c r="F71" t="s">
        <v>608</v>
      </c>
      <c r="G71" t="str">
        <f>VLOOKUP(Signings[[#This Row],[Season]],Coach_Tbl[],2,FALSE)</f>
        <v>Jose Mourinho</v>
      </c>
      <c r="H71">
        <v>4</v>
      </c>
      <c r="I71" t="str">
        <f>IFERROR(VLOOKUP(Player_Name,Players_edit[],6,FALSE),"")</f>
        <v/>
      </c>
      <c r="J71" t="s">
        <v>1256</v>
      </c>
    </row>
    <row r="72" spans="1:10" x14ac:dyDescent="0.25">
      <c r="A72" s="12" t="s">
        <v>219</v>
      </c>
      <c r="B72" s="2" t="s">
        <v>11</v>
      </c>
      <c r="C72" s="5" t="s">
        <v>698</v>
      </c>
      <c r="D72" s="6" t="s">
        <v>699</v>
      </c>
      <c r="E72" s="4" t="s">
        <v>628</v>
      </c>
      <c r="F72" t="s">
        <v>608</v>
      </c>
      <c r="G72" t="str">
        <f>VLOOKUP(Signings[[#This Row],[Season]],Coach_Tbl[],2,FALSE)</f>
        <v>Jose Mourinho</v>
      </c>
      <c r="H72">
        <v>21</v>
      </c>
      <c r="I72" t="str">
        <f>IFERROR(VLOOKUP(Player_Name,Players_edit[],6,FALSE),"")</f>
        <v/>
      </c>
      <c r="J72" t="s">
        <v>1256</v>
      </c>
    </row>
    <row r="73" spans="1:10" x14ac:dyDescent="0.25">
      <c r="A73" s="12" t="s">
        <v>221</v>
      </c>
      <c r="B73" s="3">
        <v>30000000</v>
      </c>
      <c r="C73" s="5" t="s">
        <v>698</v>
      </c>
      <c r="D73" s="6" t="s">
        <v>699</v>
      </c>
      <c r="E73" s="4" t="s">
        <v>628</v>
      </c>
      <c r="F73" t="s">
        <v>608</v>
      </c>
      <c r="G73" t="str">
        <f>VLOOKUP(Signings[[#This Row],[Season]],Coach_Tbl[],2,FALSE)</f>
        <v>Jose Mourinho</v>
      </c>
      <c r="H73">
        <v>234</v>
      </c>
      <c r="I73">
        <f>IFERROR(VLOOKUP(Player_Name,Players_edit[],6,FALSE),"")</f>
        <v>63</v>
      </c>
      <c r="J73">
        <v>339</v>
      </c>
    </row>
    <row r="74" spans="1:10" x14ac:dyDescent="0.25">
      <c r="A74" s="12" t="s">
        <v>1246</v>
      </c>
      <c r="B74" s="10">
        <v>209000</v>
      </c>
      <c r="C74" s="5" t="s">
        <v>702</v>
      </c>
      <c r="D74" s="6" t="s">
        <v>630</v>
      </c>
      <c r="E74" s="4" t="s">
        <v>623</v>
      </c>
      <c r="F74" t="s">
        <v>608</v>
      </c>
      <c r="G74" t="str">
        <f>VLOOKUP(Signings[[#This Row],[Season]],Coach_Tbl[],2,FALSE)</f>
        <v>Jose Mourinho</v>
      </c>
      <c r="H74">
        <v>1</v>
      </c>
      <c r="I74" t="str">
        <f>IFERROR(VLOOKUP(Player_Name,Players_edit[],6,FALSE),"")</f>
        <v/>
      </c>
      <c r="J74" t="s">
        <v>1256</v>
      </c>
    </row>
    <row r="75" spans="1:10" x14ac:dyDescent="0.25">
      <c r="A75" s="12" t="s">
        <v>228</v>
      </c>
      <c r="B75" s="2" t="s">
        <v>29</v>
      </c>
      <c r="C75" s="13" t="s">
        <v>703</v>
      </c>
      <c r="D75" s="6" t="s">
        <v>704</v>
      </c>
      <c r="E75" s="4" t="s">
        <v>623</v>
      </c>
      <c r="F75" t="s">
        <v>608</v>
      </c>
      <c r="G75" t="str">
        <f>VLOOKUP(Signings[[#This Row],[Season]],Coach_Tbl[],2,FALSE)</f>
        <v>Jose Mourinho</v>
      </c>
      <c r="H75">
        <v>10</v>
      </c>
      <c r="I75" t="str">
        <f>IFERROR(VLOOKUP(Player_Name,Players_edit[],6,FALSE),"")</f>
        <v/>
      </c>
      <c r="J75" t="s">
        <v>1256</v>
      </c>
    </row>
    <row r="76" spans="1:10" x14ac:dyDescent="0.25">
      <c r="A76" s="12" t="s">
        <v>230</v>
      </c>
      <c r="B76" s="9">
        <v>21000000</v>
      </c>
      <c r="C76" s="5" t="s">
        <v>641</v>
      </c>
      <c r="D76" s="6" t="s">
        <v>701</v>
      </c>
      <c r="E76" s="4" t="s">
        <v>623</v>
      </c>
      <c r="F76" t="s">
        <v>608</v>
      </c>
      <c r="G76" t="str">
        <f>VLOOKUP(Signings[[#This Row],[Season]],Coach_Tbl[],2,FALSE)</f>
        <v>Jose Mourinho</v>
      </c>
      <c r="H76">
        <v>123</v>
      </c>
      <c r="I76" t="str">
        <f>IFERROR(VLOOKUP(Player_Name,Players_edit[],6,FALSE),"")</f>
        <v/>
      </c>
      <c r="J76" t="s">
        <v>1256</v>
      </c>
    </row>
    <row r="77" spans="1:10" x14ac:dyDescent="0.25">
      <c r="A77" s="12" t="s">
        <v>118</v>
      </c>
      <c r="B77" s="9">
        <v>11000000</v>
      </c>
      <c r="C77" s="5" t="s">
        <v>705</v>
      </c>
      <c r="D77" s="6" t="s">
        <v>706</v>
      </c>
      <c r="E77" s="4" t="s">
        <v>628</v>
      </c>
      <c r="F77" t="s">
        <v>608</v>
      </c>
      <c r="G77" t="str">
        <f>VLOOKUP(Signings[[#This Row],[Season]],Coach_Tbl[],2,FALSE)</f>
        <v>Jose Mourinho</v>
      </c>
      <c r="H77">
        <v>13</v>
      </c>
      <c r="I77" t="str">
        <f>IFERROR(VLOOKUP(Player_Name,Players_edit[],6,FALSE),"")</f>
        <v/>
      </c>
      <c r="J77" t="s">
        <v>1256</v>
      </c>
    </row>
    <row r="78" spans="1:10" x14ac:dyDescent="0.25">
      <c r="A78" s="12" t="s">
        <v>235</v>
      </c>
      <c r="B78" s="2">
        <v>12500000</v>
      </c>
      <c r="C78" s="5" t="s">
        <v>707</v>
      </c>
      <c r="D78" s="6" t="s">
        <v>634</v>
      </c>
      <c r="E78" s="4" t="s">
        <v>636</v>
      </c>
      <c r="F78" t="s">
        <v>608</v>
      </c>
      <c r="G78" t="str">
        <f>VLOOKUP(Signings[[#This Row],[Season]],Coach_Tbl[],2,FALSE)</f>
        <v>Jose Mourinho</v>
      </c>
      <c r="H78">
        <v>99</v>
      </c>
      <c r="I78">
        <f>IFERROR(VLOOKUP(Player_Name,Players_edit[],6,FALSE),"")</f>
        <v>10</v>
      </c>
      <c r="J78">
        <v>151</v>
      </c>
    </row>
    <row r="79" spans="1:10" x14ac:dyDescent="0.25">
      <c r="A79" s="12" t="s">
        <v>59</v>
      </c>
      <c r="B79" s="2">
        <v>30000000</v>
      </c>
      <c r="C79" s="5" t="s">
        <v>640</v>
      </c>
      <c r="D79" s="6" t="s">
        <v>622</v>
      </c>
      <c r="E79" s="4" t="s">
        <v>623</v>
      </c>
      <c r="F79" t="s">
        <v>607</v>
      </c>
      <c r="G79" t="str">
        <f>VLOOKUP(Signings[[#This Row],[Season]],Coach_Tbl[],2,FALSE)</f>
        <v>Jose Mourinho</v>
      </c>
      <c r="H79">
        <v>138</v>
      </c>
      <c r="I79" t="str">
        <f>IFERROR(VLOOKUP(Player_Name,Players_edit[],6,FALSE),"")</f>
        <v/>
      </c>
      <c r="J79" t="s">
        <v>1256</v>
      </c>
    </row>
    <row r="80" spans="1:10" x14ac:dyDescent="0.25">
      <c r="A80" s="12" t="s">
        <v>104</v>
      </c>
      <c r="B80" s="10">
        <v>32000000</v>
      </c>
      <c r="C80" s="5" t="s">
        <v>635</v>
      </c>
      <c r="D80" s="6" t="s">
        <v>622</v>
      </c>
      <c r="E80" s="4" t="s">
        <v>628</v>
      </c>
      <c r="F80" t="s">
        <v>607</v>
      </c>
      <c r="G80" t="str">
        <f>VLOOKUP(Signings[[#This Row],[Season]],Coach_Tbl[],2,FALSE)</f>
        <v>Jose Mourinho</v>
      </c>
      <c r="H80">
        <v>89</v>
      </c>
      <c r="I80">
        <f>IFERROR(VLOOKUP(Player_Name,Players_edit[],6,FALSE),"")</f>
        <v>59</v>
      </c>
      <c r="J80">
        <v>120</v>
      </c>
    </row>
    <row r="81" spans="1:10" x14ac:dyDescent="0.25">
      <c r="A81" s="12" t="s">
        <v>1247</v>
      </c>
      <c r="B81" s="3">
        <v>15800000</v>
      </c>
      <c r="C81" s="5" t="s">
        <v>635</v>
      </c>
      <c r="D81" s="6" t="s">
        <v>622</v>
      </c>
      <c r="E81" s="4" t="s">
        <v>636</v>
      </c>
      <c r="F81" t="s">
        <v>607</v>
      </c>
      <c r="G81" t="str">
        <f>VLOOKUP(Signings[[#This Row],[Season]],Coach_Tbl[],2,FALSE)</f>
        <v>Jose Mourinho</v>
      </c>
      <c r="H81">
        <v>15</v>
      </c>
      <c r="I81" t="str">
        <f>IFERROR(VLOOKUP(Player_Name,Players_edit[],6,FALSE),"")</f>
        <v/>
      </c>
      <c r="J81" t="s">
        <v>1256</v>
      </c>
    </row>
    <row r="82" spans="1:10" x14ac:dyDescent="0.25">
      <c r="A82" s="12" t="s">
        <v>143</v>
      </c>
      <c r="B82" s="2" t="s">
        <v>11</v>
      </c>
      <c r="C82" s="5" t="s">
        <v>685</v>
      </c>
      <c r="D82" s="6" t="s">
        <v>686</v>
      </c>
      <c r="E82" s="4" t="s">
        <v>628</v>
      </c>
      <c r="F82" t="s">
        <v>607</v>
      </c>
      <c r="G82" t="str">
        <f>VLOOKUP(Signings[[#This Row],[Season]],Coach_Tbl[],2,FALSE)</f>
        <v>Jose Mourinho</v>
      </c>
      <c r="H82">
        <v>254</v>
      </c>
      <c r="I82">
        <f>IFERROR(VLOOKUP(Player_Name,Players_edit[],6,FALSE),"")</f>
        <v>164</v>
      </c>
      <c r="J82">
        <v>381</v>
      </c>
    </row>
    <row r="83" spans="1:10" x14ac:dyDescent="0.25">
      <c r="A83" s="12" t="s">
        <v>181</v>
      </c>
      <c r="B83" s="3">
        <v>10500000</v>
      </c>
      <c r="C83" s="5" t="s">
        <v>687</v>
      </c>
      <c r="D83" s="6" t="s">
        <v>630</v>
      </c>
      <c r="E83" s="4" t="s">
        <v>628</v>
      </c>
      <c r="F83" t="s">
        <v>607</v>
      </c>
      <c r="G83" t="str">
        <f>VLOOKUP(Signings[[#This Row],[Season]],Coach_Tbl[],2,FALSE)</f>
        <v>Jose Mourinho</v>
      </c>
      <c r="H83">
        <v>32</v>
      </c>
      <c r="I83" t="str">
        <f>IFERROR(VLOOKUP(Player_Name,Players_edit[],6,FALSE),"")</f>
        <v/>
      </c>
      <c r="J83" t="s">
        <v>1256</v>
      </c>
    </row>
    <row r="84" spans="1:10" x14ac:dyDescent="0.25">
      <c r="A84" s="12" t="s">
        <v>71</v>
      </c>
      <c r="B84" s="3">
        <v>27000000</v>
      </c>
      <c r="C84" s="5" t="s">
        <v>662</v>
      </c>
      <c r="D84" s="6" t="s">
        <v>625</v>
      </c>
      <c r="E84" s="4" t="s">
        <v>623</v>
      </c>
      <c r="F84" t="s">
        <v>607</v>
      </c>
      <c r="G84" t="str">
        <f>VLOOKUP(Signings[[#This Row],[Season]],Coach_Tbl[],2,FALSE)</f>
        <v>Jose Mourinho</v>
      </c>
      <c r="H84">
        <v>13</v>
      </c>
      <c r="I84" t="str">
        <f>IFERROR(VLOOKUP(Player_Name,Players_edit[],6,FALSE),"")</f>
        <v/>
      </c>
      <c r="J84" t="s">
        <v>1256</v>
      </c>
    </row>
    <row r="85" spans="1:10" x14ac:dyDescent="0.25">
      <c r="A85" s="12" t="s">
        <v>75</v>
      </c>
      <c r="B85" s="9">
        <v>8000000</v>
      </c>
      <c r="C85" s="5" t="s">
        <v>671</v>
      </c>
      <c r="D85" s="6" t="s">
        <v>630</v>
      </c>
      <c r="E85" s="4" t="s">
        <v>624</v>
      </c>
      <c r="F85" t="s">
        <v>606</v>
      </c>
      <c r="G85" t="str">
        <f>VLOOKUP(Signings[[#This Row],[Season]],Coach_Tbl[],2,FALSE)</f>
        <v>Jose Mourinho</v>
      </c>
      <c r="H85">
        <v>19</v>
      </c>
      <c r="I85" t="str">
        <f>IFERROR(VLOOKUP(Player_Name,Players_edit[],6,FALSE),"")</f>
        <v/>
      </c>
      <c r="J85" t="s">
        <v>1256</v>
      </c>
    </row>
    <row r="86" spans="1:10" x14ac:dyDescent="0.25">
      <c r="A86" s="12" t="s">
        <v>141</v>
      </c>
      <c r="B86" s="2">
        <v>17600000</v>
      </c>
      <c r="C86" s="5" t="s">
        <v>672</v>
      </c>
      <c r="D86" s="6" t="s">
        <v>627</v>
      </c>
      <c r="E86" s="4" t="s">
        <v>636</v>
      </c>
      <c r="F86" t="s">
        <v>606</v>
      </c>
      <c r="G86" t="str">
        <f>VLOOKUP(Signings[[#This Row],[Season]],Coach_Tbl[],2,FALSE)</f>
        <v>Jose Mourinho</v>
      </c>
      <c r="H86">
        <v>15</v>
      </c>
      <c r="I86" t="str">
        <f>IFERROR(VLOOKUP(Player_Name,Players_edit[],6,FALSE),"")</f>
        <v/>
      </c>
      <c r="J86" t="s">
        <v>1256</v>
      </c>
    </row>
    <row r="87" spans="1:10" x14ac:dyDescent="0.25">
      <c r="A87" s="12" t="s">
        <v>144</v>
      </c>
      <c r="B87" s="2">
        <v>21400000</v>
      </c>
      <c r="C87" s="5" t="s">
        <v>640</v>
      </c>
      <c r="D87" s="6" t="s">
        <v>622</v>
      </c>
      <c r="E87" s="4" t="s">
        <v>628</v>
      </c>
      <c r="F87" t="s">
        <v>606</v>
      </c>
      <c r="G87" t="str">
        <f>VLOOKUP(Signings[[#This Row],[Season]],Coach_Tbl[],2,FALSE)</f>
        <v>Jose Mourinho</v>
      </c>
      <c r="H87">
        <v>137</v>
      </c>
      <c r="I87">
        <f>IFERROR(VLOOKUP(Player_Name,Players_edit[],6,FALSE),"")</f>
        <v>43</v>
      </c>
      <c r="J87">
        <v>206</v>
      </c>
    </row>
    <row r="88" spans="1:10" x14ac:dyDescent="0.25">
      <c r="A88" s="12" t="s">
        <v>148</v>
      </c>
      <c r="B88" s="2">
        <v>6300000</v>
      </c>
      <c r="C88" s="5" t="s">
        <v>673</v>
      </c>
      <c r="D88" s="6" t="s">
        <v>674</v>
      </c>
      <c r="E88" s="4" t="s">
        <v>623</v>
      </c>
      <c r="F88" t="s">
        <v>606</v>
      </c>
      <c r="G88" t="str">
        <f>VLOOKUP(Signings[[#This Row],[Season]],Coach_Tbl[],2,FALSE)</f>
        <v>Jose Mourinho</v>
      </c>
      <c r="H88">
        <v>16</v>
      </c>
      <c r="I88" t="str">
        <f>IFERROR(VLOOKUP(Player_Name,Players_edit[],6,FALSE),"")</f>
        <v/>
      </c>
      <c r="J88" t="s">
        <v>1256</v>
      </c>
    </row>
    <row r="89" spans="1:10" x14ac:dyDescent="0.25">
      <c r="A89" s="12" t="s">
        <v>164</v>
      </c>
      <c r="B89" s="2">
        <v>3500000</v>
      </c>
      <c r="C89" s="5" t="s">
        <v>676</v>
      </c>
      <c r="D89" s="6" t="s">
        <v>677</v>
      </c>
      <c r="E89" s="4" t="s">
        <v>636</v>
      </c>
      <c r="F89" t="s">
        <v>606</v>
      </c>
      <c r="G89" t="str">
        <f>VLOOKUP(Signings[[#This Row],[Season]],Coach_Tbl[],2,FALSE)</f>
        <v>Jose Mourinho</v>
      </c>
      <c r="H89">
        <v>2</v>
      </c>
      <c r="I89" t="str">
        <f>IFERROR(VLOOKUP(Player_Name,Players_edit[],6,FALSE),"")</f>
        <v/>
      </c>
      <c r="J89" t="s">
        <v>1256</v>
      </c>
    </row>
    <row r="90" spans="1:10" x14ac:dyDescent="0.25">
      <c r="A90" s="12" t="s">
        <v>112</v>
      </c>
      <c r="B90" s="2">
        <v>32300000</v>
      </c>
      <c r="C90" s="5" t="s">
        <v>661</v>
      </c>
      <c r="D90" s="6" t="s">
        <v>634</v>
      </c>
      <c r="E90" s="4" t="s">
        <v>628</v>
      </c>
      <c r="F90" t="s">
        <v>605</v>
      </c>
      <c r="G90" t="str">
        <f>VLOOKUP(Signings[[#This Row],[Season]],Coach_Tbl[],2,FALSE)</f>
        <v>Antonio Conte</v>
      </c>
      <c r="H90">
        <v>48</v>
      </c>
      <c r="I90" t="str">
        <f>IFERROR(VLOOKUP(Player_Name,Players_edit[],6,FALSE),"")</f>
        <v/>
      </c>
      <c r="J90" t="s">
        <v>1256</v>
      </c>
    </row>
    <row r="91" spans="1:10" x14ac:dyDescent="0.25">
      <c r="A91" t="s">
        <v>115</v>
      </c>
      <c r="B91" s="2">
        <v>30000000</v>
      </c>
      <c r="C91" s="5" t="s">
        <v>637</v>
      </c>
      <c r="D91" s="6" t="s">
        <v>630</v>
      </c>
      <c r="E91" s="4" t="s">
        <v>623</v>
      </c>
      <c r="F91" t="s">
        <v>605</v>
      </c>
      <c r="G91" t="str">
        <f>VLOOKUP(Signings[[#This Row],[Season]],Coach_Tbl[],2,FALSE)</f>
        <v>Antonio Conte</v>
      </c>
      <c r="H91">
        <v>184</v>
      </c>
      <c r="I91">
        <f>IFERROR(VLOOKUP(Player_Name,Players_edit[],6,FALSE),"")</f>
        <v>13</v>
      </c>
      <c r="J91">
        <v>261</v>
      </c>
    </row>
    <row r="92" spans="1:10" x14ac:dyDescent="0.25">
      <c r="A92" s="12" t="s">
        <v>119</v>
      </c>
      <c r="B92" s="2">
        <v>23000000</v>
      </c>
      <c r="C92" s="5" t="s">
        <v>662</v>
      </c>
      <c r="D92" s="6" t="s">
        <v>625</v>
      </c>
      <c r="E92" s="4" t="s">
        <v>636</v>
      </c>
      <c r="F92" t="s">
        <v>605</v>
      </c>
      <c r="G92" t="str">
        <f>VLOOKUP(Signings[[#This Row],[Season]],Coach_Tbl[],2,FALSE)</f>
        <v>Antonio Conte</v>
      </c>
      <c r="H92">
        <v>154</v>
      </c>
      <c r="I92">
        <f>IFERROR(VLOOKUP(Player_Name,Players_edit[],6,FALSE),"")</f>
        <v>29</v>
      </c>
      <c r="J92">
        <v>212</v>
      </c>
    </row>
    <row r="93" spans="1:10" x14ac:dyDescent="0.25">
      <c r="A93" s="12" t="s">
        <v>16</v>
      </c>
      <c r="B93" s="2">
        <v>34000000</v>
      </c>
      <c r="C93" s="5" t="s">
        <v>648</v>
      </c>
      <c r="D93" s="6" t="s">
        <v>634</v>
      </c>
      <c r="E93" s="4" t="s">
        <v>636</v>
      </c>
      <c r="F93" t="s">
        <v>605</v>
      </c>
      <c r="G93" t="str">
        <f>VLOOKUP(Signings[[#This Row],[Season]],Coach_Tbl[],2,FALSE)</f>
        <v>Antonio Conte</v>
      </c>
      <c r="H93">
        <v>160</v>
      </c>
      <c r="I93">
        <f>IFERROR(VLOOKUP(Player_Name,Players_edit[],6,FALSE),"")</f>
        <v>18</v>
      </c>
      <c r="J93">
        <v>248</v>
      </c>
    </row>
    <row r="94" spans="1:10" x14ac:dyDescent="0.25">
      <c r="A94" s="12" t="s">
        <v>70</v>
      </c>
      <c r="B94" s="2" t="s">
        <v>11</v>
      </c>
      <c r="C94" s="5" t="s">
        <v>631</v>
      </c>
      <c r="D94" s="6" t="s">
        <v>630</v>
      </c>
      <c r="E94" s="4" t="s">
        <v>624</v>
      </c>
      <c r="F94" t="s">
        <v>604</v>
      </c>
      <c r="G94" t="str">
        <f>VLOOKUP(Signings[[#This Row],[Season]],Coach_Tbl[],2,FALSE)</f>
        <v>Antonio Conte</v>
      </c>
      <c r="H94">
        <v>11</v>
      </c>
      <c r="I94" t="str">
        <f>IFERROR(VLOOKUP(Player_Name,Players_edit[],6,FALSE),"")</f>
        <v/>
      </c>
      <c r="J94" t="s">
        <v>1256</v>
      </c>
    </row>
    <row r="95" spans="1:10" x14ac:dyDescent="0.25">
      <c r="A95" s="12" t="s">
        <v>73</v>
      </c>
      <c r="B95" s="2">
        <v>29000000</v>
      </c>
      <c r="C95" s="5" t="s">
        <v>632</v>
      </c>
      <c r="D95" s="6" t="s">
        <v>625</v>
      </c>
      <c r="E95" s="4" t="s">
        <v>636</v>
      </c>
      <c r="F95" t="s">
        <v>604</v>
      </c>
      <c r="G95" t="str">
        <f>VLOOKUP(Signings[[#This Row],[Season]],Coach_Tbl[],2,FALSE)</f>
        <v>Antonio Conte</v>
      </c>
      <c r="H95">
        <v>133</v>
      </c>
      <c r="I95">
        <f>IFERROR(VLOOKUP(Player_Name,Players_edit[],6,FALSE),"")</f>
        <v>12</v>
      </c>
      <c r="J95">
        <v>203</v>
      </c>
    </row>
    <row r="96" spans="1:10" x14ac:dyDescent="0.25">
      <c r="A96" s="12" t="s">
        <v>76</v>
      </c>
      <c r="B96" s="3">
        <v>40000000</v>
      </c>
      <c r="C96" s="5" t="s">
        <v>633</v>
      </c>
      <c r="D96" s="6" t="s">
        <v>634</v>
      </c>
      <c r="E96" s="4" t="s">
        <v>623</v>
      </c>
      <c r="F96" t="s">
        <v>604</v>
      </c>
      <c r="G96" t="str">
        <f>VLOOKUP(Signings[[#This Row],[Season]],Coach_Tbl[],2,FALSE)</f>
        <v>Antonio Conte</v>
      </c>
      <c r="H96">
        <v>29</v>
      </c>
      <c r="I96" t="str">
        <f>IFERROR(VLOOKUP(Player_Name,Players_edit[],6,FALSE),"")</f>
        <v/>
      </c>
      <c r="J96" t="s">
        <v>1256</v>
      </c>
    </row>
    <row r="97" spans="1:10" x14ac:dyDescent="0.25">
      <c r="A97" s="12" t="s">
        <v>79</v>
      </c>
      <c r="B97" s="10">
        <v>60000000</v>
      </c>
      <c r="C97" s="5" t="s">
        <v>635</v>
      </c>
      <c r="D97" s="6" t="s">
        <v>622</v>
      </c>
      <c r="E97" s="4" t="s">
        <v>628</v>
      </c>
      <c r="F97" t="s">
        <v>604</v>
      </c>
      <c r="G97" t="str">
        <f>VLOOKUP(Signings[[#This Row],[Season]],Coach_Tbl[],2,FALSE)</f>
        <v>Antonio Conte</v>
      </c>
      <c r="H97">
        <v>47</v>
      </c>
      <c r="I97" t="str">
        <f>IFERROR(VLOOKUP(Player_Name,Players_edit[],6,FALSE),"")</f>
        <v/>
      </c>
      <c r="J97" t="s">
        <v>1256</v>
      </c>
    </row>
    <row r="98" spans="1:10" x14ac:dyDescent="0.25">
      <c r="A98" s="12" t="s">
        <v>87</v>
      </c>
      <c r="B98" s="3">
        <v>23000000</v>
      </c>
      <c r="C98" s="5" t="s">
        <v>652</v>
      </c>
      <c r="D98" s="6" t="s">
        <v>625</v>
      </c>
      <c r="E98" s="4" t="s">
        <v>636</v>
      </c>
      <c r="F98" t="s">
        <v>604</v>
      </c>
      <c r="G98" t="str">
        <f>VLOOKUP(Signings[[#This Row],[Season]],Coach_Tbl[],2,FALSE)</f>
        <v>Antonio Conte</v>
      </c>
      <c r="H98">
        <v>26</v>
      </c>
      <c r="I98" t="str">
        <f>IFERROR(VLOOKUP(Player_Name,Players_edit[],6,FALSE),"")</f>
        <v/>
      </c>
      <c r="J98" t="s">
        <v>1256</v>
      </c>
    </row>
    <row r="99" spans="1:10" x14ac:dyDescent="0.25">
      <c r="A99" s="12" t="s">
        <v>91</v>
      </c>
      <c r="B99" s="3">
        <v>35000000</v>
      </c>
      <c r="C99" s="5" t="s">
        <v>637</v>
      </c>
      <c r="D99" s="6" t="s">
        <v>630</v>
      </c>
      <c r="E99" s="4" t="s">
        <v>623</v>
      </c>
      <c r="F99" t="s">
        <v>604</v>
      </c>
      <c r="G99" t="str">
        <f>VLOOKUP(Signings[[#This Row],[Season]],Coach_Tbl[],2,FALSE)</f>
        <v>Antonio Conte</v>
      </c>
      <c r="H99">
        <v>12</v>
      </c>
      <c r="I99" t="str">
        <f>IFERROR(VLOOKUP(Player_Name,Players_edit[],6,FALSE),"")</f>
        <v/>
      </c>
      <c r="J99" t="s">
        <v>1256</v>
      </c>
    </row>
    <row r="100" spans="1:10" x14ac:dyDescent="0.25">
      <c r="A100" s="12" t="s">
        <v>95</v>
      </c>
      <c r="B100" s="3">
        <v>15000000</v>
      </c>
      <c r="C100" s="5" t="s">
        <v>638</v>
      </c>
      <c r="D100" s="6" t="s">
        <v>630</v>
      </c>
      <c r="E100" s="4" t="s">
        <v>623</v>
      </c>
      <c r="F100" t="s">
        <v>604</v>
      </c>
      <c r="G100" t="str">
        <f>VLOOKUP(Signings[[#This Row],[Season]],Coach_Tbl[],2,FALSE)</f>
        <v>Antonio Conte</v>
      </c>
      <c r="H100">
        <v>58</v>
      </c>
      <c r="I100">
        <f>IFERROR(VLOOKUP(Player_Name,Players_edit[],6,FALSE),"")</f>
        <v>12</v>
      </c>
      <c r="J100">
        <v>100</v>
      </c>
    </row>
    <row r="101" spans="1:10" x14ac:dyDescent="0.25">
      <c r="A101" s="12" t="s">
        <v>98</v>
      </c>
      <c r="B101" s="11">
        <v>18000000</v>
      </c>
      <c r="C101" s="5" t="s">
        <v>639</v>
      </c>
      <c r="D101" s="6" t="s">
        <v>630</v>
      </c>
      <c r="E101" s="4" t="s">
        <v>628</v>
      </c>
      <c r="F101" t="s">
        <v>604</v>
      </c>
      <c r="G101" t="str">
        <f>VLOOKUP(Signings[[#This Row],[Season]],Coach_Tbl[],2,FALSE)</f>
        <v>Antonio Conte</v>
      </c>
      <c r="H101">
        <v>75</v>
      </c>
      <c r="I101">
        <f>IFERROR(VLOOKUP(Player_Name,Players_edit[],6,FALSE),"")</f>
        <v>39</v>
      </c>
      <c r="J101">
        <v>119</v>
      </c>
    </row>
    <row r="102" spans="1:10" x14ac:dyDescent="0.25">
      <c r="A102" t="s">
        <v>1248</v>
      </c>
      <c r="B102" s="2">
        <v>20000000</v>
      </c>
      <c r="C102" s="5" t="s">
        <v>653</v>
      </c>
      <c r="D102" s="6" t="s">
        <v>625</v>
      </c>
      <c r="E102" s="4" t="s">
        <v>636</v>
      </c>
      <c r="F102" t="s">
        <v>604</v>
      </c>
      <c r="G102" t="str">
        <f>VLOOKUP(Signings[[#This Row],[Season]],Coach_Tbl[],2,FALSE)</f>
        <v>Antonio Conte</v>
      </c>
      <c r="H102">
        <v>33</v>
      </c>
      <c r="I102" t="str">
        <f>IFERROR(VLOOKUP(Player_Name,Players_edit[],6,FALSE),"")</f>
        <v/>
      </c>
      <c r="J102" t="s">
        <v>1256</v>
      </c>
    </row>
    <row r="103" spans="1:10" x14ac:dyDescent="0.25">
      <c r="A103" s="12" t="s">
        <v>51</v>
      </c>
      <c r="B103" s="2">
        <v>71000000</v>
      </c>
      <c r="C103" s="5" t="s">
        <v>649</v>
      </c>
      <c r="D103" s="6" t="s">
        <v>622</v>
      </c>
      <c r="E103" s="4" t="s">
        <v>624</v>
      </c>
      <c r="F103" t="s">
        <v>603</v>
      </c>
      <c r="G103" t="str">
        <f>VLOOKUP(Signings[[#This Row],[Season]],Coach_Tbl[],2,FALSE)</f>
        <v>Maurizio Sarri</v>
      </c>
      <c r="H103">
        <v>80</v>
      </c>
      <c r="I103">
        <f>IFERROR(VLOOKUP(Player_Name,Players_edit[],6,FALSE),"")</f>
        <v>0</v>
      </c>
      <c r="J103">
        <v>124</v>
      </c>
    </row>
    <row r="104" spans="1:10" x14ac:dyDescent="0.25">
      <c r="A104" s="12" t="s">
        <v>57</v>
      </c>
      <c r="B104" s="2">
        <v>57000000</v>
      </c>
      <c r="C104" s="5" t="s">
        <v>626</v>
      </c>
      <c r="D104" s="6" t="s">
        <v>625</v>
      </c>
      <c r="E104" s="4" t="s">
        <v>623</v>
      </c>
      <c r="F104" t="s">
        <v>603</v>
      </c>
      <c r="G104" t="str">
        <f>VLOOKUP(Signings[[#This Row],[Season]],Coach_Tbl[],2,FALSE)</f>
        <v>Maurizio Sarri</v>
      </c>
      <c r="H104">
        <v>126</v>
      </c>
      <c r="I104">
        <f>IFERROR(VLOOKUP(Player_Name,Players_edit[],6,FALSE),"")</f>
        <v>27</v>
      </c>
      <c r="J104">
        <v>189</v>
      </c>
    </row>
    <row r="105" spans="1:10" x14ac:dyDescent="0.25">
      <c r="A105" s="12" t="s">
        <v>61</v>
      </c>
      <c r="B105" s="2">
        <v>57600000</v>
      </c>
      <c r="C105" s="5" t="s">
        <v>629</v>
      </c>
      <c r="D105" s="6" t="s">
        <v>627</v>
      </c>
      <c r="E105" s="4" t="s">
        <v>628</v>
      </c>
      <c r="F105" t="s">
        <v>603</v>
      </c>
      <c r="G105" t="str">
        <f>VLOOKUP(Signings[[#This Row],[Season]],Coach_Tbl[],2,FALSE)</f>
        <v>Maurizio Sarri</v>
      </c>
      <c r="H105">
        <v>75</v>
      </c>
      <c r="I105">
        <f>IFERROR(VLOOKUP(Player_Name,Players_edit[],6,FALSE),"")</f>
        <v>25</v>
      </c>
      <c r="J105">
        <v>116</v>
      </c>
    </row>
    <row r="106" spans="1:10" x14ac:dyDescent="0.25">
      <c r="A106" s="12" t="s">
        <v>8</v>
      </c>
      <c r="B106" s="2">
        <v>40000000</v>
      </c>
      <c r="C106" s="14" t="s">
        <v>601</v>
      </c>
      <c r="D106" s="6" t="s">
        <v>622</v>
      </c>
      <c r="E106" s="4" t="s">
        <v>623</v>
      </c>
      <c r="F106" t="s">
        <v>602</v>
      </c>
      <c r="G106" t="str">
        <f>VLOOKUP(Signings[[#This Row],[Season]],Coach_Tbl[],2,FALSE)</f>
        <v>Frank Lampard</v>
      </c>
      <c r="H106">
        <v>115</v>
      </c>
      <c r="I106">
        <f>IFERROR(VLOOKUP(Player_Name,Players_edit[],6,FALSE),"")</f>
        <v>4</v>
      </c>
      <c r="J106">
        <v>184</v>
      </c>
    </row>
    <row r="107" spans="1:10" x14ac:dyDescent="0.25">
      <c r="A107" t="s">
        <v>765</v>
      </c>
      <c r="B107" s="3">
        <v>36000000</v>
      </c>
      <c r="C107" t="s">
        <v>772</v>
      </c>
      <c r="D107" s="6" t="s">
        <v>696</v>
      </c>
      <c r="E107" s="4" t="s">
        <v>623</v>
      </c>
      <c r="F107" t="s">
        <v>771</v>
      </c>
      <c r="G107" t="str">
        <f>VLOOKUP(Signings[[#This Row],[Season]],Coach_Tbl[],2,FALSE)</f>
        <v>Frank Lampard</v>
      </c>
      <c r="H107">
        <v>46</v>
      </c>
      <c r="I107" t="str">
        <f>IFERROR(VLOOKUP(Player_Name,Players_edit[],6,FALSE),"")</f>
        <v/>
      </c>
      <c r="J107" t="s">
        <v>1256</v>
      </c>
    </row>
    <row r="108" spans="1:10" x14ac:dyDescent="0.25">
      <c r="A108" t="s">
        <v>766</v>
      </c>
      <c r="B108" s="3">
        <v>47700000</v>
      </c>
      <c r="C108" t="s">
        <v>773</v>
      </c>
      <c r="D108" s="6" t="s">
        <v>627</v>
      </c>
      <c r="E108" s="4" t="s">
        <v>628</v>
      </c>
      <c r="F108" t="s">
        <v>771</v>
      </c>
      <c r="G108" t="str">
        <f>VLOOKUP(Signings[[#This Row],[Season]],Coach_Tbl[],2,FALSE)</f>
        <v>Frank Lampard</v>
      </c>
      <c r="H108">
        <v>56</v>
      </c>
      <c r="I108" t="str">
        <f>IFERROR(VLOOKUP(Player_Name,Players_edit[],6,FALSE),"")</f>
        <v/>
      </c>
      <c r="J108" t="s">
        <v>1256</v>
      </c>
    </row>
    <row r="109" spans="1:10" x14ac:dyDescent="0.25">
      <c r="A109" t="s">
        <v>767</v>
      </c>
      <c r="B109" s="3">
        <v>45180000</v>
      </c>
      <c r="C109" t="s">
        <v>637</v>
      </c>
      <c r="D109" s="6" t="s">
        <v>630</v>
      </c>
      <c r="E109" s="4" t="s">
        <v>636</v>
      </c>
      <c r="F109" t="s">
        <v>771</v>
      </c>
      <c r="G109" t="str">
        <f>VLOOKUP(Signings[[#This Row],[Season]],Coach_Tbl[],2,FALSE)</f>
        <v>Frank Lampard</v>
      </c>
      <c r="H109">
        <v>35</v>
      </c>
      <c r="I109" t="str">
        <f>IFERROR(VLOOKUP(Player_Name,Players_edit[],6,FALSE),"")</f>
        <v/>
      </c>
      <c r="J109" t="s">
        <v>1256</v>
      </c>
    </row>
    <row r="110" spans="1:10" x14ac:dyDescent="0.25">
      <c r="A110" t="s">
        <v>768</v>
      </c>
      <c r="B110" s="2" t="s">
        <v>11</v>
      </c>
      <c r="C110" t="s">
        <v>774</v>
      </c>
      <c r="D110" s="6" t="s">
        <v>634</v>
      </c>
      <c r="E110" s="4" t="s">
        <v>636</v>
      </c>
      <c r="F110" t="s">
        <v>771</v>
      </c>
      <c r="G110" t="str">
        <f>VLOOKUP(Signings[[#This Row],[Season]],Coach_Tbl[],2,FALSE)</f>
        <v>Frank Lampard</v>
      </c>
      <c r="H110">
        <v>8</v>
      </c>
      <c r="I110" t="str">
        <f>IFERROR(VLOOKUP(Player_Name,Players_edit[],6,FALSE),"")</f>
        <v/>
      </c>
      <c r="J110" t="s">
        <v>1256</v>
      </c>
    </row>
    <row r="111" spans="1:10" x14ac:dyDescent="0.25">
      <c r="A111" t="s">
        <v>769</v>
      </c>
      <c r="B111" s="2" t="s">
        <v>11</v>
      </c>
      <c r="C111" t="s">
        <v>775</v>
      </c>
      <c r="D111" s="6" t="s">
        <v>634</v>
      </c>
      <c r="E111" s="4" t="s">
        <v>636</v>
      </c>
      <c r="F111" t="s">
        <v>771</v>
      </c>
      <c r="G111" t="str">
        <f>VLOOKUP(Signings[[#This Row],[Season]],Coach_Tbl[],2,FALSE)</f>
        <v>Frank Lampard</v>
      </c>
      <c r="H111">
        <v>56</v>
      </c>
      <c r="I111" t="str">
        <f>IFERROR(VLOOKUP(Player_Name,Players_edit[],6,FALSE),"")</f>
        <v/>
      </c>
      <c r="J111" t="s">
        <v>1256</v>
      </c>
    </row>
    <row r="112" spans="1:10" x14ac:dyDescent="0.25">
      <c r="A112" t="s">
        <v>770</v>
      </c>
      <c r="B112" s="3">
        <v>72000000</v>
      </c>
      <c r="C112" t="s">
        <v>694</v>
      </c>
      <c r="D112" s="6" t="s">
        <v>627</v>
      </c>
      <c r="E112" s="4" t="s">
        <v>628</v>
      </c>
      <c r="F112" t="s">
        <v>771</v>
      </c>
      <c r="G112" t="str">
        <f>VLOOKUP(Signings[[#This Row],[Season]],Coach_Tbl[],2,FALSE)</f>
        <v>Frank Lampard</v>
      </c>
      <c r="H112">
        <v>57</v>
      </c>
      <c r="I112" t="str">
        <f>IFERROR(VLOOKUP(Player_Name,Players_edit[],6,FALSE),"")</f>
        <v/>
      </c>
      <c r="J112" t="s">
        <v>1256</v>
      </c>
    </row>
    <row r="113" spans="1:10" x14ac:dyDescent="0.25">
      <c r="A113" t="s">
        <v>1249</v>
      </c>
      <c r="B113" s="3">
        <v>21600000</v>
      </c>
      <c r="C113" t="s">
        <v>756</v>
      </c>
      <c r="D113" s="6" t="s">
        <v>634</v>
      </c>
      <c r="E113" s="4" t="s">
        <v>624</v>
      </c>
      <c r="F113" t="s">
        <v>771</v>
      </c>
      <c r="G113" t="str">
        <f>VLOOKUP(Signings[[#This Row],[Season]],Coach_Tbl[],2,FALSE)</f>
        <v>Frank Lampard</v>
      </c>
      <c r="H113">
        <v>66</v>
      </c>
      <c r="I113" t="str">
        <f>IFERROR(VLOOKUP(Player_Name,Players_edit[],6,FALSE),"")</f>
        <v/>
      </c>
      <c r="J113" t="s">
        <v>1256</v>
      </c>
    </row>
    <row r="114" spans="1:10" x14ac:dyDescent="0.25">
      <c r="A114" t="s">
        <v>190</v>
      </c>
      <c r="B114" s="3">
        <v>97500000</v>
      </c>
      <c r="C114" s="5" t="s">
        <v>730</v>
      </c>
      <c r="D114" s="6" t="s">
        <v>625</v>
      </c>
      <c r="E114" s="4" t="s">
        <v>628</v>
      </c>
      <c r="F114" t="s">
        <v>777</v>
      </c>
      <c r="G114" t="str">
        <f>VLOOKUP(Signings[[#This Row],[Season]],Coach_Tbl[],2,FALSE)</f>
        <v>Thomas Tuchel</v>
      </c>
      <c r="H114">
        <v>36</v>
      </c>
      <c r="I114" t="str">
        <f>IFERROR(VLOOKUP(Player_Name,Players_edit[],6,FALSE),"")</f>
        <v/>
      </c>
      <c r="J114" t="s">
        <v>1256</v>
      </c>
    </row>
    <row r="115" spans="1:10" x14ac:dyDescent="0.25">
      <c r="A115" t="s">
        <v>778</v>
      </c>
      <c r="B115" s="2" t="s">
        <v>335</v>
      </c>
      <c r="C115" s="5" t="s">
        <v>635</v>
      </c>
      <c r="D115" s="6" t="s">
        <v>622</v>
      </c>
      <c r="E115" s="4" t="s">
        <v>623</v>
      </c>
      <c r="F115" t="s">
        <v>777</v>
      </c>
      <c r="G115" t="str">
        <f>VLOOKUP(Signings[[#This Row],[Season]],Coach_Tbl[],2,FALSE)</f>
        <v>Thomas Tuchel</v>
      </c>
      <c r="H115">
        <v>10</v>
      </c>
      <c r="I115" t="str">
        <f>IFERROR(VLOOKUP(Player_Name,Players_edit[],6,FALSE),"")</f>
        <v/>
      </c>
      <c r="J115" t="s">
        <v>1256</v>
      </c>
    </row>
    <row r="116" spans="1:10" x14ac:dyDescent="0.25">
      <c r="A116" t="s">
        <v>63</v>
      </c>
      <c r="B116" s="3">
        <f>SUBTOTAL(109,Signings[Fee])</f>
        <v>1869239000</v>
      </c>
      <c r="F116">
        <f>SUBTOTAL(103,Signings[Season])</f>
        <v>112</v>
      </c>
    </row>
    <row r="118" spans="1:10" x14ac:dyDescent="0.25">
      <c r="A118" t="s">
        <v>800</v>
      </c>
      <c r="B118" s="3">
        <f>MEDIAN(Fee)</f>
        <v>15800000</v>
      </c>
    </row>
    <row r="119" spans="1:10" x14ac:dyDescent="0.25">
      <c r="A119" t="s">
        <v>801</v>
      </c>
      <c r="B119" s="3">
        <f>MAX(Fee)</f>
        <v>97500000</v>
      </c>
    </row>
    <row r="120" spans="1:10" x14ac:dyDescent="0.25">
      <c r="A120" t="s">
        <v>802</v>
      </c>
      <c r="B120" s="3">
        <f>MIN(Fee)</f>
        <v>209000</v>
      </c>
    </row>
    <row r="121" spans="1:10" x14ac:dyDescent="0.25">
      <c r="A121" t="s">
        <v>803</v>
      </c>
      <c r="B121" s="3">
        <f>AVERAGE(Fee)</f>
        <v>19471239.583333332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B05E-90AA-4F70-A621-C40C16449E91}">
  <dimension ref="A1:B9"/>
  <sheetViews>
    <sheetView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15.7109375" customWidth="1"/>
  </cols>
  <sheetData>
    <row r="1" spans="1:2" x14ac:dyDescent="0.25">
      <c r="A1" t="s">
        <v>598</v>
      </c>
      <c r="B1" t="s">
        <v>804</v>
      </c>
    </row>
    <row r="2" spans="1:2" ht="30" x14ac:dyDescent="0.25">
      <c r="A2" s="27" t="s">
        <v>1263</v>
      </c>
      <c r="B2">
        <v>13</v>
      </c>
    </row>
    <row r="3" spans="1:2" ht="30" x14ac:dyDescent="0.25">
      <c r="A3" s="27" t="s">
        <v>1267</v>
      </c>
      <c r="B3">
        <v>12</v>
      </c>
    </row>
    <row r="4" spans="1:2" ht="30" x14ac:dyDescent="0.25">
      <c r="A4" s="27" t="s">
        <v>1268</v>
      </c>
      <c r="B4">
        <v>11</v>
      </c>
    </row>
    <row r="5" spans="1:2" ht="30" x14ac:dyDescent="0.25">
      <c r="A5" s="27" t="s">
        <v>1264</v>
      </c>
      <c r="B5">
        <v>9</v>
      </c>
    </row>
    <row r="6" spans="1:2" x14ac:dyDescent="0.25">
      <c r="A6" t="s">
        <v>348</v>
      </c>
      <c r="B6">
        <v>9</v>
      </c>
    </row>
    <row r="7" spans="1:2" x14ac:dyDescent="0.25">
      <c r="A7" t="s">
        <v>1245</v>
      </c>
      <c r="B7">
        <v>8</v>
      </c>
    </row>
    <row r="8" spans="1:2" ht="30" x14ac:dyDescent="0.25">
      <c r="A8" s="27" t="s">
        <v>1265</v>
      </c>
      <c r="B8">
        <v>8</v>
      </c>
    </row>
    <row r="9" spans="1:2" ht="30" x14ac:dyDescent="0.25">
      <c r="A9" s="27" t="s">
        <v>1266</v>
      </c>
      <c r="B9"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8248-8D65-400E-A59B-8DD1A374AEE2}">
  <dimension ref="A1:G123"/>
  <sheetViews>
    <sheetView workbookViewId="0">
      <selection activeCell="G4" sqref="G4"/>
    </sheetView>
  </sheetViews>
  <sheetFormatPr defaultRowHeight="15" x14ac:dyDescent="0.25"/>
  <cols>
    <col min="1" max="1" width="23.7109375" bestFit="1" customWidth="1"/>
    <col min="2" max="2" width="15.28515625" customWidth="1"/>
    <col min="3" max="3" width="25.5703125" bestFit="1" customWidth="1"/>
    <col min="4" max="4" width="20.7109375" bestFit="1" customWidth="1"/>
    <col min="5" max="5" width="10.42578125" customWidth="1"/>
    <col min="6" max="6" width="9.42578125" customWidth="1"/>
    <col min="7" max="7" width="17.5703125" bestFit="1" customWidth="1"/>
  </cols>
  <sheetData>
    <row r="1" spans="1:7" ht="18" thickBot="1" x14ac:dyDescent="0.35">
      <c r="A1" s="8" t="s">
        <v>797</v>
      </c>
    </row>
    <row r="2" spans="1:7" ht="15.75" thickTop="1" x14ac:dyDescent="0.25"/>
    <row r="3" spans="1:7" x14ac:dyDescent="0.25">
      <c r="A3" t="s">
        <v>598</v>
      </c>
      <c r="B3" t="s">
        <v>1</v>
      </c>
      <c r="C3" t="s">
        <v>655</v>
      </c>
      <c r="D3" t="s">
        <v>610</v>
      </c>
      <c r="E3" t="s">
        <v>6</v>
      </c>
      <c r="F3" t="s">
        <v>600</v>
      </c>
      <c r="G3" t="s">
        <v>786</v>
      </c>
    </row>
    <row r="4" spans="1:7" x14ac:dyDescent="0.25">
      <c r="A4" t="s">
        <v>414</v>
      </c>
      <c r="B4" s="2" t="s">
        <v>11</v>
      </c>
      <c r="C4" t="s">
        <v>671</v>
      </c>
      <c r="D4" t="s">
        <v>670</v>
      </c>
      <c r="E4" t="s">
        <v>624</v>
      </c>
      <c r="F4" t="s">
        <v>619</v>
      </c>
      <c r="G4" t="str">
        <f>VLOOKUP(Sold_Tbl[[#This Row],[Season]],Coach_Tbl[],2,FALSE)</f>
        <v>Claudio Ranieri</v>
      </c>
    </row>
    <row r="5" spans="1:7" x14ac:dyDescent="0.25">
      <c r="A5" t="s">
        <v>417</v>
      </c>
      <c r="B5" s="2" t="s">
        <v>359</v>
      </c>
      <c r="C5" t="s">
        <v>682</v>
      </c>
      <c r="D5" t="s">
        <v>630</v>
      </c>
      <c r="E5" t="s">
        <v>636</v>
      </c>
      <c r="F5" t="s">
        <v>619</v>
      </c>
      <c r="G5" t="str">
        <f>VLOOKUP(Sold_Tbl[[#This Row],[Season]],Coach_Tbl[],2,FALSE)</f>
        <v>Claudio Ranieri</v>
      </c>
    </row>
    <row r="6" spans="1:7" x14ac:dyDescent="0.25">
      <c r="A6" t="s">
        <v>420</v>
      </c>
      <c r="B6" s="2" t="s">
        <v>11</v>
      </c>
      <c r="C6" t="s">
        <v>757</v>
      </c>
      <c r="D6" t="s">
        <v>630</v>
      </c>
      <c r="E6" t="s">
        <v>623</v>
      </c>
      <c r="F6" t="s">
        <v>619</v>
      </c>
      <c r="G6" t="str">
        <f>VLOOKUP(Sold_Tbl[[#This Row],[Season]],Coach_Tbl[],2,FALSE)</f>
        <v>Claudio Ranieri</v>
      </c>
    </row>
    <row r="7" spans="1:7" x14ac:dyDescent="0.25">
      <c r="A7" t="s">
        <v>422</v>
      </c>
      <c r="B7" s="2" t="s">
        <v>11</v>
      </c>
      <c r="C7" t="s">
        <v>762</v>
      </c>
      <c r="D7" t="s">
        <v>625</v>
      </c>
      <c r="E7" t="s">
        <v>628</v>
      </c>
      <c r="F7" t="s">
        <v>619</v>
      </c>
      <c r="G7" t="str">
        <f>VLOOKUP(Sold_Tbl[[#This Row],[Season]],Coach_Tbl[],2,FALSE)</f>
        <v>Claudio Ranieri</v>
      </c>
    </row>
    <row r="8" spans="1:7" x14ac:dyDescent="0.25">
      <c r="A8" t="s">
        <v>392</v>
      </c>
      <c r="B8" s="2">
        <v>6500000</v>
      </c>
      <c r="C8" t="s">
        <v>657</v>
      </c>
      <c r="D8" t="s">
        <v>630</v>
      </c>
      <c r="E8" t="s">
        <v>623</v>
      </c>
      <c r="F8" t="s">
        <v>618</v>
      </c>
      <c r="G8" t="str">
        <f>VLOOKUP(Sold_Tbl[[#This Row],[Season]],Coach_Tbl[],2,FALSE)</f>
        <v>Jose Mourinho</v>
      </c>
    </row>
    <row r="9" spans="1:7" x14ac:dyDescent="0.25">
      <c r="A9" t="s">
        <v>401</v>
      </c>
      <c r="B9" s="2" t="s">
        <v>11</v>
      </c>
      <c r="C9" t="s">
        <v>757</v>
      </c>
      <c r="D9" t="s">
        <v>670</v>
      </c>
      <c r="E9" t="s">
        <v>624</v>
      </c>
      <c r="F9" t="s">
        <v>618</v>
      </c>
      <c r="G9" t="str">
        <f>VLOOKUP(Sold_Tbl[[#This Row],[Season]],Coach_Tbl[],2,FALSE)</f>
        <v>Jose Mourinho</v>
      </c>
    </row>
    <row r="10" spans="1:7" x14ac:dyDescent="0.25">
      <c r="A10" t="s">
        <v>402</v>
      </c>
      <c r="B10" s="2" t="s">
        <v>11</v>
      </c>
      <c r="C10" t="s">
        <v>669</v>
      </c>
      <c r="D10" t="s">
        <v>630</v>
      </c>
      <c r="E10" t="s">
        <v>623</v>
      </c>
      <c r="F10" t="s">
        <v>618</v>
      </c>
      <c r="G10" t="str">
        <f>VLOOKUP(Sold_Tbl[[#This Row],[Season]],Coach_Tbl[],2,FALSE)</f>
        <v>Jose Mourinho</v>
      </c>
    </row>
    <row r="11" spans="1:7" x14ac:dyDescent="0.25">
      <c r="A11" t="s">
        <v>403</v>
      </c>
      <c r="B11" s="2">
        <v>2200000</v>
      </c>
      <c r="C11" t="s">
        <v>753</v>
      </c>
      <c r="D11" t="s">
        <v>630</v>
      </c>
      <c r="E11" t="s">
        <v>623</v>
      </c>
      <c r="F11" t="s">
        <v>618</v>
      </c>
      <c r="G11" t="str">
        <f>VLOOKUP(Sold_Tbl[[#This Row],[Season]],Coach_Tbl[],2,FALSE)</f>
        <v>Jose Mourinho</v>
      </c>
    </row>
    <row r="12" spans="1:7" x14ac:dyDescent="0.25">
      <c r="A12" t="s">
        <v>405</v>
      </c>
      <c r="B12" s="2" t="s">
        <v>11</v>
      </c>
      <c r="C12" t="s">
        <v>753</v>
      </c>
      <c r="D12" t="s">
        <v>630</v>
      </c>
      <c r="E12" t="s">
        <v>636</v>
      </c>
      <c r="F12" t="s">
        <v>618</v>
      </c>
      <c r="G12" t="str">
        <f>VLOOKUP(Sold_Tbl[[#This Row],[Season]],Coach_Tbl[],2,FALSE)</f>
        <v>Jose Mourinho</v>
      </c>
    </row>
    <row r="13" spans="1:7" x14ac:dyDescent="0.25">
      <c r="A13" t="s">
        <v>406</v>
      </c>
      <c r="B13" s="2" t="s">
        <v>11</v>
      </c>
      <c r="C13" t="s">
        <v>753</v>
      </c>
      <c r="D13" t="s">
        <v>630</v>
      </c>
      <c r="E13" t="s">
        <v>628</v>
      </c>
      <c r="F13" t="s">
        <v>618</v>
      </c>
      <c r="G13" t="str">
        <f>VLOOKUP(Sold_Tbl[[#This Row],[Season]],Coach_Tbl[],2,FALSE)</f>
        <v>Jose Mourinho</v>
      </c>
    </row>
    <row r="14" spans="1:7" x14ac:dyDescent="0.25">
      <c r="A14" t="s">
        <v>372</v>
      </c>
      <c r="B14" s="2">
        <v>2000000</v>
      </c>
      <c r="C14" t="s">
        <v>750</v>
      </c>
      <c r="D14" t="s">
        <v>751</v>
      </c>
      <c r="E14" t="s">
        <v>623</v>
      </c>
      <c r="F14" t="s">
        <v>617</v>
      </c>
      <c r="G14" t="str">
        <f>VLOOKUP(Sold_Tbl[[#This Row],[Season]],Coach_Tbl[],2,FALSE)</f>
        <v>Jose Mourinho</v>
      </c>
    </row>
    <row r="15" spans="1:7" x14ac:dyDescent="0.25">
      <c r="A15" t="s">
        <v>374</v>
      </c>
      <c r="B15" s="2">
        <v>8000000</v>
      </c>
      <c r="C15" t="s">
        <v>640</v>
      </c>
      <c r="D15" t="s">
        <v>630</v>
      </c>
      <c r="E15" t="s">
        <v>628</v>
      </c>
      <c r="F15" t="s">
        <v>617</v>
      </c>
      <c r="G15" t="str">
        <f>VLOOKUP(Sold_Tbl[[#This Row],[Season]],Coach_Tbl[],2,FALSE)</f>
        <v>Jose Mourinho</v>
      </c>
    </row>
    <row r="16" spans="1:7" x14ac:dyDescent="0.25">
      <c r="A16" t="s">
        <v>379</v>
      </c>
      <c r="B16" s="2">
        <v>1000000</v>
      </c>
      <c r="C16" t="s">
        <v>752</v>
      </c>
      <c r="D16" t="s">
        <v>699</v>
      </c>
      <c r="E16" t="s">
        <v>623</v>
      </c>
      <c r="F16" t="s">
        <v>617</v>
      </c>
      <c r="G16" t="str">
        <f>VLOOKUP(Sold_Tbl[[#This Row],[Season]],Coach_Tbl[],2,FALSE)</f>
        <v>Jose Mourinho</v>
      </c>
    </row>
    <row r="17" spans="1:7" x14ac:dyDescent="0.25">
      <c r="A17" t="s">
        <v>382</v>
      </c>
      <c r="B17" s="2">
        <v>6500000</v>
      </c>
      <c r="C17" t="s">
        <v>658</v>
      </c>
      <c r="D17" t="s">
        <v>634</v>
      </c>
      <c r="E17" t="s">
        <v>623</v>
      </c>
      <c r="F17" t="s">
        <v>617</v>
      </c>
      <c r="G17" t="str">
        <f>VLOOKUP(Sold_Tbl[[#This Row],[Season]],Coach_Tbl[],2,FALSE)</f>
        <v>Jose Mourinho</v>
      </c>
    </row>
    <row r="18" spans="1:7" x14ac:dyDescent="0.25">
      <c r="A18" t="s">
        <v>384</v>
      </c>
      <c r="B18" s="2">
        <v>5300000</v>
      </c>
      <c r="C18" t="s">
        <v>635</v>
      </c>
      <c r="D18" t="s">
        <v>622</v>
      </c>
      <c r="E18" t="s">
        <v>628</v>
      </c>
      <c r="F18" t="s">
        <v>617</v>
      </c>
      <c r="G18" t="str">
        <f>VLOOKUP(Sold_Tbl[[#This Row],[Season]],Coach_Tbl[],2,FALSE)</f>
        <v>Jose Mourinho</v>
      </c>
    </row>
    <row r="19" spans="1:7" x14ac:dyDescent="0.25">
      <c r="A19" t="s">
        <v>394</v>
      </c>
      <c r="B19" s="2">
        <v>3000000</v>
      </c>
      <c r="C19" t="s">
        <v>753</v>
      </c>
      <c r="D19" t="s">
        <v>630</v>
      </c>
      <c r="E19" t="s">
        <v>628</v>
      </c>
      <c r="F19" t="s">
        <v>617</v>
      </c>
      <c r="G19" t="str">
        <f>VLOOKUP(Sold_Tbl[[#This Row],[Season]],Coach_Tbl[],2,FALSE)</f>
        <v>Jose Mourinho</v>
      </c>
    </row>
    <row r="20" spans="1:7" x14ac:dyDescent="0.25">
      <c r="A20" t="s">
        <v>397</v>
      </c>
      <c r="B20" s="2" t="s">
        <v>11</v>
      </c>
      <c r="C20" t="s">
        <v>656</v>
      </c>
      <c r="D20" t="s">
        <v>625</v>
      </c>
      <c r="E20" t="s">
        <v>628</v>
      </c>
      <c r="F20" t="s">
        <v>617</v>
      </c>
      <c r="G20" t="str">
        <f>VLOOKUP(Sold_Tbl[[#This Row],[Season]],Coach_Tbl[],2,FALSE)</f>
        <v>Jose Mourinho</v>
      </c>
    </row>
    <row r="21" spans="1:7" x14ac:dyDescent="0.25">
      <c r="A21" t="s">
        <v>399</v>
      </c>
      <c r="B21" s="2">
        <v>1000000</v>
      </c>
      <c r="C21" t="s">
        <v>657</v>
      </c>
      <c r="D21" t="s">
        <v>630</v>
      </c>
      <c r="E21" t="s">
        <v>636</v>
      </c>
      <c r="F21" t="s">
        <v>617</v>
      </c>
      <c r="G21" t="str">
        <f>VLOOKUP(Sold_Tbl[[#This Row],[Season]],Coach_Tbl[],2,FALSE)</f>
        <v>Jose Mourinho</v>
      </c>
    </row>
    <row r="22" spans="1:7" x14ac:dyDescent="0.25">
      <c r="A22" t="s">
        <v>357</v>
      </c>
      <c r="B22" s="2">
        <v>6000000</v>
      </c>
      <c r="C22" t="s">
        <v>669</v>
      </c>
      <c r="D22" t="s">
        <v>630</v>
      </c>
      <c r="E22" t="s">
        <v>636</v>
      </c>
      <c r="F22" t="s">
        <v>616</v>
      </c>
      <c r="G22" t="str">
        <f>VLOOKUP(Sold_Tbl[[#This Row],[Season]],Coach_Tbl[],2,FALSE)</f>
        <v>Jose Mourinho</v>
      </c>
    </row>
    <row r="23" spans="1:7" x14ac:dyDescent="0.25">
      <c r="A23" t="s">
        <v>358</v>
      </c>
      <c r="B23" s="2" t="s">
        <v>359</v>
      </c>
      <c r="C23" t="s">
        <v>639</v>
      </c>
      <c r="D23" t="s">
        <v>630</v>
      </c>
      <c r="E23" t="s">
        <v>636</v>
      </c>
      <c r="F23" t="s">
        <v>616</v>
      </c>
      <c r="G23" t="str">
        <f>VLOOKUP(Sold_Tbl[[#This Row],[Season]],Coach_Tbl[],2,FALSE)</f>
        <v>Jose Mourinho</v>
      </c>
    </row>
    <row r="24" spans="1:7" x14ac:dyDescent="0.25">
      <c r="A24" t="s">
        <v>360</v>
      </c>
      <c r="B24" s="2">
        <v>4800000</v>
      </c>
      <c r="C24" t="s">
        <v>645</v>
      </c>
      <c r="D24" t="s">
        <v>622</v>
      </c>
      <c r="E24" t="s">
        <v>636</v>
      </c>
      <c r="F24" t="s">
        <v>616</v>
      </c>
      <c r="G24" t="str">
        <f>VLOOKUP(Sold_Tbl[[#This Row],[Season]],Coach_Tbl[],2,FALSE)</f>
        <v>Jose Mourinho</v>
      </c>
    </row>
    <row r="25" spans="1:7" x14ac:dyDescent="0.25">
      <c r="A25" t="s">
        <v>362</v>
      </c>
      <c r="B25" s="2">
        <v>5000000</v>
      </c>
      <c r="C25" t="s">
        <v>657</v>
      </c>
      <c r="D25" t="s">
        <v>630</v>
      </c>
      <c r="E25" t="s">
        <v>623</v>
      </c>
      <c r="F25" t="s">
        <v>616</v>
      </c>
      <c r="G25" t="str">
        <f>VLOOKUP(Sold_Tbl[[#This Row],[Season]],Coach_Tbl[],2,FALSE)</f>
        <v>Jose Mourinho</v>
      </c>
    </row>
    <row r="26" spans="1:7" x14ac:dyDescent="0.25">
      <c r="A26" t="s">
        <v>363</v>
      </c>
      <c r="B26" s="2">
        <v>3000000</v>
      </c>
      <c r="C26" t="s">
        <v>749</v>
      </c>
      <c r="D26" t="s">
        <v>630</v>
      </c>
      <c r="E26" t="s">
        <v>628</v>
      </c>
      <c r="F26" t="s">
        <v>616</v>
      </c>
      <c r="G26" t="str">
        <f>VLOOKUP(Sold_Tbl[[#This Row],[Season]],Coach_Tbl[],2,FALSE)</f>
        <v>Jose Mourinho</v>
      </c>
    </row>
    <row r="27" spans="1:7" x14ac:dyDescent="0.25">
      <c r="A27" t="s">
        <v>364</v>
      </c>
      <c r="B27" s="2" t="s">
        <v>11</v>
      </c>
      <c r="C27" t="s">
        <v>657</v>
      </c>
      <c r="D27" t="s">
        <v>630</v>
      </c>
      <c r="E27" t="s">
        <v>623</v>
      </c>
      <c r="F27" t="s">
        <v>616</v>
      </c>
      <c r="G27" t="str">
        <f>VLOOKUP(Sold_Tbl[[#This Row],[Season]],Coach_Tbl[],2,FALSE)</f>
        <v>Jose Mourinho</v>
      </c>
    </row>
    <row r="28" spans="1:7" x14ac:dyDescent="0.25">
      <c r="A28" t="s">
        <v>386</v>
      </c>
      <c r="B28" s="2" t="s">
        <v>84</v>
      </c>
      <c r="C28" t="s">
        <v>754</v>
      </c>
      <c r="D28" t="s">
        <v>755</v>
      </c>
      <c r="E28" t="s">
        <v>623</v>
      </c>
      <c r="F28" t="s">
        <v>616</v>
      </c>
      <c r="G28" t="str">
        <f>VLOOKUP(Sold_Tbl[[#This Row],[Season]],Coach_Tbl[],2,FALSE)</f>
        <v>Jose Mourinho</v>
      </c>
    </row>
    <row r="29" spans="1:7" x14ac:dyDescent="0.25">
      <c r="A29" t="s">
        <v>347</v>
      </c>
      <c r="B29" s="2">
        <v>4000000</v>
      </c>
      <c r="C29" t="s">
        <v>639</v>
      </c>
      <c r="D29" t="s">
        <v>630</v>
      </c>
      <c r="E29" t="s">
        <v>623</v>
      </c>
      <c r="F29" t="s">
        <v>615</v>
      </c>
      <c r="G29" t="str">
        <f>VLOOKUP(Sold_Tbl[[#This Row],[Season]],Coach_Tbl[],2,FALSE)</f>
        <v>Avram Grant</v>
      </c>
    </row>
    <row r="30" spans="1:7" x14ac:dyDescent="0.25">
      <c r="A30" t="s">
        <v>349</v>
      </c>
      <c r="B30" s="2">
        <v>4000000</v>
      </c>
      <c r="C30" t="s">
        <v>738</v>
      </c>
      <c r="D30" t="s">
        <v>630</v>
      </c>
      <c r="E30" t="s">
        <v>636</v>
      </c>
      <c r="F30" t="s">
        <v>615</v>
      </c>
      <c r="G30" t="str">
        <f>VLOOKUP(Sold_Tbl[[#This Row],[Season]],Coach_Tbl[],2,FALSE)</f>
        <v>Avram Grant</v>
      </c>
    </row>
    <row r="31" spans="1:7" x14ac:dyDescent="0.25">
      <c r="A31" t="s">
        <v>351</v>
      </c>
      <c r="B31" s="2">
        <v>25000000</v>
      </c>
      <c r="C31" t="s">
        <v>601</v>
      </c>
      <c r="D31" t="s">
        <v>622</v>
      </c>
      <c r="E31" t="s">
        <v>628</v>
      </c>
      <c r="F31" t="s">
        <v>615</v>
      </c>
      <c r="G31" t="str">
        <f>VLOOKUP(Sold_Tbl[[#This Row],[Season]],Coach_Tbl[],2,FALSE)</f>
        <v>Avram Grant</v>
      </c>
    </row>
    <row r="32" spans="1:7" x14ac:dyDescent="0.25">
      <c r="A32" t="s">
        <v>331</v>
      </c>
      <c r="B32" s="2">
        <v>5000000</v>
      </c>
      <c r="C32" t="s">
        <v>731</v>
      </c>
      <c r="D32" t="s">
        <v>630</v>
      </c>
      <c r="E32" t="s">
        <v>623</v>
      </c>
      <c r="F32" t="s">
        <v>614</v>
      </c>
      <c r="G32" t="str">
        <f>VLOOKUP(Sold_Tbl[[#This Row],[Season]],Coach_Tbl[],2,FALSE)</f>
        <v>Luiz Felipe Scolari</v>
      </c>
    </row>
    <row r="33" spans="1:7" x14ac:dyDescent="0.25">
      <c r="A33" t="s">
        <v>333</v>
      </c>
      <c r="B33" s="2" t="s">
        <v>11</v>
      </c>
      <c r="C33" t="s">
        <v>648</v>
      </c>
      <c r="D33" t="s">
        <v>634</v>
      </c>
      <c r="E33" t="s">
        <v>623</v>
      </c>
      <c r="F33" t="s">
        <v>614</v>
      </c>
      <c r="G33" t="str">
        <f>VLOOKUP(Sold_Tbl[[#This Row],[Season]],Coach_Tbl[],2,FALSE)</f>
        <v>Luiz Felipe Scolari</v>
      </c>
    </row>
    <row r="34" spans="1:7" x14ac:dyDescent="0.25">
      <c r="A34" t="s">
        <v>336</v>
      </c>
      <c r="B34" s="2">
        <v>5000000</v>
      </c>
      <c r="C34" t="s">
        <v>631</v>
      </c>
      <c r="D34" t="s">
        <v>630</v>
      </c>
      <c r="E34" t="s">
        <v>636</v>
      </c>
      <c r="F34" t="s">
        <v>614</v>
      </c>
      <c r="G34" t="str">
        <f>VLOOKUP(Sold_Tbl[[#This Row],[Season]],Coach_Tbl[],2,FALSE)</f>
        <v>Luiz Felipe Scolari</v>
      </c>
    </row>
    <row r="35" spans="1:7" x14ac:dyDescent="0.25">
      <c r="A35" t="s">
        <v>338</v>
      </c>
      <c r="B35" s="2">
        <v>9000000</v>
      </c>
      <c r="C35" t="s">
        <v>631</v>
      </c>
      <c r="D35" t="s">
        <v>630</v>
      </c>
      <c r="E35" t="s">
        <v>623</v>
      </c>
      <c r="F35" t="s">
        <v>614</v>
      </c>
      <c r="G35" t="str">
        <f>VLOOKUP(Sold_Tbl[[#This Row],[Season]],Coach_Tbl[],2,FALSE)</f>
        <v>Luiz Felipe Scolari</v>
      </c>
    </row>
    <row r="36" spans="1:7" x14ac:dyDescent="0.25">
      <c r="A36" t="s">
        <v>339</v>
      </c>
      <c r="B36" s="2">
        <v>4000000</v>
      </c>
      <c r="C36" t="s">
        <v>732</v>
      </c>
      <c r="D36" t="s">
        <v>627</v>
      </c>
      <c r="E36" t="s">
        <v>636</v>
      </c>
      <c r="F36" t="s">
        <v>614</v>
      </c>
      <c r="G36" t="str">
        <f>VLOOKUP(Sold_Tbl[[#This Row],[Season]],Coach_Tbl[],2,FALSE)</f>
        <v>Luiz Felipe Scolari</v>
      </c>
    </row>
    <row r="37" spans="1:7" x14ac:dyDescent="0.25">
      <c r="A37" t="s">
        <v>340</v>
      </c>
      <c r="B37" s="2" t="s">
        <v>11</v>
      </c>
      <c r="C37" t="s">
        <v>730</v>
      </c>
      <c r="D37" t="s">
        <v>625</v>
      </c>
      <c r="E37" t="s">
        <v>628</v>
      </c>
      <c r="F37" t="s">
        <v>614</v>
      </c>
      <c r="G37" t="str">
        <f>VLOOKUP(Sold_Tbl[[#This Row],[Season]],Coach_Tbl[],2,FALSE)</f>
        <v>Luiz Felipe Scolari</v>
      </c>
    </row>
    <row r="38" spans="1:7" x14ac:dyDescent="0.25">
      <c r="A38" t="s">
        <v>341</v>
      </c>
      <c r="B38" s="2">
        <v>12000000</v>
      </c>
      <c r="C38" t="s">
        <v>631</v>
      </c>
      <c r="D38" t="s">
        <v>630</v>
      </c>
      <c r="E38" t="s">
        <v>636</v>
      </c>
      <c r="F38" t="s">
        <v>614</v>
      </c>
      <c r="G38" t="str">
        <f>VLOOKUP(Sold_Tbl[[#This Row],[Season]],Coach_Tbl[],2,FALSE)</f>
        <v>Luiz Felipe Scolari</v>
      </c>
    </row>
    <row r="39" spans="1:7" x14ac:dyDescent="0.25">
      <c r="A39" t="s">
        <v>342</v>
      </c>
      <c r="B39" s="2" t="s">
        <v>11</v>
      </c>
      <c r="C39" t="s">
        <v>733</v>
      </c>
      <c r="D39" t="s">
        <v>630</v>
      </c>
      <c r="E39" t="s">
        <v>624</v>
      </c>
      <c r="F39" t="s">
        <v>614</v>
      </c>
      <c r="G39" t="str">
        <f>VLOOKUP(Sold_Tbl[[#This Row],[Season]],Coach_Tbl[],2,FALSE)</f>
        <v>Luiz Felipe Scolari</v>
      </c>
    </row>
    <row r="40" spans="1:7" x14ac:dyDescent="0.25">
      <c r="A40" t="s">
        <v>319</v>
      </c>
      <c r="B40" s="2">
        <v>1000000</v>
      </c>
      <c r="C40" t="s">
        <v>727</v>
      </c>
      <c r="D40" t="s">
        <v>622</v>
      </c>
      <c r="E40" t="s">
        <v>628</v>
      </c>
      <c r="F40" t="s">
        <v>613</v>
      </c>
      <c r="G40" t="str">
        <f>VLOOKUP(Sold_Tbl[[#This Row],[Season]],Coach_Tbl[],2,FALSE)</f>
        <v>Carlo Ancelotti</v>
      </c>
    </row>
    <row r="41" spans="1:7" x14ac:dyDescent="0.25">
      <c r="A41" t="s">
        <v>325</v>
      </c>
      <c r="B41" s="2">
        <v>5000000</v>
      </c>
      <c r="C41" t="s">
        <v>712</v>
      </c>
      <c r="D41" t="s">
        <v>627</v>
      </c>
      <c r="E41" t="s">
        <v>628</v>
      </c>
      <c r="F41" t="s">
        <v>613</v>
      </c>
      <c r="G41" t="str">
        <f>VLOOKUP(Sold_Tbl[[#This Row],[Season]],Coach_Tbl[],2,FALSE)</f>
        <v>Carlo Ancelotti</v>
      </c>
    </row>
    <row r="42" spans="1:7" x14ac:dyDescent="0.25">
      <c r="A42" t="s">
        <v>326</v>
      </c>
      <c r="B42" s="2" t="s">
        <v>11</v>
      </c>
      <c r="C42" t="s">
        <v>728</v>
      </c>
      <c r="D42" t="s">
        <v>729</v>
      </c>
      <c r="E42" t="s">
        <v>628</v>
      </c>
      <c r="F42" t="s">
        <v>613</v>
      </c>
      <c r="G42" t="str">
        <f>VLOOKUP(Sold_Tbl[[#This Row],[Season]],Coach_Tbl[],2,FALSE)</f>
        <v>Carlo Ancelotti</v>
      </c>
    </row>
    <row r="43" spans="1:7" x14ac:dyDescent="0.25">
      <c r="A43" t="s">
        <v>301</v>
      </c>
      <c r="B43" t="s">
        <v>31</v>
      </c>
      <c r="C43" t="s">
        <v>694</v>
      </c>
      <c r="D43" t="s">
        <v>627</v>
      </c>
      <c r="E43" t="s">
        <v>623</v>
      </c>
      <c r="F43" t="s">
        <v>612</v>
      </c>
      <c r="G43" t="str">
        <f>VLOOKUP(Sold_Tbl[[#This Row],[Season]],Coach_Tbl[],2,FALSE)</f>
        <v>Carlo Ancelotti</v>
      </c>
    </row>
    <row r="44" spans="1:7" x14ac:dyDescent="0.25">
      <c r="A44" t="s">
        <v>303</v>
      </c>
      <c r="B44" t="s">
        <v>31</v>
      </c>
      <c r="C44" t="s">
        <v>673</v>
      </c>
      <c r="D44" t="s">
        <v>722</v>
      </c>
      <c r="E44" t="s">
        <v>636</v>
      </c>
      <c r="F44" t="s">
        <v>612</v>
      </c>
      <c r="G44" t="str">
        <f>VLOOKUP(Sold_Tbl[[#This Row],[Season]],Coach_Tbl[],2,FALSE)</f>
        <v>Carlo Ancelotti</v>
      </c>
    </row>
    <row r="45" spans="1:7" x14ac:dyDescent="0.25">
      <c r="A45" t="s">
        <v>304</v>
      </c>
      <c r="B45" t="s">
        <v>31</v>
      </c>
      <c r="C45" t="s">
        <v>646</v>
      </c>
      <c r="D45" t="s">
        <v>630</v>
      </c>
      <c r="E45" t="s">
        <v>623</v>
      </c>
      <c r="F45" t="s">
        <v>612</v>
      </c>
      <c r="G45" t="str">
        <f>VLOOKUP(Sold_Tbl[[#This Row],[Season]],Coach_Tbl[],2,FALSE)</f>
        <v>Carlo Ancelotti</v>
      </c>
    </row>
    <row r="46" spans="1:7" x14ac:dyDescent="0.25">
      <c r="A46" t="s">
        <v>308</v>
      </c>
      <c r="B46" s="2">
        <v>2500000</v>
      </c>
      <c r="C46" t="s">
        <v>715</v>
      </c>
      <c r="D46" t="s">
        <v>686</v>
      </c>
      <c r="E46" t="s">
        <v>623</v>
      </c>
      <c r="F46" t="s">
        <v>612</v>
      </c>
      <c r="G46" t="str">
        <f>VLOOKUP(Sold_Tbl[[#This Row],[Season]],Coach_Tbl[],2,FALSE)</f>
        <v>Carlo Ancelotti</v>
      </c>
    </row>
    <row r="47" spans="1:7" x14ac:dyDescent="0.25">
      <c r="A47" t="s">
        <v>309</v>
      </c>
      <c r="B47" s="2" t="s">
        <v>11</v>
      </c>
      <c r="C47" t="s">
        <v>673</v>
      </c>
      <c r="D47" t="s">
        <v>722</v>
      </c>
      <c r="E47" t="s">
        <v>623</v>
      </c>
      <c r="F47" t="s">
        <v>612</v>
      </c>
      <c r="G47" t="str">
        <f>VLOOKUP(Sold_Tbl[[#This Row],[Season]],Coach_Tbl[],2,FALSE)</f>
        <v>Carlo Ancelotti</v>
      </c>
    </row>
    <row r="48" spans="1:7" x14ac:dyDescent="0.25">
      <c r="A48" t="s">
        <v>310</v>
      </c>
      <c r="B48" s="2">
        <v>500000</v>
      </c>
      <c r="C48" t="s">
        <v>723</v>
      </c>
      <c r="D48" t="s">
        <v>630</v>
      </c>
      <c r="E48" t="s">
        <v>623</v>
      </c>
      <c r="F48" t="s">
        <v>612</v>
      </c>
      <c r="G48" t="str">
        <f>VLOOKUP(Sold_Tbl[[#This Row],[Season]],Coach_Tbl[],2,FALSE)</f>
        <v>Carlo Ancelotti</v>
      </c>
    </row>
    <row r="49" spans="1:7" x14ac:dyDescent="0.25">
      <c r="A49" t="s">
        <v>312</v>
      </c>
      <c r="B49" s="2">
        <v>7000000</v>
      </c>
      <c r="C49" t="s">
        <v>601</v>
      </c>
      <c r="D49" t="s">
        <v>622</v>
      </c>
      <c r="E49" t="s">
        <v>636</v>
      </c>
      <c r="F49" t="s">
        <v>612</v>
      </c>
      <c r="G49" t="str">
        <f>VLOOKUP(Sold_Tbl[[#This Row],[Season]],Coach_Tbl[],2,FALSE)</f>
        <v>Carlo Ancelotti</v>
      </c>
    </row>
    <row r="50" spans="1:7" x14ac:dyDescent="0.25">
      <c r="A50" t="s">
        <v>313</v>
      </c>
      <c r="B50" s="2">
        <v>2000000</v>
      </c>
      <c r="C50" t="s">
        <v>643</v>
      </c>
      <c r="D50" t="s">
        <v>630</v>
      </c>
      <c r="E50" t="s">
        <v>628</v>
      </c>
      <c r="F50" t="s">
        <v>612</v>
      </c>
      <c r="G50" t="str">
        <f>VLOOKUP(Sold_Tbl[[#This Row],[Season]],Coach_Tbl[],2,FALSE)</f>
        <v>Carlo Ancelotti</v>
      </c>
    </row>
    <row r="51" spans="1:7" x14ac:dyDescent="0.25">
      <c r="A51" t="s">
        <v>276</v>
      </c>
      <c r="B51" s="2">
        <v>3000000</v>
      </c>
      <c r="C51" t="s">
        <v>721</v>
      </c>
      <c r="D51" t="s">
        <v>627</v>
      </c>
      <c r="E51" t="s">
        <v>636</v>
      </c>
      <c r="F51" t="s">
        <v>611</v>
      </c>
      <c r="G51" t="str">
        <f>VLOOKUP(Sold_Tbl[[#This Row],[Season]],Coach_Tbl[],2,FALSE)</f>
        <v>Andre Villas-Boas</v>
      </c>
    </row>
    <row r="52" spans="1:7" x14ac:dyDescent="0.25">
      <c r="A52" t="s">
        <v>283</v>
      </c>
      <c r="B52" s="2">
        <v>13200000</v>
      </c>
      <c r="C52" t="s">
        <v>698</v>
      </c>
      <c r="D52" t="s">
        <v>699</v>
      </c>
      <c r="E52" t="s">
        <v>636</v>
      </c>
      <c r="F52" t="s">
        <v>611</v>
      </c>
      <c r="G52" t="str">
        <f>VLOOKUP(Sold_Tbl[[#This Row],[Season]],Coach_Tbl[],2,FALSE)</f>
        <v>Andre Villas-Boas</v>
      </c>
    </row>
    <row r="53" spans="1:7" x14ac:dyDescent="0.25">
      <c r="A53" t="s">
        <v>291</v>
      </c>
      <c r="B53" s="2">
        <v>4200000</v>
      </c>
      <c r="C53" t="s">
        <v>648</v>
      </c>
      <c r="D53" t="s">
        <v>634</v>
      </c>
      <c r="E53" t="s">
        <v>636</v>
      </c>
      <c r="F53" t="s">
        <v>611</v>
      </c>
      <c r="G53" t="str">
        <f>VLOOKUP(Sold_Tbl[[#This Row],[Season]],Coach_Tbl[],2,FALSE)</f>
        <v>Andre Villas-Boas</v>
      </c>
    </row>
    <row r="54" spans="1:7" x14ac:dyDescent="0.25">
      <c r="A54" t="s">
        <v>230</v>
      </c>
      <c r="B54" t="s">
        <v>29</v>
      </c>
      <c r="C54" t="s">
        <v>641</v>
      </c>
      <c r="D54" t="s">
        <v>701</v>
      </c>
      <c r="E54" t="s">
        <v>623</v>
      </c>
      <c r="F54" t="s">
        <v>611</v>
      </c>
      <c r="G54" t="str">
        <f>VLOOKUP(Sold_Tbl[[#This Row],[Season]],Coach_Tbl[],2,FALSE)</f>
        <v>Andre Villas-Boas</v>
      </c>
    </row>
    <row r="55" spans="1:7" x14ac:dyDescent="0.25">
      <c r="A55" t="s">
        <v>143</v>
      </c>
      <c r="B55" t="s">
        <v>11</v>
      </c>
      <c r="C55" t="s">
        <v>714</v>
      </c>
      <c r="D55" t="s">
        <v>667</v>
      </c>
      <c r="E55" t="s">
        <v>628</v>
      </c>
      <c r="F55" t="s">
        <v>609</v>
      </c>
      <c r="G55" t="str">
        <f>VLOOKUP(Sold_Tbl[[#This Row],[Season]],Coach_Tbl[],2,FALSE)</f>
        <v>Roberto Di Matteo</v>
      </c>
    </row>
    <row r="56" spans="1:7" x14ac:dyDescent="0.25">
      <c r="A56" t="s">
        <v>256</v>
      </c>
      <c r="B56" t="s">
        <v>11</v>
      </c>
      <c r="C56" t="s">
        <v>642</v>
      </c>
      <c r="D56" t="s">
        <v>634</v>
      </c>
      <c r="E56" t="s">
        <v>628</v>
      </c>
      <c r="F56" t="s">
        <v>609</v>
      </c>
      <c r="G56" t="str">
        <f>VLOOKUP(Sold_Tbl[[#This Row],[Season]],Coach_Tbl[],2,FALSE)</f>
        <v>Roberto Di Matteo</v>
      </c>
    </row>
    <row r="57" spans="1:7" x14ac:dyDescent="0.25">
      <c r="A57" t="s">
        <v>258</v>
      </c>
      <c r="B57" t="s">
        <v>11</v>
      </c>
      <c r="C57" t="s">
        <v>687</v>
      </c>
      <c r="D57" t="s">
        <v>630</v>
      </c>
      <c r="E57" t="s">
        <v>636</v>
      </c>
      <c r="F57" t="s">
        <v>609</v>
      </c>
      <c r="G57" t="str">
        <f>VLOOKUP(Sold_Tbl[[#This Row],[Season]],Coach_Tbl[],2,FALSE)</f>
        <v>Roberto Di Matteo</v>
      </c>
    </row>
    <row r="58" spans="1:7" x14ac:dyDescent="0.25">
      <c r="A58" t="s">
        <v>264</v>
      </c>
      <c r="B58" s="2">
        <v>12000000</v>
      </c>
      <c r="C58" t="s">
        <v>646</v>
      </c>
      <c r="D58" t="s">
        <v>630</v>
      </c>
      <c r="E58" t="s">
        <v>628</v>
      </c>
      <c r="F58" t="s">
        <v>609</v>
      </c>
      <c r="G58" t="str">
        <f>VLOOKUP(Sold_Tbl[[#This Row],[Season]],Coach_Tbl[],2,FALSE)</f>
        <v>Roberto Di Matteo</v>
      </c>
    </row>
    <row r="59" spans="1:7" x14ac:dyDescent="0.25">
      <c r="A59" t="s">
        <v>267</v>
      </c>
      <c r="B59" s="2">
        <v>8000000</v>
      </c>
      <c r="C59" t="s">
        <v>715</v>
      </c>
      <c r="D59" t="s">
        <v>686</v>
      </c>
      <c r="E59" t="s">
        <v>623</v>
      </c>
      <c r="F59" t="s">
        <v>609</v>
      </c>
      <c r="G59" t="str">
        <f>VLOOKUP(Sold_Tbl[[#This Row],[Season]],Coach_Tbl[],2,FALSE)</f>
        <v>Roberto Di Matteo</v>
      </c>
    </row>
    <row r="60" spans="1:7" x14ac:dyDescent="0.25">
      <c r="A60" t="s">
        <v>300</v>
      </c>
      <c r="B60" t="s">
        <v>31</v>
      </c>
      <c r="C60" t="s">
        <v>687</v>
      </c>
      <c r="D60" t="s">
        <v>670</v>
      </c>
      <c r="E60" t="s">
        <v>623</v>
      </c>
      <c r="F60" t="s">
        <v>608</v>
      </c>
      <c r="G60" t="str">
        <f>VLOOKUP(Sold_Tbl[[#This Row],[Season]],Coach_Tbl[],2,FALSE)</f>
        <v>Jose Mourinho</v>
      </c>
    </row>
    <row r="61" spans="1:7" x14ac:dyDescent="0.25">
      <c r="A61" t="s">
        <v>226</v>
      </c>
      <c r="B61" t="s">
        <v>31</v>
      </c>
      <c r="C61" t="s">
        <v>708</v>
      </c>
      <c r="D61" t="s">
        <v>686</v>
      </c>
      <c r="E61" t="s">
        <v>623</v>
      </c>
      <c r="F61" t="s">
        <v>608</v>
      </c>
      <c r="G61" t="str">
        <f>VLOOKUP(Sold_Tbl[[#This Row],[Season]],Coach_Tbl[],2,FALSE)</f>
        <v>Jose Mourinho</v>
      </c>
    </row>
    <row r="62" spans="1:7" x14ac:dyDescent="0.25">
      <c r="A62" t="s">
        <v>227</v>
      </c>
      <c r="B62" t="s">
        <v>41</v>
      </c>
      <c r="E62" t="s">
        <v>624</v>
      </c>
      <c r="F62" t="s">
        <v>608</v>
      </c>
      <c r="G62" t="str">
        <f>VLOOKUP(Sold_Tbl[[#This Row],[Season]],Coach_Tbl[],2,FALSE)</f>
        <v>Jose Mourinho</v>
      </c>
    </row>
    <row r="63" spans="1:7" x14ac:dyDescent="0.25">
      <c r="A63" t="s">
        <v>234</v>
      </c>
      <c r="B63" t="s">
        <v>41</v>
      </c>
      <c r="F63" t="s">
        <v>608</v>
      </c>
      <c r="G63" t="str">
        <f>VLOOKUP(Sold_Tbl[[#This Row],[Season]],Coach_Tbl[],2,FALSE)</f>
        <v>Jose Mourinho</v>
      </c>
    </row>
    <row r="64" spans="1:7" x14ac:dyDescent="0.25">
      <c r="A64" t="s">
        <v>320</v>
      </c>
      <c r="B64" t="s">
        <v>31</v>
      </c>
      <c r="C64" t="s">
        <v>709</v>
      </c>
      <c r="D64" t="s">
        <v>710</v>
      </c>
      <c r="E64" t="s">
        <v>624</v>
      </c>
      <c r="F64" t="s">
        <v>608</v>
      </c>
      <c r="G64" t="str">
        <f>VLOOKUP(Sold_Tbl[[#This Row],[Season]],Coach_Tbl[],2,FALSE)</f>
        <v>Jose Mourinho</v>
      </c>
    </row>
    <row r="65" spans="1:7" x14ac:dyDescent="0.25">
      <c r="A65" t="s">
        <v>243</v>
      </c>
      <c r="B65" s="2">
        <v>2500000</v>
      </c>
      <c r="C65" t="s">
        <v>711</v>
      </c>
      <c r="D65" t="s">
        <v>696</v>
      </c>
      <c r="E65" t="s">
        <v>636</v>
      </c>
      <c r="F65" t="s">
        <v>608</v>
      </c>
      <c r="G65" t="str">
        <f>VLOOKUP(Sold_Tbl[[#This Row],[Season]],Coach_Tbl[],2,FALSE)</f>
        <v>Jose Mourinho</v>
      </c>
    </row>
    <row r="66" spans="1:7" x14ac:dyDescent="0.25">
      <c r="A66" t="s">
        <v>244</v>
      </c>
      <c r="B66" s="2">
        <v>17000000</v>
      </c>
      <c r="C66" t="s">
        <v>693</v>
      </c>
      <c r="D66" t="s">
        <v>627</v>
      </c>
      <c r="E66" t="s">
        <v>623</v>
      </c>
      <c r="F66" t="s">
        <v>608</v>
      </c>
      <c r="G66" t="str">
        <f>VLOOKUP(Sold_Tbl[[#This Row],[Season]],Coach_Tbl[],2,FALSE)</f>
        <v>Jose Mourinho</v>
      </c>
    </row>
    <row r="67" spans="1:7" x14ac:dyDescent="0.25">
      <c r="A67" t="s">
        <v>245</v>
      </c>
      <c r="B67" s="2">
        <v>37100000</v>
      </c>
      <c r="C67" t="s">
        <v>660</v>
      </c>
      <c r="D67" t="s">
        <v>630</v>
      </c>
      <c r="E67" t="s">
        <v>623</v>
      </c>
      <c r="F67" t="s">
        <v>608</v>
      </c>
      <c r="G67" t="str">
        <f>VLOOKUP(Sold_Tbl[[#This Row],[Season]],Coach_Tbl[],2,FALSE)</f>
        <v>Jose Mourinho</v>
      </c>
    </row>
    <row r="68" spans="1:7" x14ac:dyDescent="0.25">
      <c r="A68" t="s">
        <v>248</v>
      </c>
      <c r="B68" t="s">
        <v>11</v>
      </c>
      <c r="C68" t="s">
        <v>692</v>
      </c>
      <c r="D68" t="s">
        <v>625</v>
      </c>
      <c r="E68" t="s">
        <v>623</v>
      </c>
      <c r="F68" t="s">
        <v>608</v>
      </c>
      <c r="G68" t="str">
        <f>VLOOKUP(Sold_Tbl[[#This Row],[Season]],Coach_Tbl[],2,FALSE)</f>
        <v>Jose Mourinho</v>
      </c>
    </row>
    <row r="69" spans="1:7" x14ac:dyDescent="0.25">
      <c r="A69" t="s">
        <v>16</v>
      </c>
      <c r="B69" s="2">
        <v>50000000</v>
      </c>
      <c r="C69" t="s">
        <v>648</v>
      </c>
      <c r="D69" t="s">
        <v>634</v>
      </c>
      <c r="E69" t="s">
        <v>636</v>
      </c>
      <c r="F69" t="s">
        <v>607</v>
      </c>
      <c r="G69" t="str">
        <f>VLOOKUP(Sold_Tbl[[#This Row],[Season]],Coach_Tbl[],2,FALSE)</f>
        <v>Jose Mourinho</v>
      </c>
    </row>
    <row r="70" spans="1:7" x14ac:dyDescent="0.25">
      <c r="A70" t="s">
        <v>175</v>
      </c>
      <c r="B70" t="s">
        <v>31</v>
      </c>
      <c r="C70" t="s">
        <v>688</v>
      </c>
      <c r="D70" t="s">
        <v>630</v>
      </c>
      <c r="E70" t="s">
        <v>628</v>
      </c>
      <c r="F70" t="s">
        <v>607</v>
      </c>
      <c r="G70" t="str">
        <f>VLOOKUP(Sold_Tbl[[#This Row],[Season]],Coach_Tbl[],2,FALSE)</f>
        <v>Jose Mourinho</v>
      </c>
    </row>
    <row r="71" spans="1:7" x14ac:dyDescent="0.25">
      <c r="A71" t="s">
        <v>177</v>
      </c>
      <c r="B71" t="s">
        <v>31</v>
      </c>
      <c r="C71" t="s">
        <v>653</v>
      </c>
      <c r="D71" t="s">
        <v>625</v>
      </c>
      <c r="E71" t="s">
        <v>636</v>
      </c>
      <c r="F71" t="s">
        <v>607</v>
      </c>
      <c r="G71" t="str">
        <f>VLOOKUP(Sold_Tbl[[#This Row],[Season]],Coach_Tbl[],2,FALSE)</f>
        <v>Jose Mourinho</v>
      </c>
    </row>
    <row r="72" spans="1:7" x14ac:dyDescent="0.25">
      <c r="A72" t="s">
        <v>179</v>
      </c>
      <c r="B72" t="s">
        <v>31</v>
      </c>
      <c r="C72" t="s">
        <v>689</v>
      </c>
      <c r="D72" t="s">
        <v>677</v>
      </c>
      <c r="E72" t="s">
        <v>623</v>
      </c>
      <c r="F72" t="s">
        <v>607</v>
      </c>
      <c r="G72" t="str">
        <f>VLOOKUP(Sold_Tbl[[#This Row],[Season]],Coach_Tbl[],2,FALSE)</f>
        <v>Jose Mourinho</v>
      </c>
    </row>
    <row r="73" spans="1:7" x14ac:dyDescent="0.25">
      <c r="A73" t="s">
        <v>200</v>
      </c>
      <c r="B73" t="s">
        <v>31</v>
      </c>
      <c r="C73" t="s">
        <v>637</v>
      </c>
      <c r="D73" t="s">
        <v>630</v>
      </c>
      <c r="E73" t="s">
        <v>624</v>
      </c>
      <c r="F73" t="s">
        <v>607</v>
      </c>
      <c r="G73" t="str">
        <f>VLOOKUP(Sold_Tbl[[#This Row],[Season]],Coach_Tbl[],2,FALSE)</f>
        <v>Jose Mourinho</v>
      </c>
    </row>
    <row r="74" spans="1:7" x14ac:dyDescent="0.25">
      <c r="A74" t="s">
        <v>185</v>
      </c>
      <c r="B74" t="s">
        <v>31</v>
      </c>
      <c r="C74" t="s">
        <v>690</v>
      </c>
      <c r="D74" t="s">
        <v>670</v>
      </c>
      <c r="E74" t="s">
        <v>636</v>
      </c>
      <c r="F74" t="s">
        <v>607</v>
      </c>
      <c r="G74" t="str">
        <f>VLOOKUP(Sold_Tbl[[#This Row],[Season]],Coach_Tbl[],2,FALSE)</f>
        <v>Jose Mourinho</v>
      </c>
    </row>
    <row r="75" spans="1:7" x14ac:dyDescent="0.25">
      <c r="A75" t="s">
        <v>186</v>
      </c>
      <c r="B75" s="2">
        <v>4700000</v>
      </c>
      <c r="C75" t="s">
        <v>691</v>
      </c>
      <c r="D75" t="s">
        <v>686</v>
      </c>
      <c r="E75" t="s">
        <v>628</v>
      </c>
      <c r="F75" t="s">
        <v>607</v>
      </c>
      <c r="G75" t="str">
        <f>VLOOKUP(Sold_Tbl[[#This Row],[Season]],Coach_Tbl[],2,FALSE)</f>
        <v>Jose Mourinho</v>
      </c>
    </row>
    <row r="76" spans="1:7" x14ac:dyDescent="0.25">
      <c r="A76" t="s">
        <v>188</v>
      </c>
      <c r="B76" s="2">
        <v>1500000</v>
      </c>
      <c r="C76" t="s">
        <v>663</v>
      </c>
      <c r="D76" t="s">
        <v>630</v>
      </c>
      <c r="E76" t="s">
        <v>636</v>
      </c>
      <c r="F76" t="s">
        <v>607</v>
      </c>
      <c r="G76" t="str">
        <f>VLOOKUP(Sold_Tbl[[#This Row],[Season]],Coach_Tbl[],2,FALSE)</f>
        <v>Jose Mourinho</v>
      </c>
    </row>
    <row r="77" spans="1:7" x14ac:dyDescent="0.25">
      <c r="A77" t="s">
        <v>190</v>
      </c>
      <c r="B77" s="2">
        <v>28000000</v>
      </c>
      <c r="C77" t="s">
        <v>688</v>
      </c>
      <c r="D77" t="s">
        <v>630</v>
      </c>
      <c r="E77" t="s">
        <v>628</v>
      </c>
      <c r="F77" t="s">
        <v>607</v>
      </c>
      <c r="G77" t="str">
        <f>VLOOKUP(Sold_Tbl[[#This Row],[Season]],Coach_Tbl[],2,FALSE)</f>
        <v>Jose Mourinho</v>
      </c>
    </row>
    <row r="78" spans="1:7" x14ac:dyDescent="0.25">
      <c r="A78" t="s">
        <v>201</v>
      </c>
      <c r="B78" t="s">
        <v>29</v>
      </c>
      <c r="C78" t="s">
        <v>692</v>
      </c>
      <c r="D78" t="s">
        <v>625</v>
      </c>
      <c r="E78" t="s">
        <v>628</v>
      </c>
      <c r="F78" t="s">
        <v>607</v>
      </c>
      <c r="G78" t="str">
        <f>VLOOKUP(Sold_Tbl[[#This Row],[Season]],Coach_Tbl[],2,FALSE)</f>
        <v>Jose Mourinho</v>
      </c>
    </row>
    <row r="79" spans="1:7" x14ac:dyDescent="0.25">
      <c r="A79" t="s">
        <v>202</v>
      </c>
      <c r="B79" s="2">
        <v>10000000</v>
      </c>
      <c r="C79" t="s">
        <v>682</v>
      </c>
      <c r="D79" t="s">
        <v>630</v>
      </c>
      <c r="E79" t="s">
        <v>636</v>
      </c>
      <c r="F79" t="s">
        <v>607</v>
      </c>
      <c r="G79" t="str">
        <f>VLOOKUP(Sold_Tbl[[#This Row],[Season]],Coach_Tbl[],2,FALSE)</f>
        <v>Jose Mourinho</v>
      </c>
    </row>
    <row r="80" spans="1:7" x14ac:dyDescent="0.25">
      <c r="A80" t="s">
        <v>203</v>
      </c>
      <c r="B80" s="2">
        <v>22000000</v>
      </c>
      <c r="C80" t="s">
        <v>693</v>
      </c>
      <c r="D80" t="s">
        <v>627</v>
      </c>
      <c r="E80" t="s">
        <v>628</v>
      </c>
      <c r="F80" t="s">
        <v>607</v>
      </c>
      <c r="G80" t="str">
        <f>VLOOKUP(Sold_Tbl[[#This Row],[Season]],Coach_Tbl[],2,FALSE)</f>
        <v>Jose Mourinho</v>
      </c>
    </row>
    <row r="81" spans="1:7" x14ac:dyDescent="0.25">
      <c r="A81" t="s">
        <v>205</v>
      </c>
      <c r="B81" s="2">
        <v>6000000</v>
      </c>
      <c r="C81" t="s">
        <v>683</v>
      </c>
      <c r="D81" t="s">
        <v>627</v>
      </c>
      <c r="E81" t="s">
        <v>628</v>
      </c>
      <c r="F81" t="s">
        <v>607</v>
      </c>
      <c r="G81" t="str">
        <f>VLOOKUP(Sold_Tbl[[#This Row],[Season]],Coach_Tbl[],2,FALSE)</f>
        <v>Jose Mourinho</v>
      </c>
    </row>
    <row r="82" spans="1:7" x14ac:dyDescent="0.25">
      <c r="A82" t="s">
        <v>138</v>
      </c>
      <c r="B82" s="2">
        <v>5200000</v>
      </c>
      <c r="C82" t="s">
        <v>678</v>
      </c>
      <c r="D82" t="s">
        <v>622</v>
      </c>
      <c r="E82" t="s">
        <v>628</v>
      </c>
      <c r="F82" t="s">
        <v>606</v>
      </c>
      <c r="G82" t="str">
        <f>VLOOKUP(Sold_Tbl[[#This Row],[Season]],Coach_Tbl[],2,FALSE)</f>
        <v>Jose Mourinho</v>
      </c>
    </row>
    <row r="83" spans="1:7" x14ac:dyDescent="0.25">
      <c r="A83" t="s">
        <v>140</v>
      </c>
      <c r="B83" s="2">
        <v>10000000</v>
      </c>
      <c r="C83" t="s">
        <v>679</v>
      </c>
      <c r="D83" t="s">
        <v>630</v>
      </c>
      <c r="E83" t="s">
        <v>624</v>
      </c>
      <c r="F83" t="s">
        <v>606</v>
      </c>
      <c r="G83" t="str">
        <f>VLOOKUP(Sold_Tbl[[#This Row],[Season]],Coach_Tbl[],2,FALSE)</f>
        <v>Jose Mourinho</v>
      </c>
    </row>
    <row r="84" spans="1:7" x14ac:dyDescent="0.25">
      <c r="A84" t="s">
        <v>143</v>
      </c>
      <c r="B84" t="s">
        <v>31</v>
      </c>
      <c r="C84" t="s">
        <v>680</v>
      </c>
      <c r="D84" t="s">
        <v>677</v>
      </c>
      <c r="E84" t="s">
        <v>628</v>
      </c>
      <c r="F84" t="s">
        <v>606</v>
      </c>
      <c r="G84" t="str">
        <f>VLOOKUP(Sold_Tbl[[#This Row],[Season]],Coach_Tbl[],2,FALSE)</f>
        <v>Jose Mourinho</v>
      </c>
    </row>
    <row r="85" spans="1:7" x14ac:dyDescent="0.25">
      <c r="A85" t="s">
        <v>146</v>
      </c>
      <c r="B85" s="2">
        <v>750000</v>
      </c>
      <c r="C85" t="s">
        <v>681</v>
      </c>
      <c r="D85" t="s">
        <v>670</v>
      </c>
      <c r="E85" t="s">
        <v>623</v>
      </c>
      <c r="F85" t="s">
        <v>606</v>
      </c>
      <c r="G85" t="str">
        <f>VLOOKUP(Sold_Tbl[[#This Row],[Season]],Coach_Tbl[],2,FALSE)</f>
        <v>Jose Mourinho</v>
      </c>
    </row>
    <row r="86" spans="1:7" x14ac:dyDescent="0.25">
      <c r="A86" t="s">
        <v>150</v>
      </c>
      <c r="B86" s="2">
        <v>11100000</v>
      </c>
      <c r="C86" t="s">
        <v>635</v>
      </c>
      <c r="D86" t="s">
        <v>622</v>
      </c>
      <c r="E86" t="s">
        <v>636</v>
      </c>
      <c r="F86" t="s">
        <v>606</v>
      </c>
      <c r="G86" t="str">
        <f>VLOOKUP(Sold_Tbl[[#This Row],[Season]],Coach_Tbl[],2,FALSE)</f>
        <v>Jose Mourinho</v>
      </c>
    </row>
    <row r="87" spans="1:7" x14ac:dyDescent="0.25">
      <c r="A87" t="s">
        <v>153</v>
      </c>
      <c r="B87" s="2">
        <v>5000000</v>
      </c>
      <c r="C87" t="s">
        <v>682</v>
      </c>
      <c r="D87" t="s">
        <v>630</v>
      </c>
      <c r="E87" t="s">
        <v>623</v>
      </c>
      <c r="F87" t="s">
        <v>606</v>
      </c>
      <c r="G87" t="str">
        <f>VLOOKUP(Sold_Tbl[[#This Row],[Season]],Coach_Tbl[],2,FALSE)</f>
        <v>Jose Mourinho</v>
      </c>
    </row>
    <row r="88" spans="1:7" x14ac:dyDescent="0.25">
      <c r="A88" t="s">
        <v>165</v>
      </c>
      <c r="B88" s="2">
        <v>25000000</v>
      </c>
      <c r="C88" t="s">
        <v>684</v>
      </c>
      <c r="D88" t="s">
        <v>667</v>
      </c>
      <c r="E88" t="s">
        <v>623</v>
      </c>
      <c r="F88" t="s">
        <v>606</v>
      </c>
      <c r="G88" t="str">
        <f>VLOOKUP(Sold_Tbl[[#This Row],[Season]],Coach_Tbl[],2,FALSE)</f>
        <v>Jose Mourinho</v>
      </c>
    </row>
    <row r="89" spans="1:7" x14ac:dyDescent="0.25">
      <c r="A89" t="s">
        <v>118</v>
      </c>
      <c r="B89" s="2">
        <v>14500000</v>
      </c>
      <c r="C89" t="s">
        <v>632</v>
      </c>
      <c r="D89" t="s">
        <v>625</v>
      </c>
      <c r="E89" t="s">
        <v>628</v>
      </c>
      <c r="F89" t="s">
        <v>605</v>
      </c>
      <c r="G89" t="str">
        <f>VLOOKUP(Sold_Tbl[[#This Row],[Season]],Coach_Tbl[],2,FALSE)</f>
        <v>Antonio Conte</v>
      </c>
    </row>
    <row r="90" spans="1:7" x14ac:dyDescent="0.25">
      <c r="A90" t="s">
        <v>122</v>
      </c>
      <c r="B90" s="2">
        <v>2500000</v>
      </c>
      <c r="C90" t="s">
        <v>664</v>
      </c>
      <c r="D90" t="s">
        <v>665</v>
      </c>
      <c r="E90" t="s">
        <v>623</v>
      </c>
      <c r="F90" t="s">
        <v>605</v>
      </c>
      <c r="G90" t="str">
        <f>VLOOKUP(Sold_Tbl[[#This Row],[Season]],Coach_Tbl[],2,FALSE)</f>
        <v>Antonio Conte</v>
      </c>
    </row>
    <row r="91" spans="1:7" x14ac:dyDescent="0.25">
      <c r="A91" t="s">
        <v>124</v>
      </c>
      <c r="B91" s="2">
        <v>52000000</v>
      </c>
      <c r="C91" t="s">
        <v>666</v>
      </c>
      <c r="D91" t="s">
        <v>667</v>
      </c>
      <c r="E91" t="s">
        <v>623</v>
      </c>
      <c r="F91" t="s">
        <v>605</v>
      </c>
      <c r="G91" t="str">
        <f>VLOOKUP(Sold_Tbl[[#This Row],[Season]],Coach_Tbl[],2,FALSE)</f>
        <v>Antonio Conte</v>
      </c>
    </row>
    <row r="92" spans="1:7" x14ac:dyDescent="0.25">
      <c r="A92" t="s">
        <v>126</v>
      </c>
      <c r="B92" t="s">
        <v>11</v>
      </c>
      <c r="C92" t="s">
        <v>668</v>
      </c>
      <c r="D92" t="s">
        <v>667</v>
      </c>
      <c r="E92" t="s">
        <v>623</v>
      </c>
      <c r="F92" t="s">
        <v>605</v>
      </c>
      <c r="G92" t="str">
        <f>VLOOKUP(Sold_Tbl[[#This Row],[Season]],Coach_Tbl[],2,FALSE)</f>
        <v>Antonio Conte</v>
      </c>
    </row>
    <row r="93" spans="1:7" x14ac:dyDescent="0.25">
      <c r="A93" t="s">
        <v>71</v>
      </c>
      <c r="B93" s="2">
        <v>17000000</v>
      </c>
      <c r="C93" t="s">
        <v>656</v>
      </c>
      <c r="D93" t="s">
        <v>625</v>
      </c>
      <c r="E93" t="s">
        <v>623</v>
      </c>
      <c r="F93" t="s">
        <v>604</v>
      </c>
      <c r="G93" t="str">
        <f>VLOOKUP(Sold_Tbl[[#This Row],[Season]],Coach_Tbl[],2,FALSE)</f>
        <v>Antonio Conte</v>
      </c>
    </row>
    <row r="94" spans="1:7" x14ac:dyDescent="0.25">
      <c r="A94" t="s">
        <v>75</v>
      </c>
      <c r="B94" s="2">
        <v>10000000</v>
      </c>
      <c r="C94" t="s">
        <v>654</v>
      </c>
      <c r="D94" t="s">
        <v>630</v>
      </c>
      <c r="E94" t="s">
        <v>624</v>
      </c>
      <c r="F94" t="s">
        <v>604</v>
      </c>
      <c r="G94" t="str">
        <f>VLOOKUP(Sold_Tbl[[#This Row],[Season]],Coach_Tbl[],2,FALSE)</f>
        <v>Antonio Conte</v>
      </c>
    </row>
    <row r="95" spans="1:7" x14ac:dyDescent="0.25">
      <c r="A95" t="s">
        <v>77</v>
      </c>
      <c r="B95" s="2">
        <v>3000000</v>
      </c>
      <c r="C95" t="s">
        <v>646</v>
      </c>
      <c r="D95" t="s">
        <v>630</v>
      </c>
      <c r="E95" t="s">
        <v>628</v>
      </c>
      <c r="F95" t="s">
        <v>604</v>
      </c>
      <c r="G95" t="str">
        <f>VLOOKUP(Sold_Tbl[[#This Row],[Season]],Coach_Tbl[],2,FALSE)</f>
        <v>Antonio Conte</v>
      </c>
    </row>
    <row r="96" spans="1:7" x14ac:dyDescent="0.25">
      <c r="A96" t="s">
        <v>85</v>
      </c>
      <c r="B96" s="2">
        <v>20000000</v>
      </c>
      <c r="C96" t="s">
        <v>654</v>
      </c>
      <c r="D96" t="s">
        <v>630</v>
      </c>
      <c r="E96" t="s">
        <v>636</v>
      </c>
      <c r="F96" t="s">
        <v>604</v>
      </c>
      <c r="G96" t="str">
        <f>VLOOKUP(Sold_Tbl[[#This Row],[Season]],Coach_Tbl[],2,FALSE)</f>
        <v>Antonio Conte</v>
      </c>
    </row>
    <row r="97" spans="1:7" x14ac:dyDescent="0.25">
      <c r="A97" t="s">
        <v>89</v>
      </c>
      <c r="B97" s="2">
        <v>8800000</v>
      </c>
      <c r="C97" t="s">
        <v>658</v>
      </c>
      <c r="D97" t="s">
        <v>634</v>
      </c>
      <c r="E97" t="s">
        <v>628</v>
      </c>
      <c r="F97" t="s">
        <v>604</v>
      </c>
      <c r="G97" t="str">
        <f>VLOOKUP(Sold_Tbl[[#This Row],[Season]],Coach_Tbl[],2,FALSE)</f>
        <v>Antonio Conte</v>
      </c>
    </row>
    <row r="98" spans="1:7" x14ac:dyDescent="0.25">
      <c r="A98" t="s">
        <v>93</v>
      </c>
      <c r="B98" s="2">
        <v>5000000</v>
      </c>
      <c r="C98" t="s">
        <v>659</v>
      </c>
      <c r="D98" t="s">
        <v>630</v>
      </c>
      <c r="E98" t="s">
        <v>623</v>
      </c>
      <c r="F98" t="s">
        <v>604</v>
      </c>
      <c r="G98" t="str">
        <f>VLOOKUP(Sold_Tbl[[#This Row],[Season]],Coach_Tbl[],2,FALSE)</f>
        <v>Antonio Conte</v>
      </c>
    </row>
    <row r="99" spans="1:7" x14ac:dyDescent="0.25">
      <c r="A99" t="s">
        <v>100</v>
      </c>
      <c r="B99" s="2">
        <v>40000000</v>
      </c>
      <c r="C99" t="s">
        <v>660</v>
      </c>
      <c r="D99" t="s">
        <v>630</v>
      </c>
      <c r="E99" t="s">
        <v>623</v>
      </c>
      <c r="F99" t="s">
        <v>604</v>
      </c>
      <c r="G99" t="str">
        <f>VLOOKUP(Sold_Tbl[[#This Row],[Season]],Coach_Tbl[],2,FALSE)</f>
        <v>Antonio Conte</v>
      </c>
    </row>
    <row r="100" spans="1:7" x14ac:dyDescent="0.25">
      <c r="A100" t="s">
        <v>104</v>
      </c>
      <c r="B100" s="2">
        <v>50000000</v>
      </c>
      <c r="C100" t="s">
        <v>635</v>
      </c>
      <c r="D100" t="s">
        <v>622</v>
      </c>
      <c r="E100" t="s">
        <v>628</v>
      </c>
      <c r="F100" t="s">
        <v>604</v>
      </c>
      <c r="G100" t="str">
        <f>VLOOKUP(Sold_Tbl[[#This Row],[Season]],Coach_Tbl[],2,FALSE)</f>
        <v>Antonio Conte</v>
      </c>
    </row>
    <row r="101" spans="1:7" x14ac:dyDescent="0.25">
      <c r="A101" t="s">
        <v>55</v>
      </c>
      <c r="B101" s="2">
        <v>31000000</v>
      </c>
      <c r="C101" t="s">
        <v>601</v>
      </c>
      <c r="D101" t="s">
        <v>622</v>
      </c>
      <c r="E101" t="s">
        <v>624</v>
      </c>
      <c r="F101" t="s">
        <v>603</v>
      </c>
      <c r="G101" t="str">
        <f>VLOOKUP(Sold_Tbl[[#This Row],[Season]],Coach_Tbl[],2,FALSE)</f>
        <v>Maurizio Sarri</v>
      </c>
    </row>
    <row r="102" spans="1:7" x14ac:dyDescent="0.25">
      <c r="A102" t="s">
        <v>650</v>
      </c>
      <c r="B102" s="2">
        <v>2700000</v>
      </c>
      <c r="C102" t="s">
        <v>651</v>
      </c>
      <c r="D102" t="s">
        <v>625</v>
      </c>
      <c r="E102" t="s">
        <v>628</v>
      </c>
      <c r="F102" t="s">
        <v>603</v>
      </c>
      <c r="G102" t="str">
        <f>VLOOKUP(Sold_Tbl[[#This Row],[Season]],Coach_Tbl[],2,FALSE)</f>
        <v>Maurizio Sarri</v>
      </c>
    </row>
    <row r="103" spans="1:7" x14ac:dyDescent="0.25">
      <c r="A103" t="s">
        <v>59</v>
      </c>
      <c r="B103" s="2">
        <v>10000000</v>
      </c>
      <c r="C103" t="s">
        <v>633</v>
      </c>
      <c r="D103" t="s">
        <v>634</v>
      </c>
      <c r="E103" t="s">
        <v>623</v>
      </c>
      <c r="F103" t="s">
        <v>603</v>
      </c>
      <c r="G103" t="str">
        <f>VLOOKUP(Sold_Tbl[[#This Row],[Season]],Coach_Tbl[],2,FALSE)</f>
        <v>Maurizio Sarri</v>
      </c>
    </row>
    <row r="104" spans="1:7" x14ac:dyDescent="0.25">
      <c r="A104" t="s">
        <v>10</v>
      </c>
      <c r="B104" t="s">
        <v>11</v>
      </c>
      <c r="C104" t="s">
        <v>648</v>
      </c>
      <c r="D104" t="s">
        <v>634</v>
      </c>
      <c r="E104" t="s">
        <v>624</v>
      </c>
      <c r="F104" t="s">
        <v>602</v>
      </c>
      <c r="G104" t="str">
        <f>VLOOKUP(Sold_Tbl[[#This Row],[Season]],Coach_Tbl[],2,FALSE)</f>
        <v>Frank Lampard</v>
      </c>
    </row>
    <row r="105" spans="1:7" x14ac:dyDescent="0.25">
      <c r="A105" t="s">
        <v>12</v>
      </c>
      <c r="B105" s="1">
        <v>89000000</v>
      </c>
      <c r="C105" t="s">
        <v>601</v>
      </c>
      <c r="D105" t="s">
        <v>622</v>
      </c>
      <c r="E105" t="s">
        <v>628</v>
      </c>
      <c r="F105" t="s">
        <v>602</v>
      </c>
      <c r="G105" t="str">
        <f>VLOOKUP(Sold_Tbl[[#This Row],[Season]],Coach_Tbl[],2,FALSE)</f>
        <v>Frank Lampard</v>
      </c>
    </row>
    <row r="106" spans="1:7" x14ac:dyDescent="0.25">
      <c r="A106" t="s">
        <v>14</v>
      </c>
      <c r="B106" s="1">
        <v>8700000</v>
      </c>
      <c r="C106" t="s">
        <v>652</v>
      </c>
      <c r="D106" t="s">
        <v>625</v>
      </c>
      <c r="E106" t="s">
        <v>636</v>
      </c>
      <c r="F106" t="s">
        <v>602</v>
      </c>
      <c r="G106" t="str">
        <f>VLOOKUP(Sold_Tbl[[#This Row],[Season]],Coach_Tbl[],2,FALSE)</f>
        <v>Frank Lampard</v>
      </c>
    </row>
    <row r="107" spans="1:7" x14ac:dyDescent="0.25">
      <c r="A107" t="s">
        <v>16</v>
      </c>
      <c r="B107" s="1">
        <v>8000000</v>
      </c>
      <c r="C107" t="s">
        <v>639</v>
      </c>
      <c r="D107" t="s">
        <v>630</v>
      </c>
      <c r="E107" t="s">
        <v>636</v>
      </c>
      <c r="F107" t="s">
        <v>602</v>
      </c>
      <c r="G107" t="str">
        <f>VLOOKUP(Sold_Tbl[[#This Row],[Season]],Coach_Tbl[],2,FALSE)</f>
        <v>Frank Lampard</v>
      </c>
    </row>
    <row r="108" spans="1:7" x14ac:dyDescent="0.25">
      <c r="A108" t="s">
        <v>23</v>
      </c>
      <c r="B108" s="1">
        <v>8000000</v>
      </c>
      <c r="C108" t="s">
        <v>763</v>
      </c>
      <c r="D108" t="s">
        <v>670</v>
      </c>
      <c r="E108" t="s">
        <v>636</v>
      </c>
      <c r="F108" t="s">
        <v>602</v>
      </c>
      <c r="G108" t="str">
        <f>VLOOKUP(Sold_Tbl[[#This Row],[Season]],Coach_Tbl[],2,FALSE)</f>
        <v>Frank Lampard</v>
      </c>
    </row>
    <row r="109" spans="1:7" x14ac:dyDescent="0.25">
      <c r="A109" t="s">
        <v>25</v>
      </c>
      <c r="B109" t="s">
        <v>11</v>
      </c>
      <c r="C109" t="s">
        <v>764</v>
      </c>
      <c r="D109" t="s">
        <v>630</v>
      </c>
      <c r="E109" t="s">
        <v>636</v>
      </c>
      <c r="F109" t="s">
        <v>602</v>
      </c>
      <c r="G109" t="str">
        <f>VLOOKUP(Sold_Tbl[[#This Row],[Season]],Coach_Tbl[],2,FALSE)</f>
        <v>Frank Lampard</v>
      </c>
    </row>
    <row r="110" spans="1:7" x14ac:dyDescent="0.25">
      <c r="A110" t="s">
        <v>620</v>
      </c>
      <c r="B110" s="2">
        <v>65000000</v>
      </c>
      <c r="C110" t="s">
        <v>635</v>
      </c>
      <c r="D110" t="s">
        <v>622</v>
      </c>
      <c r="E110" t="s">
        <v>628</v>
      </c>
      <c r="F110" t="s">
        <v>602</v>
      </c>
      <c r="G110" t="str">
        <f>VLOOKUP(Sold_Tbl[[#This Row],[Season]],Coach_Tbl[],2,FALSE)</f>
        <v>Frank Lampard</v>
      </c>
    </row>
    <row r="111" spans="1:7" x14ac:dyDescent="0.25">
      <c r="A111" t="s">
        <v>221</v>
      </c>
      <c r="B111" s="2" t="s">
        <v>11</v>
      </c>
      <c r="C111" t="s">
        <v>639</v>
      </c>
      <c r="D111" t="s">
        <v>630</v>
      </c>
      <c r="E111" t="s">
        <v>628</v>
      </c>
      <c r="F111" t="s">
        <v>771</v>
      </c>
      <c r="G111" t="str">
        <f>VLOOKUP(Sold_Tbl[[#This Row],[Season]],Coach_Tbl[],2,FALSE)</f>
        <v>Frank Lampard</v>
      </c>
    </row>
    <row r="112" spans="1:7" x14ac:dyDescent="0.25">
      <c r="A112" t="s">
        <v>144</v>
      </c>
      <c r="B112" s="2" t="s">
        <v>11</v>
      </c>
      <c r="C112" t="s">
        <v>632</v>
      </c>
      <c r="D112" t="s">
        <v>625</v>
      </c>
      <c r="E112" t="s">
        <v>628</v>
      </c>
      <c r="F112" t="s">
        <v>771</v>
      </c>
      <c r="G112" t="str">
        <f>VLOOKUP(Sold_Tbl[[#This Row],[Season]],Coach_Tbl[],2,FALSE)</f>
        <v>Frank Lampard</v>
      </c>
    </row>
    <row r="113" spans="1:7" x14ac:dyDescent="0.25">
      <c r="A113" t="s">
        <v>720</v>
      </c>
      <c r="B113" s="2" t="s">
        <v>29</v>
      </c>
      <c r="C113" t="s">
        <v>776</v>
      </c>
      <c r="D113" t="s">
        <v>701</v>
      </c>
      <c r="E113" t="s">
        <v>628</v>
      </c>
      <c r="F113" t="s">
        <v>771</v>
      </c>
      <c r="G113" t="str">
        <f>VLOOKUP(Sold_Tbl[[#This Row],[Season]],Coach_Tbl[],2,FALSE)</f>
        <v>Frank Lampard</v>
      </c>
    </row>
    <row r="114" spans="1:7" x14ac:dyDescent="0.25">
      <c r="A114" t="s">
        <v>779</v>
      </c>
      <c r="B114" s="1">
        <v>34000000</v>
      </c>
      <c r="C114" t="s">
        <v>632</v>
      </c>
      <c r="D114" t="s">
        <v>625</v>
      </c>
      <c r="E114" t="s">
        <v>628</v>
      </c>
      <c r="F114" t="s">
        <v>777</v>
      </c>
      <c r="G114" t="str">
        <f>VLOOKUP(Sold_Tbl[[#This Row],[Season]],Coach_Tbl[],2,FALSE)</f>
        <v>Thomas Tuchel</v>
      </c>
    </row>
    <row r="115" spans="1:7" x14ac:dyDescent="0.25">
      <c r="A115" t="s">
        <v>235</v>
      </c>
      <c r="B115" s="1">
        <v>30000000</v>
      </c>
      <c r="C115" t="s">
        <v>749</v>
      </c>
      <c r="D115" t="s">
        <v>630</v>
      </c>
      <c r="E115" t="s">
        <v>636</v>
      </c>
      <c r="F115" t="s">
        <v>777</v>
      </c>
      <c r="G115" t="str">
        <f>VLOOKUP(Sold_Tbl[[#This Row],[Season]],Coach_Tbl[],2,FALSE)</f>
        <v>Thomas Tuchel</v>
      </c>
    </row>
    <row r="116" spans="1:7" x14ac:dyDescent="0.25">
      <c r="A116" t="s">
        <v>780</v>
      </c>
      <c r="B116" s="1">
        <v>24000000</v>
      </c>
      <c r="C116" t="s">
        <v>692</v>
      </c>
      <c r="D116" t="s">
        <v>625</v>
      </c>
      <c r="E116" t="s">
        <v>636</v>
      </c>
      <c r="F116" t="s">
        <v>777</v>
      </c>
      <c r="G116" t="str">
        <f>VLOOKUP(Sold_Tbl[[#This Row],[Season]],Coach_Tbl[],2,FALSE)</f>
        <v>Thomas Tuchel</v>
      </c>
    </row>
    <row r="117" spans="1:7" x14ac:dyDescent="0.25">
      <c r="A117" t="s">
        <v>781</v>
      </c>
      <c r="B117" s="1">
        <v>18000000</v>
      </c>
      <c r="C117" t="s">
        <v>764</v>
      </c>
      <c r="D117" t="s">
        <v>630</v>
      </c>
      <c r="E117" t="s">
        <v>636</v>
      </c>
      <c r="F117" t="s">
        <v>777</v>
      </c>
      <c r="G117" t="str">
        <f>VLOOKUP(Sold_Tbl[[#This Row],[Season]],Coach_Tbl[],2,FALSE)</f>
        <v>Thomas Tuchel</v>
      </c>
    </row>
    <row r="118" spans="1:7" x14ac:dyDescent="0.25">
      <c r="A118" t="s">
        <v>87</v>
      </c>
      <c r="B118" s="1">
        <v>8500000</v>
      </c>
      <c r="C118" t="s">
        <v>782</v>
      </c>
      <c r="D118" t="s">
        <v>625</v>
      </c>
      <c r="E118" t="s">
        <v>636</v>
      </c>
      <c r="F118" t="s">
        <v>777</v>
      </c>
      <c r="G118" t="str">
        <f>VLOOKUP(Sold_Tbl[[#This Row],[Season]],Coach_Tbl[],2,FALSE)</f>
        <v>Thomas Tuchel</v>
      </c>
    </row>
    <row r="119" spans="1:7" x14ac:dyDescent="0.25">
      <c r="A119" t="s">
        <v>262</v>
      </c>
      <c r="B119" s="1">
        <v>4500000</v>
      </c>
      <c r="C119" t="s">
        <v>783</v>
      </c>
      <c r="D119" t="s">
        <v>699</v>
      </c>
      <c r="E119" t="s">
        <v>623</v>
      </c>
      <c r="F119" t="s">
        <v>777</v>
      </c>
      <c r="G119" t="str">
        <f>VLOOKUP(Sold_Tbl[[#This Row],[Season]],Coach_Tbl[],2,FALSE)</f>
        <v>Thomas Tuchel</v>
      </c>
    </row>
    <row r="120" spans="1:7" x14ac:dyDescent="0.25">
      <c r="A120" t="s">
        <v>98</v>
      </c>
      <c r="B120" s="1">
        <v>1000000</v>
      </c>
      <c r="C120" t="s">
        <v>692</v>
      </c>
      <c r="D120" t="s">
        <v>625</v>
      </c>
      <c r="E120" t="s">
        <v>628</v>
      </c>
      <c r="F120" t="s">
        <v>777</v>
      </c>
      <c r="G120" t="str">
        <f>VLOOKUP(Sold_Tbl[[#This Row],[Season]],Coach_Tbl[],2,FALSE)</f>
        <v>Thomas Tuchel</v>
      </c>
    </row>
    <row r="121" spans="1:7" x14ac:dyDescent="0.25">
      <c r="A121" t="s">
        <v>784</v>
      </c>
      <c r="B121" s="1" t="s">
        <v>11</v>
      </c>
      <c r="C121" t="s">
        <v>711</v>
      </c>
      <c r="D121" t="s">
        <v>696</v>
      </c>
      <c r="E121" t="s">
        <v>623</v>
      </c>
      <c r="F121" t="s">
        <v>777</v>
      </c>
      <c r="G121" t="str">
        <f>VLOOKUP(Sold_Tbl[[#This Row],[Season]],Coach_Tbl[],2,FALSE)</f>
        <v>Thomas Tuchel</v>
      </c>
    </row>
    <row r="122" spans="1:7" x14ac:dyDescent="0.25">
      <c r="A122" t="s">
        <v>785</v>
      </c>
      <c r="B122" s="1" t="s">
        <v>31</v>
      </c>
      <c r="E122" t="s">
        <v>624</v>
      </c>
      <c r="F122" t="s">
        <v>777</v>
      </c>
      <c r="G122" t="str">
        <f>VLOOKUP(Sold_Tbl[[#This Row],[Season]],Coach_Tbl[],2,FALSE)</f>
        <v>Thomas Tuchel</v>
      </c>
    </row>
    <row r="123" spans="1:7" x14ac:dyDescent="0.25">
      <c r="A123" t="s">
        <v>63</v>
      </c>
      <c r="B123" s="1">
        <f>SUBTOTAL(109,Sold_Tbl[Fee])</f>
        <v>981750000</v>
      </c>
      <c r="F123">
        <f>SUBTOTAL(103,Sold_Tbl[Season])</f>
        <v>119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41C5-1AD2-4962-AE46-1D7E89DB459D}">
  <dimension ref="A4:C25"/>
  <sheetViews>
    <sheetView workbookViewId="0">
      <selection activeCell="B6" sqref="B6"/>
    </sheetView>
  </sheetViews>
  <sheetFormatPr defaultRowHeight="15" x14ac:dyDescent="0.25"/>
  <cols>
    <col min="1" max="1" width="9.85546875" bestFit="1" customWidth="1"/>
    <col min="2" max="2" width="17.5703125" bestFit="1" customWidth="1"/>
    <col min="3" max="3" width="16.140625" customWidth="1"/>
  </cols>
  <sheetData>
    <row r="4" spans="1:3" x14ac:dyDescent="0.25">
      <c r="A4" t="s">
        <v>600</v>
      </c>
      <c r="B4" t="s">
        <v>786</v>
      </c>
      <c r="C4" t="s">
        <v>796</v>
      </c>
    </row>
    <row r="5" spans="1:3" x14ac:dyDescent="0.25">
      <c r="A5" s="7" t="s">
        <v>619</v>
      </c>
      <c r="B5" t="s">
        <v>792</v>
      </c>
    </row>
    <row r="6" spans="1:3" x14ac:dyDescent="0.25">
      <c r="A6" s="7" t="s">
        <v>618</v>
      </c>
      <c r="B6" t="s">
        <v>788</v>
      </c>
      <c r="C6">
        <v>3</v>
      </c>
    </row>
    <row r="7" spans="1:3" x14ac:dyDescent="0.25">
      <c r="A7" s="7" t="s">
        <v>617</v>
      </c>
      <c r="B7" t="s">
        <v>788</v>
      </c>
      <c r="C7">
        <v>1</v>
      </c>
    </row>
    <row r="8" spans="1:3" x14ac:dyDescent="0.25">
      <c r="A8" s="7" t="s">
        <v>616</v>
      </c>
      <c r="B8" t="s">
        <v>788</v>
      </c>
      <c r="C8">
        <v>2</v>
      </c>
    </row>
    <row r="9" spans="1:3" x14ac:dyDescent="0.25">
      <c r="A9" s="7" t="s">
        <v>615</v>
      </c>
      <c r="B9" t="s">
        <v>793</v>
      </c>
    </row>
    <row r="10" spans="1:3" x14ac:dyDescent="0.25">
      <c r="A10" s="7" t="s">
        <v>614</v>
      </c>
      <c r="B10" t="s">
        <v>794</v>
      </c>
      <c r="C10">
        <v>0</v>
      </c>
    </row>
    <row r="11" spans="1:3" x14ac:dyDescent="0.25">
      <c r="A11" s="7" t="s">
        <v>613</v>
      </c>
      <c r="B11" t="s">
        <v>789</v>
      </c>
      <c r="C11">
        <v>3</v>
      </c>
    </row>
    <row r="12" spans="1:3" x14ac:dyDescent="0.25">
      <c r="A12" s="7" t="s">
        <v>612</v>
      </c>
      <c r="B12" t="s">
        <v>789</v>
      </c>
      <c r="C12">
        <v>0</v>
      </c>
    </row>
    <row r="13" spans="1:3" x14ac:dyDescent="0.25">
      <c r="A13" s="7" t="s">
        <v>611</v>
      </c>
      <c r="B13" t="s">
        <v>795</v>
      </c>
      <c r="C13">
        <v>0</v>
      </c>
    </row>
    <row r="14" spans="1:3" x14ac:dyDescent="0.25">
      <c r="A14" s="7" t="s">
        <v>609</v>
      </c>
      <c r="B14" t="s">
        <v>541</v>
      </c>
      <c r="C14">
        <v>2</v>
      </c>
    </row>
    <row r="15" spans="1:3" x14ac:dyDescent="0.25">
      <c r="A15" s="7" t="s">
        <v>608</v>
      </c>
      <c r="B15" t="s">
        <v>788</v>
      </c>
      <c r="C15">
        <v>0</v>
      </c>
    </row>
    <row r="16" spans="1:3" x14ac:dyDescent="0.25">
      <c r="A16" s="7" t="s">
        <v>607</v>
      </c>
      <c r="B16" t="s">
        <v>788</v>
      </c>
      <c r="C16">
        <v>2</v>
      </c>
    </row>
    <row r="17" spans="1:3" x14ac:dyDescent="0.25">
      <c r="A17" s="7" t="s">
        <v>606</v>
      </c>
      <c r="B17" t="s">
        <v>788</v>
      </c>
      <c r="C17">
        <v>0</v>
      </c>
    </row>
    <row r="18" spans="1:3" x14ac:dyDescent="0.25">
      <c r="A18" s="7" t="s">
        <v>605</v>
      </c>
      <c r="B18" t="s">
        <v>790</v>
      </c>
      <c r="C18">
        <v>1</v>
      </c>
    </row>
    <row r="19" spans="1:3" x14ac:dyDescent="0.25">
      <c r="A19" s="7" t="s">
        <v>604</v>
      </c>
      <c r="B19" t="s">
        <v>790</v>
      </c>
      <c r="C19">
        <v>1</v>
      </c>
    </row>
    <row r="20" spans="1:3" x14ac:dyDescent="0.25">
      <c r="A20" s="7" t="s">
        <v>603</v>
      </c>
      <c r="B20" t="s">
        <v>791</v>
      </c>
      <c r="C20">
        <v>1</v>
      </c>
    </row>
    <row r="21" spans="1:3" x14ac:dyDescent="0.25">
      <c r="A21" s="7" t="s">
        <v>602</v>
      </c>
      <c r="B21" t="s">
        <v>179</v>
      </c>
      <c r="C21">
        <v>0</v>
      </c>
    </row>
    <row r="22" spans="1:3" x14ac:dyDescent="0.25">
      <c r="A22" s="7" t="s">
        <v>771</v>
      </c>
      <c r="B22" t="s">
        <v>179</v>
      </c>
      <c r="C22">
        <v>0</v>
      </c>
    </row>
    <row r="23" spans="1:3" x14ac:dyDescent="0.25">
      <c r="A23" s="7" t="s">
        <v>777</v>
      </c>
      <c r="B23" t="s">
        <v>787</v>
      </c>
      <c r="C23">
        <v>2</v>
      </c>
    </row>
    <row r="24" spans="1:3" x14ac:dyDescent="0.25">
      <c r="A24" s="18">
        <v>2013</v>
      </c>
      <c r="B24" t="s">
        <v>1251</v>
      </c>
      <c r="C24">
        <v>1</v>
      </c>
    </row>
    <row r="25" spans="1:3" x14ac:dyDescent="0.25">
      <c r="A25" s="18">
        <v>2009</v>
      </c>
      <c r="B25" t="s">
        <v>1252</v>
      </c>
      <c r="C25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D1A9-BA26-43C2-9A70-8D21C9632838}">
  <dimension ref="A1:G28"/>
  <sheetViews>
    <sheetView topLeftCell="A4" workbookViewId="0">
      <selection activeCell="A22" sqref="A22"/>
    </sheetView>
  </sheetViews>
  <sheetFormatPr defaultRowHeight="15" x14ac:dyDescent="0.25"/>
  <cols>
    <col min="1" max="1" width="24.28515625" bestFit="1" customWidth="1"/>
    <col min="2" max="2" width="11.28515625" bestFit="1" customWidth="1"/>
    <col min="3" max="17" width="9.85546875" bestFit="1" customWidth="1"/>
    <col min="18" max="18" width="11.140625" bestFit="1" customWidth="1"/>
    <col min="19" max="20" width="9.85546875" bestFit="1" customWidth="1"/>
    <col min="21" max="21" width="13.28515625" bestFit="1" customWidth="1"/>
    <col min="22" max="22" width="16.140625" bestFit="1" customWidth="1"/>
    <col min="23" max="23" width="13.5703125" bestFit="1" customWidth="1"/>
    <col min="24" max="24" width="14.42578125" bestFit="1" customWidth="1"/>
    <col min="25" max="25" width="7.85546875" bestFit="1" customWidth="1"/>
    <col min="26" max="26" width="10.5703125" bestFit="1" customWidth="1"/>
    <col min="27" max="27" width="10.140625" bestFit="1" customWidth="1"/>
    <col min="28" max="28" width="11.42578125" bestFit="1" customWidth="1"/>
    <col min="29" max="29" width="7.5703125" bestFit="1" customWidth="1"/>
    <col min="30" max="30" width="10.28515625" bestFit="1" customWidth="1"/>
    <col min="31" max="31" width="5.7109375" bestFit="1" customWidth="1"/>
    <col min="32" max="32" width="10.85546875" bestFit="1" customWidth="1"/>
    <col min="33" max="33" width="14.85546875" bestFit="1" customWidth="1"/>
    <col min="34" max="34" width="18.140625" bestFit="1" customWidth="1"/>
    <col min="35" max="35" width="10.85546875" bestFit="1" customWidth="1"/>
    <col min="36" max="36" width="12.7109375" bestFit="1" customWidth="1"/>
    <col min="37" max="37" width="14" bestFit="1" customWidth="1"/>
    <col min="38" max="38" width="8.5703125" bestFit="1" customWidth="1"/>
    <col min="39" max="39" width="12.85546875" bestFit="1" customWidth="1"/>
    <col min="40" max="40" width="5" bestFit="1" customWidth="1"/>
    <col min="41" max="41" width="4.7109375" bestFit="1" customWidth="1"/>
    <col min="42" max="42" width="9.28515625" bestFit="1" customWidth="1"/>
    <col min="43" max="43" width="18.42578125" bestFit="1" customWidth="1"/>
    <col min="44" max="44" width="4" bestFit="1" customWidth="1"/>
    <col min="45" max="45" width="5.140625" bestFit="1" customWidth="1"/>
    <col min="46" max="46" width="9.42578125" bestFit="1" customWidth="1"/>
    <col min="47" max="47" width="12.140625" bestFit="1" customWidth="1"/>
    <col min="48" max="48" width="9.42578125" bestFit="1" customWidth="1"/>
    <col min="49" max="49" width="11.140625" bestFit="1" customWidth="1"/>
    <col min="50" max="50" width="14.7109375" bestFit="1" customWidth="1"/>
    <col min="51" max="51" width="8.140625" bestFit="1" customWidth="1"/>
    <col min="52" max="52" width="9.42578125" bestFit="1" customWidth="1"/>
    <col min="53" max="53" width="7.28515625" bestFit="1" customWidth="1"/>
    <col min="54" max="54" width="6.85546875" bestFit="1" customWidth="1"/>
    <col min="55" max="55" width="17" bestFit="1" customWidth="1"/>
    <col min="56" max="56" width="5" bestFit="1" customWidth="1"/>
    <col min="57" max="57" width="18.5703125" bestFit="1" customWidth="1"/>
    <col min="58" max="58" width="12.140625" bestFit="1" customWidth="1"/>
    <col min="59" max="59" width="18.85546875" bestFit="1" customWidth="1"/>
    <col min="60" max="60" width="6.5703125" bestFit="1" customWidth="1"/>
    <col min="61" max="61" width="5.85546875" bestFit="1" customWidth="1"/>
    <col min="62" max="62" width="4.5703125" bestFit="1" customWidth="1"/>
    <col min="63" max="63" width="4.42578125" bestFit="1" customWidth="1"/>
    <col min="64" max="64" width="4.7109375" bestFit="1" customWidth="1"/>
    <col min="65" max="65" width="9.85546875" bestFit="1" customWidth="1"/>
    <col min="66" max="66" width="8.140625" bestFit="1" customWidth="1"/>
    <col min="67" max="67" width="11.7109375" bestFit="1" customWidth="1"/>
    <col min="68" max="68" width="7.5703125" bestFit="1" customWidth="1"/>
    <col min="69" max="69" width="6" bestFit="1" customWidth="1"/>
    <col min="70" max="70" width="13.140625" bestFit="1" customWidth="1"/>
    <col min="71" max="71" width="9.5703125" bestFit="1" customWidth="1"/>
    <col min="72" max="72" width="13.140625" bestFit="1" customWidth="1"/>
    <col min="73" max="73" width="9.85546875" bestFit="1" customWidth="1"/>
    <col min="74" max="74" width="6.7109375" bestFit="1" customWidth="1"/>
    <col min="75" max="75" width="18.42578125" bestFit="1" customWidth="1"/>
    <col min="76" max="76" width="8.5703125" bestFit="1" customWidth="1"/>
    <col min="77" max="77" width="7.5703125" bestFit="1" customWidth="1"/>
    <col min="78" max="78" width="15.42578125" bestFit="1" customWidth="1"/>
    <col min="79" max="79" width="10.85546875" bestFit="1" customWidth="1"/>
    <col min="80" max="80" width="10.140625" bestFit="1" customWidth="1"/>
    <col min="81" max="81" width="14.28515625" bestFit="1" customWidth="1"/>
    <col min="82" max="82" width="11.28515625" bestFit="1" customWidth="1"/>
  </cols>
  <sheetData>
    <row r="1" spans="1:2" x14ac:dyDescent="0.25">
      <c r="A1" s="15" t="s">
        <v>798</v>
      </c>
      <c r="B1" t="s">
        <v>811</v>
      </c>
    </row>
    <row r="2" spans="1:2" x14ac:dyDescent="0.25">
      <c r="A2" s="5" t="s">
        <v>190</v>
      </c>
      <c r="B2" s="16">
        <v>97500000</v>
      </c>
    </row>
    <row r="6" spans="1:2" x14ac:dyDescent="0.25">
      <c r="A6" s="15" t="s">
        <v>798</v>
      </c>
      <c r="B6" t="s">
        <v>812</v>
      </c>
    </row>
    <row r="7" spans="1:2" x14ac:dyDescent="0.25">
      <c r="A7" s="5" t="s">
        <v>12</v>
      </c>
      <c r="B7" s="16">
        <v>89000000</v>
      </c>
    </row>
    <row r="11" spans="1:2" x14ac:dyDescent="0.25">
      <c r="A11" t="s">
        <v>807</v>
      </c>
    </row>
    <row r="12" spans="1:2" x14ac:dyDescent="0.25">
      <c r="A12" s="16">
        <v>19471239.583333332</v>
      </c>
    </row>
    <row r="15" spans="1:2" x14ac:dyDescent="0.25">
      <c r="A15" t="s">
        <v>808</v>
      </c>
    </row>
    <row r="16" spans="1:2" x14ac:dyDescent="0.25">
      <c r="A16">
        <v>19</v>
      </c>
    </row>
    <row r="21" spans="1:7" x14ac:dyDescent="0.25">
      <c r="A21" t="s">
        <v>809</v>
      </c>
    </row>
    <row r="22" spans="1:7" x14ac:dyDescent="0.25">
      <c r="A22" s="16">
        <v>1869239000</v>
      </c>
    </row>
    <row r="26" spans="1:7" x14ac:dyDescent="0.25">
      <c r="G26" s="17"/>
    </row>
    <row r="27" spans="1:7" x14ac:dyDescent="0.25">
      <c r="A27" t="s">
        <v>810</v>
      </c>
    </row>
    <row r="28" spans="1:7" x14ac:dyDescent="0.25">
      <c r="A28" s="16">
        <v>981750000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E56B4-BDC7-4A7E-A2A9-44938D3FD0B4}">
  <dimension ref="A1:C14"/>
  <sheetViews>
    <sheetView workbookViewId="0">
      <selection activeCell="M6" sqref="M6"/>
    </sheetView>
  </sheetViews>
  <sheetFormatPr defaultRowHeight="15" x14ac:dyDescent="0.25"/>
  <cols>
    <col min="1" max="1" width="10.5703125" bestFit="1" customWidth="1"/>
    <col min="2" max="2" width="21.140625" bestFit="1" customWidth="1"/>
    <col min="3" max="3" width="12.140625" bestFit="1" customWidth="1"/>
  </cols>
  <sheetData>
    <row r="1" spans="1:3" x14ac:dyDescent="0.25">
      <c r="A1" s="15" t="s">
        <v>6</v>
      </c>
      <c r="B1" t="s">
        <v>815</v>
      </c>
      <c r="C1" t="s">
        <v>799</v>
      </c>
    </row>
    <row r="2" spans="1:3" x14ac:dyDescent="0.25">
      <c r="A2" s="5" t="s">
        <v>628</v>
      </c>
      <c r="B2">
        <v>36</v>
      </c>
      <c r="C2" s="1">
        <v>817800000</v>
      </c>
    </row>
    <row r="3" spans="1:3" x14ac:dyDescent="0.25">
      <c r="A3" s="5" t="s">
        <v>623</v>
      </c>
      <c r="B3">
        <v>40</v>
      </c>
      <c r="C3" s="1">
        <v>569709000</v>
      </c>
    </row>
    <row r="4" spans="1:3" x14ac:dyDescent="0.25">
      <c r="A4" s="5" t="s">
        <v>636</v>
      </c>
      <c r="B4">
        <v>26</v>
      </c>
      <c r="C4" s="1">
        <v>368130000</v>
      </c>
    </row>
    <row r="5" spans="1:3" x14ac:dyDescent="0.25">
      <c r="A5" s="5" t="s">
        <v>624</v>
      </c>
      <c r="B5">
        <v>10</v>
      </c>
      <c r="C5" s="1">
        <v>113600000</v>
      </c>
    </row>
    <row r="10" spans="1:3" x14ac:dyDescent="0.25">
      <c r="A10" s="15" t="s">
        <v>798</v>
      </c>
      <c r="B10" t="s">
        <v>1254</v>
      </c>
    </row>
    <row r="11" spans="1:3" x14ac:dyDescent="0.25">
      <c r="A11" s="5" t="s">
        <v>623</v>
      </c>
      <c r="B11">
        <v>40</v>
      </c>
    </row>
    <row r="12" spans="1:3" x14ac:dyDescent="0.25">
      <c r="A12" s="5" t="s">
        <v>628</v>
      </c>
      <c r="B12">
        <v>36</v>
      </c>
    </row>
    <row r="13" spans="1:3" x14ac:dyDescent="0.25">
      <c r="A13" s="5" t="s">
        <v>636</v>
      </c>
      <c r="B13">
        <v>26</v>
      </c>
    </row>
    <row r="14" spans="1:3" x14ac:dyDescent="0.25">
      <c r="A14" s="5" t="s">
        <v>624</v>
      </c>
      <c r="B14">
        <v>10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40CA-2B7F-439A-B1C9-7C009B4333F0}">
  <dimension ref="A1:B42"/>
  <sheetViews>
    <sheetView topLeftCell="A30" workbookViewId="0">
      <selection activeCell="B37" sqref="B37"/>
    </sheetView>
  </sheetViews>
  <sheetFormatPr defaultRowHeight="15" x14ac:dyDescent="0.25"/>
  <cols>
    <col min="1" max="1" width="15" bestFit="1" customWidth="1"/>
    <col min="2" max="2" width="15.42578125" bestFit="1" customWidth="1"/>
    <col min="3" max="3" width="21.140625" bestFit="1" customWidth="1"/>
    <col min="4" max="4" width="13.7109375" bestFit="1" customWidth="1"/>
    <col min="5" max="5" width="14.28515625" bestFit="1" customWidth="1"/>
    <col min="6" max="6" width="18.28515625" bestFit="1" customWidth="1"/>
    <col min="7" max="7" width="15.5703125" bestFit="1" customWidth="1"/>
    <col min="8" max="8" width="13.28515625" bestFit="1" customWidth="1"/>
    <col min="9" max="9" width="11.42578125" bestFit="1" customWidth="1"/>
    <col min="10" max="10" width="15" bestFit="1" customWidth="1"/>
    <col min="11" max="11" width="13.5703125" bestFit="1" customWidth="1"/>
    <col min="12" max="12" width="12.85546875" bestFit="1" customWidth="1"/>
    <col min="13" max="13" width="12.140625" bestFit="1" customWidth="1"/>
    <col min="14" max="14" width="9.7109375" bestFit="1" customWidth="1"/>
    <col min="15" max="15" width="15" bestFit="1" customWidth="1"/>
    <col min="16" max="16" width="16.85546875" bestFit="1" customWidth="1"/>
    <col min="17" max="17" width="16.28515625" bestFit="1" customWidth="1"/>
    <col min="18" max="18" width="13.42578125" bestFit="1" customWidth="1"/>
    <col min="19" max="19" width="15.140625" bestFit="1" customWidth="1"/>
    <col min="20" max="20" width="16.140625" bestFit="1" customWidth="1"/>
    <col min="21" max="21" width="14.42578125" bestFit="1" customWidth="1"/>
    <col min="22" max="22" width="12.140625" bestFit="1" customWidth="1"/>
    <col min="23" max="23" width="15.42578125" bestFit="1" customWidth="1"/>
    <col min="24" max="24" width="17" bestFit="1" customWidth="1"/>
    <col min="25" max="25" width="9.85546875" bestFit="1" customWidth="1"/>
    <col min="26" max="26" width="17.7109375" bestFit="1" customWidth="1"/>
    <col min="27" max="27" width="5.42578125" bestFit="1" customWidth="1"/>
    <col min="28" max="28" width="9.85546875" bestFit="1" customWidth="1"/>
    <col min="29" max="29" width="13.28515625" bestFit="1" customWidth="1"/>
    <col min="30" max="30" width="11.42578125" bestFit="1" customWidth="1"/>
    <col min="31" max="31" width="11.85546875" bestFit="1" customWidth="1"/>
    <col min="32" max="32" width="15.140625" bestFit="1" customWidth="1"/>
    <col min="33" max="33" width="16.7109375" bestFit="1" customWidth="1"/>
    <col min="34" max="34" width="15.5703125" bestFit="1" customWidth="1"/>
    <col min="35" max="35" width="9.85546875" bestFit="1" customWidth="1"/>
    <col min="36" max="36" width="15.85546875" bestFit="1" customWidth="1"/>
    <col min="37" max="37" width="14.7109375" bestFit="1" customWidth="1"/>
    <col min="38" max="38" width="10.5703125" bestFit="1" customWidth="1"/>
    <col min="39" max="39" width="7.7109375" bestFit="1" customWidth="1"/>
    <col min="40" max="40" width="13.140625" bestFit="1" customWidth="1"/>
    <col min="41" max="41" width="12.7109375" bestFit="1" customWidth="1"/>
    <col min="42" max="42" width="15.7109375" bestFit="1" customWidth="1"/>
    <col min="43" max="43" width="14.140625" bestFit="1" customWidth="1"/>
    <col min="44" max="44" width="10.42578125" bestFit="1" customWidth="1"/>
    <col min="45" max="45" width="10" bestFit="1" customWidth="1"/>
    <col min="46" max="46" width="8.42578125" bestFit="1" customWidth="1"/>
    <col min="47" max="47" width="14.42578125" bestFit="1" customWidth="1"/>
    <col min="48" max="48" width="8.5703125" bestFit="1" customWidth="1"/>
    <col min="49" max="49" width="13.85546875" bestFit="1" customWidth="1"/>
    <col min="50" max="50" width="14" bestFit="1" customWidth="1"/>
    <col min="51" max="51" width="10" bestFit="1" customWidth="1"/>
    <col min="52" max="52" width="10.85546875" bestFit="1" customWidth="1"/>
    <col min="53" max="53" width="14.42578125" bestFit="1" customWidth="1"/>
    <col min="54" max="54" width="10.85546875" bestFit="1" customWidth="1"/>
    <col min="55" max="55" width="7.7109375" bestFit="1" customWidth="1"/>
    <col min="56" max="56" width="16.85546875" bestFit="1" customWidth="1"/>
    <col min="57" max="57" width="15.7109375" bestFit="1" customWidth="1"/>
    <col min="58" max="58" width="17.28515625" bestFit="1" customWidth="1"/>
    <col min="59" max="59" width="11.140625" bestFit="1" customWidth="1"/>
    <col min="60" max="60" width="13.5703125" bestFit="1" customWidth="1"/>
    <col min="61" max="61" width="9.85546875" bestFit="1" customWidth="1"/>
    <col min="62" max="62" width="12" bestFit="1" customWidth="1"/>
    <col min="63" max="63" width="11.42578125" bestFit="1" customWidth="1"/>
    <col min="64" max="64" width="16.5703125" bestFit="1" customWidth="1"/>
    <col min="65" max="65" width="14.140625" bestFit="1" customWidth="1"/>
    <col min="66" max="66" width="15.140625" bestFit="1" customWidth="1"/>
    <col min="67" max="67" width="12.42578125" bestFit="1" customWidth="1"/>
    <col min="68" max="68" width="14.85546875" bestFit="1" customWidth="1"/>
    <col min="69" max="69" width="14" bestFit="1" customWidth="1"/>
    <col min="70" max="70" width="12" bestFit="1" customWidth="1"/>
    <col min="71" max="71" width="14.85546875" bestFit="1" customWidth="1"/>
    <col min="72" max="72" width="14.28515625" bestFit="1" customWidth="1"/>
    <col min="73" max="73" width="15.5703125" bestFit="1" customWidth="1"/>
    <col min="74" max="74" width="15.42578125" bestFit="1" customWidth="1"/>
    <col min="75" max="75" width="12.140625" bestFit="1" customWidth="1"/>
    <col min="76" max="76" width="14.5703125" bestFit="1" customWidth="1"/>
    <col min="77" max="77" width="12.85546875" bestFit="1" customWidth="1"/>
    <col min="78" max="78" width="14.140625" bestFit="1" customWidth="1"/>
    <col min="79" max="79" width="13.7109375" bestFit="1" customWidth="1"/>
    <col min="80" max="80" width="12.140625" bestFit="1" customWidth="1"/>
    <col min="81" max="81" width="5.85546875" bestFit="1" customWidth="1"/>
    <col min="82" max="82" width="13.5703125" bestFit="1" customWidth="1"/>
    <col min="83" max="83" width="6.28515625" bestFit="1" customWidth="1"/>
    <col min="84" max="84" width="9.42578125" bestFit="1" customWidth="1"/>
    <col min="85" max="85" width="8.140625" bestFit="1" customWidth="1"/>
    <col min="86" max="86" width="13.42578125" bestFit="1" customWidth="1"/>
    <col min="87" max="87" width="15.85546875" bestFit="1" customWidth="1"/>
    <col min="88" max="88" width="17.28515625" bestFit="1" customWidth="1"/>
    <col min="89" max="89" width="14.5703125" bestFit="1" customWidth="1"/>
    <col min="90" max="90" width="12" bestFit="1" customWidth="1"/>
    <col min="91" max="91" width="12.85546875" bestFit="1" customWidth="1"/>
    <col min="92" max="92" width="14.28515625" bestFit="1" customWidth="1"/>
    <col min="93" max="93" width="12.5703125" bestFit="1" customWidth="1"/>
    <col min="94" max="94" width="11.28515625" bestFit="1" customWidth="1"/>
    <col min="95" max="95" width="11.5703125" bestFit="1" customWidth="1"/>
    <col min="96" max="96" width="12.28515625" bestFit="1" customWidth="1"/>
    <col min="97" max="97" width="20.5703125" bestFit="1" customWidth="1"/>
    <col min="98" max="98" width="14.28515625" bestFit="1" customWidth="1"/>
    <col min="99" max="99" width="11.42578125" bestFit="1" customWidth="1"/>
    <col min="100" max="100" width="15.7109375" bestFit="1" customWidth="1"/>
    <col min="101" max="101" width="5.7109375" bestFit="1" customWidth="1"/>
    <col min="102" max="102" width="18" bestFit="1" customWidth="1"/>
    <col min="103" max="103" width="12.7109375" bestFit="1" customWidth="1"/>
    <col min="104" max="104" width="12.5703125" bestFit="1" customWidth="1"/>
    <col min="105" max="105" width="13.5703125" bestFit="1" customWidth="1"/>
    <col min="106" max="106" width="7.42578125" bestFit="1" customWidth="1"/>
    <col min="107" max="107" width="14.7109375" bestFit="1" customWidth="1"/>
    <col min="108" max="108" width="15" bestFit="1" customWidth="1"/>
    <col min="109" max="109" width="12.5703125" bestFit="1" customWidth="1"/>
  </cols>
  <sheetData>
    <row r="1" spans="1:2" x14ac:dyDescent="0.25">
      <c r="A1" s="15" t="s">
        <v>798</v>
      </c>
      <c r="B1" t="s">
        <v>813</v>
      </c>
    </row>
    <row r="2" spans="1:2" x14ac:dyDescent="0.25">
      <c r="A2" s="5" t="s">
        <v>630</v>
      </c>
      <c r="B2">
        <v>29</v>
      </c>
    </row>
    <row r="3" spans="1:2" x14ac:dyDescent="0.25">
      <c r="A3" s="5" t="s">
        <v>622</v>
      </c>
      <c r="B3">
        <v>15</v>
      </c>
    </row>
    <row r="4" spans="1:2" x14ac:dyDescent="0.25">
      <c r="A4" s="5" t="s">
        <v>634</v>
      </c>
      <c r="B4">
        <v>15</v>
      </c>
    </row>
    <row r="5" spans="1:2" x14ac:dyDescent="0.25">
      <c r="A5" s="5" t="s">
        <v>625</v>
      </c>
      <c r="B5">
        <v>11</v>
      </c>
    </row>
    <row r="6" spans="1:2" x14ac:dyDescent="0.25">
      <c r="A6" s="5" t="s">
        <v>627</v>
      </c>
      <c r="B6">
        <v>9</v>
      </c>
    </row>
    <row r="32" spans="1:2" x14ac:dyDescent="0.25">
      <c r="A32" s="15" t="s">
        <v>798</v>
      </c>
      <c r="B32" t="s">
        <v>814</v>
      </c>
    </row>
    <row r="33" spans="1:2" x14ac:dyDescent="0.25">
      <c r="A33" s="5" t="s">
        <v>640</v>
      </c>
      <c r="B33">
        <v>5</v>
      </c>
    </row>
    <row r="34" spans="1:2" x14ac:dyDescent="0.25">
      <c r="A34" s="5" t="s">
        <v>641</v>
      </c>
      <c r="B34">
        <v>4</v>
      </c>
    </row>
    <row r="35" spans="1:2" x14ac:dyDescent="0.25">
      <c r="A35" s="5" t="s">
        <v>635</v>
      </c>
      <c r="B35">
        <v>4</v>
      </c>
    </row>
    <row r="36" spans="1:2" x14ac:dyDescent="0.25">
      <c r="A36" s="5" t="s">
        <v>631</v>
      </c>
      <c r="B36">
        <v>3</v>
      </c>
    </row>
    <row r="37" spans="1:2" x14ac:dyDescent="0.25">
      <c r="A37" s="5" t="s">
        <v>700</v>
      </c>
      <c r="B37">
        <v>3</v>
      </c>
    </row>
    <row r="38" spans="1:2" x14ac:dyDescent="0.25">
      <c r="A38" s="5" t="s">
        <v>661</v>
      </c>
      <c r="B38">
        <v>3</v>
      </c>
    </row>
    <row r="39" spans="1:2" x14ac:dyDescent="0.25">
      <c r="A39" s="5" t="s">
        <v>601</v>
      </c>
      <c r="B39">
        <v>3</v>
      </c>
    </row>
    <row r="40" spans="1:2" x14ac:dyDescent="0.25">
      <c r="A40" s="5" t="s">
        <v>730</v>
      </c>
      <c r="B40">
        <v>3</v>
      </c>
    </row>
    <row r="41" spans="1:2" x14ac:dyDescent="0.25">
      <c r="A41" s="5" t="s">
        <v>646</v>
      </c>
      <c r="B41">
        <v>3</v>
      </c>
    </row>
    <row r="42" spans="1:2" x14ac:dyDescent="0.25">
      <c r="A42" s="5" t="s">
        <v>637</v>
      </c>
      <c r="B42">
        <v>3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9 1 9 2 c e 6 - 0 e d 0 - 4 2 b 2 - a 4 b 5 - 4 6 6 3 f a c 6 6 f 1 8 "   x m l n s = " h t t p : / / s c h e m a s . m i c r o s o f t . c o m / D a t a M a s h u p " > A A A A A H 0 E A A B Q S w M E F A A C A A g A B 2 g O V d l p b G m k A A A A 9 g A A A B I A H A B D b 2 5 m a W c v U G F j a 2 F n Z S 5 4 b W w g o h g A K K A U A A A A A A A A A A A A A A A A A A A A A A A A A A A A h Y + x D o I w F E V / h X S n L X X Q k E d J d H C R x M T E u D Z Q o R E e h h b L v z n 4 S f 6 C G E X d H O + 5 Z 7 j 3 f r 1 B O j R 1 c N G d N S 0 m J K K c B B r z t j B Y J q R 3 x 3 B B U g l b l Z 9 U q Y N R R h s P t k h I 5 d w 5 Z s x 7 T / 2 M t l 3 J B O c R O 2 S b X V 7 p R p G P b P 7 L o U H r F O a a S N i / x k h B I z 6 n g o + b g E 0 Q M o N f Q Y z d s / 2 B s O p r 1 3 d a a g z X S 2 B T B P b + I B 9 Q S w M E F A A C A A g A B 2 g O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o D l V I q F m d d w E A A H c D A A A T A B w A R m 9 y b X V s Y X M v U 2 V j d G l v b j E u b S C i G A A o o B Q A A A A A A A A A A A A A A A A A A A A A A A A A A A C l U s F q w k A Q v Q f y D 0 t 6 U d C N K a W H l h 5 K i q V Q R F D o Q U Q m c U w W 1 9 2 Q H b E h + O / d b Q z F R k p p c 0 n y 3 s 6 b e f P W Y E p C K z Z r 3 t G 9 7 / m e y a H E N b s K 4 h y l Q W B j F r N 5 C c p s s D Q s q e x x M F o F 7 I F J J N 9 j 9 p n p f Z m i R d 4 w 4 V P I s O c + Y q 0 I F Z l e k B M V 5 i 4 M D 4 c D p 5 O W R M j 2 y F P N 9 9 s w b Z q F q D I p T D 7 c a E 0 J S D k k h J 1 p 6 W F b a 4 J + f 9 C 0 f g K C k e 3 c j F C P j g u H L E + s s w E q s 4 b m V Y F u 5 j k k E n l j S J e 7 W M v 9 T j n S 9 D 6 l B n U d T C V U z u z U S u Z g c B 0 M G N k j j P C d j g N W B 2 P E D t Z W z b S 8 W H D d A S d I b K 4 J Z F d L C 7 u 4 C 7 A R L q o z 4 t j 3 P a E u + j 1 P 9 D T g A t e C l n / K D x U / i K 0 o r A J w X W a h + w t f h a G V 3 q x O N 2 Y 1 5 j F f F U 2 z 8 6 C i r 6 C i f w Y V u a A m s O v m M A G 3 I p C C q t 8 t 0 B H t b U / t r r D s 0 I 9 F g W B H S d G F 8 q L o 9 o a 7 W T 7 J Z w 3 y G / x T J h 9 Q S w E C L Q A U A A I A C A A H a A 5 V 2 W l s a a Q A A A D 2 A A A A E g A A A A A A A A A A A A A A A A A A A A A A Q 2 9 u Z m l n L 1 B h Y 2 t h Z 2 U u e G 1 s U E s B A i 0 A F A A C A A g A B 2 g O V Q / K 6 a u k A A A A 6 Q A A A B M A A A A A A A A A A A A A A A A A 8 A A A A F t D b 2 5 0 Z W 5 0 X 1 R 5 c G V z X S 5 4 b W x Q S w E C L Q A U A A I A C A A H a A 5 V S K h Z n X c B A A B 3 A w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G Q A A A A A A A K s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a G V s c 2 V h J T I w R i U y M E M l M j B U c m F u c 2 Z l c n M l M j B i e S U y M F N l Y X N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o Z W x z Z W F f R l 9 D X 1 R y Y W 5 z Z m V y c 1 9 i e V 9 T Z W F z b 2 4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U G x h e W V y c y B Q d X J j a G F z Z W Q m c X V v d D s s J n F 1 b 3 Q 7 R m V l J n F 1 b 3 Q 7 L C Z x d W 9 0 O 1 B s Y X l l c n M g U 2 9 s Z C Z x d W 9 0 O y w m c X V v d D t G Z W U y J n F 1 b 3 Q 7 L C Z x d W 9 0 O 0 5 l d C B U b 3 R h b C Z x d W 9 0 O y w m c X V v d D t Q b 2 l u d H M m c X V v d D s s J n F 1 b 3 Q 7 U G 9 z a X R p b 2 4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M i 0 w O C 0 x N F Q x M j o w M D o x N C 4 2 N T Q 2 M z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3 I i A v P j x F b n R y e S B U e X B l P S J R d W V y e U l E I i B W Y W x 1 Z T 0 i c 2 F m O T l m Z j V j L T k 4 Y z I t N D I 2 N S 1 h Z D J k L T M w O T k 1 M j E y M D Q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V s c 2 V h I E Y g Q y B U c m F u c 2 Z l c n M g Y n k g U 2 V h c 2 9 u L 0 F 1 d G 9 S Z W 1 v d m V k Q 2 9 s d W 1 u c z E u e 1 B s Y X l l c n M g U H V y Y 2 h h c 2 V k L D B 9 J n F 1 b 3 Q 7 L C Z x d W 9 0 O 1 N l Y 3 R p b 2 4 x L 0 N o Z W x z Z W E g R i B D I F R y Y W 5 z Z m V y c y B i e S B T Z W F z b 2 4 v Q X V 0 b 1 J l b W 9 2 Z W R D b 2 x 1 b W 5 z M S 5 7 R m V l L D F 9 J n F 1 b 3 Q 7 L C Z x d W 9 0 O 1 N l Y 3 R p b 2 4 x L 0 N o Z W x z Z W E g R i B D I F R y Y W 5 z Z m V y c y B i e S B T Z W F z b 2 4 v Q X V 0 b 1 J l b W 9 2 Z W R D b 2 x 1 b W 5 z M S 5 7 U G x h e W V y c y B T b 2 x k L D J 9 J n F 1 b 3 Q 7 L C Z x d W 9 0 O 1 N l Y 3 R p b 2 4 x L 0 N o Z W x z Z W E g R i B D I F R y Y W 5 z Z m V y c y B i e S B T Z W F z b 2 4 v Q X V 0 b 1 J l b W 9 2 Z W R D b 2 x 1 b W 5 z M S 5 7 R m V l M i w z f S Z x d W 9 0 O y w m c X V v d D t T Z W N 0 a W 9 u M S 9 D a G V s c 2 V h I E Y g Q y B U c m F u c 2 Z l c n M g Y n k g U 2 V h c 2 9 u L 0 F 1 d G 9 S Z W 1 v d m V k Q 2 9 s d W 1 u c z E u e 0 5 l d C B U b 3 R h b C w 0 f S Z x d W 9 0 O y w m c X V v d D t T Z W N 0 a W 9 u M S 9 D a G V s c 2 V h I E Y g Q y B U c m F u c 2 Z l c n M g Y n k g U 2 V h c 2 9 u L 0 F 1 d G 9 S Z W 1 v d m V k Q 2 9 s d W 1 u c z E u e 1 B v a W 5 0 c y w 1 f S Z x d W 9 0 O y w m c X V v d D t T Z W N 0 a W 9 u M S 9 D a G V s c 2 V h I E Y g Q y B U c m F u c 2 Z l c n M g Y n k g U 2 V h c 2 9 u L 0 F 1 d G 9 S Z W 1 v d m V k Q 2 9 s d W 1 u c z E u e 1 B v c 2 l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o Z W x z Z W E g R i B D I F R y Y W 5 z Z m V y c y B i e S B T Z W F z b 2 4 v Q X V 0 b 1 J l b W 9 2 Z W R D b 2 x 1 b W 5 z M S 5 7 U G x h e W V y c y B Q d X J j a G F z Z W Q s M H 0 m c X V v d D s s J n F 1 b 3 Q 7 U 2 V j d G l v b j E v Q 2 h l b H N l Y S B G I E M g V H J h b n N m Z X J z I G J 5 I F N l Y X N v b i 9 B d X R v U m V t b 3 Z l Z E N v b H V t b n M x L n t G Z W U s M X 0 m c X V v d D s s J n F 1 b 3 Q 7 U 2 V j d G l v b j E v Q 2 h l b H N l Y S B G I E M g V H J h b n N m Z X J z I G J 5 I F N l Y X N v b i 9 B d X R v U m V t b 3 Z l Z E N v b H V t b n M x L n t Q b G F 5 Z X J z I F N v b G Q s M n 0 m c X V v d D s s J n F 1 b 3 Q 7 U 2 V j d G l v b j E v Q 2 h l b H N l Y S B G I E M g V H J h b n N m Z X J z I G J 5 I F N l Y X N v b i 9 B d X R v U m V t b 3 Z l Z E N v b H V t b n M x L n t G Z W U y L D N 9 J n F 1 b 3 Q 7 L C Z x d W 9 0 O 1 N l Y 3 R p b 2 4 x L 0 N o Z W x z Z W E g R i B D I F R y Y W 5 z Z m V y c y B i e S B T Z W F z b 2 4 v Q X V 0 b 1 J l b W 9 2 Z W R D b 2 x 1 b W 5 z M S 5 7 T m V 0 I F R v d G F s L D R 9 J n F 1 b 3 Q 7 L C Z x d W 9 0 O 1 N l Y 3 R p b 2 4 x L 0 N o Z W x z Z W E g R i B D I F R y Y W 5 z Z m V y c y B i e S B T Z W F z b 2 4 v Q X V 0 b 1 J l b W 9 2 Z W R D b 2 x 1 b W 5 z M S 5 7 U G 9 p b n R z L D V 9 J n F 1 b 3 Q 7 L C Z x d W 9 0 O 1 N l Y 3 R p b 2 4 x L 0 N o Z W x z Z W E g R i B D I F R y Y W 5 z Z m V y c y B i e S B T Z W F z b 2 4 v Q X V 0 b 1 J l b W 9 2 Z W R D b 2 x 1 b W 5 z M S 5 7 U G 9 z a X R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Z W x z Z W E l M j B G J T I w Q y U y M F R y Y W 5 z Z m V y c y U y M G J 5 J T I w U 2 V h c 2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W x z Z W E l M j B G J T I w Q y U y M F R y Y W 5 z Z m V y c y U y M G J 5 J T I w U 2 V h c 2 9 u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b H N l Y S U y M E Y l M j B D J T I w V H J h b n N m Z X J z J T I w Y n k l M j B T Z W F z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z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s Y X l l c n N f Z W R p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0 5 h d G l v b m F s a X R 5 J n F 1 b 3 Q 7 L C Z x d W 9 0 O 1 B v c 2 l 0 a W 9 u J n F 1 b 3 Q 7 L C Z x d W 9 0 O 0 N o Z W x z Z W E g Y 2 F y Z W V y J n F 1 b 3 Q 7 L C Z x d W 9 0 O 0 F w c G V h c m F u Y 2 V z J n F 1 b 3 Q 7 L C Z x d W 9 0 O 0 d v Y W x z J n F 1 b 3 Q 7 X S I g L z 4 8 R W 5 0 c n k g V H l w Z T 0 i R m l s b E N v b H V t b l R 5 c G V z I i B W Y W x 1 Z T 0 i c 0 J n W U d C Z 0 1 E I i A v P j x F b n R y e S B U e X B l P S J G a W x s T G F z d F V w Z G F 0 Z W Q i I F Z h b H V l P S J k M j A y M i 0 w O C 0 x N F Q x M T o 1 O T o 1 M i 4 4 N z c y N z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z I i A v P j x F b n R y e S B U e X B l P S J R d W V y e U l E I i B W Y W x 1 Z T 0 i c z V i Y m E z M G U y L W E 4 N D E t N G F k M i 1 i O T A y L W I 2 M D M 5 M T I 4 M j Q 5 Z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z W 2 V k a X R d L 0 F 1 d G 9 S Z W 1 v d m V k Q 2 9 s d W 1 u c z E u e 0 5 h b W U s M H 0 m c X V v d D s s J n F 1 b 3 Q 7 U 2 V j d G l v b j E v U G x h e W V y c 1 t l Z G l 0 X S 9 B d X R v U m V t b 3 Z l Z E N v b H V t b n M x L n t O Y X R p b 2 5 h b G l 0 e S w x f S Z x d W 9 0 O y w m c X V v d D t T Z W N 0 a W 9 u M S 9 Q b G F 5 Z X J z W 2 V k a X R d L 0 F 1 d G 9 S Z W 1 v d m V k Q 2 9 s d W 1 u c z E u e 1 B v c 2 l 0 a W 9 u L D J 9 J n F 1 b 3 Q 7 L C Z x d W 9 0 O 1 N l Y 3 R p b 2 4 x L 1 B s Y X l l c n N b Z W R p d F 0 v Q X V 0 b 1 J l b W 9 2 Z W R D b 2 x 1 b W 5 z M S 5 7 Q 2 h l b H N l Y S B j Y X J l Z X I s M 3 0 m c X V v d D s s J n F 1 b 3 Q 7 U 2 V j d G l v b j E v U G x h e W V y c 1 t l Z G l 0 X S 9 B d X R v U m V t b 3 Z l Z E N v b H V t b n M x L n t B c H B l Y X J h b m N l c y w 0 f S Z x d W 9 0 O y w m c X V v d D t T Z W N 0 a W 9 u M S 9 Q b G F 5 Z X J z W 2 V k a X R d L 0 F 1 d G 9 S Z W 1 v d m V k Q 2 9 s d W 1 u c z E u e 0 d v Y W x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s Y X l l c n N b Z W R p d F 0 v Q X V 0 b 1 J l b W 9 2 Z W R D b 2 x 1 b W 5 z M S 5 7 T m F t Z S w w f S Z x d W 9 0 O y w m c X V v d D t T Z W N 0 a W 9 u M S 9 Q b G F 5 Z X J z W 2 V k a X R d L 0 F 1 d G 9 S Z W 1 v d m V k Q 2 9 s d W 1 u c z E u e 0 5 h d G l v b m F s a X R 5 L D F 9 J n F 1 b 3 Q 7 L C Z x d W 9 0 O 1 N l Y 3 R p b 2 4 x L 1 B s Y X l l c n N b Z W R p d F 0 v Q X V 0 b 1 J l b W 9 2 Z W R D b 2 x 1 b W 5 z M S 5 7 U G 9 z a X R p b 2 4 s M n 0 m c X V v d D s s J n F 1 b 3 Q 7 U 2 V j d G l v b j E v U G x h e W V y c 1 t l Z G l 0 X S 9 B d X R v U m V t b 3 Z l Z E N v b H V t b n M x L n t D a G V s c 2 V h I G N h c m V l c i w z f S Z x d W 9 0 O y w m c X V v d D t T Z W N 0 a W 9 u M S 9 Q b G F 5 Z X J z W 2 V k a X R d L 0 F 1 d G 9 S Z W 1 v d m V k Q 2 9 s d W 1 u c z E u e 0 F w c G V h c m F u Y 2 V z L D R 9 J n F 1 b 3 Q 7 L C Z x d W 9 0 O 1 N l Y 3 R p b 2 4 x L 1 B s Y X l l c n N b Z W R p d F 0 v Q X V 0 b 1 J l b W 9 2 Z W R D b 2 x 1 b W 5 z M S 5 7 R 2 9 h b H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n M l N U J l Z G l 0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n M l N U J l Z G l 0 J T V E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c y U 1 Q m V k a X Q l N U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8 S Q g q U K V U 2 q / B D b h U K i / A A A A A A C A A A A A A A Q Z g A A A A E A A C A A A A D i 9 R 3 Q r L C j + O P r X R m o f G E 2 q U m d m 7 2 b 9 S t Z Q K Y T 9 W q 0 J g A A A A A O g A A A A A I A A C A A A A C R r B f J W n Y O Z 7 S S L M a J j C B h X 5 N r G 4 P y s q j B h d W l t k D B H 1 A A A A D W 2 U Z 9 5 8 p g w E w G I b a h T X n M b / 5 R Q r s G k + + P i d 4 e 2 p v 1 1 z I n K b U n T p p 7 B 8 Y U V W H 3 1 s 3 V q T 3 Q 7 1 s k P d M L L U b X 2 w y y + I 3 9 h K 0 M W 4 A I 1 P B J k 1 w 9 w k A A A A D 7 j 2 R 9 F + E T k H q d q l P p U 6 z U n c 0 o U i U H E I q 9 Q f L 3 M J j I e A T 9 p n 4 b N l f X H Q S K O 0 T Z J d P K C G O f G X D 1 q S k N w I H U e R r V < / D a t a M a s h u p > 
</file>

<file path=customXml/itemProps1.xml><?xml version="1.0" encoding="utf-8"?>
<ds:datastoreItem xmlns:ds="http://schemas.openxmlformats.org/officeDocument/2006/customXml" ds:itemID="{D6915EAA-00C6-4EB2-9005-52B9E102B9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Source</vt:lpstr>
      <vt:lpstr>Players_apps</vt:lpstr>
      <vt:lpstr>Signings</vt:lpstr>
      <vt:lpstr>Top 5Trophy Winners</vt:lpstr>
      <vt:lpstr>Sold</vt:lpstr>
      <vt:lpstr>Coach Lookup</vt:lpstr>
      <vt:lpstr>Calc</vt:lpstr>
      <vt:lpstr>Position</vt:lpstr>
      <vt:lpstr>League</vt:lpstr>
      <vt:lpstr>Goals &amp; Apps</vt:lpstr>
      <vt:lpstr>Dashboard v1</vt:lpstr>
      <vt:lpstr>Dashboard v2</vt:lpstr>
      <vt:lpstr>Images</vt:lpstr>
      <vt:lpstr>Coach</vt:lpstr>
      <vt:lpstr>Fee</vt:lpstr>
      <vt:lpstr>League</vt:lpstr>
      <vt:lpstr>Player_Name</vt:lpstr>
      <vt:lpstr>Position</vt:lpstr>
      <vt:lpstr>Season</vt:lpstr>
      <vt:lpstr>Signed_From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Sadiq Balogun</cp:lastModifiedBy>
  <dcterms:created xsi:type="dcterms:W3CDTF">2022-08-07T06:48:40Z</dcterms:created>
  <dcterms:modified xsi:type="dcterms:W3CDTF">2023-07-01T21:50:19Z</dcterms:modified>
</cp:coreProperties>
</file>