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B500E781-5517-42CD-8E4A-FFD493FBB290}" xr6:coauthVersionLast="47" xr6:coauthVersionMax="47" xr10:uidLastSave="{00000000-0000-0000-0000-000000000000}"/>
  <bookViews>
    <workbookView xWindow="-23148" yWindow="4080" windowWidth="23256" windowHeight="12456" activeTab="1" xr2:uid="{00000000-000D-0000-FFFF-FFFF00000000}"/>
  </bookViews>
  <sheets>
    <sheet name="Contents" sheetId="1" r:id="rId1"/>
    <sheet name="FSM Apple 2018" sheetId="2" r:id="rId2"/>
    <sheet name="FSM Apple 2019" sheetId="3" r:id="rId3"/>
    <sheet name="DCF 1-Pager" sheetId="6" r:id="rId4"/>
    <sheet name="Shar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C59" i="5"/>
  <c r="C58" i="5"/>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8" i="5" l="1"/>
  <c r="L101" i="5"/>
  <c r="L100" i="5" s="1"/>
  <c r="G129" i="5"/>
  <c r="F27" i="6"/>
  <c r="F18" i="6"/>
  <c r="F25" i="6" s="1"/>
  <c r="E25" i="6"/>
  <c r="C70" i="6"/>
  <c r="D70" i="6" s="1"/>
  <c r="C19" i="4"/>
  <c r="G56" i="2"/>
  <c r="H56" i="2" s="1"/>
  <c r="I56" i="2" s="1"/>
  <c r="J56" i="2" s="1"/>
  <c r="K56" i="2" s="1"/>
  <c r="L103" i="5"/>
  <c r="L104" i="5" s="1"/>
  <c r="G130"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E14" i="5" l="1"/>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<sst xmlns="http://schemas.openxmlformats.org/spreadsheetml/2006/main" count="675" uniqueCount="316">
  <si>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</si>
  <si>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</si>
  <si>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</si>
  <si>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</si>
  <si>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</si>
  <si>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</si>
  <si>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</si>
  <si>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</si>
  <si>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</si>
  <si>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</si>
  <si>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</si>
  <si>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</si>
  <si>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</si>
  <si>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</si>
  <si>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</si>
  <si>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</si>
  <si>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</si>
  <si>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</si>
  <si>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</si>
  <si>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</si>
  <si>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</si>
  <si>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</si>
  <si>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</si>
  <si>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</si>
  <si>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</si>
  <si>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</si>
  <si>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</si>
  <si>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</si>
  <si>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</si>
  <si>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</si>
  <si>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</si>
  <si>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</si>
  <si>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</si>
  <si>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</si>
  <si>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</si>
  <si>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</si>
  <si>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</si>
  <si>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</si>
  <si>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</si>
  <si>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</si>
  <si>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</si>
  <si>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</si>
  <si>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</si>
  <si>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</si>
  <si>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</si>
  <si>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</si>
  <si>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</si>
  <si>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</si>
  <si>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</si>
  <si>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</si>
  <si>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</si>
  <si>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</si>
  <si>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</si>
  <si>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</si>
  <si>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</si>
  <si>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</si>
  <si>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</si>
  <si>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</si>
  <si>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</si>
  <si>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</si>
  <si>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</si>
  <si>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</si>
  <si>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</si>
  <si>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</si>
  <si>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</si>
  <si>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</si>
  <si>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</si>
  <si>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</si>
  <si>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</si>
  <si>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</si>
  <si>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</si>
  <si>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</si>
  <si>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</si>
  <si>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</si>
  <si>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</si>
  <si>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</si>
  <si>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</si>
  <si>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</si>
  <si>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</si>
  <si>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</si>
  <si>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</si>
  <si>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</si>
  <si>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</si>
  <si>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</si>
  <si>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</si>
  <si>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</si>
  <si>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</si>
  <si>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</si>
  <si>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</si>
  <si>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</si>
  <si>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</si>
  <si>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</si>
  <si>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</si>
  <si>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</si>
  <si>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</si>
  <si>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</si>
  <si>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</si>
  <si>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</si>
  <si>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</si>
  <si>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</si>
  <si>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</si>
  <si>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</si>
  <si>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</si>
  <si>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</si>
  <si>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</si>
  <si>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</si>
  <si>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</si>
  <si>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</si>
  <si>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</si>
  <si>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</si>
  <si>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</si>
  <si>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</si>
  <si>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</si>
  <si>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</si>
  <si>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</si>
  <si>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</si>
  <si>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</si>
  <si>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</si>
  <si>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</si>
  <si>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</si>
  <si>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</si>
  <si>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</si>
  <si>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</si>
  <si>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</si>
  <si>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</si>
  <si>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</si>
  <si>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</si>
  <si>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</si>
  <si>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</si>
  <si>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</si>
  <si>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</si>
  <si>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</si>
  <si>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</si>
  <si>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</si>
  <si>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</si>
  <si>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</si>
  <si>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</si>
  <si>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</si>
  <si>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</si>
  <si>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</si>
  <si>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</si>
  <si>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</si>
  <si>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</si>
  <si>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</si>
  <si>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</si>
  <si>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</si>
  <si>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</si>
  <si>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</si>
  <si>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</si>
  <si>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</si>
  <si>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</si>
  <si>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</si>
  <si>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</si>
  <si>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</si>
  <si>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</si>
  <si>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</si>
  <si>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</si>
  <si>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</si>
  <si>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</si>
  <si>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</si>
  <si>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</si>
  <si>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</si>
  <si>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</si>
  <si>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</si>
  <si>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</si>
  <si>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</si>
  <si>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</si>
  <si>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</si>
  <si>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</si>
  <si>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</si>
  <si>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</si>
  <si>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</si>
  <si>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</si>
  <si>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</si>
  <si>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</si>
  <si>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</si>
  <si>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</si>
  <si>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</si>
  <si>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</si>
  <si>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</si>
  <si>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</si>
  <si>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</si>
  <si>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</si>
  <si>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</si>
  <si>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</si>
  <si>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</si>
  <si>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</si>
  <si>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</si>
  <si>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</si>
  <si>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</si>
  <si>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</si>
  <si>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</si>
  <si>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</si>
  <si>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</si>
  <si>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</si>
  <si>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</si>
  <si>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</si>
  <si>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</si>
  <si>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</si>
  <si>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</si>
  <si>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</si>
  <si>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</si>
  <si>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</si>
  <si>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</si>
  <si>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</si>
  <si>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</si>
  <si>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</si>
  <si>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</si>
  <si>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</si>
  <si>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</si>
  <si>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</si>
  <si>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</si>
  <si>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</si>
  <si>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</si>
  <si>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</si>
  <si>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</si>
  <si>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</si>
  <si>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</si>
  <si>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</si>
  <si>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</si>
  <si>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</si>
  <si>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</si>
  <si>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</si>
  <si>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</si>
  <si>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</si>
  <si>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</si>
  <si>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</si>
  <si>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</si>
  <si>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</si>
  <si>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</si>
  <si>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</si>
  <si>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</si>
  <si>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</si>
  <si>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</si>
  <si>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</si>
  <si>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</si>
  <si>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</si>
  <si>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</si>
  <si>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</si>
  <si>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</si>
  <si>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</si>
  <si>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</si>
  <si>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</si>
  <si>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</si>
  <si>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</si>
  <si>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</si>
  <si>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</si>
  <si>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</si>
  <si>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</si>
  <si>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</si>
  <si>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</si>
  <si>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</si>
  <si>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</si>
  <si>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</si>
  <si>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</si>
  <si>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</si>
  <si>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</si>
  <si>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</si>
  <si>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</si>
  <si>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</si>
  <si>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</si>
  <si>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</si>
  <si>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</si>
  <si>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</si>
  <si>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</si>
  <si>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</si>
  <si>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</si>
  <si>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</si>
  <si>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</si>
  <si>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</si>
  <si>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</si>
  <si>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</si>
  <si>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</si>
  <si>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</si>
  <si>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</si>
  <si>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</si>
  <si>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</si>
  <si>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</si>
  <si>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</si>
  <si>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</si>
  <si>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</si>
  <si>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</si>
  <si>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</si>
  <si>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</si>
  <si>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</si>
  <si>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</si>
  <si>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</si>
  <si>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</si>
  <si>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</si>
  <si>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</si>
  <si>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</si>
  <si>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</si>
  <si>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</si>
  <si>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</si>
  <si>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</si>
  <si>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</si>
  <si>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</si>
  <si>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</si>
  <si>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</si>
  <si>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</si>
  <si>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</si>
  <si>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</si>
  <si>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</si>
  <si>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</si>
  <si>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</si>
  <si>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</si>
  <si>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</si>
  <si>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</si>
  <si>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</si>
  <si>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</si>
  <si>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</si>
  <si>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</si>
  <si>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</si>
  <si>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</si>
  <si>
    <t>Shares - This sheet highlights the process of handling options, convertible debt and convertible preferred stock</t>
  </si>
  <si>
    <t>JP Morgan estimates through 2021: straight-line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</si>
</sst>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workbookViewId="0">
      <selection activeCell="A3" sqref="A3"/>
    </sheetView>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314</v>
      </c>
    </row>
    <row r="9" spans="1:2" s="19" customFormat="1" ht="18" x14ac:dyDescent="0.35">
      <c r="A9" s="283" t="s">
        <v>302</v>
      </c>
      <c r="B9" s="284" t="s">
        <v>305</v>
      </c>
    </row>
    <row r="10" spans="1:2" ht="18" x14ac:dyDescent="0.35">
      <c r="A10" s="283" t="s">
        <v>303</v>
      </c>
      <c r="B10" s="284" t="s">
        <v>307</v>
      </c>
    </row>
    <row r="13" spans="1:2" ht="18" x14ac:dyDescent="0.35">
      <c r="A13" s="286"/>
    </row>
    <row r="14" spans="1:2" ht="18" x14ac:dyDescent="0.35">
      <c r="A14" s="283"/>
      <c r="B14" s="28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tabSelected="1" topLeftCell="A24" workbookViewId="0">
      <selection activeCell="M41" sqref="M41"/>
    </sheetView>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308</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309</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310</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311</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313</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315</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308</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309</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310</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311</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313</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Shares!E25+Shares!E31</f>
        <v>0</v>
      </c>
      <c r="E58" s="29" t="s">
        <v>214</v>
      </c>
      <c r="G58" s="233"/>
      <c r="H58" s="233"/>
      <c r="I58" s="262">
        <f>Shares!E20</f>
        <v>50.595642000584959</v>
      </c>
    </row>
    <row r="59" spans="2:12" ht="15" customHeight="1" x14ac:dyDescent="0.3">
      <c r="B59" s="28" t="s">
        <v>215</v>
      </c>
      <c r="C59" s="251">
        <f>Shares!E34+Shares!E41</f>
        <v>0</v>
      </c>
      <c r="E59" t="s">
        <v>213</v>
      </c>
      <c r="G59" s="233"/>
      <c r="H59" s="233"/>
      <c r="I59" s="262">
        <f>Shares!E30</f>
        <v>58.171999999999997</v>
      </c>
    </row>
    <row r="60" spans="2:12" x14ac:dyDescent="0.3">
      <c r="B60" s="172" t="s">
        <v>216</v>
      </c>
      <c r="C60" s="24">
        <v>0</v>
      </c>
      <c r="E60" t="s">
        <v>217</v>
      </c>
      <c r="G60" s="233"/>
      <c r="H60" s="233"/>
      <c r="I60" s="262">
        <f>Shares!E40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v>234.29593289273589</v>
      </c>
      <c r="F85" s="192">
        <v>247.90449816332583</v>
      </c>
      <c r="G85" s="192">
        <v>263.85936779091412</v>
      </c>
      <c r="H85" s="192">
        <v>282.82459017842473</v>
      </c>
      <c r="I85" s="192">
        <v>305.74090056333335</v>
      </c>
      <c r="J85" s="193"/>
      <c r="L85" s="191">
        <f>L86+0.005</f>
        <v>8.8000000000000009E-2</v>
      </c>
      <c r="M85" s="194">
        <f t="dataTable" ref="M85:Q89" dt2D="1" dtr="1" r1="C42" r2="H4" ca="1"/>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312</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Shares!E25+Shares!E31</f>
        <v>0</v>
      </c>
      <c r="E58" s="29" t="s">
        <v>214</v>
      </c>
      <c r="G58" s="233"/>
      <c r="H58" s="233"/>
      <c r="I58" s="271">
        <f>Shares!E20</f>
        <v>50.595642000584959</v>
      </c>
      <c r="K58" t="s">
        <v>288</v>
      </c>
    </row>
    <row r="59" spans="2:11" ht="15" customHeight="1" x14ac:dyDescent="0.3">
      <c r="B59" s="28" t="s">
        <v>215</v>
      </c>
      <c r="C59" s="251">
        <f>Shares!E34+Shares!E41</f>
        <v>0</v>
      </c>
      <c r="E59" t="s">
        <v>213</v>
      </c>
      <c r="G59" s="233"/>
      <c r="H59" s="233"/>
      <c r="I59" s="271">
        <f>Shares!E30</f>
        <v>58.171999999999997</v>
      </c>
      <c r="K59" t="s">
        <v>289</v>
      </c>
    </row>
    <row r="60" spans="2:11" x14ac:dyDescent="0.3">
      <c r="B60" s="172" t="s">
        <v>216</v>
      </c>
      <c r="C60" s="24">
        <v>0</v>
      </c>
      <c r="E60" t="s">
        <v>217</v>
      </c>
      <c r="G60" s="233"/>
      <c r="H60" s="233"/>
      <c r="I60" s="271">
        <f>Shares!E40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Shares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2022-10-12T15:33:19Z</dcterms:modified>
</cp:coreProperties>
</file>