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00C63EF6-860D-4B00-8D58-A5D402542034}" xr6:coauthVersionLast="47" xr6:coauthVersionMax="47" xr10:uidLastSave="{00000000-0000-0000-0000-000000000000}"/>
  <bookViews>
    <workbookView xWindow="-120" yWindow="-120" windowWidth="51840" windowHeight="21120" xr2:uid="{00000000-000D-0000-FFFF-FFFF00000000}"/>
  </bookViews>
  <sheets>
    <sheet name="Contents" sheetId="1" r:id="rId1"/>
    <sheet name="FSM Apple 2018" sheetId="2" r:id="rId2"/>
    <sheet name="FSM Apple 2019" sheetId="3" r:id="rId3"/>
    <sheet name="DCF 1-Pager" sheetId="6" r:id="rId4"/>
    <sheet name="Options&amp;Convertibl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9" i="5"/>
  <c r="C58"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G128" i="5" s="1"/>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L101" i="5" l="1"/>
  <c r="L100" i="5" s="1"/>
  <c r="G129" i="5"/>
  <c r="F27" i="6"/>
  <c r="F18" i="6"/>
  <c r="F25" i="6" s="1"/>
  <c r="E25" i="6"/>
  <c r="C70" i="6"/>
  <c r="D70" i="6" s="1"/>
  <c r="C19" i="4"/>
  <c r="G56" i="2"/>
  <c r="H56" i="2" s="1"/>
  <c r="I56" i="2" s="1"/>
  <c r="J56" i="2" s="1"/>
  <c r="K56" i="2" s="1"/>
  <c r="L103" i="5"/>
  <c r="L104" i="5" s="1"/>
  <c r="G130"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E14" i="5" l="1"/>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<sst xmlns="http://schemas.openxmlformats.org/spreadsheetml/2006/main" count="675" uniqueCount="315">
  <si>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</si>
  <si>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</si>
  <si>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</si>
  <si>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</si>
  <si>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</si>
  <si>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</si>
  <si>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</si>
  <si>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</si>
  <si>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</si>
  <si>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</si>
  <si>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</si>
  <si>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</si>
  <si>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</si>
  <si>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</si>
  <si>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</si>
  <si>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</si>
  <si>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</si>
  <si>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</si>
  <si>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</si>
  <si>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</si>
  <si>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</si>
  <si>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</si>
  <si>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</si>
  <si>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</si>
  <si>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</si>
  <si>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</si>
  <si>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</si>
  <si>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</si>
  <si>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</si>
  <si>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</si>
  <si>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</si>
  <si>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</si>
  <si>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</si>
  <si>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</si>
  <si>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</si>
  <si>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</si>
  <si>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</si>
  <si>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</si>
  <si>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</si>
  <si>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</si>
  <si>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</si>
  <si>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</si>
  <si>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</si>
  <si>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</si>
  <si>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</si>
  <si>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</si>
  <si>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</si>
  <si>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</si>
  <si>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</si>
  <si>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</si>
  <si>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</si>
  <si>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</si>
  <si>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</si>
  <si>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</si>
  <si>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</si>
  <si>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</si>
  <si>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</si>
  <si>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</si>
  <si>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</si>
  <si>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</si>
  <si>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</si>
  <si>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</si>
  <si>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</si>
  <si>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</si>
  <si>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</si>
  <si>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</si>
  <si>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</si>
  <si>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</si>
  <si>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</si>
  <si>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</si>
  <si>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</si>
  <si>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</si>
  <si>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</si>
  <si>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</si>
  <si>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</si>
  <si>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</si>
  <si>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</si>
  <si>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</si>
  <si>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</si>
  <si>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</si>
  <si>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</si>
  <si>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</si>
  <si>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</si>
  <si>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</si>
  <si>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</si>
  <si>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</si>
  <si>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</si>
  <si>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</si>
  <si>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</si>
  <si>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</si>
  <si>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</si>
  <si>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</si>
  <si>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</si>
  <si>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</si>
  <si>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</si>
  <si>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</si>
  <si>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</si>
  <si>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</si>
  <si>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</si>
  <si>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</si>
  <si>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</si>
  <si>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</si>
  <si>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</si>
  <si>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</si>
  <si>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</si>
  <si>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</si>
  <si>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</si>
  <si>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</si>
  <si>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</si>
  <si>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</si>
  <si>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</si>
  <si>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</si>
  <si>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</si>
  <si>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</si>
  <si>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</si>
  <si>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</si>
  <si>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</si>
  <si>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</si>
  <si>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</si>
  <si>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</si>
  <si>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</si>
  <si>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</si>
  <si>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</si>
  <si>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</si>
  <si>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</si>
  <si>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</si>
  <si>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</si>
  <si>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</si>
  <si>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</si>
  <si>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</si>
  <si>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</si>
  <si>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</si>
  <si>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</si>
  <si>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</si>
  <si>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</si>
  <si>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</si>
  <si>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</si>
  <si>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</si>
  <si>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</si>
  <si>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</si>
  <si>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</si>
  <si>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</si>
  <si>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</si>
  <si>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</si>
  <si>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</si>
  <si>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</si>
  <si>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</si>
  <si>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</si>
  <si>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</si>
  <si>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</si>
  <si>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</si>
  <si>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</si>
  <si>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</si>
  <si>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</si>
  <si>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</si>
  <si>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</si>
  <si>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</si>
  <si>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</si>
  <si>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</si>
  <si>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</si>
  <si>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</si>
  <si>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</si>
  <si>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</si>
  <si>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</si>
  <si>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</si>
  <si>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</si>
  <si>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</si>
  <si>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</si>
  <si>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</si>
  <si>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</si>
  <si>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</si>
  <si>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</si>
  <si>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</si>
  <si>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</si>
  <si>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</si>
  <si>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</si>
  <si>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</si>
  <si>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</si>
  <si>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</si>
  <si>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</si>
  <si>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</si>
  <si>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</si>
  <si>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</si>
  <si>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</si>
  <si>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</si>
  <si>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</si>
  <si>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</si>
  <si>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</si>
  <si>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</si>
  <si>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</si>
  <si>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</si>
  <si>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</si>
  <si>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</si>
  <si>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</si>
  <si>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</si>
  <si>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</si>
  <si>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</si>
  <si>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</si>
  <si>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</si>
  <si>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</si>
  <si>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</si>
  <si>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</si>
  <si>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</si>
  <si>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</si>
  <si>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</si>
  <si>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</si>
  <si>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</si>
  <si>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</si>
  <si>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</si>
  <si>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</si>
  <si>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</si>
  <si>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</si>
  <si>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</si>
  <si>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</si>
  <si>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</si>
  <si>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</si>
  <si>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</si>
  <si>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</si>
  <si>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</si>
  <si>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</si>
  <si>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</si>
  <si>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</si>
  <si>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</si>
  <si>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</si>
  <si>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</si>
  <si>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</si>
  <si>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</si>
  <si>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</si>
  <si>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</si>
  <si>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</si>
  <si>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</si>
  <si>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</si>
  <si>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</si>
  <si>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</si>
  <si>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</si>
  <si>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</si>
  <si>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</si>
  <si>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</si>
  <si>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</si>
  <si>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</si>
  <si>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</si>
  <si>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</si>
  <si>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</si>
  <si>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</si>
  <si>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</si>
  <si>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</si>
  <si>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</si>
  <si>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</si>
  <si>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</si>
  <si>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</si>
  <si>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</si>
  <si>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</si>
  <si>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</si>
  <si>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</si>
  <si>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</si>
  <si>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</si>
  <si>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</si>
  <si>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</si>
  <si>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</si>
  <si>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</si>
  <si>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</si>
  <si>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</si>
  <si>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</si>
  <si>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</si>
  <si>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</si>
  <si>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</si>
  <si>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</si>
  <si>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</si>
  <si>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</si>
  <si>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</si>
  <si>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</si>
  <si>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</si>
  <si>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</si>
  <si>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</si>
  <si>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</si>
  <si>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</si>
  <si>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</si>
  <si>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</si>
  <si>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</si>
  <si>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</si>
  <si>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</si>
  <si>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</si>
  <si>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</si>
  <si>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</si>
  <si>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</si>
  <si>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</si>
  <si>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</si>
  <si>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</si>
  <si>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</si>
  <si>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</si>
  <si>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</si>
  <si>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</si>
  <si>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</si>
  <si>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</si>
  <si>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</si>
  <si>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</si>
  <si>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</si>
  <si>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</si>
  <si>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</si>
  <si>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</si>
  <si>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</si>
  <si>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</si>
  <si>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</si>
  <si>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</si>
  <si>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</si>
  <si>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</si>
  <si>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</si>
  <si>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Options&amp;Convertibles - This sheet highlights the process of handling options, convertible debt and convertible preferred stock</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</si>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</sst>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row r="25">
          <cell r="E25">
            <v>14543</v>
          </cell>
        </row>
        <row r="31">
          <cell r="E31">
            <v>-14543</v>
          </cell>
        </row>
        <row r="34">
          <cell r="E34">
            <v>34654</v>
          </cell>
        </row>
        <row r="41">
          <cell r="E41">
            <v>-34654</v>
          </cell>
        </row>
      </sheetData>
      <sheetData sheetId="7"/>
      <sheetData sheetId="8"/>
      <sheetData sheetId="9">
        <row r="128">
          <cell r="B128" t="str">
            <v>DCF Value at 11.0x-15.0x Exit EBITDA Range at 9.0% WACC</v>
          </cell>
          <cell r="C128">
            <v>234.18244617024146</v>
          </cell>
          <cell r="D128">
            <v>59.053939159871163</v>
          </cell>
          <cell r="E128">
            <v>293.23638533011263</v>
          </cell>
          <cell r="G128" t="str">
            <v>LTM EBITDA Purchase Multiple at 2.0%-4.0% Perpetuity Growth at 9.0% WACC</v>
          </cell>
          <cell r="O128">
            <v>12.832501802687379</v>
          </cell>
          <cell r="P128">
            <v>4.144000549505126</v>
          </cell>
          <cell r="Q128">
            <v>16.976502352192504</v>
          </cell>
        </row>
        <row r="129">
          <cell r="B129" t="str">
            <v>DCF Value at 2.0%-4.0% Perpetuity Range at 9.0% WACC</v>
          </cell>
          <cell r="C129">
            <v>229.67451002601129</v>
          </cell>
          <cell r="D129">
            <v>67.490404797844263</v>
          </cell>
          <cell r="E129">
            <v>297.16491482385555</v>
          </cell>
          <cell r="G129" t="str">
            <v>LTM EBITDA Purchase Multiple at 13.1x-16.7x Exit EBITDA Multiple at 9.0% WACC</v>
          </cell>
          <cell r="O129">
            <v>13.109295073001569</v>
          </cell>
          <cell r="P129">
            <v>3.6259903472495552</v>
          </cell>
          <cell r="Q129">
            <v>16.735285420251124</v>
          </cell>
        </row>
        <row r="130">
          <cell r="B130" t="str">
            <v>52 Week Market High/Low</v>
          </cell>
          <cell r="C130">
            <v>169.5</v>
          </cell>
          <cell r="D130">
            <v>158.35000000000002</v>
          </cell>
          <cell r="E130">
            <v>327.85</v>
          </cell>
          <cell r="G130" t="str">
            <v>LTM EBITDA Purchase Multiple at 7.0%-11.0% WACC at 13.0x Exit EBITDA</v>
          </cell>
          <cell r="O130">
            <v>13.826590996388775</v>
          </cell>
          <cell r="P130">
            <v>2.3061658520416284</v>
          </cell>
          <cell r="Q130">
            <v>16.132756848430404</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election activeCell="A12" sqref="A12"/>
    </sheetView>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307</v>
      </c>
    </row>
    <row r="9" spans="1:2" ht="18" x14ac:dyDescent="0.35">
      <c r="A9" s="283" t="s">
        <v>302</v>
      </c>
      <c r="B9" s="284" t="s">
        <v>305</v>
      </c>
    </row>
    <row r="10" spans="1:2" ht="18" x14ac:dyDescent="0.35">
      <c r="A10" s="283" t="s">
        <v>303</v>
      </c>
      <c r="B10" s="284" t="s">
        <v>308</v>
      </c>
    </row>
    <row r="13" spans="1:2" ht="18" x14ac:dyDescent="0.35">
      <c r="A13" s="286"/>
    </row>
    <row r="14" spans="1:2" ht="18" x14ac:dyDescent="0.35">
      <c r="A14" s="283"/>
      <c r="B14" s="28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election activeCell="M4" sqref="M4:Q10"/>
    </sheetView>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309</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310</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311</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312</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314</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128</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election activeCell="D29" sqref="D29"/>
    </sheetView>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309</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310</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311</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312</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314</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election activeCell="B1" sqref="B1"/>
    </sheetView>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'Options&amp;Convertibles'!E25+'Options&amp;Convertibles'!E31</f>
        <v>0</v>
      </c>
      <c r="E58" s="29" t="s">
        <v>214</v>
      </c>
      <c r="G58" s="233"/>
      <c r="H58" s="233"/>
      <c r="I58" s="262">
        <f>'Options&amp;Convertibles'!E20</f>
        <v>50.595642000584959</v>
      </c>
    </row>
    <row r="59" spans="2:12" ht="15" customHeight="1" x14ac:dyDescent="0.3">
      <c r="B59" s="28" t="s">
        <v>215</v>
      </c>
      <c r="C59" s="251">
        <f>'Options&amp;Convertibles'!E34+'Options&amp;Convertibles'!E41</f>
        <v>0</v>
      </c>
      <c r="E59" t="s">
        <v>213</v>
      </c>
      <c r="G59" s="233"/>
      <c r="H59" s="233"/>
      <c r="I59" s="262">
        <f>'Options&amp;Convertibles'!E30</f>
        <v>58.171999999999997</v>
      </c>
    </row>
    <row r="60" spans="2:12" x14ac:dyDescent="0.3">
      <c r="B60" s="172" t="s">
        <v>216</v>
      </c>
      <c r="C60" s="24">
        <v>0</v>
      </c>
      <c r="E60" t="s">
        <v>217</v>
      </c>
      <c r="G60" s="233"/>
      <c r="H60" s="233"/>
      <c r="I60" s="262">
        <f>'Options&amp;Convertibles'!E40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v>234.29593289273589</v>
      </c>
      <c r="F85" s="192">
        <v>247.90449816332583</v>
      </c>
      <c r="G85" s="192">
        <v>263.85936779091412</v>
      </c>
      <c r="H85" s="192">
        <v>282.82459017842473</v>
      </c>
      <c r="I85" s="192">
        <v>305.74090056333335</v>
      </c>
      <c r="J85" s="193"/>
      <c r="L85" s="191">
        <f>L86+0.005</f>
        <v>8.8000000000000009E-2</v>
      </c>
      <c r="M85" s="194">
        <f t="dataTable" ref="M85:Q89" dt2D="1" dtr="1" r1="C42" r2="H4" ca="1"/>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election activeCell="E8" sqref="E8"/>
    </sheetView>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313</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[1]Shares!E25+[1]Shares!E31</f>
        <v>0</v>
      </c>
      <c r="E58" s="29" t="s">
        <v>214</v>
      </c>
      <c r="G58" s="233"/>
      <c r="H58" s="233"/>
      <c r="I58" s="271">
        <f>'Options&amp;Convertibles'!E20</f>
        <v>50.595642000584959</v>
      </c>
      <c r="K58" t="s">
        <v>288</v>
      </c>
    </row>
    <row r="59" spans="2:11" ht="15" customHeight="1" x14ac:dyDescent="0.3">
      <c r="B59" s="28" t="s">
        <v>215</v>
      </c>
      <c r="C59" s="251">
        <f>[1]Shares!E34+[1]Shares!E41</f>
        <v>0</v>
      </c>
      <c r="E59" t="s">
        <v>213</v>
      </c>
      <c r="G59" s="233"/>
      <c r="H59" s="233"/>
      <c r="I59" s="271">
        <f>'Options&amp;Convertibles'!E30</f>
        <v>58.171999999999997</v>
      </c>
      <c r="K59" t="s">
        <v>289</v>
      </c>
    </row>
    <row r="60" spans="2:11" x14ac:dyDescent="0.3">
      <c r="B60" s="172" t="s">
        <v>216</v>
      </c>
      <c r="C60" s="24">
        <v>0</v>
      </c>
      <c r="E60" t="s">
        <v>217</v>
      </c>
      <c r="G60" s="233"/>
      <c r="H60" s="233"/>
      <c r="I60" s="271">
        <f>'Options&amp;Convertibles'!E40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Options&amp;Convertibles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2022-09-16T18:51:20Z</dcterms:modified>
</cp:coreProperties>
</file>