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semester\SATPR_Samchuk\2\"/>
    </mc:Choice>
  </mc:AlternateContent>
  <xr:revisionPtr revIDLastSave="0" documentId="13_ncr:1_{597264F2-A30D-42C4-ADA4-3CD8ED30C127}" xr6:coauthVersionLast="47" xr6:coauthVersionMax="47" xr10:uidLastSave="{00000000-0000-0000-0000-000000000000}"/>
  <bookViews>
    <workbookView xWindow="-108" yWindow="-108" windowWidth="23256" windowHeight="12576" activeTab="1" xr2:uid="{8C93AF80-8B33-4D0A-80A2-8EBDB8B36CD7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2" l="1"/>
  <c r="D32" i="2"/>
  <c r="P7" i="1"/>
  <c r="J55" i="2"/>
  <c r="J48" i="2"/>
  <c r="J41" i="2"/>
  <c r="J27" i="2"/>
  <c r="J20" i="2"/>
  <c r="J13" i="2"/>
  <c r="J6" i="2"/>
  <c r="D4" i="3"/>
  <c r="E4" i="3"/>
  <c r="G4" i="3"/>
  <c r="H4" i="3"/>
  <c r="I4" i="3"/>
  <c r="D5" i="3"/>
  <c r="E5" i="3"/>
  <c r="G5" i="3"/>
  <c r="H5" i="3"/>
  <c r="I5" i="3"/>
  <c r="I3" i="3"/>
  <c r="H3" i="3"/>
  <c r="G3" i="3"/>
  <c r="E3" i="3"/>
  <c r="D3" i="3"/>
  <c r="C4" i="3"/>
  <c r="C5" i="3"/>
  <c r="C3" i="3"/>
  <c r="B4" i="3"/>
  <c r="B5" i="3"/>
  <c r="B3" i="3"/>
  <c r="J2" i="3"/>
  <c r="I2" i="3"/>
  <c r="H2" i="3"/>
  <c r="G2" i="3"/>
  <c r="F2" i="3"/>
  <c r="E2" i="3"/>
  <c r="D2" i="3"/>
  <c r="C2" i="3"/>
  <c r="B2" i="3"/>
  <c r="J51" i="2"/>
  <c r="J52" i="2" s="1"/>
  <c r="J54" i="2" s="1"/>
  <c r="J44" i="2"/>
  <c r="J45" i="2" s="1"/>
  <c r="J47" i="2" s="1"/>
  <c r="J37" i="2"/>
  <c r="J38" i="2" s="1"/>
  <c r="J40" i="2" s="1"/>
  <c r="J23" i="2"/>
  <c r="J24" i="2" s="1"/>
  <c r="J26" i="2" s="1"/>
  <c r="J16" i="2"/>
  <c r="J17" i="2" s="1"/>
  <c r="J19" i="2" s="1"/>
  <c r="J9" i="2"/>
  <c r="J10" i="2" s="1"/>
  <c r="J12" i="2" s="1"/>
  <c r="J3" i="2"/>
  <c r="J2" i="2"/>
  <c r="J5" i="2" l="1"/>
  <c r="B61" i="2" l="1"/>
  <c r="B60" i="2"/>
  <c r="D53" i="2"/>
  <c r="D52" i="2"/>
  <c r="C52" i="2"/>
  <c r="C47" i="2"/>
  <c r="B47" i="2"/>
  <c r="B46" i="2"/>
  <c r="C40" i="2"/>
  <c r="B40" i="2"/>
  <c r="B41" i="2" s="1"/>
  <c r="B39" i="2"/>
  <c r="B33" i="2"/>
  <c r="B32" i="2"/>
  <c r="D24" i="2"/>
  <c r="D27" i="2" s="1"/>
  <c r="C24" i="2"/>
  <c r="D25" i="2"/>
  <c r="E60" i="2"/>
  <c r="D62" i="2"/>
  <c r="B55" i="2"/>
  <c r="E54" i="2"/>
  <c r="E53" i="2"/>
  <c r="B48" i="2"/>
  <c r="C48" i="2"/>
  <c r="E46" i="2"/>
  <c r="D48" i="2"/>
  <c r="E39" i="2"/>
  <c r="E38" i="2"/>
  <c r="D41" i="2"/>
  <c r="D34" i="2"/>
  <c r="B34" i="2"/>
  <c r="E32" i="2"/>
  <c r="E31" i="2"/>
  <c r="B27" i="2"/>
  <c r="E26" i="2"/>
  <c r="E25" i="2"/>
  <c r="C19" i="2"/>
  <c r="D17" i="2"/>
  <c r="E17" i="2" s="1"/>
  <c r="C17" i="2"/>
  <c r="D11" i="2"/>
  <c r="D10" i="2"/>
  <c r="C10" i="2"/>
  <c r="C5" i="2"/>
  <c r="E5" i="2" s="1"/>
  <c r="B13" i="2"/>
  <c r="B20" i="2"/>
  <c r="E19" i="2"/>
  <c r="E18" i="2"/>
  <c r="B6" i="2"/>
  <c r="E4" i="2"/>
  <c r="D3" i="2"/>
  <c r="D6" i="2" s="1"/>
  <c r="C3" i="2"/>
  <c r="P6" i="1"/>
  <c r="P4" i="1"/>
  <c r="P3" i="1"/>
  <c r="K3" i="1"/>
  <c r="K4" i="1"/>
  <c r="K5" i="1"/>
  <c r="K6" i="1"/>
  <c r="K11" i="1" s="1"/>
  <c r="L9" i="1" s="1"/>
  <c r="K7" i="1"/>
  <c r="K8" i="1"/>
  <c r="K9" i="1"/>
  <c r="K10" i="1"/>
  <c r="K2" i="1"/>
  <c r="B11" i="1"/>
  <c r="C11" i="1"/>
  <c r="D11" i="1"/>
  <c r="E11" i="1"/>
  <c r="F11" i="1"/>
  <c r="G11" i="1"/>
  <c r="H11" i="1"/>
  <c r="I11" i="1"/>
  <c r="J11" i="1"/>
  <c r="I10" i="1"/>
  <c r="H10" i="1"/>
  <c r="H9" i="1"/>
  <c r="G10" i="1"/>
  <c r="G9" i="1"/>
  <c r="G8" i="1"/>
  <c r="F10" i="1"/>
  <c r="F9" i="1"/>
  <c r="F8" i="1"/>
  <c r="F7" i="1"/>
  <c r="E10" i="1"/>
  <c r="E9" i="1"/>
  <c r="E8" i="1"/>
  <c r="E7" i="1"/>
  <c r="E6" i="1"/>
  <c r="D10" i="1"/>
  <c r="D9" i="1"/>
  <c r="D8" i="1"/>
  <c r="D7" i="1"/>
  <c r="D6" i="1"/>
  <c r="D5" i="1"/>
  <c r="C10" i="1"/>
  <c r="C9" i="1"/>
  <c r="C8" i="1"/>
  <c r="C7" i="1"/>
  <c r="C6" i="1"/>
  <c r="C5" i="1"/>
  <c r="C4" i="1"/>
  <c r="B10" i="1"/>
  <c r="B9" i="1"/>
  <c r="B8" i="1"/>
  <c r="B7" i="1"/>
  <c r="B6" i="1"/>
  <c r="B5" i="1"/>
  <c r="B4" i="1"/>
  <c r="B3" i="1"/>
  <c r="E33" i="2" l="1"/>
  <c r="B62" i="2"/>
  <c r="E61" i="2"/>
  <c r="C62" i="2"/>
  <c r="D55" i="2"/>
  <c r="C55" i="2"/>
  <c r="D20" i="2"/>
  <c r="E40" i="2"/>
  <c r="E52" i="2"/>
  <c r="C20" i="2"/>
  <c r="C41" i="2"/>
  <c r="C34" i="2"/>
  <c r="C27" i="2"/>
  <c r="E59" i="2"/>
  <c r="E47" i="2"/>
  <c r="E45" i="2"/>
  <c r="E41" i="2"/>
  <c r="E34" i="2"/>
  <c r="E24" i="2"/>
  <c r="D13" i="2"/>
  <c r="E3" i="2"/>
  <c r="E6" i="2" s="1"/>
  <c r="C6" i="2"/>
  <c r="C13" i="2"/>
  <c r="E12" i="2"/>
  <c r="E11" i="2"/>
  <c r="E20" i="2"/>
  <c r="F17" i="2" s="1"/>
  <c r="E10" i="2"/>
  <c r="L6" i="1"/>
  <c r="L2" i="1"/>
  <c r="L8" i="1"/>
  <c r="L7" i="1"/>
  <c r="L5" i="1"/>
  <c r="L4" i="1"/>
  <c r="L3" i="1"/>
  <c r="L10" i="1"/>
  <c r="E55" i="2" l="1"/>
  <c r="F52" i="2" s="1"/>
  <c r="F40" i="2"/>
  <c r="F38" i="2"/>
  <c r="F39" i="2"/>
  <c r="F33" i="2"/>
  <c r="F5" i="3" s="1"/>
  <c r="F32" i="2"/>
  <c r="F4" i="3" s="1"/>
  <c r="F31" i="2"/>
  <c r="E62" i="2"/>
  <c r="E48" i="2"/>
  <c r="F45" i="2" s="1"/>
  <c r="E27" i="2"/>
  <c r="F24" i="2" s="1"/>
  <c r="F19" i="2"/>
  <c r="F18" i="2"/>
  <c r="F5" i="2"/>
  <c r="F3" i="2"/>
  <c r="F4" i="2"/>
  <c r="E13" i="2"/>
  <c r="F10" i="2" s="1"/>
  <c r="L11" i="1"/>
  <c r="F3" i="3" l="1"/>
  <c r="J34" i="2"/>
  <c r="J30" i="2"/>
  <c r="J31" i="2" s="1"/>
  <c r="J33" i="2" s="1"/>
  <c r="F60" i="2"/>
  <c r="J4" i="3" s="1"/>
  <c r="K4" i="3" s="1"/>
  <c r="F61" i="2"/>
  <c r="J5" i="3" s="1"/>
  <c r="K5" i="3" s="1"/>
  <c r="F59" i="2"/>
  <c r="F54" i="2"/>
  <c r="F53" i="2"/>
  <c r="F47" i="2"/>
  <c r="F46" i="2"/>
  <c r="F48" i="2" s="1"/>
  <c r="F41" i="2"/>
  <c r="F34" i="2"/>
  <c r="F25" i="2"/>
  <c r="F26" i="2"/>
  <c r="F6" i="2"/>
  <c r="F20" i="2"/>
  <c r="F11" i="2"/>
  <c r="F12" i="2"/>
  <c r="J62" i="2" l="1"/>
  <c r="J58" i="2"/>
  <c r="J59" i="2" s="1"/>
  <c r="J61" i="2" s="1"/>
  <c r="J3" i="3"/>
  <c r="K3" i="3"/>
  <c r="F62" i="2"/>
  <c r="F55" i="2"/>
  <c r="F27" i="2"/>
  <c r="F13" i="2"/>
</calcChain>
</file>

<file path=xl/sharedStrings.xml><?xml version="1.0" encoding="utf-8"?>
<sst xmlns="http://schemas.openxmlformats.org/spreadsheetml/2006/main" count="211" uniqueCount="37">
  <si>
    <t>K1</t>
  </si>
  <si>
    <t>K2</t>
  </si>
  <si>
    <t>K3</t>
  </si>
  <si>
    <t>K4</t>
  </si>
  <si>
    <t>K5</t>
  </si>
  <si>
    <t>K6</t>
  </si>
  <si>
    <t>K7</t>
  </si>
  <si>
    <t>K8</t>
  </si>
  <si>
    <t>K9</t>
  </si>
  <si>
    <t>W</t>
  </si>
  <si>
    <t>Wнорм</t>
  </si>
  <si>
    <t>Сума</t>
  </si>
  <si>
    <t>λ</t>
  </si>
  <si>
    <t>ІУ</t>
  </si>
  <si>
    <t>ВУ</t>
  </si>
  <si>
    <t>СУ</t>
  </si>
  <si>
    <t>A1</t>
  </si>
  <si>
    <t>A2</t>
  </si>
  <si>
    <t>A3</t>
  </si>
  <si>
    <t>Глобальні пріоритети</t>
  </si>
  <si>
    <t>Мета</t>
  </si>
  <si>
    <t>Критерії</t>
  </si>
  <si>
    <t>Функціональні (споживчі) характеристики</t>
  </si>
  <si>
    <t>Персональна безпека</t>
  </si>
  <si>
    <t>Економічність</t>
  </si>
  <si>
    <t>Надійність</t>
  </si>
  <si>
    <t>Вартість</t>
  </si>
  <si>
    <t>Дизайн</t>
  </si>
  <si>
    <t>Зручність експлуатації</t>
  </si>
  <si>
    <t>Довговічність</t>
  </si>
  <si>
    <t>Забезпеченість запчастинами</t>
  </si>
  <si>
    <t>Альтернативи</t>
  </si>
  <si>
    <t>Вітчизняна</t>
  </si>
  <si>
    <t>Західноєвропейська</t>
  </si>
  <si>
    <t>Японська</t>
  </si>
  <si>
    <t>max</t>
  </si>
  <si>
    <t>Оцінювання якості промислової продукції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</si>
</sst>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/>
    <xf numFmtId="0" fontId="0" fillId="3" borderId="23" xfId="0" applyFill="1" applyBorder="1"/>
    <xf numFmtId="0" fontId="0" fillId="4" borderId="22" xfId="0" applyFill="1" applyBorder="1" applyAlignment="1">
      <alignment horizontal="center"/>
    </xf>
    <xf numFmtId="0" fontId="0" fillId="4" borderId="9" xfId="0" applyFill="1" applyBorder="1"/>
    <xf numFmtId="0" fontId="0" fillId="4" borderId="11" xfId="0" applyFill="1" applyBorder="1"/>
    <xf numFmtId="0" fontId="0" fillId="4" borderId="26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6" xfId="0" applyFill="1" applyBorder="1"/>
    <xf numFmtId="0" fontId="2" fillId="0" borderId="18" xfId="0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28" xfId="0" applyFill="1" applyBorder="1"/>
    <xf numFmtId="0" fontId="0" fillId="4" borderId="29" xfId="0" applyFill="1" applyBorder="1"/>
    <xf numFmtId="0" fontId="0" fillId="4" borderId="2" xfId="0" applyFill="1" applyBorder="1"/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2" xfId="0" applyFill="1" applyBorder="1"/>
    <xf numFmtId="0" fontId="0" fillId="3" borderId="33" xfId="0" applyFill="1" applyBorder="1"/>
    <xf numFmtId="0" fontId="0" fillId="3" borderId="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31" xfId="0" applyFill="1" applyBorder="1"/>
    <xf numFmtId="0" fontId="0" fillId="5" borderId="32" xfId="0" applyFill="1" applyBorder="1"/>
    <xf numFmtId="0" fontId="0" fillId="3" borderId="34" xfId="0" applyFill="1" applyBorder="1"/>
    <xf numFmtId="0" fontId="0" fillId="4" borderId="35" xfId="0" applyFill="1" applyBorder="1"/>
    <xf numFmtId="0" fontId="0" fillId="4" borderId="32" xfId="0" applyFill="1" applyBorder="1"/>
    <xf numFmtId="0" fontId="0" fillId="4" borderId="36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0" borderId="45" xfId="0" applyBorder="1"/>
    <xf numFmtId="0" fontId="0" fillId="0" borderId="49" xfId="0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4" fillId="8" borderId="0" xfId="0" applyFont="1" applyFill="1"/>
    <xf numFmtId="0" fontId="0" fillId="8" borderId="0" xfId="0" applyFill="1"/>
    <xf numFmtId="0" fontId="0" fillId="8" borderId="45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40" xfId="0" applyBorder="1" applyAlignment="1">
      <alignment horizontal="center"/>
    </xf>
    <xf numFmtId="0" fontId="0" fillId="5" borderId="18" xfId="0" applyFill="1" applyBorder="1" applyAlignment="1">
      <alignment horizontal="center" wrapText="1"/>
    </xf>
    <xf numFmtId="0" fontId="0" fillId="5" borderId="27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8" borderId="39" xfId="0" applyFont="1" applyFill="1" applyBorder="1" applyAlignment="1">
      <alignment horizontal="center"/>
    </xf>
    <xf numFmtId="0" fontId="4" fillId="8" borderId="0" xfId="0" applyFont="1" applyFill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Пріоритетність</a:t>
            </a:r>
            <a:r>
              <a:rPr lang="uk-UA" baseline="0"/>
              <a:t> альтернатив за критеріями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Лист3!$A$2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Лист3!$B$1:$K$1</c:f>
              <c:strCache>
                <c:ptCount val="10"/>
                <c:pt idx="0">
                  <c:v>K1</c:v>
                </c:pt>
                <c:pt idx="1">
                  <c:v>K2</c:v>
                </c:pt>
                <c:pt idx="2">
                  <c:v>K3</c:v>
                </c:pt>
                <c:pt idx="3">
                  <c:v>K4</c:v>
                </c:pt>
                <c:pt idx="4">
                  <c:v>K5</c:v>
                </c:pt>
                <c:pt idx="5">
                  <c:v>K6</c:v>
                </c:pt>
                <c:pt idx="6">
                  <c:v>K7</c:v>
                </c:pt>
                <c:pt idx="7">
                  <c:v>K8</c:v>
                </c:pt>
                <c:pt idx="8">
                  <c:v>K9</c:v>
                </c:pt>
                <c:pt idx="9">
                  <c:v>Глобальні пріоритети</c:v>
                </c:pt>
              </c:strCache>
            </c:strRef>
          </c:cat>
          <c:val>
            <c:numRef>
              <c:f>Лист3!$B$2:$K$2</c:f>
              <c:numCache>
                <c:formatCode>General</c:formatCode>
                <c:ptCount val="10"/>
                <c:pt idx="0">
                  <c:v>0.30811964533150416</c:v>
                </c:pt>
                <c:pt idx="1">
                  <c:v>0.22348308947067055</c:v>
                </c:pt>
                <c:pt idx="2">
                  <c:v>0.15699573770540709</c:v>
                </c:pt>
                <c:pt idx="3">
                  <c:v>0.10841578657702851</c:v>
                </c:pt>
                <c:pt idx="4">
                  <c:v>7.4296429162660327E-2</c:v>
                </c:pt>
                <c:pt idx="5">
                  <c:v>5.0914719715659848E-2</c:v>
                </c:pt>
                <c:pt idx="6">
                  <c:v>3.5159931517886628E-2</c:v>
                </c:pt>
                <c:pt idx="7">
                  <c:v>2.4699673695206512E-2</c:v>
                </c:pt>
                <c:pt idx="8">
                  <c:v>1.7914986823976482E-2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2-4AB1-8B17-90E907FD00DF}"/>
            </c:ext>
          </c:extLst>
        </c:ser>
        <c:ser>
          <c:idx val="1"/>
          <c:order val="1"/>
          <c:tx>
            <c:strRef>
              <c:f>Лист3!$A$3</c:f>
              <c:strCache>
                <c:ptCount val="1"/>
                <c:pt idx="0">
                  <c:v>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Лист3!$B$1:$K$1</c:f>
              <c:strCache>
                <c:ptCount val="10"/>
                <c:pt idx="0">
                  <c:v>K1</c:v>
                </c:pt>
                <c:pt idx="1">
                  <c:v>K2</c:v>
                </c:pt>
                <c:pt idx="2">
                  <c:v>K3</c:v>
                </c:pt>
                <c:pt idx="3">
                  <c:v>K4</c:v>
                </c:pt>
                <c:pt idx="4">
                  <c:v>K5</c:v>
                </c:pt>
                <c:pt idx="5">
                  <c:v>K6</c:v>
                </c:pt>
                <c:pt idx="6">
                  <c:v>K7</c:v>
                </c:pt>
                <c:pt idx="7">
                  <c:v>K8</c:v>
                </c:pt>
                <c:pt idx="8">
                  <c:v>K9</c:v>
                </c:pt>
                <c:pt idx="9">
                  <c:v>Глобальні пріоритети</c:v>
                </c:pt>
              </c:strCache>
            </c:strRef>
          </c:cat>
          <c:val>
            <c:numRef>
              <c:f>Лист3!$B$3:$K$3</c:f>
              <c:numCache>
                <c:formatCode>General</c:formatCode>
                <c:ptCount val="10"/>
                <c:pt idx="0">
                  <c:v>6.9487793906654854E-2</c:v>
                </c:pt>
                <c:pt idx="1">
                  <c:v>7.505673254050034E-2</c:v>
                </c:pt>
                <c:pt idx="2">
                  <c:v>0.12195719296922709</c:v>
                </c:pt>
                <c:pt idx="3">
                  <c:v>0.10945228951551982</c:v>
                </c:pt>
                <c:pt idx="4">
                  <c:v>0.70097356529085919</c:v>
                </c:pt>
                <c:pt idx="5">
                  <c:v>0.64832901382223673</c:v>
                </c:pt>
                <c:pt idx="6">
                  <c:v>0.58155206685161598</c:v>
                </c:pt>
                <c:pt idx="7">
                  <c:v>0.1061461250434154</c:v>
                </c:pt>
                <c:pt idx="8">
                  <c:v>0.70493600860696415</c:v>
                </c:pt>
                <c:pt idx="9">
                  <c:v>0.18998492809020887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2-4AB1-8B17-90E907FD00DF}"/>
            </c:ext>
          </c:extLst>
        </c:ser>
        <c:ser>
          <c:idx val="2"/>
          <c:order val="2"/>
          <c:tx>
            <c:strRef>
              <c:f>Лист3!$A$4</c:f>
              <c:strCache>
                <c:ptCount val="1"/>
                <c:pt idx="0">
                  <c:v>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Лист3!$B$1:$K$1</c:f>
              <c:strCache>
                <c:ptCount val="10"/>
                <c:pt idx="0">
                  <c:v>K1</c:v>
                </c:pt>
                <c:pt idx="1">
                  <c:v>K2</c:v>
                </c:pt>
                <c:pt idx="2">
                  <c:v>K3</c:v>
                </c:pt>
                <c:pt idx="3">
                  <c:v>K4</c:v>
                </c:pt>
                <c:pt idx="4">
                  <c:v>K5</c:v>
                </c:pt>
                <c:pt idx="5">
                  <c:v>K6</c:v>
                </c:pt>
                <c:pt idx="6">
                  <c:v>K7</c:v>
                </c:pt>
                <c:pt idx="7">
                  <c:v>K8</c:v>
                </c:pt>
                <c:pt idx="8">
                  <c:v>K9</c:v>
                </c:pt>
                <c:pt idx="9">
                  <c:v>Глобальні пріоритети</c:v>
                </c:pt>
              </c:strCache>
            </c:strRef>
          </c:cat>
          <c:val>
            <c:numRef>
              <c:f>Лист3!$B$4:$K$4</c:f>
              <c:numCache>
                <c:formatCode>General</c:formatCode>
                <c:ptCount val="10"/>
                <c:pt idx="0">
                  <c:v>0.58214919239586771</c:v>
                </c:pt>
                <c:pt idx="1">
                  <c:v>0.33321586590217162</c:v>
                </c:pt>
                <c:pt idx="2">
                  <c:v>0.55842454309479728</c:v>
                </c:pt>
                <c:pt idx="3">
                  <c:v>0.30899564363286419</c:v>
                </c:pt>
                <c:pt idx="4">
                  <c:v>0.1061461250434154</c:v>
                </c:pt>
                <c:pt idx="5">
                  <c:v>0.22965079406263714</c:v>
                </c:pt>
                <c:pt idx="6">
                  <c:v>0.30899564363286419</c:v>
                </c:pt>
                <c:pt idx="7">
                  <c:v>0.19288030966572542</c:v>
                </c:pt>
                <c:pt idx="8">
                  <c:v>8.4144148481701667E-2</c:v>
                </c:pt>
                <c:pt idx="9">
                  <c:v>0.41172466427695498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22-4AB1-8B17-90E907FD00DF}"/>
            </c:ext>
          </c:extLst>
        </c:ser>
        <c:ser>
          <c:idx val="3"/>
          <c:order val="3"/>
          <c:tx>
            <c:strRef>
              <c:f>Лист3!$A$5</c:f>
              <c:strCache>
                <c:ptCount val="1"/>
                <c:pt idx="0">
                  <c:v>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Лист3!$B$1:$K$1</c:f>
              <c:strCache>
                <c:ptCount val="10"/>
                <c:pt idx="0">
                  <c:v>K1</c:v>
                </c:pt>
                <c:pt idx="1">
                  <c:v>K2</c:v>
                </c:pt>
                <c:pt idx="2">
                  <c:v>K3</c:v>
                </c:pt>
                <c:pt idx="3">
                  <c:v>K4</c:v>
                </c:pt>
                <c:pt idx="4">
                  <c:v>K5</c:v>
                </c:pt>
                <c:pt idx="5">
                  <c:v>K6</c:v>
                </c:pt>
                <c:pt idx="6">
                  <c:v>K7</c:v>
                </c:pt>
                <c:pt idx="7">
                  <c:v>K8</c:v>
                </c:pt>
                <c:pt idx="8">
                  <c:v>K9</c:v>
                </c:pt>
                <c:pt idx="9">
                  <c:v>Глобальні пріоритети</c:v>
                </c:pt>
              </c:strCache>
            </c:strRef>
          </c:cat>
          <c:val>
            <c:numRef>
              <c:f>Лист3!$B$5:$K$5</c:f>
              <c:numCache>
                <c:formatCode>General</c:formatCode>
                <c:ptCount val="10"/>
                <c:pt idx="0">
                  <c:v>0.34836301369747746</c:v>
                </c:pt>
                <c:pt idx="1">
                  <c:v>0.59172740155732806</c:v>
                </c:pt>
                <c:pt idx="2">
                  <c:v>0.31961826393597564</c:v>
                </c:pt>
                <c:pt idx="3">
                  <c:v>0.58155206685161598</c:v>
                </c:pt>
                <c:pt idx="4">
                  <c:v>0.19288030966572542</c:v>
                </c:pt>
                <c:pt idx="5">
                  <c:v>0.12202019211512623</c:v>
                </c:pt>
                <c:pt idx="6">
                  <c:v>0.10945228951551982</c:v>
                </c:pt>
                <c:pt idx="7">
                  <c:v>0.70097356529085919</c:v>
                </c:pt>
                <c:pt idx="8">
                  <c:v>0.21091984291133417</c:v>
                </c:pt>
                <c:pt idx="9">
                  <c:v>0.39829040763283624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22-4AB1-8B17-90E907FD0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415664"/>
        <c:axId val="628414944"/>
      </c:radarChart>
      <c:catAx>
        <c:axId val="6284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414944"/>
        <c:crosses val="autoZero"/>
        <c:auto val="1"/>
        <c:lblAlgn val="ctr"/>
        <c:lblOffset val="100"/>
        <c:noMultiLvlLbl val="0"/>
      </c:catAx>
      <c:valAx>
        <c:axId val="6284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41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Глобальна пріоритетність</a:t>
            </a:r>
            <a:r>
              <a:rPr lang="ru-RU" baseline="0"/>
              <a:t> альтернатив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Лист3!$A$3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Лист3!$K$3</c:f>
              <c:numCache>
                <c:formatCode>General</c:formatCode>
                <c:ptCount val="1"/>
                <c:pt idx="0">
                  <c:v>0.18998492809020887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4-4679-ACBE-D6276AB19304}"/>
            </c:ext>
          </c:extLst>
        </c:ser>
        <c:ser>
          <c:idx val="1"/>
          <c:order val="1"/>
          <c:tx>
            <c:strRef>
              <c:f>Лист3!$A$4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Лист3!$K$4</c:f>
              <c:numCache>
                <c:formatCode>General</c:formatCode>
                <c:ptCount val="1"/>
                <c:pt idx="0">
                  <c:v>0.41172466427695498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44-4679-ACBE-D6276AB19304}"/>
            </c:ext>
          </c:extLst>
        </c:ser>
        <c:ser>
          <c:idx val="2"/>
          <c:order val="2"/>
          <c:tx>
            <c:strRef>
              <c:f>Лист3!$A$5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Лист3!$K$5</c:f>
              <c:numCache>
                <c:formatCode>General</c:formatCode>
                <c:ptCount val="1"/>
                <c:pt idx="0">
                  <c:v>0.39829040763283624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44-4679-ACBE-D6276AB19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556440"/>
        <c:axId val="464558240"/>
      </c:barChart>
      <c:catAx>
        <c:axId val="46455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58240"/>
        <c:crosses val="autoZero"/>
        <c:auto val="1"/>
        <c:lblAlgn val="ctr"/>
        <c:lblOffset val="100"/>
        <c:noMultiLvlLbl val="0"/>
      </c:catAx>
      <c:valAx>
        <c:axId val="4645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55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12</xdr:row>
      <xdr:rowOff>0</xdr:rowOff>
    </xdr:from>
    <xdr:to>
      <xdr:col>20</xdr:col>
      <xdr:colOff>15240</xdr:colOff>
      <xdr:row>27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3D37D36-100A-48FE-206D-A3DA539C1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11</xdr:row>
      <xdr:rowOff>175260</xdr:rowOff>
    </xdr:from>
    <xdr:to>
      <xdr:col>8</xdr:col>
      <xdr:colOff>571500</xdr:colOff>
      <xdr:row>26</xdr:row>
      <xdr:rowOff>175260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CEC8469-529F-6D59-AF8A-51A79D02C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335280</xdr:colOff>
      <xdr:row>3</xdr:row>
      <xdr:rowOff>0</xdr:rowOff>
    </xdr:from>
    <xdr:to>
      <xdr:col>11</xdr:col>
      <xdr:colOff>335280</xdr:colOff>
      <xdr:row>5</xdr:row>
      <xdr:rowOff>167640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22D43E28-44FF-57DC-D9A0-CD76773A8D5A}"/>
            </a:ext>
          </a:extLst>
        </xdr:cNvPr>
        <xdr:cNvCxnSpPr/>
      </xdr:nvCxnSpPr>
      <xdr:spPr>
        <a:xfrm>
          <a:off x="6652260" y="74676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3</xdr:row>
      <xdr:rowOff>0</xdr:rowOff>
    </xdr:from>
    <xdr:to>
      <xdr:col>21</xdr:col>
      <xdr:colOff>457200</xdr:colOff>
      <xdr:row>5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63BE9283-3795-D68C-00E8-2D44DEC57769}"/>
            </a:ext>
          </a:extLst>
        </xdr:cNvPr>
        <xdr:cNvCxnSpPr/>
      </xdr:nvCxnSpPr>
      <xdr:spPr>
        <a:xfrm>
          <a:off x="11170920" y="746760"/>
          <a:ext cx="0" cy="5181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3</xdr:row>
      <xdr:rowOff>0</xdr:rowOff>
    </xdr:from>
    <xdr:to>
      <xdr:col>5</xdr:col>
      <xdr:colOff>510540</xdr:colOff>
      <xdr:row>5</xdr:row>
      <xdr:rowOff>167640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FFFC3390-B997-4FF8-AC17-8ADDE87050BF}"/>
            </a:ext>
          </a:extLst>
        </xdr:cNvPr>
        <xdr:cNvCxnSpPr/>
      </xdr:nvCxnSpPr>
      <xdr:spPr>
        <a:xfrm>
          <a:off x="3558540" y="74676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441960</xdr:colOff>
      <xdr:row>3</xdr:row>
      <xdr:rowOff>0</xdr:rowOff>
    </xdr:from>
    <xdr:to>
      <xdr:col>7</xdr:col>
      <xdr:colOff>441960</xdr:colOff>
      <xdr:row>5</xdr:row>
      <xdr:rowOff>167640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F2F5D7B-B74D-4D3B-8C11-3894B96CDE01}"/>
            </a:ext>
          </a:extLst>
        </xdr:cNvPr>
        <xdr:cNvCxnSpPr/>
      </xdr:nvCxnSpPr>
      <xdr:spPr>
        <a:xfrm>
          <a:off x="4648200" y="74676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</xdr:row>
      <xdr:rowOff>182880</xdr:rowOff>
    </xdr:from>
    <xdr:to>
      <xdr:col>9</xdr:col>
      <xdr:colOff>457200</xdr:colOff>
      <xdr:row>5</xdr:row>
      <xdr:rowOff>160020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BAD2018D-1AFD-492B-AEC9-8D14F86B4BCF}"/>
            </a:ext>
          </a:extLst>
        </xdr:cNvPr>
        <xdr:cNvCxnSpPr/>
      </xdr:nvCxnSpPr>
      <xdr:spPr>
        <a:xfrm>
          <a:off x="5699760" y="73914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2</xdr:row>
      <xdr:rowOff>182880</xdr:rowOff>
    </xdr:from>
    <xdr:to>
      <xdr:col>13</xdr:col>
      <xdr:colOff>297180</xdr:colOff>
      <xdr:row>5</xdr:row>
      <xdr:rowOff>160020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BF360B82-4D7B-4689-B27F-6E9692C095E3}"/>
            </a:ext>
          </a:extLst>
        </xdr:cNvPr>
        <xdr:cNvCxnSpPr/>
      </xdr:nvCxnSpPr>
      <xdr:spPr>
        <a:xfrm>
          <a:off x="7444740" y="73914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2</xdr:row>
      <xdr:rowOff>182880</xdr:rowOff>
    </xdr:from>
    <xdr:to>
      <xdr:col>15</xdr:col>
      <xdr:colOff>304800</xdr:colOff>
      <xdr:row>5</xdr:row>
      <xdr:rowOff>160020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639E33D-536D-4283-9707-B114AD3D4C8D}"/>
            </a:ext>
          </a:extLst>
        </xdr:cNvPr>
        <xdr:cNvCxnSpPr/>
      </xdr:nvCxnSpPr>
      <xdr:spPr>
        <a:xfrm>
          <a:off x="8221980" y="73914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403860</xdr:colOff>
      <xdr:row>3</xdr:row>
      <xdr:rowOff>7620</xdr:rowOff>
    </xdr:from>
    <xdr:to>
      <xdr:col>17</xdr:col>
      <xdr:colOff>403860</xdr:colOff>
      <xdr:row>5</xdr:row>
      <xdr:rowOff>175260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79349A7-6B29-4A95-AFF0-94B4F35C3047}"/>
            </a:ext>
          </a:extLst>
        </xdr:cNvPr>
        <xdr:cNvCxnSpPr/>
      </xdr:nvCxnSpPr>
      <xdr:spPr>
        <a:xfrm>
          <a:off x="9090660" y="75438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449580</xdr:colOff>
      <xdr:row>3</xdr:row>
      <xdr:rowOff>0</xdr:rowOff>
    </xdr:from>
    <xdr:to>
      <xdr:col>19</xdr:col>
      <xdr:colOff>449580</xdr:colOff>
      <xdr:row>5</xdr:row>
      <xdr:rowOff>167640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BC4DF0A-ADF5-44AF-8A68-E80C0F6269C8}"/>
            </a:ext>
          </a:extLst>
        </xdr:cNvPr>
        <xdr:cNvCxnSpPr/>
      </xdr:nvCxnSpPr>
      <xdr:spPr>
        <a:xfrm>
          <a:off x="10096500" y="746760"/>
          <a:ext cx="0" cy="533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10</xdr:row>
      <xdr:rowOff>0</xdr:rowOff>
    </xdr:from>
    <xdr:to>
      <xdr:col>7</xdr:col>
      <xdr:colOff>266700</xdr:colOff>
      <xdr:row>13</xdr:row>
      <xdr:rowOff>160020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981B023C-1B03-AD17-EF4C-034E1B2806B0}"/>
            </a:ext>
          </a:extLst>
        </xdr:cNvPr>
        <xdr:cNvCxnSpPr/>
      </xdr:nvCxnSpPr>
      <xdr:spPr>
        <a:xfrm>
          <a:off x="3505200" y="1859280"/>
          <a:ext cx="967740" cy="7086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9</xdr:row>
      <xdr:rowOff>182880</xdr:rowOff>
    </xdr:from>
    <xdr:to>
      <xdr:col>11</xdr:col>
      <xdr:colOff>342900</xdr:colOff>
      <xdr:row>13</xdr:row>
      <xdr:rowOff>160020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17A02537-34D9-F992-3D74-EE83A89E9AD0}"/>
            </a:ext>
          </a:extLst>
        </xdr:cNvPr>
        <xdr:cNvCxnSpPr/>
      </xdr:nvCxnSpPr>
      <xdr:spPr>
        <a:xfrm>
          <a:off x="3589020" y="1851660"/>
          <a:ext cx="3070860" cy="7162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182880</xdr:rowOff>
    </xdr:from>
    <xdr:to>
      <xdr:col>17</xdr:col>
      <xdr:colOff>152400</xdr:colOff>
      <xdr:row>13</xdr:row>
      <xdr:rowOff>152400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50E6A56-6675-6D5B-9B22-209111F06AF9}"/>
            </a:ext>
          </a:extLst>
        </xdr:cNvPr>
        <xdr:cNvCxnSpPr/>
      </xdr:nvCxnSpPr>
      <xdr:spPr>
        <a:xfrm>
          <a:off x="3848100" y="1851660"/>
          <a:ext cx="4991100" cy="7086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9</xdr:row>
      <xdr:rowOff>182880</xdr:rowOff>
    </xdr:from>
    <xdr:to>
      <xdr:col>7</xdr:col>
      <xdr:colOff>457200</xdr:colOff>
      <xdr:row>13</xdr:row>
      <xdr:rowOff>167640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9E1695C8-AEDE-63C2-4FFE-D533BB5EE6DA}"/>
            </a:ext>
          </a:extLst>
        </xdr:cNvPr>
        <xdr:cNvCxnSpPr/>
      </xdr:nvCxnSpPr>
      <xdr:spPr>
        <a:xfrm flipH="1">
          <a:off x="4594860" y="1851660"/>
          <a:ext cx="68580" cy="723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9</xdr:row>
      <xdr:rowOff>182880</xdr:rowOff>
    </xdr:from>
    <xdr:to>
      <xdr:col>11</xdr:col>
      <xdr:colOff>441960</xdr:colOff>
      <xdr:row>13</xdr:row>
      <xdr:rowOff>129540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D1A4BAE3-1519-761B-51BD-93F1FFC99C7C}"/>
            </a:ext>
          </a:extLst>
        </xdr:cNvPr>
        <xdr:cNvCxnSpPr/>
      </xdr:nvCxnSpPr>
      <xdr:spPr>
        <a:xfrm>
          <a:off x="4777740" y="1851660"/>
          <a:ext cx="1981200" cy="685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708660</xdr:colOff>
      <xdr:row>9</xdr:row>
      <xdr:rowOff>182880</xdr:rowOff>
    </xdr:from>
    <xdr:to>
      <xdr:col>17</xdr:col>
      <xdr:colOff>434340</xdr:colOff>
      <xdr:row>13</xdr:row>
      <xdr:rowOff>137160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D3ACA498-FBFF-A13D-E987-7D1B336F6B88}"/>
            </a:ext>
          </a:extLst>
        </xdr:cNvPr>
        <xdr:cNvCxnSpPr/>
      </xdr:nvCxnSpPr>
      <xdr:spPr>
        <a:xfrm>
          <a:off x="4914900" y="1851660"/>
          <a:ext cx="4206240" cy="6934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9</xdr:row>
      <xdr:rowOff>182880</xdr:rowOff>
    </xdr:from>
    <xdr:to>
      <xdr:col>9</xdr:col>
      <xdr:colOff>274320</xdr:colOff>
      <xdr:row>13</xdr:row>
      <xdr:rowOff>152400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7ED401B8-3266-6AAF-8B9D-B2F25F244506}"/>
            </a:ext>
          </a:extLst>
        </xdr:cNvPr>
        <xdr:cNvCxnSpPr/>
      </xdr:nvCxnSpPr>
      <xdr:spPr>
        <a:xfrm flipH="1">
          <a:off x="4792980" y="1851660"/>
          <a:ext cx="723900" cy="7086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9</xdr:row>
      <xdr:rowOff>182880</xdr:rowOff>
    </xdr:from>
    <xdr:to>
      <xdr:col>11</xdr:col>
      <xdr:colOff>579120</xdr:colOff>
      <xdr:row>13</xdr:row>
      <xdr:rowOff>152400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B2293F31-E8D5-B19C-0296-CB2B8D97B905}"/>
            </a:ext>
          </a:extLst>
        </xdr:cNvPr>
        <xdr:cNvCxnSpPr/>
      </xdr:nvCxnSpPr>
      <xdr:spPr>
        <a:xfrm>
          <a:off x="5646420" y="1851660"/>
          <a:ext cx="1249680" cy="7086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9</xdr:row>
      <xdr:rowOff>182880</xdr:rowOff>
    </xdr:from>
    <xdr:to>
      <xdr:col>17</xdr:col>
      <xdr:colOff>601980</xdr:colOff>
      <xdr:row>13</xdr:row>
      <xdr:rowOff>129540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2F4B5755-77A4-A660-1CCD-821B4CECDD46}"/>
            </a:ext>
          </a:extLst>
        </xdr:cNvPr>
        <xdr:cNvCxnSpPr/>
      </xdr:nvCxnSpPr>
      <xdr:spPr>
        <a:xfrm>
          <a:off x="5829300" y="1851660"/>
          <a:ext cx="3459480" cy="685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9</xdr:row>
      <xdr:rowOff>182880</xdr:rowOff>
    </xdr:from>
    <xdr:to>
      <xdr:col>11</xdr:col>
      <xdr:colOff>198120</xdr:colOff>
      <xdr:row>13</xdr:row>
      <xdr:rowOff>144780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1551E2E-9667-73D7-85B6-DC2A6BF58AB3}"/>
            </a:ext>
          </a:extLst>
        </xdr:cNvPr>
        <xdr:cNvCxnSpPr/>
      </xdr:nvCxnSpPr>
      <xdr:spPr>
        <a:xfrm flipH="1">
          <a:off x="4968240" y="1851660"/>
          <a:ext cx="1546860" cy="701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10</xdr:row>
      <xdr:rowOff>0</xdr:rowOff>
    </xdr:from>
    <xdr:to>
      <xdr:col>12</xdr:col>
      <xdr:colOff>0</xdr:colOff>
      <xdr:row>13</xdr:row>
      <xdr:rowOff>152400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467CF8B4-420F-464B-F351-2ED8CC5DBF98}"/>
            </a:ext>
          </a:extLst>
        </xdr:cNvPr>
        <xdr:cNvCxnSpPr/>
      </xdr:nvCxnSpPr>
      <xdr:spPr>
        <a:xfrm>
          <a:off x="6621780" y="1859280"/>
          <a:ext cx="365760" cy="701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10</xdr:row>
      <xdr:rowOff>0</xdr:rowOff>
    </xdr:from>
    <xdr:to>
      <xdr:col>17</xdr:col>
      <xdr:colOff>784860</xdr:colOff>
      <xdr:row>13</xdr:row>
      <xdr:rowOff>114300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3EEF9248-F1E8-E610-8252-98A1DA832EE5}"/>
            </a:ext>
          </a:extLst>
        </xdr:cNvPr>
        <xdr:cNvCxnSpPr/>
      </xdr:nvCxnSpPr>
      <xdr:spPr>
        <a:xfrm>
          <a:off x="6789420" y="1859280"/>
          <a:ext cx="2682240" cy="6629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9</xdr:row>
      <xdr:rowOff>182880</xdr:rowOff>
    </xdr:from>
    <xdr:to>
      <xdr:col>13</xdr:col>
      <xdr:colOff>137160</xdr:colOff>
      <xdr:row>13</xdr:row>
      <xdr:rowOff>129540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EBD5A1F8-0AE5-2D27-0165-576A36EDCB43}"/>
            </a:ext>
          </a:extLst>
        </xdr:cNvPr>
        <xdr:cNvCxnSpPr/>
      </xdr:nvCxnSpPr>
      <xdr:spPr>
        <a:xfrm flipH="1">
          <a:off x="5173980" y="1851660"/>
          <a:ext cx="2110740" cy="685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10</xdr:row>
      <xdr:rowOff>0</xdr:rowOff>
    </xdr:from>
    <xdr:to>
      <xdr:col>13</xdr:col>
      <xdr:colOff>289560</xdr:colOff>
      <xdr:row>13</xdr:row>
      <xdr:rowOff>144780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A8EF0520-4653-6F8A-2706-29FEA84A2431}"/>
            </a:ext>
          </a:extLst>
        </xdr:cNvPr>
        <xdr:cNvCxnSpPr/>
      </xdr:nvCxnSpPr>
      <xdr:spPr>
        <a:xfrm flipH="1">
          <a:off x="7109460" y="1859280"/>
          <a:ext cx="327660" cy="6934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9</xdr:row>
      <xdr:rowOff>182880</xdr:rowOff>
    </xdr:from>
    <xdr:to>
      <xdr:col>18</xdr:col>
      <xdr:colOff>129540</xdr:colOff>
      <xdr:row>13</xdr:row>
      <xdr:rowOff>114300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7EB2C7C9-7212-2A95-B25D-E5176DCF8BF7}"/>
            </a:ext>
          </a:extLst>
        </xdr:cNvPr>
        <xdr:cNvCxnSpPr/>
      </xdr:nvCxnSpPr>
      <xdr:spPr>
        <a:xfrm>
          <a:off x="7574280" y="1851660"/>
          <a:ext cx="2042160" cy="6705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9</xdr:row>
      <xdr:rowOff>182880</xdr:rowOff>
    </xdr:from>
    <xdr:to>
      <xdr:col>15</xdr:col>
      <xdr:colOff>114300</xdr:colOff>
      <xdr:row>13</xdr:row>
      <xdr:rowOff>137160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FC99BD22-5C2A-92B7-4F50-A41515392BCB}"/>
            </a:ext>
          </a:extLst>
        </xdr:cNvPr>
        <xdr:cNvCxnSpPr/>
      </xdr:nvCxnSpPr>
      <xdr:spPr>
        <a:xfrm flipH="1">
          <a:off x="5341620" y="1851660"/>
          <a:ext cx="2689860" cy="6934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9</xdr:row>
      <xdr:rowOff>182880</xdr:rowOff>
    </xdr:from>
    <xdr:to>
      <xdr:col>15</xdr:col>
      <xdr:colOff>236220</xdr:colOff>
      <xdr:row>13</xdr:row>
      <xdr:rowOff>160020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AE6FE236-6206-10CB-D367-69F015BE3DD4}"/>
            </a:ext>
          </a:extLst>
        </xdr:cNvPr>
        <xdr:cNvCxnSpPr/>
      </xdr:nvCxnSpPr>
      <xdr:spPr>
        <a:xfrm flipH="1">
          <a:off x="7223760" y="1851660"/>
          <a:ext cx="929640" cy="7162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10</xdr:row>
      <xdr:rowOff>0</xdr:rowOff>
    </xdr:from>
    <xdr:to>
      <xdr:col>19</xdr:col>
      <xdr:colOff>106680</xdr:colOff>
      <xdr:row>13</xdr:row>
      <xdr:rowOff>114300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48D25DF-8056-26E1-DE60-C1C1940E5326}"/>
            </a:ext>
          </a:extLst>
        </xdr:cNvPr>
        <xdr:cNvCxnSpPr/>
      </xdr:nvCxnSpPr>
      <xdr:spPr>
        <a:xfrm>
          <a:off x="8298180" y="1859280"/>
          <a:ext cx="1455420" cy="6629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9</xdr:row>
      <xdr:rowOff>182880</xdr:rowOff>
    </xdr:from>
    <xdr:to>
      <xdr:col>17</xdr:col>
      <xdr:colOff>106680</xdr:colOff>
      <xdr:row>13</xdr:row>
      <xdr:rowOff>137160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CA84043D-1BB7-10D4-B5A6-CC62072609F3}"/>
            </a:ext>
          </a:extLst>
        </xdr:cNvPr>
        <xdr:cNvCxnSpPr/>
      </xdr:nvCxnSpPr>
      <xdr:spPr>
        <a:xfrm flipH="1">
          <a:off x="5539740" y="1851660"/>
          <a:ext cx="3253740" cy="6934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525780</xdr:colOff>
      <xdr:row>9</xdr:row>
      <xdr:rowOff>182880</xdr:rowOff>
    </xdr:from>
    <xdr:to>
      <xdr:col>19</xdr:col>
      <xdr:colOff>106680</xdr:colOff>
      <xdr:row>13</xdr:row>
      <xdr:rowOff>144780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47965873-6B5F-4FF7-FA47-45DC73E33BC2}"/>
            </a:ext>
          </a:extLst>
        </xdr:cNvPr>
        <xdr:cNvCxnSpPr/>
      </xdr:nvCxnSpPr>
      <xdr:spPr>
        <a:xfrm flipH="1">
          <a:off x="5768340" y="1851660"/>
          <a:ext cx="3985260" cy="701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10</xdr:row>
      <xdr:rowOff>0</xdr:rowOff>
    </xdr:from>
    <xdr:to>
      <xdr:col>21</xdr:col>
      <xdr:colOff>137160</xdr:colOff>
      <xdr:row>13</xdr:row>
      <xdr:rowOff>152400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5A63026A-47A5-0682-2D75-9AAD399458C1}"/>
            </a:ext>
          </a:extLst>
        </xdr:cNvPr>
        <xdr:cNvCxnSpPr/>
      </xdr:nvCxnSpPr>
      <xdr:spPr>
        <a:xfrm flipH="1">
          <a:off x="6004560" y="1859280"/>
          <a:ext cx="4846320" cy="701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9</xdr:row>
      <xdr:rowOff>182880</xdr:rowOff>
    </xdr:from>
    <xdr:to>
      <xdr:col>17</xdr:col>
      <xdr:colOff>182880</xdr:colOff>
      <xdr:row>13</xdr:row>
      <xdr:rowOff>152400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91604103-7FCB-935E-13DD-907DDFFD0F11}"/>
            </a:ext>
          </a:extLst>
        </xdr:cNvPr>
        <xdr:cNvCxnSpPr/>
      </xdr:nvCxnSpPr>
      <xdr:spPr>
        <a:xfrm flipH="1">
          <a:off x="7406640" y="1851660"/>
          <a:ext cx="1463040" cy="7086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9</xdr:row>
      <xdr:rowOff>182880</xdr:rowOff>
    </xdr:from>
    <xdr:to>
      <xdr:col>19</xdr:col>
      <xdr:colOff>220980</xdr:colOff>
      <xdr:row>13</xdr:row>
      <xdr:rowOff>137160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DFA2960D-9464-44D0-A83D-64508D5EA176}"/>
            </a:ext>
          </a:extLst>
        </xdr:cNvPr>
        <xdr:cNvCxnSpPr/>
      </xdr:nvCxnSpPr>
      <xdr:spPr>
        <a:xfrm>
          <a:off x="9029700" y="1851660"/>
          <a:ext cx="838200" cy="6934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541020</xdr:colOff>
      <xdr:row>9</xdr:row>
      <xdr:rowOff>182880</xdr:rowOff>
    </xdr:from>
    <xdr:to>
      <xdr:col>19</xdr:col>
      <xdr:colOff>243840</xdr:colOff>
      <xdr:row>13</xdr:row>
      <xdr:rowOff>144780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70F8A9CA-BD1C-EB4C-1352-2EE2A272208D}"/>
            </a:ext>
          </a:extLst>
        </xdr:cNvPr>
        <xdr:cNvCxnSpPr/>
      </xdr:nvCxnSpPr>
      <xdr:spPr>
        <a:xfrm flipH="1">
          <a:off x="7688580" y="1851660"/>
          <a:ext cx="2202180" cy="701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312420</xdr:colOff>
      <xdr:row>10</xdr:row>
      <xdr:rowOff>0</xdr:rowOff>
    </xdr:from>
    <xdr:to>
      <xdr:col>19</xdr:col>
      <xdr:colOff>388620</xdr:colOff>
      <xdr:row>13</xdr:row>
      <xdr:rowOff>160020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3D348B4E-F27E-4BE4-4A3B-36BC563CBCA8}"/>
            </a:ext>
          </a:extLst>
        </xdr:cNvPr>
        <xdr:cNvCxnSpPr/>
      </xdr:nvCxnSpPr>
      <xdr:spPr>
        <a:xfrm flipH="1">
          <a:off x="9959340" y="1859280"/>
          <a:ext cx="76200" cy="7086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129540</xdr:colOff>
      <xdr:row>9</xdr:row>
      <xdr:rowOff>182880</xdr:rowOff>
    </xdr:from>
    <xdr:to>
      <xdr:col>21</xdr:col>
      <xdr:colOff>342900</xdr:colOff>
      <xdr:row>13</xdr:row>
      <xdr:rowOff>144780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CE2391C0-7C93-8E02-34C7-E7CA06C3575D}"/>
            </a:ext>
          </a:extLst>
        </xdr:cNvPr>
        <xdr:cNvCxnSpPr/>
      </xdr:nvCxnSpPr>
      <xdr:spPr>
        <a:xfrm flipH="1">
          <a:off x="8046720" y="1851660"/>
          <a:ext cx="3009900" cy="701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411480</xdr:colOff>
      <xdr:row>9</xdr:row>
      <xdr:rowOff>182880</xdr:rowOff>
    </xdr:from>
    <xdr:to>
      <xdr:col>21</xdr:col>
      <xdr:colOff>525780</xdr:colOff>
      <xdr:row>13</xdr:row>
      <xdr:rowOff>137160</xdr:rowOff>
    </xdr:to>
    <xdr:cxnSp macro="">
      <xdr:nvCxnSpPr>
        <xdr:cNvPr id="84" name="Прямая со стрелкой 83">
          <a:extLst>
            <a:ext uri="{FF2B5EF4-FFF2-40B4-BE49-F238E27FC236}">
              <a16:creationId xmlns:a16="http://schemas.microsoft.com/office/drawing/2014/main" id="{1B688F33-17EA-ACC0-8835-70178AC1BFAA}"/>
            </a:ext>
          </a:extLst>
        </xdr:cNvPr>
        <xdr:cNvCxnSpPr/>
      </xdr:nvCxnSpPr>
      <xdr:spPr>
        <a:xfrm flipH="1">
          <a:off x="10058400" y="1851660"/>
          <a:ext cx="1181100" cy="6934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5AF4-3F34-499E-B988-A3A4C1B53204}">
  <dimension ref="A1:P11"/>
  <sheetViews>
    <sheetView workbookViewId="0">
      <selection activeCell="P5" sqref="P5"/>
    </sheetView>
  </sheetViews>
  <sheetFormatPr defaultRowHeight="14.4" x14ac:dyDescent="0.3"/>
  <cols>
    <col min="2" max="2" width="8.88671875" customWidth="1"/>
  </cols>
  <sheetData>
    <row r="1" spans="1:16" ht="15" thickBot="1" x14ac:dyDescent="0.3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5" t="s">
        <v>8</v>
      </c>
      <c r="K1" s="18" t="s">
        <v>9</v>
      </c>
      <c r="L1" s="22" t="s">
        <v>10</v>
      </c>
    </row>
    <row r="2" spans="1:16" ht="15" thickBot="1" x14ac:dyDescent="0.35">
      <c r="A2" s="3" t="s">
        <v>0</v>
      </c>
      <c r="B2" s="12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13">
        <v>9</v>
      </c>
      <c r="K2" s="34">
        <f>GEOMEAN(B2:J2)</f>
        <v>4.1471662743969127</v>
      </c>
      <c r="L2" s="36">
        <f>K2/$K$11</f>
        <v>0.30811964533150416</v>
      </c>
    </row>
    <row r="3" spans="1:16" ht="15" thickBot="1" x14ac:dyDescent="0.35">
      <c r="A3" s="7" t="s">
        <v>1</v>
      </c>
      <c r="B3" s="8">
        <f>B2/C2</f>
        <v>0.5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14">
        <v>8</v>
      </c>
      <c r="K3" s="20">
        <f t="shared" ref="K3:K10" si="0">GEOMEAN(B3:J3)</f>
        <v>3.0079923354242171</v>
      </c>
      <c r="L3" s="35">
        <f t="shared" ref="L3:L10" si="1">K3/$K$11</f>
        <v>0.22348308947067055</v>
      </c>
      <c r="O3" s="31" t="s">
        <v>12</v>
      </c>
      <c r="P3" s="32">
        <f>B11*L2+C11*L3+D11*L4+E11*L5+F11*L6+G11*L7+H11*L8+I11*L9+J11*L10</f>
        <v>9.4150797207478902</v>
      </c>
    </row>
    <row r="4" spans="1:16" ht="15" thickBot="1" x14ac:dyDescent="0.35">
      <c r="A4" s="3" t="s">
        <v>2</v>
      </c>
      <c r="B4" s="8">
        <f>B2/D2</f>
        <v>0.33333333333333331</v>
      </c>
      <c r="C4" s="11">
        <f>C3/D3</f>
        <v>0.5</v>
      </c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14">
        <v>7</v>
      </c>
      <c r="K4" s="20">
        <f t="shared" si="0"/>
        <v>2.1130993706533276</v>
      </c>
      <c r="L4" s="24">
        <f t="shared" si="1"/>
        <v>0.15699573770540709</v>
      </c>
      <c r="O4" s="3" t="s">
        <v>13</v>
      </c>
      <c r="P4" s="32">
        <f>(P3-9)/(9-1)</f>
        <v>5.1884965093486279E-2</v>
      </c>
    </row>
    <row r="5" spans="1:16" ht="15" thickBot="1" x14ac:dyDescent="0.35">
      <c r="A5" s="7" t="s">
        <v>3</v>
      </c>
      <c r="B5" s="8">
        <f>B2/E2</f>
        <v>0.25</v>
      </c>
      <c r="C5" s="11">
        <f>C3/E3</f>
        <v>0.33333333333333331</v>
      </c>
      <c r="D5" s="11">
        <f>D4/E4</f>
        <v>0.5</v>
      </c>
      <c r="E5" s="9">
        <v>1</v>
      </c>
      <c r="F5" s="9">
        <v>2</v>
      </c>
      <c r="G5" s="9">
        <v>3</v>
      </c>
      <c r="H5" s="9">
        <v>4</v>
      </c>
      <c r="I5" s="9">
        <v>5</v>
      </c>
      <c r="J5" s="14">
        <v>6</v>
      </c>
      <c r="K5" s="20">
        <f t="shared" si="0"/>
        <v>1.4592328029610848</v>
      </c>
      <c r="L5" s="24">
        <f t="shared" si="1"/>
        <v>0.10841578657702851</v>
      </c>
      <c r="O5" s="3" t="s">
        <v>15</v>
      </c>
      <c r="P5" s="32">
        <v>1.45</v>
      </c>
    </row>
    <row r="6" spans="1:16" ht="15" thickBot="1" x14ac:dyDescent="0.35">
      <c r="A6" s="3" t="s">
        <v>4</v>
      </c>
      <c r="B6" s="8">
        <f>B2/F2</f>
        <v>0.2</v>
      </c>
      <c r="C6" s="11">
        <f>C3/F3</f>
        <v>0.25</v>
      </c>
      <c r="D6" s="11">
        <f>D4/F4</f>
        <v>0.33333333333333331</v>
      </c>
      <c r="E6" s="11">
        <f>E5/F5</f>
        <v>0.5</v>
      </c>
      <c r="F6" s="9">
        <v>1</v>
      </c>
      <c r="G6" s="9">
        <v>2</v>
      </c>
      <c r="H6" s="9">
        <v>3</v>
      </c>
      <c r="I6" s="9">
        <v>4</v>
      </c>
      <c r="J6" s="14">
        <v>5</v>
      </c>
      <c r="K6" s="20">
        <f t="shared" si="0"/>
        <v>1</v>
      </c>
      <c r="L6" s="24">
        <f t="shared" si="1"/>
        <v>7.4296429162660327E-2</v>
      </c>
      <c r="O6" s="33" t="s">
        <v>14</v>
      </c>
      <c r="P6" s="32">
        <f>P4/P5</f>
        <v>3.5782734547231916E-2</v>
      </c>
    </row>
    <row r="7" spans="1:16" ht="15" thickBot="1" x14ac:dyDescent="0.35">
      <c r="A7" s="7" t="s">
        <v>5</v>
      </c>
      <c r="B7" s="8">
        <f>B2/G2</f>
        <v>0.16666666666666666</v>
      </c>
      <c r="C7" s="11">
        <f>C3/G3</f>
        <v>0.2</v>
      </c>
      <c r="D7" s="11">
        <f>D4/G4</f>
        <v>0.25</v>
      </c>
      <c r="E7" s="11">
        <f>E5/G5</f>
        <v>0.33333333333333331</v>
      </c>
      <c r="F7" s="11">
        <f>F6/G6</f>
        <v>0.5</v>
      </c>
      <c r="G7" s="9">
        <v>1</v>
      </c>
      <c r="H7" s="9">
        <v>2</v>
      </c>
      <c r="I7" s="9">
        <v>3</v>
      </c>
      <c r="J7" s="14">
        <v>4</v>
      </c>
      <c r="K7" s="20">
        <f t="shared" si="0"/>
        <v>0.68529161212028222</v>
      </c>
      <c r="L7" s="24">
        <f t="shared" si="1"/>
        <v>5.0914719715659848E-2</v>
      </c>
      <c r="O7" s="54" t="s">
        <v>35</v>
      </c>
      <c r="P7">
        <f>MAX(L2:L10)</f>
        <v>0.30811964533150416</v>
      </c>
    </row>
    <row r="8" spans="1:16" ht="15" thickBot="1" x14ac:dyDescent="0.35">
      <c r="A8" s="3" t="s">
        <v>6</v>
      </c>
      <c r="B8" s="8">
        <f>B2/H2</f>
        <v>0.14285714285714285</v>
      </c>
      <c r="C8" s="11">
        <f>C3/H3</f>
        <v>0.16666666666666666</v>
      </c>
      <c r="D8" s="11">
        <f>D4/H4</f>
        <v>0.2</v>
      </c>
      <c r="E8" s="11">
        <f>E5/H5</f>
        <v>0.25</v>
      </c>
      <c r="F8" s="11">
        <f>F6/H6</f>
        <v>0.33333333333333331</v>
      </c>
      <c r="G8" s="11">
        <f>G7/H7</f>
        <v>0.5</v>
      </c>
      <c r="H8" s="9">
        <v>1</v>
      </c>
      <c r="I8" s="9">
        <v>2</v>
      </c>
      <c r="J8" s="14">
        <v>3</v>
      </c>
      <c r="K8" s="20">
        <f t="shared" si="0"/>
        <v>0.4732385111121491</v>
      </c>
      <c r="L8" s="24">
        <f t="shared" si="1"/>
        <v>3.5159931517886628E-2</v>
      </c>
    </row>
    <row r="9" spans="1:16" ht="15" thickBot="1" x14ac:dyDescent="0.35">
      <c r="A9" s="7" t="s">
        <v>7</v>
      </c>
      <c r="B9" s="8">
        <f>B2/I2</f>
        <v>0.125</v>
      </c>
      <c r="C9" s="11">
        <f>C3/I3</f>
        <v>0.14285714285714285</v>
      </c>
      <c r="D9" s="11">
        <f>D4/I4</f>
        <v>0.16666666666666666</v>
      </c>
      <c r="E9" s="11">
        <f>E5/I5</f>
        <v>0.2</v>
      </c>
      <c r="F9" s="11">
        <f>F6/I6</f>
        <v>0.25</v>
      </c>
      <c r="G9" s="11">
        <f>G7/I7</f>
        <v>0.33333333333333331</v>
      </c>
      <c r="H9" s="11">
        <f>H8/I8</f>
        <v>0.5</v>
      </c>
      <c r="I9" s="9">
        <v>1</v>
      </c>
      <c r="J9" s="14">
        <v>2</v>
      </c>
      <c r="K9" s="20">
        <f t="shared" si="0"/>
        <v>0.3324476556084609</v>
      </c>
      <c r="L9" s="24">
        <f t="shared" si="1"/>
        <v>2.4699673695206512E-2</v>
      </c>
    </row>
    <row r="10" spans="1:16" ht="15" thickBot="1" x14ac:dyDescent="0.35">
      <c r="A10" s="3" t="s">
        <v>8</v>
      </c>
      <c r="B10" s="15">
        <f>B2/J2</f>
        <v>0.1111111111111111</v>
      </c>
      <c r="C10" s="16">
        <f>C3/J3</f>
        <v>0.125</v>
      </c>
      <c r="D10" s="16">
        <f>D4/J4</f>
        <v>0.14285714285714285</v>
      </c>
      <c r="E10" s="16">
        <f>E5/J5</f>
        <v>0.16666666666666666</v>
      </c>
      <c r="F10" s="16">
        <f>F6/J6</f>
        <v>0.2</v>
      </c>
      <c r="G10" s="16">
        <f>G7/J7</f>
        <v>0.25</v>
      </c>
      <c r="H10" s="16">
        <f>H8/J8</f>
        <v>0.33333333333333331</v>
      </c>
      <c r="I10" s="16">
        <f>I9/J9</f>
        <v>0.5</v>
      </c>
      <c r="J10" s="17">
        <v>1</v>
      </c>
      <c r="K10" s="21">
        <f t="shared" si="0"/>
        <v>0.24112850410016934</v>
      </c>
      <c r="L10" s="25">
        <f t="shared" si="1"/>
        <v>1.7914986823976482E-2</v>
      </c>
    </row>
    <row r="11" spans="1:16" ht="15" thickBot="1" x14ac:dyDescent="0.35">
      <c r="A11" s="26" t="s">
        <v>11</v>
      </c>
      <c r="B11" s="27">
        <f t="shared" ref="B11:J11" si="2">SUM(B2:B10)</f>
        <v>2.8289682539682537</v>
      </c>
      <c r="C11" s="28">
        <f t="shared" si="2"/>
        <v>4.7178571428571443</v>
      </c>
      <c r="D11" s="28">
        <f t="shared" si="2"/>
        <v>7.5928571428571434</v>
      </c>
      <c r="E11" s="28">
        <f t="shared" si="2"/>
        <v>11.45</v>
      </c>
      <c r="F11" s="28">
        <f t="shared" si="2"/>
        <v>16.283333333333335</v>
      </c>
      <c r="G11" s="28">
        <f t="shared" si="2"/>
        <v>22.083333333333332</v>
      </c>
      <c r="H11" s="28">
        <f t="shared" si="2"/>
        <v>28.833333333333332</v>
      </c>
      <c r="I11" s="28">
        <f t="shared" si="2"/>
        <v>36.5</v>
      </c>
      <c r="J11" s="29">
        <f t="shared" si="2"/>
        <v>45</v>
      </c>
      <c r="K11" s="27">
        <f>SUM(K2:K10)</f>
        <v>13.459597066376602</v>
      </c>
      <c r="L11" s="30">
        <f>SUM(L2:L10)</f>
        <v>1.0000000000000002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396D-76A5-4FD2-88BE-320CAFD3403B}">
  <dimension ref="A1:J62"/>
  <sheetViews>
    <sheetView tabSelected="1" topLeftCell="A36" workbookViewId="0">
      <selection activeCell="L3" sqref="L3"/>
    </sheetView>
  </sheetViews>
  <sheetFormatPr defaultRowHeight="14.4" x14ac:dyDescent="0.3"/>
  <sheetData>
    <row r="1" spans="1:10" ht="15" thickBot="1" x14ac:dyDescent="0.35">
      <c r="A1" s="85" t="s">
        <v>22</v>
      </c>
      <c r="B1" s="85"/>
      <c r="C1" s="85"/>
      <c r="D1" s="85"/>
      <c r="E1" s="85"/>
      <c r="F1" s="85"/>
    </row>
    <row r="2" spans="1:10" ht="15" thickBot="1" x14ac:dyDescent="0.35">
      <c r="A2" s="1" t="s">
        <v>0</v>
      </c>
      <c r="B2" s="2" t="s">
        <v>16</v>
      </c>
      <c r="C2" s="3" t="s">
        <v>17</v>
      </c>
      <c r="D2" s="5" t="s">
        <v>18</v>
      </c>
      <c r="E2" s="46" t="s">
        <v>9</v>
      </c>
      <c r="F2" s="47" t="s">
        <v>10</v>
      </c>
      <c r="I2" s="31" t="s">
        <v>12</v>
      </c>
      <c r="J2" s="32">
        <f>B6*F3+C6*F4+D6*F5</f>
        <v>3.0323666170045818</v>
      </c>
    </row>
    <row r="3" spans="1:10" ht="15" thickBot="1" x14ac:dyDescent="0.35">
      <c r="A3" s="3" t="s">
        <v>16</v>
      </c>
      <c r="B3" s="40">
        <v>1</v>
      </c>
      <c r="C3" s="38">
        <f>B3/B4</f>
        <v>0.14285714285714285</v>
      </c>
      <c r="D3" s="41">
        <f>B3/B5</f>
        <v>0.16666666666666666</v>
      </c>
      <c r="E3" s="19">
        <f>GEOMEAN(B3:D3)</f>
        <v>0.287684791332394</v>
      </c>
      <c r="F3" s="51">
        <f>E3/$E$6</f>
        <v>6.9487793906654854E-2</v>
      </c>
      <c r="I3" s="3" t="s">
        <v>13</v>
      </c>
      <c r="J3" s="32">
        <f>(J2-3)/(3-1)</f>
        <v>1.6183308502290883E-2</v>
      </c>
    </row>
    <row r="4" spans="1:10" ht="15" thickBot="1" x14ac:dyDescent="0.35">
      <c r="A4" s="3" t="s">
        <v>17</v>
      </c>
      <c r="B4" s="10">
        <v>7</v>
      </c>
      <c r="C4" s="11">
        <v>1</v>
      </c>
      <c r="D4" s="37">
        <v>2</v>
      </c>
      <c r="E4" s="50">
        <f t="shared" ref="E4:E5" si="0">GEOMEAN(B4:D4)</f>
        <v>2.4101422641752301</v>
      </c>
      <c r="F4" s="36">
        <f>E4/$E$6</f>
        <v>0.58214919239586771</v>
      </c>
      <c r="I4" s="3" t="s">
        <v>15</v>
      </c>
      <c r="J4" s="32">
        <v>0.57999999999999996</v>
      </c>
    </row>
    <row r="5" spans="1:10" ht="15" thickBot="1" x14ac:dyDescent="0.35">
      <c r="A5" s="7" t="s">
        <v>18</v>
      </c>
      <c r="B5" s="39">
        <v>6</v>
      </c>
      <c r="C5" s="16">
        <f>D5/D4</f>
        <v>0.5</v>
      </c>
      <c r="D5" s="42">
        <v>1</v>
      </c>
      <c r="E5" s="44">
        <f t="shared" si="0"/>
        <v>1.4422495703074083</v>
      </c>
      <c r="F5" s="52">
        <f>E5/$E$6</f>
        <v>0.34836301369747746</v>
      </c>
      <c r="I5" s="33" t="s">
        <v>14</v>
      </c>
      <c r="J5" s="32">
        <f>J3/J4</f>
        <v>2.7902256038432559E-2</v>
      </c>
    </row>
    <row r="6" spans="1:10" ht="15" thickBot="1" x14ac:dyDescent="0.35">
      <c r="A6" s="43" t="s">
        <v>11</v>
      </c>
      <c r="B6" s="28">
        <f>SUM(B3:B5)</f>
        <v>14</v>
      </c>
      <c r="C6" s="28">
        <f t="shared" ref="C6:F6" si="1">SUM(C3:C5)</f>
        <v>1.6428571428571428</v>
      </c>
      <c r="D6" s="29">
        <f t="shared" si="1"/>
        <v>3.1666666666666665</v>
      </c>
      <c r="E6" s="48">
        <f t="shared" si="1"/>
        <v>4.1400766258150323</v>
      </c>
      <c r="F6" s="49">
        <f t="shared" si="1"/>
        <v>1</v>
      </c>
      <c r="I6" s="54" t="s">
        <v>35</v>
      </c>
      <c r="J6">
        <f>MAX(F3:F5)</f>
        <v>0.58214919239586771</v>
      </c>
    </row>
    <row r="8" spans="1:10" ht="15" thickBot="1" x14ac:dyDescent="0.35">
      <c r="A8" s="85" t="s">
        <v>23</v>
      </c>
      <c r="B8" s="85"/>
      <c r="C8" s="85"/>
      <c r="D8" s="85"/>
      <c r="E8" s="85"/>
      <c r="F8" s="85"/>
    </row>
    <row r="9" spans="1:10" ht="15" thickBot="1" x14ac:dyDescent="0.35">
      <c r="A9" s="1" t="s">
        <v>1</v>
      </c>
      <c r="B9" s="2" t="s">
        <v>16</v>
      </c>
      <c r="C9" s="3" t="s">
        <v>17</v>
      </c>
      <c r="D9" s="5" t="s">
        <v>18</v>
      </c>
      <c r="E9" s="46" t="s">
        <v>9</v>
      </c>
      <c r="F9" s="47" t="s">
        <v>10</v>
      </c>
      <c r="I9" s="31" t="s">
        <v>12</v>
      </c>
      <c r="J9" s="32">
        <f>B13*F10+C13*F11+D13*F12</f>
        <v>3.0141518821862068</v>
      </c>
    </row>
    <row r="10" spans="1:10" ht="15" thickBot="1" x14ac:dyDescent="0.35">
      <c r="A10" s="3" t="s">
        <v>16</v>
      </c>
      <c r="B10" s="40">
        <v>1</v>
      </c>
      <c r="C10" s="38">
        <f>B10/B11</f>
        <v>0.2</v>
      </c>
      <c r="D10" s="41">
        <f>B10/B12</f>
        <v>0.14285714285714285</v>
      </c>
      <c r="E10" s="19">
        <f>GEOMEAN(B10:D10)</f>
        <v>0.30571070873287987</v>
      </c>
      <c r="F10" s="23">
        <f>E10/$E$13</f>
        <v>7.505673254050034E-2</v>
      </c>
      <c r="I10" s="3" t="s">
        <v>13</v>
      </c>
      <c r="J10" s="32">
        <f>(J9-3)/(3-1)</f>
        <v>7.0759410931033884E-3</v>
      </c>
    </row>
    <row r="11" spans="1:10" ht="15" thickBot="1" x14ac:dyDescent="0.35">
      <c r="A11" s="3" t="s">
        <v>17</v>
      </c>
      <c r="B11" s="10">
        <v>5</v>
      </c>
      <c r="C11" s="11">
        <v>1</v>
      </c>
      <c r="D11" s="37">
        <f>C11/C12</f>
        <v>0.5</v>
      </c>
      <c r="E11" s="20">
        <f t="shared" ref="E11:E12" si="2">GEOMEAN(B11:D11)</f>
        <v>1.3572088082974534</v>
      </c>
      <c r="F11" s="25">
        <f>E11/$E$13</f>
        <v>0.33321586590217162</v>
      </c>
      <c r="I11" s="3" t="s">
        <v>15</v>
      </c>
      <c r="J11" s="32">
        <v>0.57999999999999996</v>
      </c>
    </row>
    <row r="12" spans="1:10" ht="15" thickBot="1" x14ac:dyDescent="0.35">
      <c r="A12" s="7" t="s">
        <v>18</v>
      </c>
      <c r="B12" s="39">
        <v>7</v>
      </c>
      <c r="C12" s="16">
        <v>2</v>
      </c>
      <c r="D12" s="42">
        <v>1</v>
      </c>
      <c r="E12" s="45">
        <f t="shared" si="2"/>
        <v>2.4101422641752301</v>
      </c>
      <c r="F12" s="36">
        <f>E12/$E$13</f>
        <v>0.59172740155732806</v>
      </c>
      <c r="I12" s="33" t="s">
        <v>14</v>
      </c>
      <c r="J12" s="32">
        <f>J10/J11</f>
        <v>1.2199898436385153E-2</v>
      </c>
    </row>
    <row r="13" spans="1:10" ht="15" thickBot="1" x14ac:dyDescent="0.35">
      <c r="A13" s="43" t="s">
        <v>11</v>
      </c>
      <c r="B13" s="28">
        <f>SUM(B10:B12)</f>
        <v>13</v>
      </c>
      <c r="C13" s="28">
        <f t="shared" ref="C13" si="3">SUM(C10:C12)</f>
        <v>3.2</v>
      </c>
      <c r="D13" s="29">
        <f>SUM(D10:D12)</f>
        <v>1.6428571428571428</v>
      </c>
      <c r="E13" s="27">
        <f t="shared" ref="E13" si="4">SUM(E10:E12)</f>
        <v>4.0730617812055634</v>
      </c>
      <c r="F13" s="30">
        <f t="shared" ref="F13" si="5">SUM(F10:F12)</f>
        <v>1</v>
      </c>
      <c r="I13" s="54" t="s">
        <v>35</v>
      </c>
      <c r="J13">
        <f>MAX(F10:F12)</f>
        <v>0.59172740155732806</v>
      </c>
    </row>
    <row r="15" spans="1:10" ht="15" thickBot="1" x14ac:dyDescent="0.35">
      <c r="A15" s="85" t="s">
        <v>24</v>
      </c>
      <c r="B15" s="85"/>
      <c r="C15" s="85"/>
      <c r="D15" s="85"/>
      <c r="E15" s="85"/>
      <c r="F15" s="85"/>
    </row>
    <row r="16" spans="1:10" ht="15" thickBot="1" x14ac:dyDescent="0.35">
      <c r="A16" s="1" t="s">
        <v>2</v>
      </c>
      <c r="B16" s="2" t="s">
        <v>16</v>
      </c>
      <c r="C16" s="3" t="s">
        <v>17</v>
      </c>
      <c r="D16" s="5" t="s">
        <v>18</v>
      </c>
      <c r="E16" s="18" t="s">
        <v>9</v>
      </c>
      <c r="F16" s="22" t="s">
        <v>10</v>
      </c>
      <c r="I16" s="31" t="s">
        <v>12</v>
      </c>
      <c r="J16" s="32">
        <f>B20*F17+C20*F18+D20*F19</f>
        <v>3.0182947072896305</v>
      </c>
    </row>
    <row r="17" spans="1:10" ht="15" thickBot="1" x14ac:dyDescent="0.35">
      <c r="A17" s="3" t="s">
        <v>16</v>
      </c>
      <c r="B17" s="40">
        <v>1</v>
      </c>
      <c r="C17" s="38">
        <f>B17/B18</f>
        <v>0.25</v>
      </c>
      <c r="D17" s="41">
        <f>B17/B19</f>
        <v>0.33333333333333331</v>
      </c>
      <c r="E17" s="19">
        <f>GEOMEAN(B17:D17)</f>
        <v>0.43679023236814946</v>
      </c>
      <c r="F17" s="51">
        <f>E17/$E$20</f>
        <v>0.12195719296922709</v>
      </c>
      <c r="I17" s="3" t="s">
        <v>13</v>
      </c>
      <c r="J17" s="32">
        <f>(J16-3)/(3-1)</f>
        <v>9.1473536448152259E-3</v>
      </c>
    </row>
    <row r="18" spans="1:10" ht="15" thickBot="1" x14ac:dyDescent="0.35">
      <c r="A18" s="3" t="s">
        <v>17</v>
      </c>
      <c r="B18" s="10">
        <v>4</v>
      </c>
      <c r="C18" s="11">
        <v>1</v>
      </c>
      <c r="D18" s="37">
        <v>2</v>
      </c>
      <c r="E18" s="50">
        <f t="shared" ref="E18:E19" si="6">GEOMEAN(B18:D18)</f>
        <v>2</v>
      </c>
      <c r="F18" s="36">
        <f>E18/$E$20</f>
        <v>0.55842454309479728</v>
      </c>
      <c r="I18" s="3" t="s">
        <v>15</v>
      </c>
      <c r="J18" s="32">
        <v>0.57999999999999996</v>
      </c>
    </row>
    <row r="19" spans="1:10" ht="15" thickBot="1" x14ac:dyDescent="0.35">
      <c r="A19" s="7" t="s">
        <v>18</v>
      </c>
      <c r="B19" s="39">
        <v>3</v>
      </c>
      <c r="C19" s="16">
        <f>D19/D18</f>
        <v>0.5</v>
      </c>
      <c r="D19" s="42">
        <v>1</v>
      </c>
      <c r="E19" s="44">
        <f t="shared" si="6"/>
        <v>1.1447142425533319</v>
      </c>
      <c r="F19" s="52">
        <f>E19/$E$20</f>
        <v>0.31961826393597564</v>
      </c>
      <c r="I19" s="33" t="s">
        <v>14</v>
      </c>
      <c r="J19" s="32">
        <f>J17/J18</f>
        <v>1.5771299387612459E-2</v>
      </c>
    </row>
    <row r="20" spans="1:10" ht="15" thickBot="1" x14ac:dyDescent="0.35">
      <c r="A20" s="43" t="s">
        <v>11</v>
      </c>
      <c r="B20" s="28">
        <f>SUM(B17:B19)</f>
        <v>8</v>
      </c>
      <c r="C20" s="28">
        <f t="shared" ref="C20" si="7">SUM(C17:C19)</f>
        <v>1.75</v>
      </c>
      <c r="D20" s="29">
        <f t="shared" ref="D20" si="8">SUM(D17:D19)</f>
        <v>3.3333333333333335</v>
      </c>
      <c r="E20" s="48">
        <f t="shared" ref="E20" si="9">SUM(E17:E19)</f>
        <v>3.5815044749214815</v>
      </c>
      <c r="F20" s="49">
        <f t="shared" ref="F20" si="10">SUM(F17:F19)</f>
        <v>1</v>
      </c>
      <c r="I20" s="54" t="s">
        <v>35</v>
      </c>
      <c r="J20">
        <f>MAX(F17:F19)</f>
        <v>0.55842454309479728</v>
      </c>
    </row>
    <row r="22" spans="1:10" ht="15" thickBot="1" x14ac:dyDescent="0.35">
      <c r="A22" s="85" t="s">
        <v>25</v>
      </c>
      <c r="B22" s="85"/>
      <c r="C22" s="85"/>
      <c r="D22" s="85"/>
      <c r="E22" s="85"/>
      <c r="F22" s="85"/>
    </row>
    <row r="23" spans="1:10" ht="15" thickBot="1" x14ac:dyDescent="0.35">
      <c r="A23" s="1" t="s">
        <v>3</v>
      </c>
      <c r="B23" s="2" t="s">
        <v>16</v>
      </c>
      <c r="C23" s="3" t="s">
        <v>17</v>
      </c>
      <c r="D23" s="5" t="s">
        <v>18</v>
      </c>
      <c r="E23" s="18" t="s">
        <v>9</v>
      </c>
      <c r="F23" s="22" t="s">
        <v>10</v>
      </c>
      <c r="I23" s="31" t="s">
        <v>12</v>
      </c>
      <c r="J23" s="32">
        <f>B27*F24+C27*F25+D27*F26</f>
        <v>3.0036945980636398</v>
      </c>
    </row>
    <row r="24" spans="1:10" ht="15" thickBot="1" x14ac:dyDescent="0.35">
      <c r="A24" s="3" t="s">
        <v>16</v>
      </c>
      <c r="B24" s="40">
        <v>1</v>
      </c>
      <c r="C24" s="38">
        <f>B24/B25</f>
        <v>0.33333333333333331</v>
      </c>
      <c r="D24" s="41">
        <f>B24/B26</f>
        <v>0.2</v>
      </c>
      <c r="E24" s="19">
        <f>GEOMEAN(B24:D24)</f>
        <v>0.40548013303822666</v>
      </c>
      <c r="F24" s="23">
        <f>E24/$E$27</f>
        <v>0.10945228951551982</v>
      </c>
      <c r="I24" s="3" t="s">
        <v>13</v>
      </c>
      <c r="J24" s="32">
        <f>(J23-3)/(3-1)</f>
        <v>1.8472990318199045E-3</v>
      </c>
    </row>
    <row r="25" spans="1:10" ht="15" thickBot="1" x14ac:dyDescent="0.35">
      <c r="A25" s="3" t="s">
        <v>17</v>
      </c>
      <c r="B25" s="10">
        <v>3</v>
      </c>
      <c r="C25" s="11">
        <v>1</v>
      </c>
      <c r="D25" s="37">
        <f>C25/C26</f>
        <v>0.5</v>
      </c>
      <c r="E25" s="20">
        <f t="shared" ref="E25:E26" si="11">GEOMEAN(B25:D25)</f>
        <v>1.1447142425533319</v>
      </c>
      <c r="F25" s="25">
        <f>E25/$E$27</f>
        <v>0.30899564363286419</v>
      </c>
      <c r="I25" s="3" t="s">
        <v>15</v>
      </c>
      <c r="J25" s="32">
        <v>0.57999999999999996</v>
      </c>
    </row>
    <row r="26" spans="1:10" ht="15" thickBot="1" x14ac:dyDescent="0.35">
      <c r="A26" s="7" t="s">
        <v>18</v>
      </c>
      <c r="B26" s="39">
        <v>5</v>
      </c>
      <c r="C26" s="16">
        <v>2</v>
      </c>
      <c r="D26" s="42">
        <v>1</v>
      </c>
      <c r="E26" s="45">
        <f t="shared" si="11"/>
        <v>2.1544346900318838</v>
      </c>
      <c r="F26" s="36">
        <f>E26/$E$27</f>
        <v>0.58155206685161598</v>
      </c>
      <c r="I26" s="33" t="s">
        <v>14</v>
      </c>
      <c r="J26" s="32">
        <f>J24/J25</f>
        <v>3.1849983307239735E-3</v>
      </c>
    </row>
    <row r="27" spans="1:10" ht="15" thickBot="1" x14ac:dyDescent="0.35">
      <c r="A27" s="43" t="s">
        <v>11</v>
      </c>
      <c r="B27" s="28">
        <f>SUM(B24:B26)</f>
        <v>9</v>
      </c>
      <c r="C27" s="28">
        <f t="shared" ref="C27" si="12">SUM(C24:C26)</f>
        <v>3.333333333333333</v>
      </c>
      <c r="D27" s="29">
        <f t="shared" ref="D27" si="13">SUM(D24:D26)</f>
        <v>1.7</v>
      </c>
      <c r="E27" s="48">
        <f t="shared" ref="E27" si="14">SUM(E24:E26)</f>
        <v>3.7046290656234424</v>
      </c>
      <c r="F27" s="49">
        <f t="shared" ref="F27" si="15">SUM(F24:F26)</f>
        <v>1</v>
      </c>
      <c r="I27" s="54" t="s">
        <v>35</v>
      </c>
      <c r="J27">
        <f>MAX(F24:F26)</f>
        <v>0.58155206685161598</v>
      </c>
    </row>
    <row r="29" spans="1:10" ht="15" thickBot="1" x14ac:dyDescent="0.35">
      <c r="A29" s="85" t="s">
        <v>26</v>
      </c>
      <c r="B29" s="85"/>
      <c r="C29" s="85"/>
      <c r="D29" s="85"/>
      <c r="E29" s="85"/>
      <c r="F29" s="85"/>
    </row>
    <row r="30" spans="1:10" ht="15" thickBot="1" x14ac:dyDescent="0.35">
      <c r="A30" s="1" t="s">
        <v>4</v>
      </c>
      <c r="B30" s="2" t="s">
        <v>16</v>
      </c>
      <c r="C30" s="3" t="s">
        <v>17</v>
      </c>
      <c r="D30" s="5" t="s">
        <v>18</v>
      </c>
      <c r="E30" s="18" t="s">
        <v>9</v>
      </c>
      <c r="F30" s="22" t="s">
        <v>10</v>
      </c>
      <c r="I30" s="31" t="s">
        <v>12</v>
      </c>
      <c r="J30" s="32">
        <f>B34*F31+C34*F32+D34*F33</f>
        <v>3.0092027127142789</v>
      </c>
    </row>
    <row r="31" spans="1:10" ht="15" thickBot="1" x14ac:dyDescent="0.35">
      <c r="A31" s="3" t="s">
        <v>16</v>
      </c>
      <c r="B31" s="40">
        <v>1</v>
      </c>
      <c r="C31" s="38">
        <v>6</v>
      </c>
      <c r="D31" s="41">
        <v>4</v>
      </c>
      <c r="E31" s="34">
        <f>GEOMEAN(B31:D31)</f>
        <v>2.8844991406148166</v>
      </c>
      <c r="F31" s="36">
        <f>E31/$E$34</f>
        <v>0.70097356529085919</v>
      </c>
      <c r="I31" s="3" t="s">
        <v>13</v>
      </c>
      <c r="J31" s="32">
        <f>(J30-3)/(3-1)</f>
        <v>4.60135635713943E-3</v>
      </c>
    </row>
    <row r="32" spans="1:10" ht="15" thickBot="1" x14ac:dyDescent="0.35">
      <c r="A32" s="3" t="s">
        <v>17</v>
      </c>
      <c r="B32" s="10">
        <f>C32/C31</f>
        <v>0.16666666666666666</v>
      </c>
      <c r="C32" s="11">
        <v>1</v>
      </c>
      <c r="D32" s="37">
        <f>C32/C33</f>
        <v>0.5</v>
      </c>
      <c r="E32" s="20">
        <f t="shared" ref="E32:E33" si="16">GEOMEAN(B32:D32)</f>
        <v>0.43679023236814946</v>
      </c>
      <c r="F32" s="35">
        <f>E32/$E$34</f>
        <v>0.1061461250434154</v>
      </c>
      <c r="I32" s="3" t="s">
        <v>15</v>
      </c>
      <c r="J32" s="32">
        <v>0.57999999999999996</v>
      </c>
    </row>
    <row r="33" spans="1:10" ht="15" thickBot="1" x14ac:dyDescent="0.35">
      <c r="A33" s="7" t="s">
        <v>18</v>
      </c>
      <c r="B33" s="39">
        <f>D33/D31</f>
        <v>0.25</v>
      </c>
      <c r="C33" s="16">
        <v>2</v>
      </c>
      <c r="D33" s="42">
        <v>1</v>
      </c>
      <c r="E33" s="44">
        <f t="shared" si="16"/>
        <v>0.79370052598409979</v>
      </c>
      <c r="F33" s="53">
        <f>E33/$E$34</f>
        <v>0.19288030966572542</v>
      </c>
      <c r="I33" s="33" t="s">
        <v>14</v>
      </c>
      <c r="J33" s="32">
        <f>J31/J32</f>
        <v>7.9333730295507426E-3</v>
      </c>
    </row>
    <row r="34" spans="1:10" ht="15" thickBot="1" x14ac:dyDescent="0.35">
      <c r="A34" s="43" t="s">
        <v>11</v>
      </c>
      <c r="B34" s="28">
        <f>SUM(B31:B33)</f>
        <v>1.4166666666666667</v>
      </c>
      <c r="C34" s="28">
        <f t="shared" ref="C34" si="17">SUM(C31:C33)</f>
        <v>9</v>
      </c>
      <c r="D34" s="29">
        <f t="shared" ref="D34" si="18">SUM(D31:D33)</f>
        <v>5.5</v>
      </c>
      <c r="E34" s="48">
        <f t="shared" ref="E34" si="19">SUM(E31:E33)</f>
        <v>4.1149898989670657</v>
      </c>
      <c r="F34" s="49">
        <f t="shared" ref="F34" si="20">SUM(F31:F33)</f>
        <v>1</v>
      </c>
      <c r="I34" s="54" t="s">
        <v>35</v>
      </c>
      <c r="J34">
        <f>MAX(F31:F33)</f>
        <v>0.70097356529085919</v>
      </c>
    </row>
    <row r="36" spans="1:10" ht="15" thickBot="1" x14ac:dyDescent="0.35">
      <c r="A36" s="85" t="s">
        <v>27</v>
      </c>
      <c r="B36" s="85"/>
      <c r="C36" s="85"/>
      <c r="D36" s="85"/>
      <c r="E36" s="85"/>
      <c r="F36" s="85"/>
    </row>
    <row r="37" spans="1:10" ht="15" thickBot="1" x14ac:dyDescent="0.35">
      <c r="A37" s="1" t="s">
        <v>5</v>
      </c>
      <c r="B37" s="2" t="s">
        <v>16</v>
      </c>
      <c r="C37" s="3" t="s">
        <v>17</v>
      </c>
      <c r="D37" s="5" t="s">
        <v>18</v>
      </c>
      <c r="E37" s="18" t="s">
        <v>9</v>
      </c>
      <c r="F37" s="22" t="s">
        <v>10</v>
      </c>
      <c r="I37" s="31" t="s">
        <v>12</v>
      </c>
      <c r="J37" s="32">
        <f>B41*F38+C41*F39+D41*F40</f>
        <v>3.0036945980636398</v>
      </c>
    </row>
    <row r="38" spans="1:10" ht="15" thickBot="1" x14ac:dyDescent="0.35">
      <c r="A38" s="3" t="s">
        <v>16</v>
      </c>
      <c r="B38" s="40">
        <v>1</v>
      </c>
      <c r="C38" s="38">
        <v>3</v>
      </c>
      <c r="D38" s="41">
        <v>5</v>
      </c>
      <c r="E38" s="34">
        <f>GEOMEAN(B38:D38)</f>
        <v>2.4662120743304699</v>
      </c>
      <c r="F38" s="36">
        <f>E38/$E$41</f>
        <v>0.64832901382223673</v>
      </c>
      <c r="I38" s="3" t="s">
        <v>13</v>
      </c>
      <c r="J38" s="32">
        <f>(J37-3)/(3-1)</f>
        <v>1.8472990318199045E-3</v>
      </c>
    </row>
    <row r="39" spans="1:10" ht="15" thickBot="1" x14ac:dyDescent="0.35">
      <c r="A39" s="3" t="s">
        <v>17</v>
      </c>
      <c r="B39" s="10">
        <f>C39/C38</f>
        <v>0.33333333333333331</v>
      </c>
      <c r="C39" s="11">
        <v>1</v>
      </c>
      <c r="D39" s="37">
        <v>2</v>
      </c>
      <c r="E39" s="20">
        <f t="shared" ref="E39:E40" si="21">GEOMEAN(B39:D39)</f>
        <v>0.87358046473629891</v>
      </c>
      <c r="F39" s="35">
        <f>E39/$E$41</f>
        <v>0.22965079406263714</v>
      </c>
      <c r="I39" s="3" t="s">
        <v>15</v>
      </c>
      <c r="J39" s="32">
        <v>0.57999999999999996</v>
      </c>
    </row>
    <row r="40" spans="1:10" ht="15" thickBot="1" x14ac:dyDescent="0.35">
      <c r="A40" s="7" t="s">
        <v>18</v>
      </c>
      <c r="B40" s="39">
        <f>D40/D38</f>
        <v>0.2</v>
      </c>
      <c r="C40" s="16">
        <f>D40/D39</f>
        <v>0.5</v>
      </c>
      <c r="D40" s="42">
        <v>1</v>
      </c>
      <c r="E40" s="44">
        <f t="shared" si="21"/>
        <v>0.46415888336127792</v>
      </c>
      <c r="F40" s="53">
        <f>E40/$E$41</f>
        <v>0.12202019211512623</v>
      </c>
      <c r="I40" s="33" t="s">
        <v>14</v>
      </c>
      <c r="J40" s="32">
        <f>J38/J39</f>
        <v>3.1849983307239735E-3</v>
      </c>
    </row>
    <row r="41" spans="1:10" ht="15" thickBot="1" x14ac:dyDescent="0.35">
      <c r="A41" s="43" t="s">
        <v>11</v>
      </c>
      <c r="B41" s="28">
        <f>SUM(B38:B40)</f>
        <v>1.5333333333333332</v>
      </c>
      <c r="C41" s="28">
        <f t="shared" ref="C41" si="22">SUM(C38:C40)</f>
        <v>4.5</v>
      </c>
      <c r="D41" s="29">
        <f t="shared" ref="D41" si="23">SUM(D38:D40)</f>
        <v>8</v>
      </c>
      <c r="E41" s="48">
        <f t="shared" ref="E41" si="24">SUM(E38:E40)</f>
        <v>3.8039514224280464</v>
      </c>
      <c r="F41" s="49">
        <f t="shared" ref="F41" si="25">SUM(F38:F40)</f>
        <v>1</v>
      </c>
      <c r="I41" s="54" t="s">
        <v>35</v>
      </c>
      <c r="J41">
        <f>MAX(F38:F40)</f>
        <v>0.64832901382223673</v>
      </c>
    </row>
    <row r="43" spans="1:10" ht="15" thickBot="1" x14ac:dyDescent="0.35">
      <c r="A43" s="85" t="s">
        <v>28</v>
      </c>
      <c r="B43" s="85"/>
      <c r="C43" s="85"/>
      <c r="D43" s="85"/>
      <c r="E43" s="85"/>
      <c r="F43" s="85"/>
    </row>
    <row r="44" spans="1:10" ht="15" thickBot="1" x14ac:dyDescent="0.35">
      <c r="A44" s="1" t="s">
        <v>6</v>
      </c>
      <c r="B44" s="2" t="s">
        <v>16</v>
      </c>
      <c r="C44" s="3" t="s">
        <v>17</v>
      </c>
      <c r="D44" s="5" t="s">
        <v>18</v>
      </c>
      <c r="E44" s="18" t="s">
        <v>9</v>
      </c>
      <c r="F44" s="22" t="s">
        <v>10</v>
      </c>
      <c r="I44" s="31" t="s">
        <v>12</v>
      </c>
      <c r="J44" s="32">
        <f>B48*F45+C48*F46+D48*F47</f>
        <v>3.0036945980636394</v>
      </c>
    </row>
    <row r="45" spans="1:10" ht="15" thickBot="1" x14ac:dyDescent="0.35">
      <c r="A45" s="3" t="s">
        <v>16</v>
      </c>
      <c r="B45" s="40">
        <v>1</v>
      </c>
      <c r="C45" s="38">
        <v>2</v>
      </c>
      <c r="D45" s="41">
        <v>5</v>
      </c>
      <c r="E45" s="34">
        <f>GEOMEAN(B45:D45)</f>
        <v>2.1544346900318838</v>
      </c>
      <c r="F45" s="36">
        <f>E45/$E$48</f>
        <v>0.58155206685161598</v>
      </c>
      <c r="I45" s="3" t="s">
        <v>13</v>
      </c>
      <c r="J45" s="32">
        <f>(J44-3)/(3-1)</f>
        <v>1.8472990318196825E-3</v>
      </c>
    </row>
    <row r="46" spans="1:10" ht="15" thickBot="1" x14ac:dyDescent="0.35">
      <c r="A46" s="3" t="s">
        <v>17</v>
      </c>
      <c r="B46" s="10">
        <f>C46/C45</f>
        <v>0.5</v>
      </c>
      <c r="C46" s="11">
        <v>1</v>
      </c>
      <c r="D46" s="37">
        <v>3</v>
      </c>
      <c r="E46" s="20">
        <f t="shared" ref="E46:E47" si="26">GEOMEAN(B46:D46)</f>
        <v>1.1447142425533319</v>
      </c>
      <c r="F46" s="35">
        <f>E46/$E$48</f>
        <v>0.30899564363286419</v>
      </c>
      <c r="I46" s="3" t="s">
        <v>15</v>
      </c>
      <c r="J46" s="32">
        <v>0.57999999999999996</v>
      </c>
    </row>
    <row r="47" spans="1:10" ht="15" thickBot="1" x14ac:dyDescent="0.35">
      <c r="A47" s="7" t="s">
        <v>18</v>
      </c>
      <c r="B47" s="39">
        <f>D47/D45</f>
        <v>0.2</v>
      </c>
      <c r="C47" s="16">
        <f>D47/D46</f>
        <v>0.33333333333333331</v>
      </c>
      <c r="D47" s="42">
        <v>1</v>
      </c>
      <c r="E47" s="44">
        <f t="shared" si="26"/>
        <v>0.40548013303822666</v>
      </c>
      <c r="F47" s="53">
        <f>E47/$E$48</f>
        <v>0.10945228951551982</v>
      </c>
      <c r="I47" s="33" t="s">
        <v>14</v>
      </c>
      <c r="J47" s="32">
        <f>J45/J46</f>
        <v>3.1849983307235905E-3</v>
      </c>
    </row>
    <row r="48" spans="1:10" ht="15" thickBot="1" x14ac:dyDescent="0.35">
      <c r="A48" s="43" t="s">
        <v>11</v>
      </c>
      <c r="B48" s="28">
        <f>SUM(B45:B47)</f>
        <v>1.7</v>
      </c>
      <c r="C48" s="28">
        <f t="shared" ref="C48" si="27">SUM(C45:C47)</f>
        <v>3.3333333333333335</v>
      </c>
      <c r="D48" s="29">
        <f t="shared" ref="D48" si="28">SUM(D45:D47)</f>
        <v>9</v>
      </c>
      <c r="E48" s="48">
        <f t="shared" ref="E48" si="29">SUM(E45:E47)</f>
        <v>3.7046290656234424</v>
      </c>
      <c r="F48" s="49">
        <f t="shared" ref="F48" si="30">SUM(F45:F47)</f>
        <v>0.99999999999999989</v>
      </c>
      <c r="I48" s="54" t="s">
        <v>35</v>
      </c>
      <c r="J48">
        <f>MAX(F45:F47)</f>
        <v>0.58155206685161598</v>
      </c>
    </row>
    <row r="50" spans="1:10" ht="15" thickBot="1" x14ac:dyDescent="0.35">
      <c r="A50" s="85" t="s">
        <v>29</v>
      </c>
      <c r="B50" s="85"/>
      <c r="C50" s="85"/>
      <c r="D50" s="85"/>
      <c r="E50" s="85"/>
      <c r="F50" s="85"/>
    </row>
    <row r="51" spans="1:10" ht="15" thickBot="1" x14ac:dyDescent="0.35">
      <c r="A51" s="1" t="s">
        <v>7</v>
      </c>
      <c r="B51" s="2" t="s">
        <v>16</v>
      </c>
      <c r="C51" s="3" t="s">
        <v>17</v>
      </c>
      <c r="D51" s="5" t="s">
        <v>18</v>
      </c>
      <c r="E51" s="18" t="s">
        <v>9</v>
      </c>
      <c r="F51" s="22" t="s">
        <v>10</v>
      </c>
      <c r="I51" s="31" t="s">
        <v>12</v>
      </c>
      <c r="J51" s="32">
        <f>B55*F52+C55*F53+D55*F54</f>
        <v>3.0092027127142789</v>
      </c>
    </row>
    <row r="52" spans="1:10" ht="15" thickBot="1" x14ac:dyDescent="0.35">
      <c r="A52" s="3" t="s">
        <v>16</v>
      </c>
      <c r="B52" s="40">
        <v>1</v>
      </c>
      <c r="C52" s="38">
        <f>B52/B53</f>
        <v>0.5</v>
      </c>
      <c r="D52" s="41">
        <f>B52/B54</f>
        <v>0.16666666666666666</v>
      </c>
      <c r="E52" s="19">
        <f>GEOMEAN(B52:D52)</f>
        <v>0.43679023236814946</v>
      </c>
      <c r="F52" s="23">
        <f>E52/$E$55</f>
        <v>0.1061461250434154</v>
      </c>
      <c r="I52" s="3" t="s">
        <v>13</v>
      </c>
      <c r="J52" s="32">
        <f>(J51-3)/(3-1)</f>
        <v>4.60135635713943E-3</v>
      </c>
    </row>
    <row r="53" spans="1:10" ht="15" thickBot="1" x14ac:dyDescent="0.35">
      <c r="A53" s="3" t="s">
        <v>17</v>
      </c>
      <c r="B53" s="10">
        <v>2</v>
      </c>
      <c r="C53" s="11">
        <v>1</v>
      </c>
      <c r="D53" s="37">
        <f>C53/C54</f>
        <v>0.25</v>
      </c>
      <c r="E53" s="20">
        <f t="shared" ref="E53:E54" si="31">GEOMEAN(B53:D53)</f>
        <v>0.79370052598409979</v>
      </c>
      <c r="F53" s="25">
        <f>E53/$E$55</f>
        <v>0.19288030966572542</v>
      </c>
      <c r="I53" s="3" t="s">
        <v>15</v>
      </c>
      <c r="J53" s="32">
        <v>0.57999999999999996</v>
      </c>
    </row>
    <row r="54" spans="1:10" ht="15" thickBot="1" x14ac:dyDescent="0.35">
      <c r="A54" s="7" t="s">
        <v>18</v>
      </c>
      <c r="B54" s="39">
        <v>6</v>
      </c>
      <c r="C54" s="16">
        <v>4</v>
      </c>
      <c r="D54" s="42">
        <v>1</v>
      </c>
      <c r="E54" s="45">
        <f t="shared" si="31"/>
        <v>2.8844991406148166</v>
      </c>
      <c r="F54" s="36">
        <f>E54/$E$55</f>
        <v>0.70097356529085919</v>
      </c>
      <c r="I54" s="33" t="s">
        <v>14</v>
      </c>
      <c r="J54" s="32">
        <f>J52/J53</f>
        <v>7.9333730295507426E-3</v>
      </c>
    </row>
    <row r="55" spans="1:10" ht="15" thickBot="1" x14ac:dyDescent="0.35">
      <c r="A55" s="43" t="s">
        <v>11</v>
      </c>
      <c r="B55" s="28">
        <f>SUM(B52:B54)</f>
        <v>9</v>
      </c>
      <c r="C55" s="28">
        <f t="shared" ref="C55" si="32">SUM(C52:C54)</f>
        <v>5.5</v>
      </c>
      <c r="D55" s="29">
        <f t="shared" ref="D55" si="33">SUM(D52:D54)</f>
        <v>1.4166666666666665</v>
      </c>
      <c r="E55" s="48">
        <f t="shared" ref="E55" si="34">SUM(E52:E54)</f>
        <v>4.1149898989670657</v>
      </c>
      <c r="F55" s="49">
        <f t="shared" ref="F55" si="35">SUM(F52:F54)</f>
        <v>1</v>
      </c>
      <c r="I55" s="54" t="s">
        <v>35</v>
      </c>
      <c r="J55">
        <f>MAX(F52:F54)</f>
        <v>0.70097356529085919</v>
      </c>
    </row>
    <row r="57" spans="1:10" ht="15" thickBot="1" x14ac:dyDescent="0.35">
      <c r="A57" s="85" t="s">
        <v>30</v>
      </c>
      <c r="B57" s="85"/>
      <c r="C57" s="85"/>
      <c r="D57" s="85"/>
      <c r="E57" s="85"/>
      <c r="F57" s="85"/>
    </row>
    <row r="58" spans="1:10" ht="15" thickBot="1" x14ac:dyDescent="0.35">
      <c r="A58" s="1" t="s">
        <v>8</v>
      </c>
      <c r="B58" s="2" t="s">
        <v>16</v>
      </c>
      <c r="C58" s="3" t="s">
        <v>17</v>
      </c>
      <c r="D58" s="5" t="s">
        <v>18</v>
      </c>
      <c r="E58" s="18" t="s">
        <v>9</v>
      </c>
      <c r="F58" s="22" t="s">
        <v>10</v>
      </c>
      <c r="I58" s="31" t="s">
        <v>12</v>
      </c>
      <c r="J58" s="32">
        <f>B62*F59+C62*F60+D62*F61</f>
        <v>3.0323666170045813</v>
      </c>
    </row>
    <row r="59" spans="1:10" ht="15" thickBot="1" x14ac:dyDescent="0.35">
      <c r="A59" s="3" t="s">
        <v>16</v>
      </c>
      <c r="B59" s="40">
        <v>1</v>
      </c>
      <c r="C59" s="38">
        <v>7</v>
      </c>
      <c r="D59" s="41">
        <v>4</v>
      </c>
      <c r="E59" s="34">
        <f>GEOMEAN(B59:D59)</f>
        <v>3.0365889718756627</v>
      </c>
      <c r="F59" s="36">
        <f>E59/$E$62</f>
        <v>0.70493600860696415</v>
      </c>
      <c r="I59" s="3" t="s">
        <v>13</v>
      </c>
      <c r="J59" s="32">
        <f>(J58-3)/(3-1)</f>
        <v>1.6183308502290661E-2</v>
      </c>
    </row>
    <row r="60" spans="1:10" ht="15" thickBot="1" x14ac:dyDescent="0.35">
      <c r="A60" s="3" t="s">
        <v>17</v>
      </c>
      <c r="B60" s="10">
        <f>C60/C59</f>
        <v>0.14285714285714285</v>
      </c>
      <c r="C60" s="11">
        <v>1</v>
      </c>
      <c r="D60" s="37">
        <f>C60/C61</f>
        <v>0.33333333333333331</v>
      </c>
      <c r="E60" s="20">
        <f t="shared" ref="E60:E61" si="36">GEOMEAN(B60:D60)</f>
        <v>0.36246012433429736</v>
      </c>
      <c r="F60" s="35">
        <f>E60/$E$62</f>
        <v>8.4144148481701667E-2</v>
      </c>
      <c r="I60" s="3" t="s">
        <v>15</v>
      </c>
      <c r="J60" s="32">
        <v>0.57999999999999996</v>
      </c>
    </row>
    <row r="61" spans="1:10" ht="15" thickBot="1" x14ac:dyDescent="0.35">
      <c r="A61" s="7" t="s">
        <v>18</v>
      </c>
      <c r="B61" s="39">
        <f>D61/D59</f>
        <v>0.25</v>
      </c>
      <c r="C61" s="16">
        <v>3</v>
      </c>
      <c r="D61" s="42">
        <v>1</v>
      </c>
      <c r="E61" s="44">
        <f t="shared" si="36"/>
        <v>0.90856029641606983</v>
      </c>
      <c r="F61" s="53">
        <f>E61/$E$62</f>
        <v>0.21091984291133417</v>
      </c>
      <c r="I61" s="33" t="s">
        <v>14</v>
      </c>
      <c r="J61" s="32">
        <f>J59/J60</f>
        <v>2.7902256038432174E-2</v>
      </c>
    </row>
    <row r="62" spans="1:10" ht="15" thickBot="1" x14ac:dyDescent="0.35">
      <c r="A62" s="43" t="s">
        <v>11</v>
      </c>
      <c r="B62" s="28">
        <f>SUM(B59:B61)</f>
        <v>1.3928571428571428</v>
      </c>
      <c r="C62" s="28">
        <f t="shared" ref="C62" si="37">SUM(C59:C61)</f>
        <v>11</v>
      </c>
      <c r="D62" s="29">
        <f t="shared" ref="D62" si="38">SUM(D59:D61)</f>
        <v>5.333333333333333</v>
      </c>
      <c r="E62" s="48">
        <f t="shared" ref="E62" si="39">SUM(E59:E61)</f>
        <v>4.3076093926260297</v>
      </c>
      <c r="F62" s="49">
        <f t="shared" ref="F62" si="40">SUM(F59:F61)</f>
        <v>1</v>
      </c>
      <c r="I62" s="54" t="s">
        <v>35</v>
      </c>
      <c r="J62">
        <f>MAX(F59:F61)</f>
        <v>0.70493600860696415</v>
      </c>
    </row>
  </sheetData>
  <mergeCells count="9">
    <mergeCell ref="A43:F43"/>
    <mergeCell ref="A50:F50"/>
    <mergeCell ref="A57:F57"/>
    <mergeCell ref="A1:F1"/>
    <mergeCell ref="A8:F8"/>
    <mergeCell ref="A15:F15"/>
    <mergeCell ref="A22:F22"/>
    <mergeCell ref="A29:F29"/>
    <mergeCell ref="A36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3AF3-5771-4133-89E7-72F7245C7C67}">
  <dimension ref="A1:K5"/>
  <sheetViews>
    <sheetView workbookViewId="0">
      <selection activeCell="K3" sqref="K3"/>
    </sheetView>
  </sheetViews>
  <sheetFormatPr defaultRowHeight="14.4" x14ac:dyDescent="0.3"/>
  <cols>
    <col min="11" max="11" width="10.33203125" customWidth="1"/>
  </cols>
  <sheetData>
    <row r="1" spans="1:11" x14ac:dyDescent="0.3">
      <c r="A1" s="88"/>
      <c r="B1" s="59" t="s">
        <v>0</v>
      </c>
      <c r="C1" s="1" t="s">
        <v>1</v>
      </c>
      <c r="D1" s="58" t="s">
        <v>2</v>
      </c>
      <c r="E1" s="1" t="s">
        <v>3</v>
      </c>
      <c r="F1" s="58" t="s">
        <v>4</v>
      </c>
      <c r="G1" s="1" t="s">
        <v>5</v>
      </c>
      <c r="H1" s="58" t="s">
        <v>6</v>
      </c>
      <c r="I1" s="1" t="s">
        <v>7</v>
      </c>
      <c r="J1" s="58" t="s">
        <v>8</v>
      </c>
      <c r="K1" s="86" t="s">
        <v>19</v>
      </c>
    </row>
    <row r="2" spans="1:11" ht="15" thickBot="1" x14ac:dyDescent="0.35">
      <c r="A2" s="88"/>
      <c r="B2" s="63">
        <f>Лист1!L2</f>
        <v>0.30811964533150416</v>
      </c>
      <c r="C2" s="64">
        <f>Лист1!L3</f>
        <v>0.22348308947067055</v>
      </c>
      <c r="D2" s="65">
        <f>Лист1!L4</f>
        <v>0.15699573770540709</v>
      </c>
      <c r="E2" s="64">
        <f>Лист1!L5</f>
        <v>0.10841578657702851</v>
      </c>
      <c r="F2" s="65">
        <f>Лист1!L6</f>
        <v>7.4296429162660327E-2</v>
      </c>
      <c r="G2" s="64">
        <f>Лист1!L7</f>
        <v>5.0914719715659848E-2</v>
      </c>
      <c r="H2" s="65">
        <f>Лист1!L8</f>
        <v>3.5159931517886628E-2</v>
      </c>
      <c r="I2" s="64">
        <f>Лист1!L9</f>
        <v>2.4699673695206512E-2</v>
      </c>
      <c r="J2" s="66">
        <f>Лист1!L10</f>
        <v>1.7914986823976482E-2</v>
      </c>
      <c r="K2" s="87"/>
    </row>
    <row r="3" spans="1:11" ht="15" thickBot="1" x14ac:dyDescent="0.35">
      <c r="A3" s="1" t="s">
        <v>16</v>
      </c>
      <c r="B3" s="55">
        <f>Лист2!F3</f>
        <v>6.9487793906654854E-2</v>
      </c>
      <c r="C3" s="38">
        <f>Лист2!F10</f>
        <v>7.505673254050034E-2</v>
      </c>
      <c r="D3" s="38">
        <f>Лист2!F17</f>
        <v>0.12195719296922709</v>
      </c>
      <c r="E3" s="38">
        <f>Лист2!F24</f>
        <v>0.10945228951551982</v>
      </c>
      <c r="F3" s="38">
        <f>Лист2!F31</f>
        <v>0.70097356529085919</v>
      </c>
      <c r="G3" s="38">
        <f>Лист2!F38</f>
        <v>0.64832901382223673</v>
      </c>
      <c r="H3" s="38">
        <f>Лист2!F45</f>
        <v>0.58155206685161598</v>
      </c>
      <c r="I3" s="38">
        <f>Лист2!F52</f>
        <v>0.1061461250434154</v>
      </c>
      <c r="J3" s="56">
        <f>Лист2!F59</f>
        <v>0.70493600860696415</v>
      </c>
      <c r="K3" s="67">
        <f>$B$2*B3+$C$2*C3+$D$2*D3+$E$2*E3+$F$2*F3+$G$2*G3+$H$2*H3+$I$2*I3+$J$2*J3</f>
        <v>0.18998492809020887</v>
      </c>
    </row>
    <row r="4" spans="1:11" ht="15" thickBot="1" x14ac:dyDescent="0.35">
      <c r="A4" s="3" t="s">
        <v>17</v>
      </c>
      <c r="B4" s="8">
        <f>Лист2!F4</f>
        <v>0.58214919239586771</v>
      </c>
      <c r="C4" s="11">
        <f>Лист2!F11</f>
        <v>0.33321586590217162</v>
      </c>
      <c r="D4" s="11">
        <f>Лист2!F18</f>
        <v>0.55842454309479728</v>
      </c>
      <c r="E4" s="11">
        <f>Лист2!F25</f>
        <v>0.30899564363286419</v>
      </c>
      <c r="F4" s="11">
        <f>Лист2!F32</f>
        <v>0.1061461250434154</v>
      </c>
      <c r="G4" s="11">
        <f>Лист2!F39</f>
        <v>0.22965079406263714</v>
      </c>
      <c r="H4" s="11">
        <f>Лист2!F46</f>
        <v>0.30899564363286419</v>
      </c>
      <c r="I4" s="11">
        <f>Лист2!F53</f>
        <v>0.19288030966572542</v>
      </c>
      <c r="J4" s="57">
        <f>Лист2!F60</f>
        <v>8.4144148481701667E-2</v>
      </c>
      <c r="K4" s="69">
        <f t="shared" ref="K4:K5" si="0">$B$2*B4+$C$2*C4+$D$2*D4+$E$2*E4+$F$2*F4+$G$2*G4+$H$2*H4+$I$2*I4+$J$2*J4</f>
        <v>0.41172466427695498</v>
      </c>
    </row>
    <row r="5" spans="1:11" ht="15" thickBot="1" x14ac:dyDescent="0.35">
      <c r="A5" s="33" t="s">
        <v>18</v>
      </c>
      <c r="B5" s="60">
        <f>Лист2!F5</f>
        <v>0.34836301369747746</v>
      </c>
      <c r="C5" s="61">
        <f>Лист2!F12</f>
        <v>0.59172740155732806</v>
      </c>
      <c r="D5" s="61">
        <f>Лист2!F19</f>
        <v>0.31961826393597564</v>
      </c>
      <c r="E5" s="61">
        <f>Лист2!F26</f>
        <v>0.58155206685161598</v>
      </c>
      <c r="F5" s="61">
        <f>Лист2!F33</f>
        <v>0.19288030966572542</v>
      </c>
      <c r="G5" s="61">
        <f>Лист2!F40</f>
        <v>0.12202019211512623</v>
      </c>
      <c r="H5" s="61">
        <f>Лист2!F47</f>
        <v>0.10945228951551982</v>
      </c>
      <c r="I5" s="61">
        <f>Лист2!F54</f>
        <v>0.70097356529085919</v>
      </c>
      <c r="J5" s="62">
        <f>Лист2!F61</f>
        <v>0.21091984291133417</v>
      </c>
      <c r="K5" s="68">
        <f t="shared" si="0"/>
        <v>0.39829040763283624</v>
      </c>
    </row>
  </sheetData>
  <mergeCells count="2">
    <mergeCell ref="K1:K2"/>
    <mergeCell ref="A1:A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6D8-AE8E-4AC3-A320-8C87F9B6AC00}">
  <dimension ref="B2:Z18"/>
  <sheetViews>
    <sheetView workbookViewId="0">
      <selection activeCell="H23" sqref="H23"/>
    </sheetView>
  </sheetViews>
  <sheetFormatPr defaultRowHeight="14.4" x14ac:dyDescent="0.3"/>
  <cols>
    <col min="6" max="6" width="14.5546875" customWidth="1"/>
    <col min="7" max="7" width="2.33203125" customWidth="1"/>
    <col min="8" max="8" width="12.77734375" customWidth="1"/>
    <col min="9" max="9" width="2.33203125" customWidth="1"/>
    <col min="10" max="10" width="13.33203125" customWidth="1"/>
    <col min="11" max="11" width="2.33203125" customWidth="1"/>
    <col min="12" max="12" width="9.77734375" customWidth="1"/>
    <col min="13" max="13" width="2.33203125" customWidth="1"/>
    <col min="15" max="15" width="2.33203125" customWidth="1"/>
    <col min="17" max="17" width="2.33203125" customWidth="1"/>
    <col min="18" max="18" width="11.6640625" customWidth="1"/>
    <col min="19" max="19" width="2.33203125" customWidth="1"/>
    <col min="20" max="20" width="13.21875" customWidth="1"/>
    <col min="21" max="21" width="2.33203125" customWidth="1"/>
    <col min="22" max="22" width="13.88671875" customWidth="1"/>
  </cols>
  <sheetData>
    <row r="2" spans="2:26" ht="15" thickBot="1" x14ac:dyDescent="0.35">
      <c r="C2" s="7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4"/>
    </row>
    <row r="3" spans="2:26" ht="15" thickBot="1" x14ac:dyDescent="0.35">
      <c r="B3" s="70"/>
      <c r="C3" s="75"/>
      <c r="D3" s="76" t="s">
        <v>20</v>
      </c>
      <c r="E3" s="77"/>
      <c r="F3" s="89" t="s">
        <v>36</v>
      </c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1"/>
      <c r="W3" s="77"/>
      <c r="X3" s="77"/>
      <c r="Y3" s="78"/>
    </row>
    <row r="4" spans="2:26" x14ac:dyDescent="0.3">
      <c r="B4" s="70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1"/>
    </row>
    <row r="5" spans="2:26" x14ac:dyDescent="0.3">
      <c r="B5" s="70"/>
    </row>
    <row r="6" spans="2:26" x14ac:dyDescent="0.3">
      <c r="C6" s="72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4"/>
    </row>
    <row r="7" spans="2:26" ht="15" thickBot="1" x14ac:dyDescent="0.35">
      <c r="B7" s="70"/>
      <c r="C7" s="77"/>
      <c r="D7" s="77"/>
      <c r="E7" s="77"/>
      <c r="F7" s="84" t="s">
        <v>0</v>
      </c>
      <c r="G7" s="83"/>
      <c r="H7" s="84" t="s">
        <v>1</v>
      </c>
      <c r="I7" s="83"/>
      <c r="J7" s="84" t="s">
        <v>2</v>
      </c>
      <c r="K7" s="83"/>
      <c r="L7" s="84" t="s">
        <v>3</v>
      </c>
      <c r="M7" s="83"/>
      <c r="N7" s="84" t="s">
        <v>4</v>
      </c>
      <c r="O7" s="83"/>
      <c r="P7" s="84" t="s">
        <v>5</v>
      </c>
      <c r="Q7" s="83"/>
      <c r="R7" s="84" t="s">
        <v>6</v>
      </c>
      <c r="S7" s="83"/>
      <c r="T7" s="84" t="s">
        <v>7</v>
      </c>
      <c r="U7" s="83"/>
      <c r="V7" s="84" t="s">
        <v>8</v>
      </c>
      <c r="W7" s="77"/>
      <c r="X7" s="77"/>
      <c r="Y7" s="77"/>
      <c r="Z7" s="71"/>
    </row>
    <row r="8" spans="2:26" x14ac:dyDescent="0.3">
      <c r="C8" s="75"/>
      <c r="D8" s="77"/>
      <c r="E8" s="77"/>
      <c r="F8" s="94" t="s">
        <v>22</v>
      </c>
      <c r="G8" s="82"/>
      <c r="H8" s="94" t="s">
        <v>23</v>
      </c>
      <c r="I8" s="82"/>
      <c r="J8" s="94" t="s">
        <v>24</v>
      </c>
      <c r="K8" s="82"/>
      <c r="L8" s="94" t="s">
        <v>25</v>
      </c>
      <c r="M8" s="82"/>
      <c r="N8" s="94" t="s">
        <v>26</v>
      </c>
      <c r="O8" s="82"/>
      <c r="P8" s="94" t="s">
        <v>27</v>
      </c>
      <c r="Q8" s="82"/>
      <c r="R8" s="94" t="s">
        <v>28</v>
      </c>
      <c r="S8" s="77"/>
      <c r="T8" s="94" t="s">
        <v>29</v>
      </c>
      <c r="U8" s="77"/>
      <c r="V8" s="94" t="s">
        <v>30</v>
      </c>
      <c r="W8" s="77"/>
      <c r="X8" s="77"/>
      <c r="Y8" s="78"/>
    </row>
    <row r="9" spans="2:26" x14ac:dyDescent="0.3">
      <c r="C9" s="75"/>
      <c r="D9" s="76" t="s">
        <v>21</v>
      </c>
      <c r="E9" s="77"/>
      <c r="F9" s="95"/>
      <c r="G9" s="82"/>
      <c r="H9" s="95"/>
      <c r="I9" s="82"/>
      <c r="J9" s="95"/>
      <c r="K9" s="82"/>
      <c r="L9" s="95"/>
      <c r="M9" s="82"/>
      <c r="N9" s="95"/>
      <c r="O9" s="82"/>
      <c r="P9" s="95"/>
      <c r="Q9" s="82"/>
      <c r="R9" s="95"/>
      <c r="S9" s="77"/>
      <c r="T9" s="95"/>
      <c r="U9" s="77"/>
      <c r="V9" s="95"/>
      <c r="W9" s="77"/>
      <c r="X9" s="77"/>
      <c r="Y9" s="78"/>
    </row>
    <row r="10" spans="2:26" ht="15" thickBot="1" x14ac:dyDescent="0.35">
      <c r="C10" s="75"/>
      <c r="D10" s="77"/>
      <c r="E10" s="77"/>
      <c r="F10" s="96"/>
      <c r="G10" s="82"/>
      <c r="H10" s="96"/>
      <c r="I10" s="82"/>
      <c r="J10" s="96"/>
      <c r="K10" s="82"/>
      <c r="L10" s="96"/>
      <c r="M10" s="82"/>
      <c r="N10" s="96"/>
      <c r="O10" s="82"/>
      <c r="P10" s="96"/>
      <c r="Q10" s="82"/>
      <c r="R10" s="96"/>
      <c r="S10" s="77"/>
      <c r="T10" s="96"/>
      <c r="U10" s="77"/>
      <c r="V10" s="96"/>
      <c r="W10" s="77"/>
      <c r="X10" s="77"/>
      <c r="Y10" s="78"/>
    </row>
    <row r="11" spans="2:26" x14ac:dyDescent="0.3"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1"/>
    </row>
    <row r="13" spans="2:26" x14ac:dyDescent="0.3"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4"/>
    </row>
    <row r="14" spans="2:26" ht="15" thickBot="1" x14ac:dyDescent="0.35">
      <c r="C14" s="75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8"/>
    </row>
    <row r="15" spans="2:26" ht="15" thickBot="1" x14ac:dyDescent="0.35">
      <c r="C15" s="75"/>
      <c r="D15" s="93" t="s">
        <v>31</v>
      </c>
      <c r="E15" s="93"/>
      <c r="F15" s="77"/>
      <c r="G15" s="89" t="s">
        <v>32</v>
      </c>
      <c r="H15" s="90"/>
      <c r="I15" s="90"/>
      <c r="J15" s="91"/>
      <c r="K15" s="77"/>
      <c r="L15" s="89" t="s">
        <v>33</v>
      </c>
      <c r="M15" s="90"/>
      <c r="N15" s="90"/>
      <c r="O15" s="90"/>
      <c r="P15" s="91"/>
      <c r="Q15" s="77"/>
      <c r="R15" s="89" t="s">
        <v>34</v>
      </c>
      <c r="S15" s="90"/>
      <c r="T15" s="90"/>
      <c r="U15" s="91"/>
      <c r="V15" s="77"/>
      <c r="W15" s="77"/>
      <c r="X15" s="77"/>
      <c r="Y15" s="77"/>
      <c r="Z15" s="71"/>
    </row>
    <row r="16" spans="2:26" x14ac:dyDescent="0.3">
      <c r="C16" s="75"/>
      <c r="D16" s="77"/>
      <c r="E16" s="77"/>
      <c r="F16" s="77"/>
      <c r="G16" s="92" t="s">
        <v>16</v>
      </c>
      <c r="H16" s="92"/>
      <c r="I16" s="92"/>
      <c r="J16" s="92"/>
      <c r="K16" s="77"/>
      <c r="L16" s="92" t="s">
        <v>17</v>
      </c>
      <c r="M16" s="92"/>
      <c r="N16" s="92"/>
      <c r="O16" s="92"/>
      <c r="P16" s="92"/>
      <c r="Q16" s="77"/>
      <c r="R16" s="92" t="s">
        <v>18</v>
      </c>
      <c r="S16" s="92"/>
      <c r="T16" s="92"/>
      <c r="U16" s="92"/>
      <c r="V16" s="77"/>
      <c r="W16" s="77"/>
      <c r="X16" s="77"/>
      <c r="Y16" s="78"/>
    </row>
    <row r="17" spans="3:25" x14ac:dyDescent="0.3">
      <c r="C17" s="75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</row>
    <row r="18" spans="3:25" x14ac:dyDescent="0.3"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1"/>
    </row>
  </sheetData>
  <mergeCells count="17">
    <mergeCell ref="L8:L10"/>
    <mergeCell ref="F3:V3"/>
    <mergeCell ref="G16:J16"/>
    <mergeCell ref="L16:P16"/>
    <mergeCell ref="R16:U16"/>
    <mergeCell ref="D15:E15"/>
    <mergeCell ref="R15:U15"/>
    <mergeCell ref="L15:P15"/>
    <mergeCell ref="G15:J15"/>
    <mergeCell ref="N8:N10"/>
    <mergeCell ref="P8:P10"/>
    <mergeCell ref="R8:R10"/>
    <mergeCell ref="T8:T10"/>
    <mergeCell ref="V8:V10"/>
    <mergeCell ref="F8:F10"/>
    <mergeCell ref="H8:H10"/>
    <mergeCell ref="J8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Samchuk</dc:creator>
  <cp:lastModifiedBy>Anastasiia Samchuk</cp:lastModifiedBy>
  <dcterms:created xsi:type="dcterms:W3CDTF">2023-10-10T19:34:17Z</dcterms:created>
  <dcterms:modified xsi:type="dcterms:W3CDTF">2023-10-12T19:10:15Z</dcterms:modified>
</cp:coreProperties>
</file>