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nológicoDeMonterrey\PROFESIONAL_TEC\Semestre4\Optimización Determinista\Reto\"/>
    </mc:Choice>
  </mc:AlternateContent>
  <xr:revisionPtr revIDLastSave="0" documentId="13_ncr:1_{F32FCB05-683C-426C-B93C-E7C0830D1420}" xr6:coauthVersionLast="47" xr6:coauthVersionMax="47" xr10:uidLastSave="{00000000-0000-0000-0000-000000000000}"/>
  <bookViews>
    <workbookView xWindow="-108" yWindow="-108" windowWidth="23256" windowHeight="12456" activeTab="2" xr2:uid="{4096FA72-05E7-47D8-A191-8025E45E0050}"/>
  </bookViews>
  <sheets>
    <sheet name="Distancia (m)" sheetId="1" r:id="rId1"/>
    <sheet name="Distancia (km)" sheetId="2" r:id="rId2"/>
    <sheet name="Tiempo (hora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C4" i="3"/>
  <c r="D4" i="3"/>
  <c r="E4" i="3"/>
  <c r="F4" i="3"/>
  <c r="G4" i="3"/>
  <c r="H4" i="3"/>
  <c r="I4" i="3"/>
  <c r="J4" i="3"/>
  <c r="K4" i="3"/>
  <c r="L4" i="3"/>
  <c r="M4" i="3"/>
  <c r="N4" i="3"/>
  <c r="O4" i="3"/>
  <c r="C5" i="3"/>
  <c r="D5" i="3"/>
  <c r="E5" i="3"/>
  <c r="F5" i="3"/>
  <c r="G5" i="3"/>
  <c r="H5" i="3"/>
  <c r="I5" i="3"/>
  <c r="J5" i="3"/>
  <c r="K5" i="3"/>
  <c r="L5" i="3"/>
  <c r="M5" i="3"/>
  <c r="N5" i="3"/>
  <c r="O5" i="3"/>
  <c r="C6" i="3"/>
  <c r="D6" i="3"/>
  <c r="E6" i="3"/>
  <c r="F6" i="3"/>
  <c r="G6" i="3"/>
  <c r="H6" i="3"/>
  <c r="I6" i="3"/>
  <c r="J6" i="3"/>
  <c r="K6" i="3"/>
  <c r="L6" i="3"/>
  <c r="M6" i="3"/>
  <c r="N6" i="3"/>
  <c r="O6" i="3"/>
  <c r="C7" i="3"/>
  <c r="D7" i="3"/>
  <c r="E7" i="3"/>
  <c r="F7" i="3"/>
  <c r="G7" i="3"/>
  <c r="H7" i="3"/>
  <c r="I7" i="3"/>
  <c r="J7" i="3"/>
  <c r="K7" i="3"/>
  <c r="L7" i="3"/>
  <c r="M7" i="3"/>
  <c r="N7" i="3"/>
  <c r="O7" i="3"/>
  <c r="C8" i="3"/>
  <c r="D8" i="3"/>
  <c r="E8" i="3"/>
  <c r="F8" i="3"/>
  <c r="G8" i="3"/>
  <c r="H8" i="3"/>
  <c r="I8" i="3"/>
  <c r="J8" i="3"/>
  <c r="K8" i="3"/>
  <c r="L8" i="3"/>
  <c r="M8" i="3"/>
  <c r="N8" i="3"/>
  <c r="O8" i="3"/>
  <c r="C9" i="3"/>
  <c r="D9" i="3"/>
  <c r="E9" i="3"/>
  <c r="F9" i="3"/>
  <c r="G9" i="3"/>
  <c r="H9" i="3"/>
  <c r="I9" i="3"/>
  <c r="J9" i="3"/>
  <c r="K9" i="3"/>
  <c r="L9" i="3"/>
  <c r="M9" i="3"/>
  <c r="N9" i="3"/>
  <c r="O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D3" i="3"/>
  <c r="E3" i="3"/>
  <c r="F3" i="3"/>
  <c r="G3" i="3"/>
  <c r="H3" i="3"/>
  <c r="I3" i="3"/>
  <c r="J3" i="3"/>
  <c r="K3" i="3"/>
  <c r="L3" i="3"/>
  <c r="M3" i="3"/>
  <c r="N3" i="3"/>
  <c r="O3" i="3"/>
  <c r="C3" i="3"/>
  <c r="C4" i="2"/>
  <c r="D4" i="2"/>
  <c r="E4" i="2"/>
  <c r="F4" i="2"/>
  <c r="G4" i="2"/>
  <c r="H4" i="2"/>
  <c r="I4" i="2"/>
  <c r="J4" i="2"/>
  <c r="K4" i="2"/>
  <c r="L4" i="2"/>
  <c r="M4" i="2"/>
  <c r="N4" i="2"/>
  <c r="O4" i="2"/>
  <c r="C5" i="2"/>
  <c r="D5" i="2"/>
  <c r="E5" i="2"/>
  <c r="F5" i="2"/>
  <c r="G5" i="2"/>
  <c r="H5" i="2"/>
  <c r="I5" i="2"/>
  <c r="J5" i="2"/>
  <c r="K5" i="2"/>
  <c r="L5" i="2"/>
  <c r="M5" i="2"/>
  <c r="N5" i="2"/>
  <c r="O5" i="2"/>
  <c r="C6" i="2"/>
  <c r="D6" i="2"/>
  <c r="E6" i="2"/>
  <c r="F6" i="2"/>
  <c r="G6" i="2"/>
  <c r="H6" i="2"/>
  <c r="I6" i="2"/>
  <c r="J6" i="2"/>
  <c r="K6" i="2"/>
  <c r="L6" i="2"/>
  <c r="M6" i="2"/>
  <c r="N6" i="2"/>
  <c r="O6" i="2"/>
  <c r="C7" i="2"/>
  <c r="D7" i="2"/>
  <c r="E7" i="2"/>
  <c r="F7" i="2"/>
  <c r="G7" i="2"/>
  <c r="H7" i="2"/>
  <c r="I7" i="2"/>
  <c r="J7" i="2"/>
  <c r="K7" i="2"/>
  <c r="L7" i="2"/>
  <c r="M7" i="2"/>
  <c r="N7" i="2"/>
  <c r="O7" i="2"/>
  <c r="C8" i="2"/>
  <c r="D8" i="2"/>
  <c r="E8" i="2"/>
  <c r="F8" i="2"/>
  <c r="G8" i="2"/>
  <c r="H8" i="2"/>
  <c r="I8" i="2"/>
  <c r="J8" i="2"/>
  <c r="K8" i="2"/>
  <c r="L8" i="2"/>
  <c r="M8" i="2"/>
  <c r="N8" i="2"/>
  <c r="O8" i="2"/>
  <c r="C9" i="2"/>
  <c r="D9" i="2"/>
  <c r="E9" i="2"/>
  <c r="F9" i="2"/>
  <c r="G9" i="2"/>
  <c r="H9" i="2"/>
  <c r="I9" i="2"/>
  <c r="J9" i="2"/>
  <c r="K9" i="2"/>
  <c r="L9" i="2"/>
  <c r="M9" i="2"/>
  <c r="N9" i="2"/>
  <c r="O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D3" i="2"/>
  <c r="E3" i="2"/>
  <c r="F3" i="2"/>
  <c r="G3" i="2"/>
  <c r="H3" i="2"/>
  <c r="I3" i="2"/>
  <c r="J3" i="2"/>
  <c r="K3" i="2"/>
  <c r="L3" i="2"/>
  <c r="M3" i="2"/>
  <c r="N3" i="2"/>
  <c r="O3" i="2"/>
  <c r="C3" i="2"/>
  <c r="K15" i="1"/>
  <c r="L15" i="1"/>
  <c r="F15" i="1"/>
  <c r="E15" i="1"/>
  <c r="D15" i="1"/>
  <c r="C15" i="1"/>
  <c r="I14" i="1"/>
  <c r="H14" i="1"/>
  <c r="K14" i="1"/>
  <c r="F14" i="1"/>
  <c r="E14" i="1"/>
  <c r="D14" i="1"/>
  <c r="C14" i="1"/>
  <c r="O13" i="1"/>
  <c r="N13" i="1"/>
  <c r="K13" i="1"/>
  <c r="F13" i="1"/>
  <c r="D13" i="1"/>
  <c r="E13" i="1"/>
  <c r="C13" i="1"/>
  <c r="O12" i="1"/>
  <c r="J12" i="1"/>
  <c r="G12" i="1"/>
  <c r="H12" i="1"/>
  <c r="F12" i="1"/>
  <c r="E12" i="1"/>
  <c r="D12" i="1"/>
  <c r="K12" i="1"/>
  <c r="I12" i="1"/>
  <c r="O11" i="1"/>
  <c r="N11" i="1"/>
  <c r="J11" i="1"/>
  <c r="G11" i="1"/>
  <c r="H11" i="1"/>
  <c r="I11" i="1"/>
  <c r="M11" i="1"/>
  <c r="L11" i="1"/>
  <c r="F11" i="1"/>
  <c r="E11" i="1"/>
  <c r="D11" i="1"/>
  <c r="C11" i="1"/>
  <c r="N10" i="1"/>
  <c r="L10" i="1"/>
  <c r="K10" i="1"/>
  <c r="F10" i="1"/>
  <c r="E10" i="1"/>
  <c r="D10" i="1"/>
  <c r="C10" i="1"/>
  <c r="O8" i="1"/>
  <c r="N8" i="1"/>
  <c r="L8" i="1"/>
  <c r="K8" i="1"/>
  <c r="J8" i="1"/>
  <c r="F8" i="1"/>
  <c r="E8" i="1"/>
  <c r="D8" i="1"/>
  <c r="C8" i="1"/>
  <c r="N7" i="1"/>
  <c r="K7" i="1"/>
  <c r="I7" i="1"/>
  <c r="F7" i="1"/>
  <c r="E7" i="1"/>
  <c r="D7" i="1"/>
  <c r="C7" i="1"/>
  <c r="O6" i="1"/>
  <c r="N6" i="1"/>
  <c r="M6" i="1"/>
  <c r="L6" i="1"/>
  <c r="K6" i="1"/>
  <c r="J6" i="1"/>
  <c r="I6" i="1"/>
  <c r="H6" i="1"/>
  <c r="G6" i="1"/>
  <c r="H5" i="1"/>
  <c r="D6" i="1"/>
  <c r="J5" i="1"/>
  <c r="I5" i="1"/>
  <c r="G5" i="1"/>
  <c r="O5" i="1"/>
  <c r="N5" i="1"/>
  <c r="M5" i="1"/>
  <c r="L5" i="1"/>
  <c r="K5" i="1"/>
  <c r="F5" i="1"/>
  <c r="C6" i="1"/>
  <c r="C5" i="1"/>
  <c r="O4" i="1"/>
  <c r="N4" i="1"/>
  <c r="J4" i="1"/>
  <c r="G4" i="1"/>
  <c r="H4" i="1"/>
  <c r="I4" i="1"/>
  <c r="M4" i="1"/>
  <c r="L4" i="1"/>
  <c r="K4" i="1"/>
  <c r="F4" i="1"/>
  <c r="E4" i="1"/>
  <c r="C4" i="1"/>
  <c r="L3" i="1"/>
  <c r="K3" i="1"/>
  <c r="O3" i="1"/>
  <c r="N3" i="1"/>
  <c r="J3" i="1"/>
  <c r="I3" i="1"/>
  <c r="H3" i="1"/>
  <c r="G3" i="1"/>
  <c r="E3" i="1"/>
  <c r="D3" i="1"/>
  <c r="C9" i="1"/>
  <c r="F9" i="1"/>
  <c r="E9" i="1"/>
  <c r="D9" i="1"/>
  <c r="K9" i="1"/>
  <c r="L9" i="1"/>
  <c r="O9" i="1"/>
  <c r="N9" i="1"/>
  <c r="M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2297-5C90-4F44-975D-E72627230D9B}">
  <dimension ref="B2:O15"/>
  <sheetViews>
    <sheetView workbookViewId="0">
      <selection activeCell="M4" sqref="M4"/>
    </sheetView>
  </sheetViews>
  <sheetFormatPr defaultRowHeight="14.4" x14ac:dyDescent="0.3"/>
  <sheetData>
    <row r="2" spans="2:15" x14ac:dyDescent="0.3">
      <c r="C2">
        <v>1</v>
      </c>
      <c r="D2">
        <v>3</v>
      </c>
      <c r="E2">
        <v>4</v>
      </c>
      <c r="F2">
        <v>5</v>
      </c>
      <c r="G2">
        <v>16</v>
      </c>
      <c r="H2">
        <v>17</v>
      </c>
      <c r="I2">
        <v>18</v>
      </c>
      <c r="J2">
        <v>19</v>
      </c>
      <c r="K2">
        <v>20</v>
      </c>
      <c r="L2">
        <v>23</v>
      </c>
      <c r="M2">
        <v>24</v>
      </c>
      <c r="N2">
        <v>25</v>
      </c>
      <c r="O2">
        <v>26</v>
      </c>
    </row>
    <row r="3" spans="2:15" x14ac:dyDescent="0.3">
      <c r="B3">
        <v>1</v>
      </c>
      <c r="C3" s="1">
        <v>1000000</v>
      </c>
      <c r="D3" s="1">
        <f>1.1*100</f>
        <v>110.00000000000001</v>
      </c>
      <c r="E3" s="1">
        <f>3.05*100</f>
        <v>305</v>
      </c>
      <c r="F3" s="1">
        <v>500</v>
      </c>
      <c r="G3" s="1">
        <f>24.45*100</f>
        <v>2445</v>
      </c>
      <c r="H3" s="1">
        <f>21.65*100</f>
        <v>2165</v>
      </c>
      <c r="I3" s="1">
        <f>19.45*100</f>
        <v>1945</v>
      </c>
      <c r="J3" s="1">
        <f>27.45*100</f>
        <v>2745</v>
      </c>
      <c r="K3" s="1">
        <f>11.6*100</f>
        <v>1160</v>
      </c>
      <c r="L3" s="1">
        <f>14.95*100</f>
        <v>1495</v>
      </c>
      <c r="M3" s="1">
        <f>17.25*100</f>
        <v>1725</v>
      </c>
      <c r="N3" s="1">
        <f>30.25*100</f>
        <v>3025</v>
      </c>
      <c r="O3" s="1">
        <f>33.05*100</f>
        <v>3304.9999999999995</v>
      </c>
    </row>
    <row r="4" spans="2:15" x14ac:dyDescent="0.3">
      <c r="B4">
        <v>3</v>
      </c>
      <c r="C4" s="1">
        <f>3.85*100</f>
        <v>385</v>
      </c>
      <c r="D4" s="1">
        <v>1000000</v>
      </c>
      <c r="E4" s="1">
        <f>1.95*100</f>
        <v>195</v>
      </c>
      <c r="F4" s="1">
        <f>3.9*100</f>
        <v>390</v>
      </c>
      <c r="G4" s="1">
        <f>23.8*100</f>
        <v>2380</v>
      </c>
      <c r="H4" s="1">
        <f>21*100</f>
        <v>2100</v>
      </c>
      <c r="I4" s="1">
        <f>18.8*100</f>
        <v>1880</v>
      </c>
      <c r="J4" s="1">
        <f>26.8*100</f>
        <v>2680</v>
      </c>
      <c r="K4" s="1">
        <f>10.95*100</f>
        <v>1095</v>
      </c>
      <c r="L4" s="1">
        <f>14.3*100</f>
        <v>1430</v>
      </c>
      <c r="M4" s="1">
        <f>16.6*100</f>
        <v>1660.0000000000002</v>
      </c>
      <c r="N4" s="1">
        <f>29.6*100</f>
        <v>2960</v>
      </c>
      <c r="O4" s="1">
        <f>32.4*100</f>
        <v>3240</v>
      </c>
    </row>
    <row r="5" spans="2:15" x14ac:dyDescent="0.3">
      <c r="B5">
        <v>4</v>
      </c>
      <c r="C5" s="1">
        <f>3.85*100</f>
        <v>385</v>
      </c>
      <c r="D5" s="1">
        <v>20</v>
      </c>
      <c r="E5" s="1">
        <v>1000000</v>
      </c>
      <c r="F5" s="1">
        <f>1.95*100</f>
        <v>195</v>
      </c>
      <c r="G5" s="1">
        <f>G4+195</f>
        <v>2575</v>
      </c>
      <c r="H5" s="1">
        <f>H4+195</f>
        <v>2295</v>
      </c>
      <c r="I5" s="1">
        <f>I4+195</f>
        <v>2075</v>
      </c>
      <c r="J5" s="1">
        <f>J4+195</f>
        <v>2875</v>
      </c>
      <c r="K5" s="1">
        <f>12.9*100</f>
        <v>1290</v>
      </c>
      <c r="L5" s="1">
        <f>16.25*100</f>
        <v>1625</v>
      </c>
      <c r="M5" s="1">
        <f>M4+195</f>
        <v>1855.0000000000002</v>
      </c>
      <c r="N5" s="1">
        <f>N4+195</f>
        <v>3155</v>
      </c>
      <c r="O5" s="1">
        <f>O4+195</f>
        <v>3435</v>
      </c>
    </row>
    <row r="6" spans="2:15" x14ac:dyDescent="0.3">
      <c r="B6">
        <v>5</v>
      </c>
      <c r="C6" s="1">
        <f>3.85*100</f>
        <v>385</v>
      </c>
      <c r="D6" s="1">
        <f>1.95*100</f>
        <v>195</v>
      </c>
      <c r="E6" s="1">
        <v>20</v>
      </c>
      <c r="F6" s="1">
        <v>1000000</v>
      </c>
      <c r="G6" s="1">
        <f>G5+195</f>
        <v>2770</v>
      </c>
      <c r="H6" s="1">
        <f>H5+195</f>
        <v>2490</v>
      </c>
      <c r="I6" s="1">
        <f>I5+195</f>
        <v>2270</v>
      </c>
      <c r="J6" s="1">
        <f>J5+195</f>
        <v>3070</v>
      </c>
      <c r="K6" s="1">
        <f>K5+195</f>
        <v>1485</v>
      </c>
      <c r="L6" s="1">
        <f>L5+195</f>
        <v>1820</v>
      </c>
      <c r="M6" s="1">
        <f>M5+195</f>
        <v>2050</v>
      </c>
      <c r="N6" s="1">
        <f>N5+195</f>
        <v>3350</v>
      </c>
      <c r="O6" s="1">
        <f>O5+195</f>
        <v>3630</v>
      </c>
    </row>
    <row r="7" spans="2:15" x14ac:dyDescent="0.3">
      <c r="B7">
        <v>16</v>
      </c>
      <c r="C7" s="1">
        <f>24.45*100</f>
        <v>2445</v>
      </c>
      <c r="D7" s="1">
        <f>G4</f>
        <v>2380</v>
      </c>
      <c r="E7" s="1">
        <f>G5</f>
        <v>2575</v>
      </c>
      <c r="F7" s="1">
        <f>G6</f>
        <v>2770</v>
      </c>
      <c r="G7" s="1">
        <v>1000000</v>
      </c>
      <c r="H7" s="1">
        <v>20</v>
      </c>
      <c r="I7" s="1">
        <f>500</f>
        <v>500</v>
      </c>
      <c r="J7" s="1">
        <v>300</v>
      </c>
      <c r="K7" s="1">
        <f>13.15*100</f>
        <v>1315</v>
      </c>
      <c r="L7" s="1">
        <v>720</v>
      </c>
      <c r="M7" s="1">
        <v>520</v>
      </c>
      <c r="N7" s="1">
        <f>5.8*100</f>
        <v>580</v>
      </c>
      <c r="O7" s="1">
        <v>860</v>
      </c>
    </row>
    <row r="8" spans="2:15" x14ac:dyDescent="0.3">
      <c r="B8">
        <v>17</v>
      </c>
      <c r="C8" s="1">
        <f>21.65*100</f>
        <v>2165</v>
      </c>
      <c r="D8" s="1">
        <f>D7-280</f>
        <v>2100</v>
      </c>
      <c r="E8" s="1">
        <f>E7-280</f>
        <v>2295</v>
      </c>
      <c r="F8" s="1">
        <f>H6</f>
        <v>2490</v>
      </c>
      <c r="G8" s="1">
        <v>280</v>
      </c>
      <c r="H8" s="1">
        <v>1000000</v>
      </c>
      <c r="I8" s="1">
        <v>220</v>
      </c>
      <c r="J8" s="1">
        <f>5.8*100</f>
        <v>580</v>
      </c>
      <c r="K8" s="1">
        <f>K7-280</f>
        <v>1035</v>
      </c>
      <c r="L8" s="1">
        <f>L7-280</f>
        <v>440</v>
      </c>
      <c r="M8" s="1">
        <v>220</v>
      </c>
      <c r="N8" s="1">
        <f>N7+280</f>
        <v>860</v>
      </c>
      <c r="O8" s="1">
        <f>O7+280</f>
        <v>1140</v>
      </c>
    </row>
    <row r="9" spans="2:15" x14ac:dyDescent="0.3">
      <c r="B9">
        <v>18</v>
      </c>
      <c r="C9" s="1">
        <f>19.45*100</f>
        <v>1945</v>
      </c>
      <c r="D9" s="1">
        <f>18.8*100</f>
        <v>1880</v>
      </c>
      <c r="E9" s="1">
        <f>20.75*100</f>
        <v>2075</v>
      </c>
      <c r="F9" s="1">
        <f>22.7*100</f>
        <v>2270</v>
      </c>
      <c r="G9" s="1">
        <v>500</v>
      </c>
      <c r="H9" s="1">
        <v>220</v>
      </c>
      <c r="I9" s="1">
        <v>1000000</v>
      </c>
      <c r="J9" s="1">
        <v>800</v>
      </c>
      <c r="K9" s="1">
        <f>8.15*100</f>
        <v>815</v>
      </c>
      <c r="L9" s="1">
        <f>2.2*100</f>
        <v>220.00000000000003</v>
      </c>
      <c r="M9" s="1">
        <f>0.2*100</f>
        <v>20</v>
      </c>
      <c r="N9" s="1">
        <f>10.8*100</f>
        <v>1080</v>
      </c>
      <c r="O9" s="1">
        <f>13.6*100</f>
        <v>1360</v>
      </c>
    </row>
    <row r="10" spans="2:15" x14ac:dyDescent="0.3">
      <c r="B10">
        <v>19</v>
      </c>
      <c r="C10" s="1">
        <f>27.45*100</f>
        <v>2745</v>
      </c>
      <c r="D10" s="1">
        <f>26.8*100</f>
        <v>2680</v>
      </c>
      <c r="E10" s="1">
        <f>J5</f>
        <v>2875</v>
      </c>
      <c r="F10" s="1">
        <f>J6</f>
        <v>3070</v>
      </c>
      <c r="G10" s="1">
        <v>20</v>
      </c>
      <c r="H10" s="1">
        <v>300</v>
      </c>
      <c r="I10" s="1">
        <v>800</v>
      </c>
      <c r="J10" s="1">
        <v>1000000</v>
      </c>
      <c r="K10" s="1">
        <f>16.15*100</f>
        <v>1614.9999999999998</v>
      </c>
      <c r="L10" s="1">
        <f>10.2*100</f>
        <v>1019.9999999999999</v>
      </c>
      <c r="M10" s="1">
        <v>800</v>
      </c>
      <c r="N10" s="1">
        <f>280</f>
        <v>280</v>
      </c>
      <c r="O10" s="1">
        <v>5.6</v>
      </c>
    </row>
    <row r="11" spans="2:15" x14ac:dyDescent="0.3">
      <c r="B11">
        <v>20</v>
      </c>
      <c r="C11" s="1">
        <f>11.6*100</f>
        <v>1160</v>
      </c>
      <c r="D11" s="1">
        <f>K4</f>
        <v>1095</v>
      </c>
      <c r="E11" s="1">
        <f>K5</f>
        <v>1290</v>
      </c>
      <c r="F11" s="1">
        <f>K6</f>
        <v>1485</v>
      </c>
      <c r="G11" s="1">
        <f>13.15*100</f>
        <v>1315</v>
      </c>
      <c r="H11" s="1">
        <f>10.35*100</f>
        <v>1035</v>
      </c>
      <c r="I11" s="1">
        <f>8.15*100</f>
        <v>815</v>
      </c>
      <c r="J11" s="1">
        <f>16.15*100</f>
        <v>1614.9999999999998</v>
      </c>
      <c r="K11" s="1">
        <v>1000000</v>
      </c>
      <c r="L11" s="1">
        <f>3.65*100</f>
        <v>365</v>
      </c>
      <c r="M11" s="1">
        <f>5.95*100</f>
        <v>595</v>
      </c>
      <c r="N11" s="1">
        <f>18.95*100</f>
        <v>1895</v>
      </c>
      <c r="O11" s="1">
        <f>21.75*100</f>
        <v>2175</v>
      </c>
    </row>
    <row r="12" spans="2:15" x14ac:dyDescent="0.3">
      <c r="B12">
        <v>23</v>
      </c>
      <c r="C12" s="1">
        <v>1730</v>
      </c>
      <c r="D12" s="1">
        <f>L4+230</f>
        <v>1660</v>
      </c>
      <c r="E12" s="1">
        <f>L5+230</f>
        <v>1855</v>
      </c>
      <c r="F12" s="1">
        <f>L6+230</f>
        <v>2050</v>
      </c>
      <c r="G12" s="1">
        <f>7.2*100</f>
        <v>720</v>
      </c>
      <c r="H12" s="1">
        <f>4.4*100</f>
        <v>440.00000000000006</v>
      </c>
      <c r="I12" s="1">
        <f>450-230</f>
        <v>220</v>
      </c>
      <c r="J12" s="1">
        <f>10.2*100</f>
        <v>1019.9999999999999</v>
      </c>
      <c r="K12" s="1">
        <f>5.95*100</f>
        <v>595</v>
      </c>
      <c r="L12" s="1">
        <v>1000000</v>
      </c>
      <c r="M12" s="1">
        <v>20</v>
      </c>
      <c r="N12" s="1">
        <v>1300</v>
      </c>
      <c r="O12" s="1">
        <f>15.8*100</f>
        <v>1580</v>
      </c>
    </row>
    <row r="13" spans="2:15" x14ac:dyDescent="0.3">
      <c r="B13">
        <v>24</v>
      </c>
      <c r="C13" s="1">
        <f>19.45*100</f>
        <v>1945</v>
      </c>
      <c r="D13" s="1">
        <f>M4+220</f>
        <v>1880.0000000000002</v>
      </c>
      <c r="E13" s="1">
        <f>20.75*100</f>
        <v>2075</v>
      </c>
      <c r="F13" s="1">
        <f>M6+220</f>
        <v>2270</v>
      </c>
      <c r="G13" s="1">
        <v>500</v>
      </c>
      <c r="H13" s="1">
        <v>220</v>
      </c>
      <c r="I13" s="1">
        <v>20</v>
      </c>
      <c r="J13" s="1">
        <v>800</v>
      </c>
      <c r="K13" s="1">
        <f>8.15*100</f>
        <v>815</v>
      </c>
      <c r="L13" s="1">
        <v>220</v>
      </c>
      <c r="M13" s="1">
        <v>1000000</v>
      </c>
      <c r="N13" s="1">
        <f>10.8*100</f>
        <v>1080</v>
      </c>
      <c r="O13" s="1">
        <f>13.6*100</f>
        <v>1360</v>
      </c>
    </row>
    <row r="14" spans="2:15" x14ac:dyDescent="0.3">
      <c r="B14">
        <v>25</v>
      </c>
      <c r="C14" s="1">
        <f>30.25*100</f>
        <v>3025</v>
      </c>
      <c r="D14" s="1">
        <f>N4</f>
        <v>2960</v>
      </c>
      <c r="E14" s="1">
        <f>N5</f>
        <v>3155</v>
      </c>
      <c r="F14" s="1">
        <f>N6</f>
        <v>3350</v>
      </c>
      <c r="G14" s="1">
        <v>280</v>
      </c>
      <c r="H14" s="1">
        <f>580</f>
        <v>580</v>
      </c>
      <c r="I14" s="1">
        <f>860+220</f>
        <v>1080</v>
      </c>
      <c r="J14" s="1">
        <v>20</v>
      </c>
      <c r="K14" s="1">
        <f>18.95*100</f>
        <v>1895</v>
      </c>
      <c r="L14">
        <v>1300</v>
      </c>
      <c r="M14" s="1">
        <v>1110</v>
      </c>
      <c r="N14" s="1">
        <v>1000000</v>
      </c>
      <c r="O14" s="1">
        <v>280</v>
      </c>
    </row>
    <row r="15" spans="2:15" x14ac:dyDescent="0.3">
      <c r="B15">
        <v>26</v>
      </c>
      <c r="C15" s="1">
        <f>O3</f>
        <v>3304.9999999999995</v>
      </c>
      <c r="D15" s="1">
        <f>O4</f>
        <v>3240</v>
      </c>
      <c r="E15" s="1">
        <f>O5</f>
        <v>3435</v>
      </c>
      <c r="F15" s="1">
        <f>O6</f>
        <v>3630</v>
      </c>
      <c r="G15" s="1">
        <v>560</v>
      </c>
      <c r="H15" s="1">
        <v>860</v>
      </c>
      <c r="I15" s="1">
        <v>1360</v>
      </c>
      <c r="J15" s="1">
        <v>280</v>
      </c>
      <c r="K15" s="1">
        <f>21.75*100</f>
        <v>2175</v>
      </c>
      <c r="L15" s="1">
        <f>15.8*100</f>
        <v>1580</v>
      </c>
      <c r="M15" s="1">
        <v>1380</v>
      </c>
      <c r="N15" s="1">
        <v>20</v>
      </c>
      <c r="O15" s="1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3C18-0498-4777-9879-AB39F87835C8}">
  <dimension ref="B2:O47"/>
  <sheetViews>
    <sheetView workbookViewId="0">
      <selection activeCell="E12" sqref="E12"/>
    </sheetView>
  </sheetViews>
  <sheetFormatPr defaultRowHeight="14.4" x14ac:dyDescent="0.3"/>
  <cols>
    <col min="3" max="15" width="9.5546875" bestFit="1" customWidth="1"/>
  </cols>
  <sheetData>
    <row r="2" spans="2:15" x14ac:dyDescent="0.3">
      <c r="C2">
        <v>1</v>
      </c>
      <c r="D2">
        <v>3</v>
      </c>
      <c r="E2">
        <v>4</v>
      </c>
      <c r="F2">
        <v>5</v>
      </c>
      <c r="G2">
        <v>16</v>
      </c>
      <c r="H2">
        <v>17</v>
      </c>
      <c r="I2">
        <v>18</v>
      </c>
      <c r="J2">
        <v>19</v>
      </c>
      <c r="K2">
        <v>20</v>
      </c>
      <c r="L2">
        <v>23</v>
      </c>
      <c r="M2">
        <v>24</v>
      </c>
      <c r="N2">
        <v>25</v>
      </c>
      <c r="O2">
        <v>26</v>
      </c>
    </row>
    <row r="3" spans="2:15" x14ac:dyDescent="0.3">
      <c r="B3">
        <v>1</v>
      </c>
      <c r="C3" s="3">
        <f>'Distancia (m)'!C3/1000</f>
        <v>1000</v>
      </c>
      <c r="D3" s="2">
        <f>'Distancia (m)'!D3/1000</f>
        <v>0.11000000000000001</v>
      </c>
      <c r="E3" s="2">
        <f>'Distancia (m)'!E3/1000</f>
        <v>0.30499999999999999</v>
      </c>
      <c r="F3" s="2">
        <f>'Distancia (m)'!F3/1000</f>
        <v>0.5</v>
      </c>
      <c r="G3" s="2">
        <f>'Distancia (m)'!G3/1000</f>
        <v>2.4449999999999998</v>
      </c>
      <c r="H3" s="2">
        <f>'Distancia (m)'!H3/1000</f>
        <v>2.165</v>
      </c>
      <c r="I3" s="2">
        <f>'Distancia (m)'!I3/1000</f>
        <v>1.9450000000000001</v>
      </c>
      <c r="J3" s="2">
        <f>'Distancia (m)'!J3/1000</f>
        <v>2.7450000000000001</v>
      </c>
      <c r="K3" s="2">
        <f>'Distancia (m)'!K3/1000</f>
        <v>1.1599999999999999</v>
      </c>
      <c r="L3" s="2">
        <f>'Distancia (m)'!L3/1000</f>
        <v>1.4950000000000001</v>
      </c>
      <c r="M3" s="2">
        <f>'Distancia (m)'!M3/1000</f>
        <v>1.7250000000000001</v>
      </c>
      <c r="N3" s="2">
        <f>'Distancia (m)'!N3/1000</f>
        <v>3.0249999999999999</v>
      </c>
      <c r="O3" s="2">
        <f>'Distancia (m)'!O3/1000</f>
        <v>3.3049999999999997</v>
      </c>
    </row>
    <row r="4" spans="2:15" x14ac:dyDescent="0.3">
      <c r="B4">
        <v>3</v>
      </c>
      <c r="C4" s="2">
        <f>'Distancia (m)'!C4/1000</f>
        <v>0.38500000000000001</v>
      </c>
      <c r="D4" s="3">
        <f>'Distancia (m)'!D4/1000</f>
        <v>1000</v>
      </c>
      <c r="E4" s="2">
        <f>'Distancia (m)'!E4/1000</f>
        <v>0.19500000000000001</v>
      </c>
      <c r="F4" s="2">
        <f>'Distancia (m)'!F4/1000</f>
        <v>0.39</v>
      </c>
      <c r="G4" s="2">
        <f>'Distancia (m)'!G4/1000</f>
        <v>2.38</v>
      </c>
      <c r="H4" s="2">
        <f>'Distancia (m)'!H4/1000</f>
        <v>2.1</v>
      </c>
      <c r="I4" s="2">
        <f>'Distancia (m)'!I4/1000</f>
        <v>1.88</v>
      </c>
      <c r="J4" s="2">
        <f>'Distancia (m)'!J4/1000</f>
        <v>2.68</v>
      </c>
      <c r="K4" s="2">
        <f>'Distancia (m)'!K4/1000</f>
        <v>1.095</v>
      </c>
      <c r="L4" s="2">
        <f>'Distancia (m)'!L4/1000</f>
        <v>1.43</v>
      </c>
      <c r="M4" s="2">
        <f>'Distancia (m)'!M4/1000</f>
        <v>1.6600000000000001</v>
      </c>
      <c r="N4" s="2">
        <f>'Distancia (m)'!N4/1000</f>
        <v>2.96</v>
      </c>
      <c r="O4" s="2">
        <f>'Distancia (m)'!O4/1000</f>
        <v>3.24</v>
      </c>
    </row>
    <row r="5" spans="2:15" x14ac:dyDescent="0.3">
      <c r="B5">
        <v>4</v>
      </c>
      <c r="C5" s="2">
        <f>'Distancia (m)'!C5/1000</f>
        <v>0.38500000000000001</v>
      </c>
      <c r="D5" s="2">
        <f>'Distancia (m)'!D5/1000</f>
        <v>0.02</v>
      </c>
      <c r="E5" s="3">
        <f>'Distancia (m)'!E5/1000</f>
        <v>1000</v>
      </c>
      <c r="F5" s="2">
        <f>'Distancia (m)'!F5/1000</f>
        <v>0.19500000000000001</v>
      </c>
      <c r="G5" s="2">
        <f>'Distancia (m)'!G5/1000</f>
        <v>2.5750000000000002</v>
      </c>
      <c r="H5" s="2">
        <f>'Distancia (m)'!H5/1000</f>
        <v>2.2949999999999999</v>
      </c>
      <c r="I5" s="2">
        <f>'Distancia (m)'!I5/1000</f>
        <v>2.0750000000000002</v>
      </c>
      <c r="J5" s="2">
        <f>'Distancia (m)'!J5/1000</f>
        <v>2.875</v>
      </c>
      <c r="K5" s="2">
        <f>'Distancia (m)'!K5/1000</f>
        <v>1.29</v>
      </c>
      <c r="L5" s="2">
        <f>'Distancia (m)'!L5/1000</f>
        <v>1.625</v>
      </c>
      <c r="M5" s="2">
        <f>'Distancia (m)'!M5/1000</f>
        <v>1.8550000000000002</v>
      </c>
      <c r="N5" s="2">
        <f>'Distancia (m)'!N5/1000</f>
        <v>3.1549999999999998</v>
      </c>
      <c r="O5" s="2">
        <f>'Distancia (m)'!O5/1000</f>
        <v>3.4350000000000001</v>
      </c>
    </row>
    <row r="6" spans="2:15" x14ac:dyDescent="0.3">
      <c r="B6">
        <v>5</v>
      </c>
      <c r="C6" s="2">
        <f>'Distancia (m)'!C6/1000</f>
        <v>0.38500000000000001</v>
      </c>
      <c r="D6" s="2">
        <f>'Distancia (m)'!D6/1000</f>
        <v>0.19500000000000001</v>
      </c>
      <c r="E6" s="2">
        <f>'Distancia (m)'!E6/1000</f>
        <v>0.02</v>
      </c>
      <c r="F6" s="3">
        <f>'Distancia (m)'!F6/1000</f>
        <v>1000</v>
      </c>
      <c r="G6" s="2">
        <f>'Distancia (m)'!G6/1000</f>
        <v>2.77</v>
      </c>
      <c r="H6" s="2">
        <f>'Distancia (m)'!H6/1000</f>
        <v>2.4900000000000002</v>
      </c>
      <c r="I6" s="2">
        <f>'Distancia (m)'!I6/1000</f>
        <v>2.27</v>
      </c>
      <c r="J6" s="2">
        <f>'Distancia (m)'!J6/1000</f>
        <v>3.07</v>
      </c>
      <c r="K6" s="2">
        <f>'Distancia (m)'!K6/1000</f>
        <v>1.4850000000000001</v>
      </c>
      <c r="L6" s="2">
        <f>'Distancia (m)'!L6/1000</f>
        <v>1.82</v>
      </c>
      <c r="M6" s="2">
        <f>'Distancia (m)'!M6/1000</f>
        <v>2.0499999999999998</v>
      </c>
      <c r="N6" s="2">
        <f>'Distancia (m)'!N6/1000</f>
        <v>3.35</v>
      </c>
      <c r="O6" s="2">
        <f>'Distancia (m)'!O6/1000</f>
        <v>3.63</v>
      </c>
    </row>
    <row r="7" spans="2:15" x14ac:dyDescent="0.3">
      <c r="B7">
        <v>16</v>
      </c>
      <c r="C7" s="2">
        <f>'Distancia (m)'!C7/1000</f>
        <v>2.4449999999999998</v>
      </c>
      <c r="D7" s="2">
        <f>'Distancia (m)'!D7/1000</f>
        <v>2.38</v>
      </c>
      <c r="E7" s="2">
        <f>'Distancia (m)'!E7/1000</f>
        <v>2.5750000000000002</v>
      </c>
      <c r="F7" s="2">
        <f>'Distancia (m)'!F7/1000</f>
        <v>2.77</v>
      </c>
      <c r="G7" s="3">
        <f>'Distancia (m)'!G7/1000</f>
        <v>1000</v>
      </c>
      <c r="H7" s="2">
        <f>'Distancia (m)'!H7/1000</f>
        <v>0.02</v>
      </c>
      <c r="I7" s="2">
        <f>'Distancia (m)'!I7/1000</f>
        <v>0.5</v>
      </c>
      <c r="J7" s="2">
        <f>'Distancia (m)'!J7/1000</f>
        <v>0.3</v>
      </c>
      <c r="K7" s="2">
        <f>'Distancia (m)'!K7/1000</f>
        <v>1.3149999999999999</v>
      </c>
      <c r="L7" s="2">
        <f>'Distancia (m)'!L7/1000</f>
        <v>0.72</v>
      </c>
      <c r="M7" s="2">
        <f>'Distancia (m)'!M7/1000</f>
        <v>0.52</v>
      </c>
      <c r="N7" s="2">
        <f>'Distancia (m)'!N7/1000</f>
        <v>0.57999999999999996</v>
      </c>
      <c r="O7" s="2">
        <f>'Distancia (m)'!O7/1000</f>
        <v>0.86</v>
      </c>
    </row>
    <row r="8" spans="2:15" x14ac:dyDescent="0.3">
      <c r="B8">
        <v>17</v>
      </c>
      <c r="C8" s="2">
        <f>'Distancia (m)'!C8/1000</f>
        <v>2.165</v>
      </c>
      <c r="D8" s="2">
        <f>'Distancia (m)'!D8/1000</f>
        <v>2.1</v>
      </c>
      <c r="E8" s="2">
        <f>'Distancia (m)'!E8/1000</f>
        <v>2.2949999999999999</v>
      </c>
      <c r="F8" s="2">
        <f>'Distancia (m)'!F8/1000</f>
        <v>2.4900000000000002</v>
      </c>
      <c r="G8" s="2">
        <f>'Distancia (m)'!G8/1000</f>
        <v>0.28000000000000003</v>
      </c>
      <c r="H8" s="3">
        <f>'Distancia (m)'!H8/1000</f>
        <v>1000</v>
      </c>
      <c r="I8" s="2">
        <f>'Distancia (m)'!I8/1000</f>
        <v>0.22</v>
      </c>
      <c r="J8" s="2">
        <f>'Distancia (m)'!J8/1000</f>
        <v>0.57999999999999996</v>
      </c>
      <c r="K8" s="2">
        <f>'Distancia (m)'!K8/1000</f>
        <v>1.0349999999999999</v>
      </c>
      <c r="L8" s="2">
        <f>'Distancia (m)'!L8/1000</f>
        <v>0.44</v>
      </c>
      <c r="M8" s="2">
        <f>'Distancia (m)'!M8/1000</f>
        <v>0.22</v>
      </c>
      <c r="N8" s="2">
        <f>'Distancia (m)'!N8/1000</f>
        <v>0.86</v>
      </c>
      <c r="O8" s="2">
        <f>'Distancia (m)'!O8/1000</f>
        <v>1.1399999999999999</v>
      </c>
    </row>
    <row r="9" spans="2:15" x14ac:dyDescent="0.3">
      <c r="B9">
        <v>18</v>
      </c>
      <c r="C9" s="2">
        <f>'Distancia (m)'!C9/1000</f>
        <v>1.9450000000000001</v>
      </c>
      <c r="D9" s="2">
        <f>'Distancia (m)'!D9/1000</f>
        <v>1.88</v>
      </c>
      <c r="E9" s="2">
        <f>'Distancia (m)'!E9/1000</f>
        <v>2.0750000000000002</v>
      </c>
      <c r="F9" s="2">
        <f>'Distancia (m)'!F9/1000</f>
        <v>2.27</v>
      </c>
      <c r="G9" s="2">
        <f>'Distancia (m)'!G9/1000</f>
        <v>0.5</v>
      </c>
      <c r="H9" s="2">
        <f>'Distancia (m)'!H9/1000</f>
        <v>0.22</v>
      </c>
      <c r="I9" s="3">
        <f>'Distancia (m)'!I9/1000</f>
        <v>1000</v>
      </c>
      <c r="J9" s="2">
        <f>'Distancia (m)'!J9/1000</f>
        <v>0.8</v>
      </c>
      <c r="K9" s="2">
        <f>'Distancia (m)'!K9/1000</f>
        <v>0.81499999999999995</v>
      </c>
      <c r="L9" s="2">
        <f>'Distancia (m)'!L9/1000</f>
        <v>0.22000000000000003</v>
      </c>
      <c r="M9" s="2">
        <f>'Distancia (m)'!M9/1000</f>
        <v>0.02</v>
      </c>
      <c r="N9" s="2">
        <f>'Distancia (m)'!N9/1000</f>
        <v>1.08</v>
      </c>
      <c r="O9" s="2">
        <f>'Distancia (m)'!O9/1000</f>
        <v>1.36</v>
      </c>
    </row>
    <row r="10" spans="2:15" x14ac:dyDescent="0.3">
      <c r="B10">
        <v>19</v>
      </c>
      <c r="C10" s="2">
        <f>'Distancia (m)'!C10/1000</f>
        <v>2.7450000000000001</v>
      </c>
      <c r="D10" s="2">
        <f>'Distancia (m)'!D10/1000</f>
        <v>2.68</v>
      </c>
      <c r="E10" s="2">
        <f>'Distancia (m)'!E10/1000</f>
        <v>2.875</v>
      </c>
      <c r="F10" s="2">
        <f>'Distancia (m)'!F10/1000</f>
        <v>3.07</v>
      </c>
      <c r="G10" s="2">
        <f>'Distancia (m)'!G10/1000</f>
        <v>0.02</v>
      </c>
      <c r="H10" s="2">
        <f>'Distancia (m)'!H10/1000</f>
        <v>0.3</v>
      </c>
      <c r="I10" s="2">
        <f>'Distancia (m)'!I10/1000</f>
        <v>0.8</v>
      </c>
      <c r="J10" s="3">
        <f>'Distancia (m)'!J10/1000</f>
        <v>1000</v>
      </c>
      <c r="K10" s="2">
        <f>'Distancia (m)'!K10/1000</f>
        <v>1.6149999999999998</v>
      </c>
      <c r="L10" s="2">
        <f>'Distancia (m)'!L10/1000</f>
        <v>1.0199999999999998</v>
      </c>
      <c r="M10" s="2">
        <f>'Distancia (m)'!M10/1000</f>
        <v>0.8</v>
      </c>
      <c r="N10" s="2">
        <f>'Distancia (m)'!N10/1000</f>
        <v>0.28000000000000003</v>
      </c>
      <c r="O10" s="2">
        <f>'Distancia (m)'!O10/1000</f>
        <v>5.5999999999999999E-3</v>
      </c>
    </row>
    <row r="11" spans="2:15" x14ac:dyDescent="0.3">
      <c r="B11">
        <v>20</v>
      </c>
      <c r="C11" s="2">
        <f>'Distancia (m)'!C11/1000</f>
        <v>1.1599999999999999</v>
      </c>
      <c r="D11" s="2">
        <f>'Distancia (m)'!D11/1000</f>
        <v>1.095</v>
      </c>
      <c r="E11" s="2">
        <f>'Distancia (m)'!E11/1000</f>
        <v>1.29</v>
      </c>
      <c r="F11" s="2">
        <f>'Distancia (m)'!F11/1000</f>
        <v>1.4850000000000001</v>
      </c>
      <c r="G11" s="2">
        <f>'Distancia (m)'!G11/1000</f>
        <v>1.3149999999999999</v>
      </c>
      <c r="H11" s="2">
        <f>'Distancia (m)'!H11/1000</f>
        <v>1.0349999999999999</v>
      </c>
      <c r="I11" s="2">
        <f>'Distancia (m)'!I11/1000</f>
        <v>0.81499999999999995</v>
      </c>
      <c r="J11" s="2">
        <f>'Distancia (m)'!J11/1000</f>
        <v>1.6149999999999998</v>
      </c>
      <c r="K11" s="3">
        <f>'Distancia (m)'!K11/1000</f>
        <v>1000</v>
      </c>
      <c r="L11" s="2">
        <f>'Distancia (m)'!L11/1000</f>
        <v>0.36499999999999999</v>
      </c>
      <c r="M11" s="2">
        <f>'Distancia (m)'!M11/1000</f>
        <v>0.59499999999999997</v>
      </c>
      <c r="N11" s="2">
        <f>'Distancia (m)'!N11/1000</f>
        <v>1.895</v>
      </c>
      <c r="O11" s="2">
        <f>'Distancia (m)'!O11/1000</f>
        <v>2.1749999999999998</v>
      </c>
    </row>
    <row r="12" spans="2:15" x14ac:dyDescent="0.3">
      <c r="B12">
        <v>23</v>
      </c>
      <c r="C12" s="2">
        <f>'Distancia (m)'!C12/1000</f>
        <v>1.73</v>
      </c>
      <c r="D12" s="2">
        <f>'Distancia (m)'!D12/1000</f>
        <v>1.66</v>
      </c>
      <c r="E12" s="2">
        <f>'Distancia (m)'!E12/1000</f>
        <v>1.855</v>
      </c>
      <c r="F12" s="2">
        <f>'Distancia (m)'!F12/1000</f>
        <v>2.0499999999999998</v>
      </c>
      <c r="G12" s="2">
        <f>'Distancia (m)'!G12/1000</f>
        <v>0.72</v>
      </c>
      <c r="H12" s="2">
        <f>'Distancia (m)'!H12/1000</f>
        <v>0.44000000000000006</v>
      </c>
      <c r="I12" s="2">
        <f>'Distancia (m)'!I12/1000</f>
        <v>0.22</v>
      </c>
      <c r="J12" s="2">
        <f>'Distancia (m)'!J12/1000</f>
        <v>1.0199999999999998</v>
      </c>
      <c r="K12" s="2">
        <f>'Distancia (m)'!K12/1000</f>
        <v>0.59499999999999997</v>
      </c>
      <c r="L12" s="3">
        <f>'Distancia (m)'!L12/1000</f>
        <v>1000</v>
      </c>
      <c r="M12" s="2">
        <f>'Distancia (m)'!M12/1000</f>
        <v>0.02</v>
      </c>
      <c r="N12" s="2">
        <f>'Distancia (m)'!N12/1000</f>
        <v>1.3</v>
      </c>
      <c r="O12" s="2">
        <f>'Distancia (m)'!O12/1000</f>
        <v>1.58</v>
      </c>
    </row>
    <row r="13" spans="2:15" x14ac:dyDescent="0.3">
      <c r="B13">
        <v>24</v>
      </c>
      <c r="C13" s="2">
        <f>'Distancia (m)'!C13/1000</f>
        <v>1.9450000000000001</v>
      </c>
      <c r="D13" s="2">
        <f>'Distancia (m)'!D13/1000</f>
        <v>1.8800000000000003</v>
      </c>
      <c r="E13" s="2">
        <f>'Distancia (m)'!E13/1000</f>
        <v>2.0750000000000002</v>
      </c>
      <c r="F13" s="2">
        <f>'Distancia (m)'!F13/1000</f>
        <v>2.27</v>
      </c>
      <c r="G13" s="2">
        <f>'Distancia (m)'!G13/1000</f>
        <v>0.5</v>
      </c>
      <c r="H13" s="2">
        <f>'Distancia (m)'!H13/1000</f>
        <v>0.22</v>
      </c>
      <c r="I13" s="2">
        <f>'Distancia (m)'!I13/1000</f>
        <v>0.02</v>
      </c>
      <c r="J13" s="2">
        <f>'Distancia (m)'!J13/1000</f>
        <v>0.8</v>
      </c>
      <c r="K13" s="2">
        <f>'Distancia (m)'!K13/1000</f>
        <v>0.81499999999999995</v>
      </c>
      <c r="L13" s="2">
        <f>'Distancia (m)'!L13/1000</f>
        <v>0.22</v>
      </c>
      <c r="M13" s="3">
        <f>'Distancia (m)'!M13/1000</f>
        <v>1000</v>
      </c>
      <c r="N13" s="2">
        <f>'Distancia (m)'!N13/1000</f>
        <v>1.08</v>
      </c>
      <c r="O13" s="2">
        <f>'Distancia (m)'!O13/1000</f>
        <v>1.36</v>
      </c>
    </row>
    <row r="14" spans="2:15" x14ac:dyDescent="0.3">
      <c r="B14">
        <v>25</v>
      </c>
      <c r="C14" s="2">
        <f>'Distancia (m)'!C14/1000</f>
        <v>3.0249999999999999</v>
      </c>
      <c r="D14" s="2">
        <f>'Distancia (m)'!D14/1000</f>
        <v>2.96</v>
      </c>
      <c r="E14" s="2">
        <f>'Distancia (m)'!E14/1000</f>
        <v>3.1549999999999998</v>
      </c>
      <c r="F14" s="2">
        <f>'Distancia (m)'!F14/1000</f>
        <v>3.35</v>
      </c>
      <c r="G14" s="2">
        <f>'Distancia (m)'!G14/1000</f>
        <v>0.28000000000000003</v>
      </c>
      <c r="H14" s="2">
        <f>'Distancia (m)'!H14/1000</f>
        <v>0.57999999999999996</v>
      </c>
      <c r="I14" s="2">
        <f>'Distancia (m)'!I14/1000</f>
        <v>1.08</v>
      </c>
      <c r="J14" s="2">
        <f>'Distancia (m)'!J14/1000</f>
        <v>0.02</v>
      </c>
      <c r="K14" s="2">
        <f>'Distancia (m)'!K14/1000</f>
        <v>1.895</v>
      </c>
      <c r="L14" s="2">
        <f>'Distancia (m)'!L14/1000</f>
        <v>1.3</v>
      </c>
      <c r="M14" s="2">
        <f>'Distancia (m)'!M14/1000</f>
        <v>1.1100000000000001</v>
      </c>
      <c r="N14" s="3">
        <f>'Distancia (m)'!N14/1000</f>
        <v>1000</v>
      </c>
      <c r="O14" s="2">
        <f>'Distancia (m)'!O14/1000</f>
        <v>0.28000000000000003</v>
      </c>
    </row>
    <row r="15" spans="2:15" x14ac:dyDescent="0.3">
      <c r="B15">
        <v>26</v>
      </c>
      <c r="C15" s="2">
        <f>'Distancia (m)'!C15/1000</f>
        <v>3.3049999999999997</v>
      </c>
      <c r="D15" s="2">
        <f>'Distancia (m)'!D15/1000</f>
        <v>3.24</v>
      </c>
      <c r="E15" s="2">
        <f>'Distancia (m)'!E15/1000</f>
        <v>3.4350000000000001</v>
      </c>
      <c r="F15" s="2">
        <f>'Distancia (m)'!F15/1000</f>
        <v>3.63</v>
      </c>
      <c r="G15" s="2">
        <f>'Distancia (m)'!G15/1000</f>
        <v>0.56000000000000005</v>
      </c>
      <c r="H15" s="2">
        <f>'Distancia (m)'!H15/1000</f>
        <v>0.86</v>
      </c>
      <c r="I15" s="2">
        <f>'Distancia (m)'!I15/1000</f>
        <v>1.36</v>
      </c>
      <c r="J15" s="2">
        <f>'Distancia (m)'!J15/1000</f>
        <v>0.28000000000000003</v>
      </c>
      <c r="K15" s="2">
        <f>'Distancia (m)'!K15/1000</f>
        <v>2.1749999999999998</v>
      </c>
      <c r="L15" s="2">
        <f>'Distancia (m)'!L15/1000</f>
        <v>1.58</v>
      </c>
      <c r="M15" s="2">
        <f>'Distancia (m)'!M15/1000</f>
        <v>1.38</v>
      </c>
      <c r="N15" s="2">
        <f>'Distancia (m)'!N15/1000</f>
        <v>0.02</v>
      </c>
      <c r="O15" s="3">
        <f>'Distancia (m)'!O15/1000</f>
        <v>1000</v>
      </c>
    </row>
    <row r="34" spans="2:15" x14ac:dyDescent="0.3">
      <c r="C34">
        <v>1</v>
      </c>
      <c r="D34">
        <v>3</v>
      </c>
      <c r="E34">
        <v>4</v>
      </c>
      <c r="F34">
        <v>5</v>
      </c>
      <c r="G34">
        <v>16</v>
      </c>
      <c r="H34">
        <v>17</v>
      </c>
      <c r="I34">
        <v>18</v>
      </c>
      <c r="J34">
        <v>19</v>
      </c>
      <c r="K34">
        <v>20</v>
      </c>
      <c r="L34">
        <v>23</v>
      </c>
      <c r="M34">
        <v>24</v>
      </c>
      <c r="N34">
        <v>25</v>
      </c>
      <c r="O34">
        <v>26</v>
      </c>
    </row>
    <row r="35" spans="2:15" x14ac:dyDescent="0.3">
      <c r="B35">
        <v>1</v>
      </c>
      <c r="C35">
        <v>1000000</v>
      </c>
      <c r="D35">
        <v>110.00000000000001</v>
      </c>
      <c r="E35">
        <v>305</v>
      </c>
      <c r="F35">
        <v>500</v>
      </c>
      <c r="G35">
        <v>2445</v>
      </c>
      <c r="H35">
        <v>2165</v>
      </c>
      <c r="I35">
        <v>1945</v>
      </c>
      <c r="J35">
        <v>2745</v>
      </c>
      <c r="K35">
        <v>1160</v>
      </c>
      <c r="L35">
        <v>1495</v>
      </c>
      <c r="M35">
        <v>17.25</v>
      </c>
      <c r="N35">
        <v>3025</v>
      </c>
      <c r="O35">
        <v>3304.9999999999995</v>
      </c>
    </row>
    <row r="36" spans="2:15" x14ac:dyDescent="0.3">
      <c r="B36">
        <v>3</v>
      </c>
      <c r="C36">
        <v>385</v>
      </c>
      <c r="D36">
        <v>1000000</v>
      </c>
      <c r="E36">
        <v>195</v>
      </c>
      <c r="F36">
        <v>390</v>
      </c>
      <c r="G36">
        <v>2380</v>
      </c>
      <c r="H36">
        <v>2100</v>
      </c>
      <c r="I36">
        <v>1880</v>
      </c>
      <c r="J36">
        <v>2680</v>
      </c>
      <c r="K36">
        <v>1095</v>
      </c>
      <c r="L36">
        <v>1430</v>
      </c>
      <c r="M36">
        <v>1660.0000000000002</v>
      </c>
      <c r="N36">
        <v>2960</v>
      </c>
      <c r="O36">
        <v>3240</v>
      </c>
    </row>
    <row r="37" spans="2:15" x14ac:dyDescent="0.3">
      <c r="B37">
        <v>4</v>
      </c>
      <c r="C37">
        <v>385</v>
      </c>
      <c r="D37">
        <v>20</v>
      </c>
      <c r="E37">
        <v>1000000</v>
      </c>
      <c r="F37">
        <v>195</v>
      </c>
      <c r="G37">
        <v>2575</v>
      </c>
      <c r="H37">
        <v>2295</v>
      </c>
      <c r="I37">
        <v>2075</v>
      </c>
      <c r="J37">
        <v>2875</v>
      </c>
      <c r="K37">
        <v>1290</v>
      </c>
      <c r="L37">
        <v>1625</v>
      </c>
      <c r="M37">
        <v>1855.0000000000002</v>
      </c>
      <c r="N37">
        <v>3155</v>
      </c>
      <c r="O37">
        <v>3435</v>
      </c>
    </row>
    <row r="38" spans="2:15" x14ac:dyDescent="0.3">
      <c r="B38">
        <v>5</v>
      </c>
      <c r="C38">
        <v>385</v>
      </c>
      <c r="D38">
        <v>195</v>
      </c>
      <c r="E38">
        <v>20</v>
      </c>
      <c r="F38">
        <v>1000000</v>
      </c>
      <c r="G38">
        <v>2770</v>
      </c>
      <c r="H38">
        <v>2490</v>
      </c>
      <c r="I38">
        <v>2270</v>
      </c>
      <c r="J38">
        <v>3070</v>
      </c>
      <c r="K38">
        <v>1485</v>
      </c>
      <c r="L38">
        <v>1820</v>
      </c>
      <c r="M38">
        <v>2050</v>
      </c>
      <c r="N38">
        <v>3350</v>
      </c>
      <c r="O38">
        <v>3630</v>
      </c>
    </row>
    <row r="39" spans="2:15" x14ac:dyDescent="0.3">
      <c r="B39">
        <v>16</v>
      </c>
      <c r="C39">
        <v>2445</v>
      </c>
      <c r="D39">
        <v>2380</v>
      </c>
      <c r="E39">
        <v>2575</v>
      </c>
      <c r="F39">
        <v>2770</v>
      </c>
      <c r="G39">
        <v>1000000</v>
      </c>
      <c r="H39">
        <v>20</v>
      </c>
      <c r="I39">
        <v>500</v>
      </c>
      <c r="J39">
        <v>300</v>
      </c>
      <c r="K39">
        <v>1315</v>
      </c>
      <c r="L39">
        <v>720</v>
      </c>
      <c r="M39">
        <v>520</v>
      </c>
      <c r="N39">
        <v>580</v>
      </c>
      <c r="O39">
        <v>860</v>
      </c>
    </row>
    <row r="40" spans="2:15" x14ac:dyDescent="0.3">
      <c r="B40">
        <v>17</v>
      </c>
      <c r="C40">
        <v>2165</v>
      </c>
      <c r="D40">
        <v>2100</v>
      </c>
      <c r="E40">
        <v>2295</v>
      </c>
      <c r="F40">
        <v>2490</v>
      </c>
      <c r="G40">
        <v>280</v>
      </c>
      <c r="H40">
        <v>1000000</v>
      </c>
      <c r="I40">
        <v>220</v>
      </c>
      <c r="J40">
        <v>580</v>
      </c>
      <c r="K40">
        <v>1035</v>
      </c>
      <c r="L40">
        <v>440</v>
      </c>
      <c r="M40">
        <v>220</v>
      </c>
      <c r="N40">
        <v>860</v>
      </c>
      <c r="O40">
        <v>1140</v>
      </c>
    </row>
    <row r="41" spans="2:15" x14ac:dyDescent="0.3">
      <c r="B41">
        <v>18</v>
      </c>
      <c r="C41">
        <v>1945</v>
      </c>
      <c r="D41">
        <v>1880</v>
      </c>
      <c r="E41">
        <v>2075</v>
      </c>
      <c r="F41">
        <v>2270</v>
      </c>
      <c r="G41">
        <v>500</v>
      </c>
      <c r="H41">
        <v>220</v>
      </c>
      <c r="I41">
        <v>1000000</v>
      </c>
      <c r="J41">
        <v>800</v>
      </c>
      <c r="K41">
        <v>815</v>
      </c>
      <c r="L41">
        <v>220.00000000000003</v>
      </c>
      <c r="M41">
        <v>20</v>
      </c>
      <c r="N41">
        <v>1080</v>
      </c>
      <c r="O41">
        <v>1360</v>
      </c>
    </row>
    <row r="42" spans="2:15" x14ac:dyDescent="0.3">
      <c r="B42">
        <v>19</v>
      </c>
      <c r="C42">
        <v>2745</v>
      </c>
      <c r="D42">
        <v>2680</v>
      </c>
      <c r="E42">
        <v>2875</v>
      </c>
      <c r="F42">
        <v>3070</v>
      </c>
      <c r="G42">
        <v>20</v>
      </c>
      <c r="H42">
        <v>300</v>
      </c>
      <c r="I42">
        <v>800</v>
      </c>
      <c r="J42">
        <v>1000000</v>
      </c>
      <c r="K42">
        <v>1614.9999999999998</v>
      </c>
      <c r="L42">
        <v>1019.9999999999999</v>
      </c>
      <c r="M42">
        <v>800</v>
      </c>
      <c r="N42">
        <v>280</v>
      </c>
      <c r="O42">
        <v>5.6</v>
      </c>
    </row>
    <row r="43" spans="2:15" x14ac:dyDescent="0.3">
      <c r="B43">
        <v>20</v>
      </c>
      <c r="C43">
        <v>1160</v>
      </c>
      <c r="D43">
        <v>1095</v>
      </c>
      <c r="E43">
        <v>1290</v>
      </c>
      <c r="F43">
        <v>1485</v>
      </c>
      <c r="G43">
        <v>1315</v>
      </c>
      <c r="H43">
        <v>1035</v>
      </c>
      <c r="I43">
        <v>815</v>
      </c>
      <c r="J43">
        <v>1614.9999999999998</v>
      </c>
      <c r="K43">
        <v>1000000</v>
      </c>
      <c r="L43">
        <v>365</v>
      </c>
      <c r="M43">
        <v>595</v>
      </c>
      <c r="N43">
        <v>1895</v>
      </c>
      <c r="O43">
        <v>2175</v>
      </c>
    </row>
    <row r="44" spans="2:15" x14ac:dyDescent="0.3">
      <c r="B44">
        <v>23</v>
      </c>
      <c r="C44">
        <v>1730</v>
      </c>
      <c r="D44">
        <v>1660</v>
      </c>
      <c r="E44">
        <v>1855</v>
      </c>
      <c r="F44">
        <v>2050</v>
      </c>
      <c r="G44">
        <v>720</v>
      </c>
      <c r="H44">
        <v>440.00000000000006</v>
      </c>
      <c r="I44">
        <v>220</v>
      </c>
      <c r="J44">
        <v>1019.9999999999999</v>
      </c>
      <c r="K44">
        <v>595</v>
      </c>
      <c r="L44">
        <v>1000000</v>
      </c>
      <c r="M44">
        <v>20</v>
      </c>
      <c r="N44">
        <v>1300</v>
      </c>
      <c r="O44">
        <v>1580</v>
      </c>
    </row>
    <row r="45" spans="2:15" x14ac:dyDescent="0.3">
      <c r="B45">
        <v>24</v>
      </c>
      <c r="C45">
        <v>1945</v>
      </c>
      <c r="D45">
        <v>1880.0000000000002</v>
      </c>
      <c r="E45">
        <v>2075</v>
      </c>
      <c r="F45">
        <v>2270</v>
      </c>
      <c r="G45">
        <v>500</v>
      </c>
      <c r="H45">
        <v>220</v>
      </c>
      <c r="I45">
        <v>20</v>
      </c>
      <c r="J45">
        <v>800</v>
      </c>
      <c r="K45">
        <v>815</v>
      </c>
      <c r="L45">
        <v>220</v>
      </c>
      <c r="M45">
        <v>1000000</v>
      </c>
      <c r="N45">
        <v>1080</v>
      </c>
      <c r="O45">
        <v>1360</v>
      </c>
    </row>
    <row r="46" spans="2:15" x14ac:dyDescent="0.3">
      <c r="B46">
        <v>25</v>
      </c>
      <c r="C46">
        <v>3025</v>
      </c>
      <c r="D46">
        <v>2960</v>
      </c>
      <c r="E46">
        <v>3155</v>
      </c>
      <c r="F46">
        <v>3350</v>
      </c>
      <c r="G46">
        <v>280</v>
      </c>
      <c r="H46">
        <v>580</v>
      </c>
      <c r="I46">
        <v>1080</v>
      </c>
      <c r="J46">
        <v>20</v>
      </c>
      <c r="K46">
        <v>1895</v>
      </c>
      <c r="L46">
        <v>1300</v>
      </c>
      <c r="M46">
        <v>1110</v>
      </c>
      <c r="N46">
        <v>1000000</v>
      </c>
      <c r="O46">
        <v>280</v>
      </c>
    </row>
    <row r="47" spans="2:15" x14ac:dyDescent="0.3">
      <c r="B47">
        <v>26</v>
      </c>
      <c r="C47">
        <v>3304.9999999999995</v>
      </c>
      <c r="D47">
        <v>3240</v>
      </c>
      <c r="E47">
        <v>3435</v>
      </c>
      <c r="F47">
        <v>3630</v>
      </c>
      <c r="G47">
        <v>560</v>
      </c>
      <c r="H47">
        <v>860</v>
      </c>
      <c r="I47">
        <v>1360</v>
      </c>
      <c r="J47">
        <v>280</v>
      </c>
      <c r="K47">
        <v>2175</v>
      </c>
      <c r="L47">
        <v>1580</v>
      </c>
      <c r="M47">
        <v>1380</v>
      </c>
      <c r="N47">
        <v>20</v>
      </c>
      <c r="O4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320-0A72-4E3C-85FA-6AE3923FDAF4}">
  <dimension ref="B2:O15"/>
  <sheetViews>
    <sheetView tabSelected="1" workbookViewId="0"/>
  </sheetViews>
  <sheetFormatPr defaultRowHeight="14.4" x14ac:dyDescent="0.3"/>
  <cols>
    <col min="3" max="15" width="11.5546875" bestFit="1" customWidth="1"/>
  </cols>
  <sheetData>
    <row r="2" spans="2:15" x14ac:dyDescent="0.3">
      <c r="C2">
        <v>1</v>
      </c>
      <c r="D2">
        <v>3</v>
      </c>
      <c r="E2">
        <v>4</v>
      </c>
      <c r="F2">
        <v>5</v>
      </c>
      <c r="G2">
        <v>16</v>
      </c>
      <c r="H2">
        <v>17</v>
      </c>
      <c r="I2">
        <v>18</v>
      </c>
      <c r="J2">
        <v>19</v>
      </c>
      <c r="K2">
        <v>20</v>
      </c>
      <c r="L2">
        <v>23</v>
      </c>
      <c r="M2">
        <v>24</v>
      </c>
      <c r="N2">
        <v>25</v>
      </c>
      <c r="O2">
        <v>26</v>
      </c>
    </row>
    <row r="3" spans="2:15" x14ac:dyDescent="0.3">
      <c r="B3">
        <v>1</v>
      </c>
      <c r="C3" s="3">
        <f>'Distancia (km)'!C3/20</f>
        <v>50</v>
      </c>
      <c r="D3" s="4">
        <f>'Distancia (km)'!D3/20</f>
        <v>5.5000000000000005E-3</v>
      </c>
      <c r="E3" s="4">
        <f>'Distancia (km)'!E3/20</f>
        <v>1.525E-2</v>
      </c>
      <c r="F3" s="4">
        <f>'Distancia (km)'!F3/20</f>
        <v>2.5000000000000001E-2</v>
      </c>
      <c r="G3" s="4">
        <f>'Distancia (km)'!G3/20</f>
        <v>0.12225</v>
      </c>
      <c r="H3" s="4">
        <f>'Distancia (km)'!H3/20</f>
        <v>0.10825</v>
      </c>
      <c r="I3" s="4">
        <f>'Distancia (km)'!I3/20</f>
        <v>9.7250000000000003E-2</v>
      </c>
      <c r="J3" s="4">
        <f>'Distancia (km)'!J3/20</f>
        <v>0.13725000000000001</v>
      </c>
      <c r="K3" s="4">
        <f>'Distancia (km)'!K3/20</f>
        <v>5.7999999999999996E-2</v>
      </c>
      <c r="L3" s="4">
        <f>'Distancia (km)'!L3/20</f>
        <v>7.4750000000000011E-2</v>
      </c>
      <c r="M3" s="4">
        <f>'Distancia (km)'!M3/20</f>
        <v>8.6250000000000007E-2</v>
      </c>
      <c r="N3" s="4">
        <f>'Distancia (km)'!N3/20</f>
        <v>0.15125</v>
      </c>
      <c r="O3" s="4">
        <f>'Distancia (km)'!O3/20</f>
        <v>0.16524999999999998</v>
      </c>
    </row>
    <row r="4" spans="2:15" x14ac:dyDescent="0.3">
      <c r="B4">
        <v>3</v>
      </c>
      <c r="C4" s="4">
        <f>'Distancia (km)'!C4/20</f>
        <v>1.925E-2</v>
      </c>
      <c r="D4" s="3">
        <f>'Distancia (km)'!D4/20</f>
        <v>50</v>
      </c>
      <c r="E4" s="4">
        <f>'Distancia (km)'!E4/20</f>
        <v>9.75E-3</v>
      </c>
      <c r="F4" s="4">
        <f>'Distancia (km)'!F4/20</f>
        <v>1.95E-2</v>
      </c>
      <c r="G4" s="4">
        <f>'Distancia (km)'!G4/20</f>
        <v>0.11899999999999999</v>
      </c>
      <c r="H4" s="4">
        <f>'Distancia (km)'!H4/20</f>
        <v>0.10500000000000001</v>
      </c>
      <c r="I4" s="4">
        <f>'Distancia (km)'!I4/20</f>
        <v>9.4E-2</v>
      </c>
      <c r="J4" s="4">
        <f>'Distancia (km)'!J4/20</f>
        <v>0.13400000000000001</v>
      </c>
      <c r="K4" s="4">
        <f>'Distancia (km)'!K4/20</f>
        <v>5.475E-2</v>
      </c>
      <c r="L4" s="4">
        <f>'Distancia (km)'!L4/20</f>
        <v>7.1499999999999994E-2</v>
      </c>
      <c r="M4" s="4">
        <f>'Distancia (km)'!M4/20</f>
        <v>8.3000000000000004E-2</v>
      </c>
      <c r="N4" s="4">
        <f>'Distancia (km)'!N4/20</f>
        <v>0.14799999999999999</v>
      </c>
      <c r="O4" s="4">
        <f>'Distancia (km)'!O4/20</f>
        <v>0.16200000000000001</v>
      </c>
    </row>
    <row r="5" spans="2:15" x14ac:dyDescent="0.3">
      <c r="B5">
        <v>4</v>
      </c>
      <c r="C5" s="4">
        <f>'Distancia (km)'!C5/20</f>
        <v>1.925E-2</v>
      </c>
      <c r="D5" s="4">
        <f>'Distancia (km)'!D5/20</f>
        <v>1E-3</v>
      </c>
      <c r="E5" s="3">
        <f>'Distancia (km)'!E5/20</f>
        <v>50</v>
      </c>
      <c r="F5" s="4">
        <f>'Distancia (km)'!F5/20</f>
        <v>9.75E-3</v>
      </c>
      <c r="G5" s="4">
        <f>'Distancia (km)'!G5/20</f>
        <v>0.12875</v>
      </c>
      <c r="H5" s="4">
        <f>'Distancia (km)'!H5/20</f>
        <v>0.11474999999999999</v>
      </c>
      <c r="I5" s="4">
        <f>'Distancia (km)'!I5/20</f>
        <v>0.10375000000000001</v>
      </c>
      <c r="J5" s="4">
        <f>'Distancia (km)'!J5/20</f>
        <v>0.14374999999999999</v>
      </c>
      <c r="K5" s="4">
        <f>'Distancia (km)'!K5/20</f>
        <v>6.4500000000000002E-2</v>
      </c>
      <c r="L5" s="4">
        <f>'Distancia (km)'!L5/20</f>
        <v>8.1250000000000003E-2</v>
      </c>
      <c r="M5" s="4">
        <f>'Distancia (km)'!M5/20</f>
        <v>9.2750000000000013E-2</v>
      </c>
      <c r="N5" s="4">
        <f>'Distancia (km)'!N5/20</f>
        <v>0.15775</v>
      </c>
      <c r="O5" s="4">
        <f>'Distancia (km)'!O5/20</f>
        <v>0.17175000000000001</v>
      </c>
    </row>
    <row r="6" spans="2:15" x14ac:dyDescent="0.3">
      <c r="B6">
        <v>5</v>
      </c>
      <c r="C6" s="4">
        <f>'Distancia (km)'!C6/20</f>
        <v>1.925E-2</v>
      </c>
      <c r="D6" s="4">
        <f>'Distancia (km)'!D6/20</f>
        <v>9.75E-3</v>
      </c>
      <c r="E6" s="4">
        <f>'Distancia (km)'!E6/20</f>
        <v>1E-3</v>
      </c>
      <c r="F6" s="3">
        <f>'Distancia (km)'!F6/20</f>
        <v>50</v>
      </c>
      <c r="G6" s="4">
        <f>'Distancia (km)'!G6/20</f>
        <v>0.13850000000000001</v>
      </c>
      <c r="H6" s="4">
        <f>'Distancia (km)'!H6/20</f>
        <v>0.12450000000000001</v>
      </c>
      <c r="I6" s="4">
        <f>'Distancia (km)'!I6/20</f>
        <v>0.1135</v>
      </c>
      <c r="J6" s="4">
        <f>'Distancia (km)'!J6/20</f>
        <v>0.1535</v>
      </c>
      <c r="K6" s="4">
        <f>'Distancia (km)'!K6/20</f>
        <v>7.425000000000001E-2</v>
      </c>
      <c r="L6" s="4">
        <f>'Distancia (km)'!L6/20</f>
        <v>9.0999999999999998E-2</v>
      </c>
      <c r="M6" s="4">
        <f>'Distancia (km)'!M6/20</f>
        <v>0.10249999999999999</v>
      </c>
      <c r="N6" s="4">
        <f>'Distancia (km)'!N6/20</f>
        <v>0.16750000000000001</v>
      </c>
      <c r="O6" s="4">
        <f>'Distancia (km)'!O6/20</f>
        <v>0.18149999999999999</v>
      </c>
    </row>
    <row r="7" spans="2:15" x14ac:dyDescent="0.3">
      <c r="B7">
        <v>16</v>
      </c>
      <c r="C7" s="4">
        <f>'Distancia (km)'!C7/20</f>
        <v>0.12225</v>
      </c>
      <c r="D7" s="4">
        <f>'Distancia (km)'!D7/20</f>
        <v>0.11899999999999999</v>
      </c>
      <c r="E7" s="4">
        <f>'Distancia (km)'!E7/20</f>
        <v>0.12875</v>
      </c>
      <c r="F7" s="4">
        <f>'Distancia (km)'!F7/20</f>
        <v>0.13850000000000001</v>
      </c>
      <c r="G7" s="3">
        <f>'Distancia (km)'!G7/20</f>
        <v>50</v>
      </c>
      <c r="H7" s="4">
        <f>'Distancia (km)'!H7/20</f>
        <v>1E-3</v>
      </c>
      <c r="I7" s="4">
        <f>'Distancia (km)'!I7/20</f>
        <v>2.5000000000000001E-2</v>
      </c>
      <c r="J7" s="4">
        <f>'Distancia (km)'!J7/20</f>
        <v>1.4999999999999999E-2</v>
      </c>
      <c r="K7" s="4">
        <f>'Distancia (km)'!K7/20</f>
        <v>6.5750000000000003E-2</v>
      </c>
      <c r="L7" s="4">
        <f>'Distancia (km)'!L7/20</f>
        <v>3.5999999999999997E-2</v>
      </c>
      <c r="M7" s="4">
        <f>'Distancia (km)'!M7/20</f>
        <v>2.6000000000000002E-2</v>
      </c>
      <c r="N7" s="4">
        <f>'Distancia (km)'!N7/20</f>
        <v>2.8999999999999998E-2</v>
      </c>
      <c r="O7" s="4">
        <f>'Distancia (km)'!O7/20</f>
        <v>4.2999999999999997E-2</v>
      </c>
    </row>
    <row r="8" spans="2:15" x14ac:dyDescent="0.3">
      <c r="B8">
        <v>17</v>
      </c>
      <c r="C8" s="4">
        <f>'Distancia (km)'!C8/20</f>
        <v>0.10825</v>
      </c>
      <c r="D8" s="4">
        <f>'Distancia (km)'!D8/20</f>
        <v>0.10500000000000001</v>
      </c>
      <c r="E8" s="4">
        <f>'Distancia (km)'!E8/20</f>
        <v>0.11474999999999999</v>
      </c>
      <c r="F8" s="4">
        <f>'Distancia (km)'!F8/20</f>
        <v>0.12450000000000001</v>
      </c>
      <c r="G8" s="4">
        <f>'Distancia (km)'!G8/20</f>
        <v>1.4000000000000002E-2</v>
      </c>
      <c r="H8" s="3">
        <f>'Distancia (km)'!H8/20</f>
        <v>50</v>
      </c>
      <c r="I8" s="4">
        <f>'Distancia (km)'!I8/20</f>
        <v>1.0999999999999999E-2</v>
      </c>
      <c r="J8" s="4">
        <f>'Distancia (km)'!J8/20</f>
        <v>2.8999999999999998E-2</v>
      </c>
      <c r="K8" s="4">
        <f>'Distancia (km)'!K8/20</f>
        <v>5.1749999999999997E-2</v>
      </c>
      <c r="L8" s="4">
        <f>'Distancia (km)'!L8/20</f>
        <v>2.1999999999999999E-2</v>
      </c>
      <c r="M8" s="4">
        <f>'Distancia (km)'!M8/20</f>
        <v>1.0999999999999999E-2</v>
      </c>
      <c r="N8" s="4">
        <f>'Distancia (km)'!N8/20</f>
        <v>4.2999999999999997E-2</v>
      </c>
      <c r="O8" s="4">
        <f>'Distancia (km)'!O8/20</f>
        <v>5.6999999999999995E-2</v>
      </c>
    </row>
    <row r="9" spans="2:15" x14ac:dyDescent="0.3">
      <c r="B9">
        <v>18</v>
      </c>
      <c r="C9" s="4">
        <f>'Distancia (km)'!C9/20</f>
        <v>9.7250000000000003E-2</v>
      </c>
      <c r="D9" s="4">
        <f>'Distancia (km)'!D9/20</f>
        <v>9.4E-2</v>
      </c>
      <c r="E9" s="4">
        <f>'Distancia (km)'!E9/20</f>
        <v>0.10375000000000001</v>
      </c>
      <c r="F9" s="4">
        <f>'Distancia (km)'!F9/20</f>
        <v>0.1135</v>
      </c>
      <c r="G9" s="4">
        <f>'Distancia (km)'!G9/20</f>
        <v>2.5000000000000001E-2</v>
      </c>
      <c r="H9" s="4">
        <f>'Distancia (km)'!H9/20</f>
        <v>1.0999999999999999E-2</v>
      </c>
      <c r="I9" s="3">
        <f>'Distancia (km)'!I9/20</f>
        <v>50</v>
      </c>
      <c r="J9" s="4">
        <f>'Distancia (km)'!J9/20</f>
        <v>0.04</v>
      </c>
      <c r="K9" s="4">
        <f>'Distancia (km)'!K9/20</f>
        <v>4.0749999999999995E-2</v>
      </c>
      <c r="L9" s="4">
        <f>'Distancia (km)'!L9/20</f>
        <v>1.1000000000000001E-2</v>
      </c>
      <c r="M9" s="4">
        <f>'Distancia (km)'!M9/20</f>
        <v>1E-3</v>
      </c>
      <c r="N9" s="4">
        <f>'Distancia (km)'!N9/20</f>
        <v>5.4000000000000006E-2</v>
      </c>
      <c r="O9" s="4">
        <f>'Distancia (km)'!O9/20</f>
        <v>6.8000000000000005E-2</v>
      </c>
    </row>
    <row r="10" spans="2:15" x14ac:dyDescent="0.3">
      <c r="B10">
        <v>19</v>
      </c>
      <c r="C10" s="4">
        <f>'Distancia (km)'!C10/20</f>
        <v>0.13725000000000001</v>
      </c>
      <c r="D10" s="4">
        <f>'Distancia (km)'!D10/20</f>
        <v>0.13400000000000001</v>
      </c>
      <c r="E10" s="4">
        <f>'Distancia (km)'!E10/20</f>
        <v>0.14374999999999999</v>
      </c>
      <c r="F10" s="4">
        <f>'Distancia (km)'!F10/20</f>
        <v>0.1535</v>
      </c>
      <c r="G10" s="4">
        <f>'Distancia (km)'!G10/20</f>
        <v>1E-3</v>
      </c>
      <c r="H10" s="4">
        <f>'Distancia (km)'!H10/20</f>
        <v>1.4999999999999999E-2</v>
      </c>
      <c r="I10" s="4">
        <f>'Distancia (km)'!I10/20</f>
        <v>0.04</v>
      </c>
      <c r="J10" s="3">
        <f>'Distancia (km)'!J10/20</f>
        <v>50</v>
      </c>
      <c r="K10" s="4">
        <f>'Distancia (km)'!K10/20</f>
        <v>8.0749999999999988E-2</v>
      </c>
      <c r="L10" s="4">
        <f>'Distancia (km)'!L10/20</f>
        <v>5.099999999999999E-2</v>
      </c>
      <c r="M10" s="4">
        <f>'Distancia (km)'!M10/20</f>
        <v>0.04</v>
      </c>
      <c r="N10" s="4">
        <f>'Distancia (km)'!N10/20</f>
        <v>1.4000000000000002E-2</v>
      </c>
      <c r="O10" s="4">
        <f>'Distancia (km)'!O10/20</f>
        <v>2.7999999999999998E-4</v>
      </c>
    </row>
    <row r="11" spans="2:15" x14ac:dyDescent="0.3">
      <c r="B11">
        <v>20</v>
      </c>
      <c r="C11" s="4">
        <f>'Distancia (km)'!C11/20</f>
        <v>5.7999999999999996E-2</v>
      </c>
      <c r="D11" s="4">
        <f>'Distancia (km)'!D11/20</f>
        <v>5.475E-2</v>
      </c>
      <c r="E11" s="4">
        <f>'Distancia (km)'!E11/20</f>
        <v>6.4500000000000002E-2</v>
      </c>
      <c r="F11" s="4">
        <f>'Distancia (km)'!F11/20</f>
        <v>7.425000000000001E-2</v>
      </c>
      <c r="G11" s="4">
        <f>'Distancia (km)'!G11/20</f>
        <v>6.5750000000000003E-2</v>
      </c>
      <c r="H11" s="4">
        <f>'Distancia (km)'!H11/20</f>
        <v>5.1749999999999997E-2</v>
      </c>
      <c r="I11" s="4">
        <f>'Distancia (km)'!I11/20</f>
        <v>4.0749999999999995E-2</v>
      </c>
      <c r="J11" s="4">
        <f>'Distancia (km)'!J11/20</f>
        <v>8.0749999999999988E-2</v>
      </c>
      <c r="K11" s="3">
        <f>'Distancia (km)'!K11/20</f>
        <v>50</v>
      </c>
      <c r="L11" s="4">
        <f>'Distancia (km)'!L11/20</f>
        <v>1.8249999999999999E-2</v>
      </c>
      <c r="M11" s="4">
        <f>'Distancia (km)'!M11/20</f>
        <v>2.9749999999999999E-2</v>
      </c>
      <c r="N11" s="4">
        <f>'Distancia (km)'!N11/20</f>
        <v>9.4750000000000001E-2</v>
      </c>
      <c r="O11" s="4">
        <f>'Distancia (km)'!O11/20</f>
        <v>0.10874999999999999</v>
      </c>
    </row>
    <row r="12" spans="2:15" x14ac:dyDescent="0.3">
      <c r="B12">
        <v>23</v>
      </c>
      <c r="C12" s="4">
        <f>'Distancia (km)'!C12/20</f>
        <v>8.6499999999999994E-2</v>
      </c>
      <c r="D12" s="4">
        <f>'Distancia (km)'!D12/20</f>
        <v>8.299999999999999E-2</v>
      </c>
      <c r="E12" s="4">
        <f>'Distancia (km)'!E12/20</f>
        <v>9.2749999999999999E-2</v>
      </c>
      <c r="F12" s="4">
        <f>'Distancia (km)'!F12/20</f>
        <v>0.10249999999999999</v>
      </c>
      <c r="G12" s="4">
        <f>'Distancia (km)'!G12/20</f>
        <v>3.5999999999999997E-2</v>
      </c>
      <c r="H12" s="4">
        <f>'Distancia (km)'!H12/20</f>
        <v>2.2000000000000002E-2</v>
      </c>
      <c r="I12" s="4">
        <f>'Distancia (km)'!I12/20</f>
        <v>1.0999999999999999E-2</v>
      </c>
      <c r="J12" s="4">
        <f>'Distancia (km)'!J12/20</f>
        <v>5.099999999999999E-2</v>
      </c>
      <c r="K12" s="4">
        <f>'Distancia (km)'!K12/20</f>
        <v>2.9749999999999999E-2</v>
      </c>
      <c r="L12" s="3">
        <f>'Distancia (km)'!L12/20</f>
        <v>50</v>
      </c>
      <c r="M12" s="4">
        <f>'Distancia (km)'!M12/20</f>
        <v>1E-3</v>
      </c>
      <c r="N12" s="4">
        <f>'Distancia (km)'!N12/20</f>
        <v>6.5000000000000002E-2</v>
      </c>
      <c r="O12" s="4">
        <f>'Distancia (km)'!O12/20</f>
        <v>7.9000000000000001E-2</v>
      </c>
    </row>
    <row r="13" spans="2:15" x14ac:dyDescent="0.3">
      <c r="B13">
        <v>24</v>
      </c>
      <c r="C13" s="4">
        <f>'Distancia (km)'!C13/20</f>
        <v>9.7250000000000003E-2</v>
      </c>
      <c r="D13" s="4">
        <f>'Distancia (km)'!D13/20</f>
        <v>9.4000000000000014E-2</v>
      </c>
      <c r="E13" s="4">
        <f>'Distancia (km)'!E13/20</f>
        <v>0.10375000000000001</v>
      </c>
      <c r="F13" s="4">
        <f>'Distancia (km)'!F13/20</f>
        <v>0.1135</v>
      </c>
      <c r="G13" s="4">
        <f>'Distancia (km)'!G13/20</f>
        <v>2.5000000000000001E-2</v>
      </c>
      <c r="H13" s="4">
        <f>'Distancia (km)'!H13/20</f>
        <v>1.0999999999999999E-2</v>
      </c>
      <c r="I13" s="4">
        <f>'Distancia (km)'!I13/20</f>
        <v>1E-3</v>
      </c>
      <c r="J13" s="4">
        <f>'Distancia (km)'!J13/20</f>
        <v>0.04</v>
      </c>
      <c r="K13" s="4">
        <f>'Distancia (km)'!K13/20</f>
        <v>4.0749999999999995E-2</v>
      </c>
      <c r="L13" s="4">
        <f>'Distancia (km)'!L13/20</f>
        <v>1.0999999999999999E-2</v>
      </c>
      <c r="M13" s="3">
        <f>'Distancia (km)'!M13/20</f>
        <v>50</v>
      </c>
      <c r="N13" s="4">
        <f>'Distancia (km)'!N13/20</f>
        <v>5.4000000000000006E-2</v>
      </c>
      <c r="O13" s="4">
        <f>'Distancia (km)'!O13/20</f>
        <v>6.8000000000000005E-2</v>
      </c>
    </row>
    <row r="14" spans="2:15" x14ac:dyDescent="0.3">
      <c r="B14">
        <v>25</v>
      </c>
      <c r="C14" s="4">
        <f>'Distancia (km)'!C14/20</f>
        <v>0.15125</v>
      </c>
      <c r="D14" s="4">
        <f>'Distancia (km)'!D14/20</f>
        <v>0.14799999999999999</v>
      </c>
      <c r="E14" s="4">
        <f>'Distancia (km)'!E14/20</f>
        <v>0.15775</v>
      </c>
      <c r="F14" s="4">
        <f>'Distancia (km)'!F14/20</f>
        <v>0.16750000000000001</v>
      </c>
      <c r="G14" s="4">
        <f>'Distancia (km)'!G14/20</f>
        <v>1.4000000000000002E-2</v>
      </c>
      <c r="H14" s="4">
        <f>'Distancia (km)'!H14/20</f>
        <v>2.8999999999999998E-2</v>
      </c>
      <c r="I14" s="4">
        <f>'Distancia (km)'!I14/20</f>
        <v>5.4000000000000006E-2</v>
      </c>
      <c r="J14" s="4">
        <f>'Distancia (km)'!J14/20</f>
        <v>1E-3</v>
      </c>
      <c r="K14" s="4">
        <f>'Distancia (km)'!K14/20</f>
        <v>9.4750000000000001E-2</v>
      </c>
      <c r="L14" s="4">
        <f>'Distancia (km)'!L14/20</f>
        <v>6.5000000000000002E-2</v>
      </c>
      <c r="M14" s="4">
        <f>'Distancia (km)'!M14/20</f>
        <v>5.5500000000000008E-2</v>
      </c>
      <c r="N14" s="3">
        <f>'Distancia (km)'!N14/20</f>
        <v>50</v>
      </c>
      <c r="O14" s="4">
        <f>'Distancia (km)'!O14/20</f>
        <v>1.4000000000000002E-2</v>
      </c>
    </row>
    <row r="15" spans="2:15" x14ac:dyDescent="0.3">
      <c r="B15">
        <v>26</v>
      </c>
      <c r="C15" s="4">
        <f>'Distancia (km)'!C15/20</f>
        <v>0.16524999999999998</v>
      </c>
      <c r="D15" s="4">
        <f>'Distancia (km)'!D15/20</f>
        <v>0.16200000000000001</v>
      </c>
      <c r="E15" s="4">
        <f>'Distancia (km)'!E15/20</f>
        <v>0.17175000000000001</v>
      </c>
      <c r="F15" s="4">
        <f>'Distancia (km)'!F15/20</f>
        <v>0.18149999999999999</v>
      </c>
      <c r="G15" s="4">
        <f>'Distancia (km)'!G15/20</f>
        <v>2.8000000000000004E-2</v>
      </c>
      <c r="H15" s="4">
        <f>'Distancia (km)'!H15/20</f>
        <v>4.2999999999999997E-2</v>
      </c>
      <c r="I15" s="4">
        <f>'Distancia (km)'!I15/20</f>
        <v>6.8000000000000005E-2</v>
      </c>
      <c r="J15" s="4">
        <f>'Distancia (km)'!J15/20</f>
        <v>1.4000000000000002E-2</v>
      </c>
      <c r="K15" s="4">
        <f>'Distancia (km)'!K15/20</f>
        <v>0.10874999999999999</v>
      </c>
      <c r="L15" s="4">
        <f>'Distancia (km)'!L15/20</f>
        <v>7.9000000000000001E-2</v>
      </c>
      <c r="M15" s="4">
        <f>'Distancia (km)'!M15/20</f>
        <v>6.8999999999999992E-2</v>
      </c>
      <c r="N15" s="4">
        <f>'Distancia (km)'!N15/20</f>
        <v>1E-3</v>
      </c>
      <c r="O15" s="3">
        <f>'Distancia (km)'!O15/20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Distancia (m)</vt:lpstr>
      <vt:lpstr>Distancia (km)</vt:lpstr>
      <vt:lpstr>Tiempo (horas)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Arana Bodart</dc:creator>
  <cp:lastModifiedBy>Daniel Eduardo Arana Bodart</cp:lastModifiedBy>
  <dcterms:created xsi:type="dcterms:W3CDTF">2024-06-07T15:26:22Z</dcterms:created>
  <dcterms:modified xsi:type="dcterms:W3CDTF">2024-06-07T22:08:19Z</dcterms:modified>
</cp:coreProperties>
</file>