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vedrak\KS_personal\USP_587\HW4\"/>
    </mc:Choice>
  </mc:AlternateContent>
  <bookViews>
    <workbookView xWindow="0" yWindow="0" windowWidth="11085" windowHeight="7695" firstSheet="1" activeTab="4"/>
  </bookViews>
  <sheets>
    <sheet name="Baseline" sheetId="3" r:id="rId1"/>
    <sheet name="SR_Closure" sheetId="1" r:id="rId2"/>
    <sheet name="Couplet" sheetId="4" r:id="rId3"/>
    <sheet name="ReversedCouplet" sheetId="5" r:id="rId4"/>
    <sheet name="Summaries" sheetId="2" r:id="rId5"/>
  </sheets>
  <calcPr calcId="152511"/>
</workbook>
</file>

<file path=xl/calcChain.xml><?xml version="1.0" encoding="utf-8"?>
<calcChain xmlns="http://schemas.openxmlformats.org/spreadsheetml/2006/main">
  <c r="H3" i="2" l="1"/>
  <c r="I3" i="2"/>
  <c r="G3" i="2"/>
  <c r="F3" i="2"/>
  <c r="E3" i="2"/>
  <c r="D3" i="2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F5" i="2"/>
  <c r="G5" i="2"/>
  <c r="H5" i="2"/>
  <c r="I5" i="2"/>
  <c r="E5" i="2"/>
  <c r="D5" i="2"/>
  <c r="O75" i="5"/>
  <c r="N75" i="5"/>
  <c r="M75" i="5"/>
  <c r="L75" i="5"/>
  <c r="K75" i="5"/>
  <c r="J75" i="5"/>
  <c r="O74" i="5"/>
  <c r="N74" i="5"/>
  <c r="M74" i="5"/>
  <c r="L74" i="5"/>
  <c r="K74" i="5"/>
  <c r="J74" i="5"/>
  <c r="O73" i="5"/>
  <c r="N73" i="5"/>
  <c r="M73" i="5"/>
  <c r="L73" i="5"/>
  <c r="K73" i="5"/>
  <c r="J73" i="5"/>
  <c r="O72" i="5"/>
  <c r="N72" i="5"/>
  <c r="M72" i="5"/>
  <c r="L72" i="5"/>
  <c r="K72" i="5"/>
  <c r="J72" i="5"/>
  <c r="O71" i="5"/>
  <c r="N71" i="5"/>
  <c r="M71" i="5"/>
  <c r="L71" i="5"/>
  <c r="K71" i="5"/>
  <c r="J71" i="5"/>
  <c r="O70" i="5"/>
  <c r="N70" i="5"/>
  <c r="M70" i="5"/>
  <c r="L70" i="5"/>
  <c r="K70" i="5"/>
  <c r="J70" i="5"/>
  <c r="O69" i="5"/>
  <c r="N69" i="5"/>
  <c r="M69" i="5"/>
  <c r="L69" i="5"/>
  <c r="K69" i="5"/>
  <c r="J69" i="5"/>
  <c r="O68" i="5"/>
  <c r="N68" i="5"/>
  <c r="M68" i="5"/>
  <c r="L68" i="5"/>
  <c r="K68" i="5"/>
  <c r="J68" i="5"/>
  <c r="O67" i="5"/>
  <c r="N67" i="5"/>
  <c r="M67" i="5"/>
  <c r="L67" i="5"/>
  <c r="K67" i="5"/>
  <c r="J67" i="5"/>
  <c r="O66" i="5"/>
  <c r="N66" i="5"/>
  <c r="M66" i="5"/>
  <c r="L66" i="5"/>
  <c r="K66" i="5"/>
  <c r="J66" i="5"/>
  <c r="O65" i="5"/>
  <c r="N65" i="5"/>
  <c r="M65" i="5"/>
  <c r="L65" i="5"/>
  <c r="K65" i="5"/>
  <c r="J65" i="5"/>
  <c r="O64" i="5"/>
  <c r="N64" i="5"/>
  <c r="M64" i="5"/>
  <c r="L64" i="5"/>
  <c r="K64" i="5"/>
  <c r="J64" i="5"/>
  <c r="O63" i="5"/>
  <c r="N63" i="5"/>
  <c r="M63" i="5"/>
  <c r="L63" i="5"/>
  <c r="K63" i="5"/>
  <c r="J63" i="5"/>
  <c r="O62" i="5"/>
  <c r="N62" i="5"/>
  <c r="M62" i="5"/>
  <c r="L62" i="5"/>
  <c r="K62" i="5"/>
  <c r="J62" i="5"/>
  <c r="O61" i="5"/>
  <c r="N61" i="5"/>
  <c r="M61" i="5"/>
  <c r="L61" i="5"/>
  <c r="K61" i="5"/>
  <c r="J61" i="5"/>
  <c r="O60" i="5"/>
  <c r="N60" i="5"/>
  <c r="M60" i="5"/>
  <c r="L60" i="5"/>
  <c r="K60" i="5"/>
  <c r="J60" i="5"/>
  <c r="O59" i="5"/>
  <c r="N59" i="5"/>
  <c r="M59" i="5"/>
  <c r="L59" i="5"/>
  <c r="K59" i="5"/>
  <c r="J59" i="5"/>
  <c r="O58" i="5"/>
  <c r="N58" i="5"/>
  <c r="M58" i="5"/>
  <c r="L58" i="5"/>
  <c r="K58" i="5"/>
  <c r="J58" i="5"/>
  <c r="O57" i="5"/>
  <c r="N57" i="5"/>
  <c r="M57" i="5"/>
  <c r="L57" i="5"/>
  <c r="K57" i="5"/>
  <c r="J57" i="5"/>
  <c r="O56" i="5"/>
  <c r="N56" i="5"/>
  <c r="M56" i="5"/>
  <c r="L56" i="5"/>
  <c r="K56" i="5"/>
  <c r="J56" i="5"/>
  <c r="O55" i="5"/>
  <c r="N55" i="5"/>
  <c r="M55" i="5"/>
  <c r="L55" i="5"/>
  <c r="K55" i="5"/>
  <c r="J55" i="5"/>
  <c r="O54" i="5"/>
  <c r="N54" i="5"/>
  <c r="M54" i="5"/>
  <c r="L54" i="5"/>
  <c r="K54" i="5"/>
  <c r="J54" i="5"/>
  <c r="O53" i="5"/>
  <c r="N53" i="5"/>
  <c r="M53" i="5"/>
  <c r="L53" i="5"/>
  <c r="K53" i="5"/>
  <c r="J53" i="5"/>
  <c r="O52" i="5"/>
  <c r="N52" i="5"/>
  <c r="M52" i="5"/>
  <c r="L52" i="5"/>
  <c r="K52" i="5"/>
  <c r="J52" i="5"/>
  <c r="O51" i="5"/>
  <c r="N51" i="5"/>
  <c r="M51" i="5"/>
  <c r="L51" i="5"/>
  <c r="K51" i="5"/>
  <c r="J51" i="5"/>
  <c r="O50" i="5"/>
  <c r="N50" i="5"/>
  <c r="M50" i="5"/>
  <c r="L50" i="5"/>
  <c r="K50" i="5"/>
  <c r="J50" i="5"/>
  <c r="O49" i="5"/>
  <c r="N49" i="5"/>
  <c r="M49" i="5"/>
  <c r="L49" i="5"/>
  <c r="K49" i="5"/>
  <c r="J49" i="5"/>
  <c r="O48" i="5"/>
  <c r="N48" i="5"/>
  <c r="M48" i="5"/>
  <c r="L48" i="5"/>
  <c r="K48" i="5"/>
  <c r="J48" i="5"/>
  <c r="O47" i="5"/>
  <c r="N47" i="5"/>
  <c r="M47" i="5"/>
  <c r="L47" i="5"/>
  <c r="K47" i="5"/>
  <c r="J47" i="5"/>
  <c r="O46" i="5"/>
  <c r="N46" i="5"/>
  <c r="M46" i="5"/>
  <c r="L46" i="5"/>
  <c r="K46" i="5"/>
  <c r="J46" i="5"/>
  <c r="O45" i="5"/>
  <c r="N45" i="5"/>
  <c r="M45" i="5"/>
  <c r="L45" i="5"/>
  <c r="K45" i="5"/>
  <c r="J45" i="5"/>
  <c r="O44" i="5"/>
  <c r="N44" i="5"/>
  <c r="M44" i="5"/>
  <c r="L44" i="5"/>
  <c r="K44" i="5"/>
  <c r="J44" i="5"/>
  <c r="O43" i="5"/>
  <c r="N43" i="5"/>
  <c r="M43" i="5"/>
  <c r="L43" i="5"/>
  <c r="K43" i="5"/>
  <c r="J43" i="5"/>
  <c r="O42" i="5"/>
  <c r="N42" i="5"/>
  <c r="M42" i="5"/>
  <c r="L42" i="5"/>
  <c r="K42" i="5"/>
  <c r="J42" i="5"/>
  <c r="O41" i="5"/>
  <c r="N41" i="5"/>
  <c r="M41" i="5"/>
  <c r="L41" i="5"/>
  <c r="K41" i="5"/>
  <c r="J41" i="5"/>
  <c r="O40" i="5"/>
  <c r="N40" i="5"/>
  <c r="M40" i="5"/>
  <c r="L40" i="5"/>
  <c r="K40" i="5"/>
  <c r="J40" i="5"/>
  <c r="O39" i="5"/>
  <c r="N39" i="5"/>
  <c r="M39" i="5"/>
  <c r="L39" i="5"/>
  <c r="K39" i="5"/>
  <c r="J39" i="5"/>
  <c r="O38" i="5"/>
  <c r="N38" i="5"/>
  <c r="M38" i="5"/>
  <c r="L38" i="5"/>
  <c r="K38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F2" i="2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I4" i="2"/>
  <c r="J4" i="2" s="1"/>
  <c r="I2" i="2"/>
  <c r="H4" i="2"/>
  <c r="H2" i="2"/>
  <c r="G4" i="2"/>
  <c r="G2" i="2"/>
  <c r="E4" i="2"/>
  <c r="E2" i="2"/>
  <c r="D4" i="2"/>
  <c r="D2" i="2"/>
  <c r="O14" i="5"/>
  <c r="N14" i="5"/>
  <c r="M14" i="5"/>
  <c r="L14" i="5"/>
  <c r="K14" i="5"/>
  <c r="J14" i="5"/>
  <c r="O75" i="4"/>
  <c r="N75" i="4"/>
  <c r="M75" i="4"/>
  <c r="L75" i="4"/>
  <c r="K75" i="4"/>
  <c r="J75" i="4"/>
  <c r="O74" i="4"/>
  <c r="N74" i="4"/>
  <c r="M74" i="4"/>
  <c r="L74" i="4"/>
  <c r="K74" i="4"/>
  <c r="J74" i="4"/>
  <c r="O73" i="4"/>
  <c r="N73" i="4"/>
  <c r="M73" i="4"/>
  <c r="L73" i="4"/>
  <c r="K73" i="4"/>
  <c r="J73" i="4"/>
  <c r="O72" i="4"/>
  <c r="N72" i="4"/>
  <c r="M72" i="4"/>
  <c r="L72" i="4"/>
  <c r="K72" i="4"/>
  <c r="J72" i="4"/>
  <c r="O71" i="4"/>
  <c r="N71" i="4"/>
  <c r="M71" i="4"/>
  <c r="L71" i="4"/>
  <c r="K71" i="4"/>
  <c r="J71" i="4"/>
  <c r="O70" i="4"/>
  <c r="N70" i="4"/>
  <c r="M70" i="4"/>
  <c r="L70" i="4"/>
  <c r="K70" i="4"/>
  <c r="J70" i="4"/>
  <c r="O69" i="4"/>
  <c r="N69" i="4"/>
  <c r="M69" i="4"/>
  <c r="L69" i="4"/>
  <c r="K69" i="4"/>
  <c r="J69" i="4"/>
  <c r="O68" i="4"/>
  <c r="N68" i="4"/>
  <c r="M68" i="4"/>
  <c r="L68" i="4"/>
  <c r="K68" i="4"/>
  <c r="J68" i="4"/>
  <c r="O67" i="4"/>
  <c r="N67" i="4"/>
  <c r="M67" i="4"/>
  <c r="L67" i="4"/>
  <c r="K67" i="4"/>
  <c r="J67" i="4"/>
  <c r="O66" i="4"/>
  <c r="N66" i="4"/>
  <c r="M66" i="4"/>
  <c r="L66" i="4"/>
  <c r="K66" i="4"/>
  <c r="J66" i="4"/>
  <c r="O65" i="4"/>
  <c r="N65" i="4"/>
  <c r="M65" i="4"/>
  <c r="L65" i="4"/>
  <c r="K65" i="4"/>
  <c r="J65" i="4"/>
  <c r="O64" i="4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6" i="4"/>
  <c r="N56" i="4"/>
  <c r="M56" i="4"/>
  <c r="L56" i="4"/>
  <c r="K56" i="4"/>
  <c r="J56" i="4"/>
  <c r="O55" i="4"/>
  <c r="N55" i="4"/>
  <c r="M55" i="4"/>
  <c r="L55" i="4"/>
  <c r="K55" i="4"/>
  <c r="J55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N14" i="3"/>
  <c r="M14" i="3"/>
  <c r="L14" i="3"/>
  <c r="K14" i="3"/>
  <c r="J14" i="3"/>
  <c r="I14" i="3"/>
  <c r="N14" i="1"/>
  <c r="M14" i="1"/>
  <c r="L14" i="1"/>
  <c r="K14" i="1"/>
  <c r="F4" i="2"/>
  <c r="O14" i="1"/>
  <c r="J14" i="1"/>
  <c r="C3" i="2"/>
  <c r="B5" i="2"/>
  <c r="B4" i="2"/>
  <c r="B3" i="2"/>
  <c r="B2" i="2"/>
  <c r="C5" i="2" s="1"/>
  <c r="C21" i="1"/>
  <c r="C64" i="1"/>
  <c r="C66" i="1"/>
  <c r="C15" i="1"/>
  <c r="C62" i="1"/>
  <c r="C39" i="1"/>
  <c r="C60" i="1"/>
  <c r="C24" i="1"/>
  <c r="C54" i="1"/>
  <c r="C29" i="1"/>
  <c r="C75" i="1"/>
  <c r="C57" i="1"/>
  <c r="C61" i="1"/>
  <c r="C23" i="1"/>
  <c r="C68" i="1"/>
  <c r="C40" i="1"/>
  <c r="C22" i="1"/>
  <c r="C25" i="1"/>
  <c r="C65" i="1"/>
  <c r="C41" i="1"/>
  <c r="C50" i="1"/>
  <c r="C46" i="1"/>
  <c r="C67" i="1"/>
  <c r="C44" i="1"/>
  <c r="C59" i="1"/>
  <c r="C47" i="1"/>
  <c r="C34" i="1"/>
  <c r="C43" i="1"/>
  <c r="C56" i="1"/>
  <c r="C38" i="1"/>
  <c r="C35" i="1"/>
  <c r="C49" i="1"/>
  <c r="C52" i="1"/>
  <c r="C27" i="1"/>
  <c r="C17" i="1"/>
  <c r="C32" i="1"/>
  <c r="C18" i="1"/>
  <c r="C16" i="1"/>
  <c r="C72" i="1"/>
  <c r="C26" i="1"/>
  <c r="C19" i="1"/>
  <c r="C48" i="1"/>
  <c r="C70" i="1"/>
  <c r="C74" i="1"/>
  <c r="C71" i="1"/>
  <c r="C37" i="1"/>
  <c r="C73" i="1"/>
  <c r="C31" i="1"/>
  <c r="C33" i="1"/>
  <c r="C69" i="1"/>
  <c r="C28" i="1"/>
  <c r="C55" i="1"/>
  <c r="C36" i="1"/>
  <c r="C30" i="1"/>
  <c r="C51" i="1"/>
  <c r="C45" i="1"/>
  <c r="C53" i="1"/>
  <c r="C20" i="1"/>
  <c r="C58" i="1"/>
  <c r="C63" i="1"/>
  <c r="C42" i="1"/>
  <c r="C14" i="1"/>
  <c r="J5" i="2" l="1"/>
  <c r="J3" i="2"/>
  <c r="J2" i="2"/>
  <c r="C4" i="2"/>
  <c r="C40" i="5"/>
  <c r="C61" i="5"/>
  <c r="C55" i="5"/>
  <c r="C19" i="5"/>
  <c r="C57" i="5"/>
  <c r="C32" i="5"/>
  <c r="C42" i="5"/>
  <c r="C30" i="5"/>
  <c r="C69" i="5"/>
  <c r="C51" i="5"/>
  <c r="C36" i="5"/>
  <c r="C64" i="5"/>
  <c r="C31" i="5"/>
  <c r="C34" i="5"/>
  <c r="C70" i="5"/>
  <c r="C71" i="5"/>
  <c r="C72" i="5"/>
  <c r="C73" i="5"/>
  <c r="C65" i="5"/>
  <c r="C46" i="5"/>
  <c r="C20" i="5"/>
  <c r="C27" i="5"/>
  <c r="C74" i="5"/>
  <c r="C17" i="5"/>
  <c r="C16" i="5"/>
  <c r="C35" i="5"/>
  <c r="C18" i="5"/>
  <c r="C29" i="5"/>
  <c r="C52" i="5"/>
  <c r="C47" i="5"/>
  <c r="C24" i="5"/>
  <c r="C41" i="5"/>
  <c r="C53" i="5"/>
  <c r="C45" i="5"/>
  <c r="C37" i="5"/>
  <c r="C44" i="5"/>
  <c r="C56" i="5"/>
  <c r="C43" i="5"/>
  <c r="C67" i="5"/>
  <c r="C48" i="5"/>
  <c r="C49" i="5"/>
  <c r="C33" i="5"/>
  <c r="C63" i="5"/>
  <c r="C26" i="5"/>
  <c r="C22" i="5"/>
  <c r="C38" i="5"/>
  <c r="C68" i="5"/>
  <c r="C23" i="5"/>
  <c r="C59" i="5"/>
  <c r="C54" i="5"/>
  <c r="C75" i="5"/>
  <c r="C28" i="5"/>
  <c r="C50" i="5"/>
  <c r="C25" i="5"/>
  <c r="C58" i="5"/>
  <c r="C39" i="5"/>
  <c r="C60" i="5"/>
  <c r="C15" i="5"/>
  <c r="C66" i="5"/>
  <c r="C62" i="5"/>
  <c r="C21" i="5"/>
  <c r="C14" i="5"/>
  <c r="C34" i="4" l="1"/>
  <c r="C60" i="4"/>
  <c r="C55" i="4"/>
  <c r="C17" i="4"/>
  <c r="C48" i="4"/>
  <c r="C44" i="4"/>
  <c r="C56" i="4"/>
  <c r="C31" i="4"/>
  <c r="C35" i="4"/>
  <c r="C50" i="4"/>
  <c r="C28" i="4"/>
  <c r="C69" i="4"/>
  <c r="C29" i="4"/>
  <c r="C70" i="4"/>
  <c r="C71" i="4"/>
  <c r="C36" i="4"/>
  <c r="C63" i="4"/>
  <c r="C72" i="4"/>
  <c r="C73" i="4"/>
  <c r="C46" i="4"/>
  <c r="C18" i="4"/>
  <c r="C27" i="4"/>
  <c r="C64" i="4"/>
  <c r="C20" i="4"/>
  <c r="C19" i="4"/>
  <c r="C74" i="4"/>
  <c r="C16" i="4"/>
  <c r="C21" i="4"/>
  <c r="C51" i="4"/>
  <c r="C33" i="4"/>
  <c r="C32" i="4"/>
  <c r="C41" i="4"/>
  <c r="C53" i="4"/>
  <c r="C40" i="4"/>
  <c r="C42" i="4"/>
  <c r="C47" i="4"/>
  <c r="C57" i="4"/>
  <c r="C45" i="4"/>
  <c r="C67" i="4"/>
  <c r="C43" i="4"/>
  <c r="C49" i="4"/>
  <c r="C39" i="4"/>
  <c r="C65" i="4"/>
  <c r="C26" i="4"/>
  <c r="C22" i="4"/>
  <c r="C38" i="4"/>
  <c r="C68" i="4"/>
  <c r="C24" i="4"/>
  <c r="C59" i="4"/>
  <c r="C54" i="4"/>
  <c r="C75" i="4"/>
  <c r="C30" i="4"/>
  <c r="C52" i="4"/>
  <c r="C25" i="4"/>
  <c r="C58" i="4"/>
  <c r="C37" i="4"/>
  <c r="C61" i="4"/>
  <c r="C15" i="4"/>
  <c r="C66" i="4"/>
  <c r="C62" i="4"/>
  <c r="C23" i="4"/>
  <c r="C14" i="4"/>
  <c r="C41" i="3" l="1"/>
  <c r="C59" i="3"/>
  <c r="C65" i="3"/>
  <c r="C20" i="3"/>
  <c r="C42" i="3"/>
  <c r="C54" i="3"/>
  <c r="C43" i="3"/>
  <c r="C46" i="3"/>
  <c r="C51" i="3"/>
  <c r="C33" i="3"/>
  <c r="C34" i="3"/>
  <c r="C55" i="3"/>
  <c r="C70" i="3"/>
  <c r="C30" i="3"/>
  <c r="C48" i="3"/>
  <c r="C58" i="3"/>
  <c r="C60" i="3"/>
  <c r="C67" i="3"/>
  <c r="C69" i="3"/>
  <c r="C17" i="3"/>
  <c r="C27" i="3"/>
  <c r="C50" i="3"/>
  <c r="C14" i="3"/>
  <c r="C19" i="3"/>
  <c r="C72" i="3"/>
  <c r="C18" i="3"/>
  <c r="C26" i="3"/>
  <c r="C28" i="3"/>
  <c r="C53" i="3"/>
  <c r="C31" i="3"/>
  <c r="C35" i="3"/>
  <c r="C47" i="3"/>
  <c r="C56" i="3"/>
  <c r="C32" i="3"/>
  <c r="C40" i="3"/>
  <c r="C44" i="3"/>
  <c r="C36" i="3"/>
  <c r="C61" i="3"/>
  <c r="C73" i="3"/>
  <c r="C37" i="3"/>
  <c r="C45" i="3"/>
  <c r="C49" i="3"/>
  <c r="C22" i="3"/>
  <c r="C25" i="3"/>
  <c r="C68" i="3"/>
  <c r="C23" i="3"/>
  <c r="C39" i="3"/>
  <c r="C74" i="3"/>
  <c r="C29" i="3"/>
  <c r="C57" i="3"/>
  <c r="C63" i="3"/>
  <c r="C75" i="3"/>
  <c r="C24" i="3"/>
  <c r="C52" i="3"/>
  <c r="C62" i="3"/>
  <c r="C16" i="3"/>
  <c r="C38" i="3"/>
  <c r="C64" i="3"/>
  <c r="C21" i="3"/>
  <c r="C66" i="3"/>
  <c r="C71" i="3"/>
  <c r="C15" i="3"/>
  <c r="H54" i="1" l="1"/>
  <c r="I54" i="1" s="1"/>
  <c r="H19" i="1"/>
  <c r="I19" i="1" s="1"/>
  <c r="H40" i="1"/>
  <c r="I40" i="1" s="1"/>
  <c r="H31" i="1"/>
  <c r="I31" i="1" s="1"/>
  <c r="H21" i="1"/>
  <c r="I21" i="1" s="1"/>
  <c r="H22" i="1"/>
  <c r="I22" i="1" s="1"/>
  <c r="H33" i="1"/>
  <c r="I33" i="1" s="1"/>
  <c r="H44" i="1"/>
  <c r="I44" i="1" s="1"/>
  <c r="H45" i="1"/>
  <c r="I45" i="1" s="1"/>
  <c r="H49" i="1"/>
  <c r="I49" i="1" s="1"/>
  <c r="H52" i="1"/>
  <c r="I52" i="1" s="1"/>
  <c r="H24" i="1"/>
  <c r="I24" i="1" s="1"/>
  <c r="H59" i="1"/>
  <c r="I59" i="1" s="1"/>
  <c r="H53" i="1"/>
  <c r="I53" i="1" s="1"/>
  <c r="H26" i="1"/>
  <c r="I26" i="1" s="1"/>
  <c r="H70" i="1"/>
  <c r="I70" i="1" s="1"/>
  <c r="H35" i="1"/>
  <c r="I35" i="1" s="1"/>
  <c r="H30" i="1"/>
  <c r="I30" i="1" s="1"/>
  <c r="H42" i="1"/>
  <c r="I42" i="1" s="1"/>
  <c r="H28" i="1"/>
  <c r="I28" i="1" s="1"/>
  <c r="H55" i="1"/>
  <c r="I55" i="1" s="1"/>
  <c r="H74" i="1"/>
  <c r="I74" i="1" s="1"/>
  <c r="H51" i="1"/>
  <c r="I51" i="1" s="1"/>
  <c r="H48" i="1"/>
  <c r="I48" i="1" s="1"/>
  <c r="H25" i="1"/>
  <c r="I25" i="1" s="1"/>
  <c r="H47" i="1"/>
  <c r="I47" i="1" s="1"/>
  <c r="H67" i="1"/>
  <c r="I67" i="1" s="1"/>
  <c r="H46" i="1"/>
  <c r="I46" i="1" s="1"/>
  <c r="H36" i="1"/>
  <c r="I36" i="1" s="1"/>
  <c r="H65" i="1"/>
  <c r="I65" i="1" s="1"/>
  <c r="H38" i="1"/>
  <c r="I38" i="1" s="1"/>
  <c r="H39" i="1"/>
  <c r="I39" i="1" s="1"/>
  <c r="H62" i="1"/>
  <c r="I62" i="1" s="1"/>
  <c r="H64" i="1"/>
  <c r="I64" i="1" s="1"/>
  <c r="H68" i="1"/>
  <c r="I68" i="1" s="1"/>
  <c r="H17" i="1"/>
  <c r="I17" i="1" s="1"/>
  <c r="H71" i="1"/>
  <c r="I71" i="1" s="1"/>
  <c r="H27" i="1"/>
  <c r="I27" i="1" s="1"/>
  <c r="H32" i="1"/>
  <c r="I32" i="1" s="1"/>
  <c r="H75" i="1"/>
  <c r="I75" i="1" s="1"/>
  <c r="H73" i="1"/>
  <c r="I73" i="1" s="1"/>
  <c r="H72" i="1"/>
  <c r="I72" i="1" s="1"/>
  <c r="H34" i="1"/>
  <c r="I34" i="1" s="1"/>
  <c r="H60" i="1"/>
  <c r="I60" i="1" s="1"/>
  <c r="H66" i="1"/>
  <c r="I66" i="1" s="1"/>
  <c r="H18" i="1"/>
  <c r="I18" i="1" s="1"/>
  <c r="H29" i="1"/>
  <c r="I29" i="1" s="1"/>
  <c r="H43" i="1"/>
  <c r="I43" i="1" s="1"/>
  <c r="H41" i="1"/>
  <c r="I41" i="1" s="1"/>
  <c r="H50" i="1"/>
  <c r="I50" i="1" s="1"/>
  <c r="H57" i="1"/>
  <c r="I57" i="1" s="1"/>
  <c r="H61" i="1"/>
  <c r="I61" i="1" s="1"/>
  <c r="H15" i="1"/>
  <c r="I15" i="1" s="1"/>
  <c r="H63" i="1"/>
  <c r="I63" i="1" s="1"/>
  <c r="H20" i="1"/>
  <c r="I20" i="1" s="1"/>
  <c r="H58" i="1"/>
  <c r="I58" i="1" s="1"/>
  <c r="H69" i="1"/>
  <c r="I69" i="1" s="1"/>
  <c r="H56" i="1"/>
  <c r="I56" i="1" s="1"/>
  <c r="H37" i="1"/>
  <c r="I37" i="1" s="1"/>
  <c r="H14" i="1"/>
  <c r="I14" i="1" s="1"/>
  <c r="H16" i="1"/>
  <c r="I16" i="1" s="1"/>
  <c r="H23" i="1"/>
  <c r="I23" i="1" s="1"/>
  <c r="H44" i="4"/>
  <c r="I44" i="4" s="1"/>
  <c r="H62" i="4"/>
  <c r="I62" i="4" s="1"/>
  <c r="H51" i="4"/>
  <c r="I51" i="4" s="1"/>
  <c r="H32" i="4"/>
  <c r="I32" i="4" s="1"/>
  <c r="H34" i="4"/>
  <c r="I34" i="4" s="1"/>
  <c r="H59" i="4"/>
  <c r="I59" i="4" s="1"/>
  <c r="H50" i="4"/>
  <c r="I50" i="4" s="1"/>
  <c r="H70" i="4"/>
  <c r="I70" i="4" s="1"/>
  <c r="H73" i="4"/>
  <c r="I73" i="4" s="1"/>
  <c r="H56" i="4"/>
  <c r="I56" i="4" s="1"/>
  <c r="H26" i="4"/>
  <c r="I26" i="4" s="1"/>
  <c r="H48" i="4"/>
  <c r="I48" i="4" s="1"/>
  <c r="H61" i="4"/>
  <c r="I61" i="4" s="1"/>
  <c r="H72" i="4"/>
  <c r="I72" i="4" s="1"/>
  <c r="H38" i="4"/>
  <c r="I38" i="4" s="1"/>
  <c r="H16" i="4"/>
  <c r="I16" i="4" s="1"/>
  <c r="H68" i="4"/>
  <c r="I68" i="4" s="1"/>
  <c r="H30" i="4"/>
  <c r="I30" i="4" s="1"/>
  <c r="H29" i="4"/>
  <c r="I29" i="4" s="1"/>
  <c r="H41" i="4"/>
  <c r="I41" i="4" s="1"/>
  <c r="H17" i="4"/>
  <c r="I17" i="4" s="1"/>
  <c r="H63" i="4"/>
  <c r="I63" i="4" s="1"/>
  <c r="H71" i="4"/>
  <c r="I71" i="4" s="1"/>
  <c r="H39" i="4"/>
  <c r="I39" i="4" s="1"/>
  <c r="H20" i="4"/>
  <c r="I20" i="4" s="1"/>
  <c r="H75" i="4"/>
  <c r="I75" i="4" s="1"/>
  <c r="H69" i="4"/>
  <c r="I69" i="4" s="1"/>
  <c r="H27" i="4"/>
  <c r="I27" i="4" s="1"/>
  <c r="H57" i="4"/>
  <c r="I57" i="4" s="1"/>
  <c r="H42" i="4"/>
  <c r="I42" i="4" s="1"/>
  <c r="H40" i="4"/>
  <c r="I40" i="4" s="1"/>
  <c r="H23" i="4"/>
  <c r="I23" i="4" s="1"/>
  <c r="H19" i="4"/>
  <c r="I19" i="4" s="1"/>
  <c r="H58" i="4"/>
  <c r="I58" i="4" s="1"/>
  <c r="H54" i="4"/>
  <c r="I54" i="4" s="1"/>
  <c r="H37" i="4"/>
  <c r="I37" i="4" s="1"/>
  <c r="H66" i="4"/>
  <c r="I66" i="4" s="1"/>
  <c r="H46" i="4"/>
  <c r="I46" i="4" s="1"/>
  <c r="H14" i="4"/>
  <c r="I14" i="4" s="1"/>
  <c r="H25" i="4"/>
  <c r="I25" i="4" s="1"/>
  <c r="H64" i="4"/>
  <c r="I64" i="4" s="1"/>
  <c r="H18" i="4"/>
  <c r="I18" i="4" s="1"/>
  <c r="H45" i="4"/>
  <c r="I45" i="4" s="1"/>
  <c r="H65" i="4"/>
  <c r="I65" i="4" s="1"/>
  <c r="H53" i="4"/>
  <c r="I53" i="4" s="1"/>
  <c r="H43" i="4"/>
  <c r="I43" i="4" s="1"/>
  <c r="H15" i="4"/>
  <c r="I15" i="4" s="1"/>
  <c r="H55" i="4"/>
  <c r="I55" i="4" s="1"/>
  <c r="H22" i="4"/>
  <c r="I22" i="4" s="1"/>
  <c r="H21" i="4"/>
  <c r="I21" i="4" s="1"/>
  <c r="H31" i="4"/>
  <c r="I31" i="4" s="1"/>
  <c r="H74" i="4"/>
  <c r="I74" i="4" s="1"/>
  <c r="H35" i="4"/>
  <c r="I35" i="4" s="1"/>
  <c r="H67" i="4"/>
  <c r="I67" i="4" s="1"/>
  <c r="H61" i="5"/>
  <c r="I61" i="5" s="1"/>
  <c r="H51" i="5"/>
  <c r="I51" i="5" s="1"/>
  <c r="H73" i="5"/>
  <c r="I73" i="5" s="1"/>
  <c r="H35" i="5"/>
  <c r="I35" i="5" s="1"/>
  <c r="H45" i="5"/>
  <c r="I45" i="5" s="1"/>
  <c r="H33" i="5"/>
  <c r="I33" i="5" s="1"/>
  <c r="H54" i="5"/>
  <c r="I54" i="5" s="1"/>
  <c r="H15" i="5"/>
  <c r="I15" i="5" s="1"/>
  <c r="H27" i="5"/>
  <c r="I27" i="5" s="1"/>
  <c r="H38" i="5"/>
  <c r="I38" i="5" s="1"/>
  <c r="H25" i="5"/>
  <c r="I25" i="5" s="1"/>
  <c r="H42" i="5"/>
  <c r="I42" i="5" s="1"/>
  <c r="H74" i="5"/>
  <c r="I74" i="5" s="1"/>
  <c r="H67" i="5"/>
  <c r="I67" i="5" s="1"/>
  <c r="H58" i="5"/>
  <c r="I58" i="5" s="1"/>
  <c r="H71" i="5"/>
  <c r="I71" i="5" s="1"/>
  <c r="H41" i="5"/>
  <c r="I41" i="5" s="1"/>
  <c r="H39" i="5"/>
  <c r="I39" i="5" s="1"/>
  <c r="H69" i="5"/>
  <c r="I69" i="5" s="1"/>
  <c r="H53" i="5"/>
  <c r="I53" i="5" s="1"/>
  <c r="H60" i="5"/>
  <c r="I60" i="5" s="1"/>
  <c r="H55" i="5"/>
  <c r="I55" i="5" s="1"/>
  <c r="H36" i="5"/>
  <c r="I36" i="5" s="1"/>
  <c r="H65" i="5"/>
  <c r="I65" i="5" s="1"/>
  <c r="H18" i="5"/>
  <c r="I18" i="5" s="1"/>
  <c r="H37" i="5"/>
  <c r="I37" i="5" s="1"/>
  <c r="H63" i="5"/>
  <c r="I63" i="5" s="1"/>
  <c r="H75" i="5"/>
  <c r="I75" i="5" s="1"/>
  <c r="H66" i="5"/>
  <c r="I66" i="5" s="1"/>
  <c r="H34" i="5"/>
  <c r="I34" i="5" s="1"/>
  <c r="H43" i="5"/>
  <c r="I43" i="5" s="1"/>
  <c r="H70" i="5"/>
  <c r="I70" i="5" s="1"/>
  <c r="H68" i="5"/>
  <c r="I68" i="5" s="1"/>
  <c r="H17" i="5"/>
  <c r="I17" i="5" s="1"/>
  <c r="H23" i="5"/>
  <c r="I23" i="5" s="1"/>
  <c r="H72" i="5"/>
  <c r="I72" i="5" s="1"/>
  <c r="H59" i="5"/>
  <c r="I59" i="5" s="1"/>
  <c r="H19" i="5"/>
  <c r="I19" i="5" s="1"/>
  <c r="H64" i="5"/>
  <c r="I64" i="5" s="1"/>
  <c r="H46" i="5"/>
  <c r="I46" i="5" s="1"/>
  <c r="H29" i="5"/>
  <c r="I29" i="5" s="1"/>
  <c r="H44" i="5"/>
  <c r="I44" i="5" s="1"/>
  <c r="H26" i="5"/>
  <c r="I26" i="5" s="1"/>
  <c r="H28" i="5"/>
  <c r="I28" i="5" s="1"/>
  <c r="H62" i="5"/>
  <c r="I62" i="5" s="1"/>
  <c r="H32" i="5"/>
  <c r="I32" i="5" s="1"/>
  <c r="H47" i="5"/>
  <c r="I47" i="5" s="1"/>
  <c r="H14" i="5"/>
  <c r="I14" i="5" s="1"/>
  <c r="H24" i="5"/>
  <c r="I24" i="5" s="1"/>
  <c r="H30" i="5"/>
  <c r="I30" i="5" s="1"/>
  <c r="H48" i="5"/>
  <c r="I48" i="5" s="1"/>
  <c r="H40" i="5"/>
  <c r="I40" i="5" s="1"/>
  <c r="H49" i="5"/>
  <c r="I49" i="5" s="1"/>
  <c r="H57" i="5"/>
  <c r="I57" i="5" s="1"/>
  <c r="H31" i="5"/>
  <c r="I31" i="5" s="1"/>
  <c r="H20" i="5"/>
  <c r="I20" i="5" s="1"/>
  <c r="H52" i="5"/>
  <c r="I52" i="5" s="1"/>
  <c r="H56" i="5"/>
  <c r="I56" i="5" s="1"/>
  <c r="H22" i="5"/>
  <c r="I22" i="5" s="1"/>
  <c r="H50" i="5"/>
  <c r="I50" i="5" s="1"/>
  <c r="H21" i="5"/>
  <c r="I21" i="5" s="1"/>
  <c r="H16" i="5"/>
  <c r="I16" i="5" s="1"/>
  <c r="H49" i="4"/>
  <c r="I49" i="4" s="1"/>
  <c r="H60" i="4"/>
  <c r="I60" i="4" s="1"/>
  <c r="H52" i="4"/>
  <c r="I52" i="4" s="1"/>
  <c r="H28" i="4"/>
  <c r="I28" i="4" s="1"/>
  <c r="H33" i="4"/>
  <c r="I33" i="4" s="1"/>
  <c r="H47" i="4"/>
  <c r="I47" i="4" s="1"/>
  <c r="H24" i="4"/>
  <c r="I24" i="4" s="1"/>
  <c r="H36" i="4"/>
  <c r="I36" i="4" s="1"/>
</calcChain>
</file>

<file path=xl/sharedStrings.xml><?xml version="1.0" encoding="utf-8"?>
<sst xmlns="http://schemas.openxmlformats.org/spreadsheetml/2006/main" count="132" uniqueCount="47">
  <si>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</si>
  <si>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</si>
  <si>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</si>
  <si>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</si>
  <si>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</si>
  <si>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</si>
  <si>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</si>
  <si>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</si>
  <si>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</si>
  <si>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</si>
  <si>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</si>
  <si>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</si>
  <si>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</si>
  <si>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</si>
  <si>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</si>
  <si>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Flow_baseline</t>
  </si>
  <si>
    <t>Vol_baseline</t>
  </si>
  <si>
    <t>Scenario</t>
  </si>
  <si>
    <t>Total Vehicle Minutes on Network</t>
  </si>
  <si>
    <t>Baseline</t>
  </si>
  <si>
    <t>Skid Row Closure</t>
  </si>
  <si>
    <t>Couplet + Skid Row Closure</t>
  </si>
  <si>
    <t>Reverse Couplet + Skid Row Closure</t>
  </si>
  <si>
    <t>%Change</t>
  </si>
  <si>
    <t>LOS A</t>
  </si>
  <si>
    <t>LOS B</t>
  </si>
  <si>
    <t>LOS C</t>
  </si>
  <si>
    <t>LOS D</t>
  </si>
  <si>
    <t>LOS E</t>
  </si>
  <si>
    <t>LOS F</t>
  </si>
  <si>
    <t>Node Pair</t>
  </si>
  <si>
    <t>% Change Baseline</t>
  </si>
  <si>
    <t>A</t>
  </si>
  <si>
    <t>B</t>
  </si>
  <si>
    <t>C</t>
  </si>
  <si>
    <t>D</t>
  </si>
  <si>
    <t>E</t>
  </si>
  <si>
    <t>F</t>
  </si>
  <si>
    <t>Level of Service</t>
  </si>
  <si>
    <t>V/C range</t>
  </si>
  <si>
    <t>0.00 to 0.60</t>
  </si>
  <si>
    <t>0.61 to 0.70</t>
  </si>
  <si>
    <t>0.71 to 0.80</t>
  </si>
  <si>
    <t>0.81 to 0.90</t>
  </si>
  <si>
    <t>0.91 to 1.00</t>
  </si>
  <si>
    <t>Greater than 1.00</t>
  </si>
  <si>
    <r>
      <t xml:space="preserve">Source: Transportation Research Board, </t>
    </r>
    <r>
      <rPr>
        <i/>
        <sz val="11"/>
        <color theme="1"/>
        <rFont val="Calibri"/>
        <family val="2"/>
        <scheme val="minor"/>
      </rPr>
      <t xml:space="preserve">Highway Capacity Manual, Special Report 209 </t>
    </r>
    <r>
      <rPr>
        <sz val="11"/>
        <color theme="1"/>
        <rFont val="Calibri"/>
        <family val="2"/>
        <scheme val="minor"/>
      </rPr>
      <t>(Washington, D.C., 1994)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</si>
</sst>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1" applyNumberFormat="1" applyFont="1"/>
    <xf numFmtId="9" fontId="0" fillId="0" borderId="0" xfId="0" applyNumberFormat="1"/>
    <xf numFmtId="0" fontId="16" fillId="0" borderId="0" xfId="0" applyFont="1"/>
    <xf numFmtId="164" fontId="0" fillId="0" borderId="0" xfId="1" applyNumberFormat="1" applyFont="1"/>
    <xf numFmtId="0" fontId="0" fillId="33" borderId="0" xfId="0" applyFill="1"/>
    <xf numFmtId="0" fontId="0" fillId="0" borderId="0" xfId="0" applyFill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Summaries!$B$1</c:f>
              <c:strCache>
                <c:ptCount val="1"/>
                <c:pt idx="0">
                  <c:v>Total Vehicle Minutes on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Summaries!$A$2:$A$5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Summaries!$B$2:$B$5</c:f>
              <c:numCache>
                <c:formatCode>General</c:formatCode>
                <c:ptCount val="4"/>
                <c:pt idx="0">
                  <c:v>42840.9</c:v>
                </c:pt>
                <c:pt idx="1">
                  <c:v>43120.7</c:v>
                </c:pt>
                <c:pt idx="2">
                  <c:v>43335.9</c:v>
                </c:pt>
                <c:pt idx="3">
                  <c:v>43513.1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80784"/>
        <c:axId val="392781176"/>
      </c:barChart>
      <c:catAx>
        <c:axId val="3927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1176"/>
        <c:crosses val="autoZero"/>
        <c:auto val="1"/>
        <c:lblAlgn val="ctr"/>
        <c:lblOffset val="100"/>
        <c:noMultiLvlLbl val="0"/>
      </c:catAx>
      <c:valAx>
        <c:axId val="392781176"/>
        <c:scaling>
          <c:orientation val="minMax"/>
          <c:max val="44000"/>
          <c:min val="4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078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Vehicle Minutes on Network, by LOS</a:t>
            </a:r>
            <a:r>
              <a:rPr lang="en-US" baseline="0"/>
              <a:t> Designation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Summaries!$B$26</c:f>
              <c:strCache>
                <c:ptCount val="1"/>
                <c:pt idx="0">
                  <c:v>LOS 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Summaries!$A$27:$A$30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Summaries!$B$27:$B$30</c:f>
              <c:numCache>
                <c:formatCode>General</c:formatCode>
                <c:ptCount val="4"/>
                <c:pt idx="0">
                  <c:v>14909.970261508</c:v>
                </c:pt>
                <c:pt idx="1">
                  <c:v>14745.570870075999</c:v>
                </c:pt>
                <c:pt idx="2">
                  <c:v>14970.250849899998</c:v>
                </c:pt>
                <c:pt idx="3">
                  <c:v>14723.607370407999</c:v>
                </c:pt>
              </c:numCache>
            </c:numRef>
          </c:val>
        </c:ser>
        <c:ser>
          <c:idx val="1"/>
          <c:order val="1"/>
          <c:tx>
            <c:strRef>
              <c:f>Summaries!$C$26</c:f>
              <c:strCache>
                <c:ptCount val="1"/>
                <c:pt idx="0">
                  <c:v>LOS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Summaries!$A$27:$A$30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Summaries!$C$27:$C$30</c:f>
              <c:numCache>
                <c:formatCode>General</c:formatCode>
                <c:ptCount val="4"/>
                <c:pt idx="0">
                  <c:v>3688.6549795280002</c:v>
                </c:pt>
                <c:pt idx="1">
                  <c:v>3319.38592264</c:v>
                </c:pt>
                <c:pt idx="2">
                  <c:v>2784.606673361</c:v>
                </c:pt>
                <c:pt idx="3">
                  <c:v>3596.4864927379999</c:v>
                </c:pt>
              </c:numCache>
            </c:numRef>
          </c:val>
        </c:ser>
        <c:ser>
          <c:idx val="2"/>
          <c:order val="2"/>
          <c:tx>
            <c:strRef>
              <c:f>Summaries!$D$26</c:f>
              <c:strCache>
                <c:ptCount val="1"/>
                <c:pt idx="0">
                  <c:v>LOS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Summaries!$A$27:$A$30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Summaries!$D$27:$D$30</c:f>
              <c:numCache>
                <c:formatCode>General</c:formatCode>
                <c:ptCount val="4"/>
                <c:pt idx="0">
                  <c:v>3225.4658515020001</c:v>
                </c:pt>
                <c:pt idx="1">
                  <c:v>4028.4983809699997</c:v>
                </c:pt>
                <c:pt idx="2">
                  <c:v>6865.1850652089979</c:v>
                </c:pt>
                <c:pt idx="3">
                  <c:v>3517.0050360900004</c:v>
                </c:pt>
              </c:numCache>
            </c:numRef>
          </c:val>
        </c:ser>
        <c:ser>
          <c:idx val="3"/>
          <c:order val="3"/>
          <c:tx>
            <c:strRef>
              <c:f>Summaries!$E$26</c:f>
              <c:strCache>
                <c:ptCount val="1"/>
                <c:pt idx="0">
                  <c:v>LOS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Summaries!$A$27:$A$30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Summaries!$E$27:$E$30</c:f>
              <c:numCache>
                <c:formatCode>General</c:formatCode>
                <c:ptCount val="4"/>
                <c:pt idx="0">
                  <c:v>4079.8929342049996</c:v>
                </c:pt>
                <c:pt idx="1">
                  <c:v>3945.5582107519995</c:v>
                </c:pt>
                <c:pt idx="2">
                  <c:v>671.56174572200007</c:v>
                </c:pt>
                <c:pt idx="3">
                  <c:v>2603.7281559180001</c:v>
                </c:pt>
              </c:numCache>
            </c:numRef>
          </c:val>
        </c:ser>
        <c:ser>
          <c:idx val="4"/>
          <c:order val="4"/>
          <c:tx>
            <c:strRef>
              <c:f>Summaries!$F$26</c:f>
              <c:strCache>
                <c:ptCount val="1"/>
                <c:pt idx="0">
                  <c:v>LOS 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Summaries!$A$27:$A$30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Summaries!$F$27:$F$30</c:f>
              <c:numCache>
                <c:formatCode>General</c:formatCode>
                <c:ptCount val="4"/>
                <c:pt idx="0">
                  <c:v>619.90135644999998</c:v>
                </c:pt>
                <c:pt idx="1">
                  <c:v>1200.7565940500001</c:v>
                </c:pt>
                <c:pt idx="2">
                  <c:v>4834.8897875370003</c:v>
                </c:pt>
                <c:pt idx="3">
                  <c:v>2667.8173993539999</c:v>
                </c:pt>
              </c:numCache>
            </c:numRef>
          </c:val>
        </c:ser>
        <c:ser>
          <c:idx val="5"/>
          <c:order val="5"/>
          <c:tx>
            <c:strRef>
              <c:f>Summaries!$G$26</c:f>
              <c:strCache>
                <c:ptCount val="1"/>
                <c:pt idx="0">
                  <c:v>LOS F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  <a:effectLst/>
          </c:spPr>
          <c:invertIfNegative val="0"/>
          <c:cat>
            <c:strRef>
              <c:f>Summaries!$A$27:$A$30</c:f>
              <c:strCache>
                <c:ptCount val="4"/>
                <c:pt idx="0">
                  <c:v>Baseline</c:v>
                </c:pt>
                <c:pt idx="1">
                  <c:v>Skid Row Closure</c:v>
                </c:pt>
                <c:pt idx="2">
                  <c:v>Couplet + Skid Row Closure</c:v>
                </c:pt>
                <c:pt idx="3">
                  <c:v>Reverse Couplet + Skid Row Closure</c:v>
                </c:pt>
              </c:strCache>
            </c:strRef>
          </c:cat>
          <c:val>
            <c:numRef>
              <c:f>Summaries!$G$27:$G$30</c:f>
              <c:numCache>
                <c:formatCode>General</c:formatCode>
                <c:ptCount val="4"/>
                <c:pt idx="0">
                  <c:v>16316.976158642001</c:v>
                </c:pt>
                <c:pt idx="1">
                  <c:v>15880.921550808001</c:v>
                </c:pt>
                <c:pt idx="2">
                  <c:v>13209.384693755001</c:v>
                </c:pt>
                <c:pt idx="3">
                  <c:v>16404.468710802001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914096"/>
        <c:axId val="418915272"/>
      </c:barChart>
      <c:catAx>
        <c:axId val="41891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5272"/>
        <c:crosses val="autoZero"/>
        <c:auto val="1"/>
        <c:lblAlgn val="ctr"/>
        <c:lblOffset val="100"/>
        <c:noMultiLvlLbl val="0"/>
      </c:catAx>
      <c:valAx>
        <c:axId val="41891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9</xdr:row>
      <xdr:rowOff>76200</xdr:rowOff>
    </xdr:from>
    <xdr:to>
      <xdr:col>3</xdr:col>
      <xdr:colOff>161925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1357311</xdr:colOff>
      <xdr:row>32</xdr:row>
      <xdr:rowOff>66675</xdr:rowOff>
    </xdr:from>
    <xdr:to>
      <xdr:col>4</xdr:col>
      <xdr:colOff>695324</xdr:colOff>
      <xdr:row>51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5" workbookViewId="0">
      <selection activeCell="K43" sqref="K38:K43"/>
    </sheetView>
  </sheetViews>
  <sheetFormatPr defaultRowHeight="15.75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  <c r="B3" t="s">
        <v>3</v>
      </c>
    </row>
    <row r="5" spans="1:14" x14ac:dyDescent="0.3">
      <c r="A5" t="s">
        <v>4</v>
      </c>
    </row>
    <row r="7" spans="1:14" x14ac:dyDescent="0.3">
      <c r="A7" t="s">
        <v>5</v>
      </c>
    </row>
    <row r="9" spans="1:14" x14ac:dyDescent="0.3">
      <c r="A9" t="s">
        <v>6</v>
      </c>
      <c r="E9">
        <v>42840.9</v>
      </c>
    </row>
    <row r="10" spans="1:14" x14ac:dyDescent="0.3">
      <c r="A10" t="s">
        <v>7</v>
      </c>
      <c r="C10">
        <v>178</v>
      </c>
    </row>
    <row r="11" spans="1:14" x14ac:dyDescent="0.3">
      <c r="A11" t="s">
        <v>8</v>
      </c>
      <c r="C11">
        <v>8.8774600000000002E-5</v>
      </c>
    </row>
    <row r="13" spans="1:14" x14ac:dyDescent="0.3">
      <c r="A13" t="s">
        <v>9</v>
      </c>
      <c r="B13" t="s">
        <v>10</v>
      </c>
      <c r="C13" t="s">
        <v>30</v>
      </c>
      <c r="D13" t="s">
        <v>11</v>
      </c>
      <c r="E13" t="s">
        <v>12</v>
      </c>
      <c r="F13" t="s">
        <v>13</v>
      </c>
      <c r="G13" t="s">
        <v>14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</row>
    <row r="14" spans="1:14" x14ac:dyDescent="0.3">
      <c r="A14">
        <v>8</v>
      </c>
      <c r="B14">
        <v>7</v>
      </c>
      <c r="C14" t="str">
        <f>CONCATENATE(A14, "-",B14)</f>
        <v>8-7</v>
      </c>
      <c r="D14">
        <v>1339.62</v>
      </c>
      <c r="E14">
        <v>1.4884599999999999</v>
      </c>
      <c r="F14">
        <v>0.55781000000000003</v>
      </c>
      <c r="G14">
        <v>0.15</v>
      </c>
      <c r="I14">
        <f>SUMPRODUCT(--($E14&gt;=0),--($E14&lt;=0.6))</f>
        <v>0</v>
      </c>
      <c r="J14">
        <f>SUMPRODUCT(--($E14&gt;0.6),--($E14&lt;=0.7))</f>
        <v>0</v>
      </c>
      <c r="K14">
        <f>SUMPRODUCT(--($E14&gt;0.7),--($E14&lt;=0.8))</f>
        <v>0</v>
      </c>
      <c r="L14">
        <f>SUMPRODUCT(--($E14&gt;0.8),--($E14&lt;=0.9))</f>
        <v>0</v>
      </c>
      <c r="M14">
        <f>SUMPRODUCT(--($E14&gt;0.9),--($E14&lt;=1))</f>
        <v>0</v>
      </c>
      <c r="N14">
        <f>COUNTIF($E14,"&gt;1.0")</f>
        <v>1</v>
      </c>
    </row>
    <row r="15" spans="1:14" x14ac:dyDescent="0.3">
      <c r="A15">
        <v>1</v>
      </c>
      <c r="B15">
        <v>2</v>
      </c>
      <c r="C15" t="str">
        <f>CONCATENATE(A15, "-",B15)</f>
        <v>1-2</v>
      </c>
      <c r="D15">
        <v>1337.52</v>
      </c>
      <c r="E15">
        <v>1.48613</v>
      </c>
      <c r="F15">
        <v>0.73866500000000002</v>
      </c>
      <c r="G15">
        <v>0.2</v>
      </c>
      <c r="I15">
        <f t="shared" ref="I15:I75" si="0">SUMPRODUCT(--($E15&gt;=0),--($E15&lt;=0.6))</f>
        <v>0</v>
      </c>
      <c r="J15">
        <f t="shared" ref="J15:J75" si="1">SUMPRODUCT(--($E15&gt;0.6),--($E15&lt;=0.7))</f>
        <v>0</v>
      </c>
      <c r="K15">
        <f t="shared" ref="K15:K75" si="2">SUMPRODUCT(--($E15&gt;0.7),--($E15&lt;=0.8))</f>
        <v>0</v>
      </c>
      <c r="L15">
        <f t="shared" ref="L15:L75" si="3">SUMPRODUCT(--($E15&gt;0.8),--($E15&lt;=0.9))</f>
        <v>0</v>
      </c>
      <c r="M15">
        <f t="shared" ref="M15:M75" si="4">SUMPRODUCT(--($E15&gt;0.9),--($E15&lt;=1))</f>
        <v>0</v>
      </c>
      <c r="N15">
        <f t="shared" ref="N15:N75" si="5">COUNTIF($E15,"&gt;1.0")</f>
        <v>1</v>
      </c>
    </row>
    <row r="16" spans="1:14" x14ac:dyDescent="0.3">
      <c r="A16">
        <v>18</v>
      </c>
      <c r="B16">
        <v>19</v>
      </c>
      <c r="C16" t="str">
        <f>CONCATENATE(A16, "-",B16)</f>
        <v>18-19</v>
      </c>
      <c r="D16">
        <v>1296.1500000000001</v>
      </c>
      <c r="E16">
        <v>1.44017</v>
      </c>
      <c r="F16">
        <v>2.2614200000000002</v>
      </c>
      <c r="G16">
        <v>0.7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1</v>
      </c>
    </row>
    <row r="17" spans="1:14" x14ac:dyDescent="0.3">
      <c r="A17">
        <v>7</v>
      </c>
      <c r="B17">
        <v>8</v>
      </c>
      <c r="C17" t="str">
        <f>CONCATENATE(A17, "-",B17)</f>
        <v>7-8</v>
      </c>
      <c r="D17">
        <v>1257.02</v>
      </c>
      <c r="E17">
        <v>1.39669</v>
      </c>
      <c r="F17">
        <v>0.42836999999999997</v>
      </c>
      <c r="G17">
        <v>0.15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1</v>
      </c>
    </row>
    <row r="18" spans="1:14" x14ac:dyDescent="0.3">
      <c r="A18">
        <v>9</v>
      </c>
      <c r="B18">
        <v>8</v>
      </c>
      <c r="C18" t="str">
        <f>CONCATENATE(A18, "-",B18)</f>
        <v>9-8</v>
      </c>
      <c r="D18">
        <v>1218.31</v>
      </c>
      <c r="E18">
        <v>1.35368</v>
      </c>
      <c r="F18">
        <v>1.26915</v>
      </c>
      <c r="G18">
        <v>0.5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</row>
    <row r="19" spans="1:14" x14ac:dyDescent="0.3">
      <c r="A19">
        <v>8</v>
      </c>
      <c r="B19">
        <v>9</v>
      </c>
      <c r="C19" t="str">
        <f>CONCATENATE(A19, "-",B19)</f>
        <v>8-9</v>
      </c>
      <c r="D19">
        <v>1199.0999999999999</v>
      </c>
      <c r="E19">
        <v>1.33233</v>
      </c>
      <c r="F19">
        <v>1.1991799999999999</v>
      </c>
      <c r="G19">
        <v>0.5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1</v>
      </c>
    </row>
    <row r="20" spans="1:14" x14ac:dyDescent="0.3">
      <c r="A20">
        <v>2</v>
      </c>
      <c r="B20">
        <v>1</v>
      </c>
      <c r="C20" t="str">
        <f>CONCATENATE(A20, "-",B20)</f>
        <v>2-1</v>
      </c>
      <c r="D20">
        <v>1189.29</v>
      </c>
      <c r="E20">
        <v>1.3214300000000001</v>
      </c>
      <c r="F20">
        <v>0.46621699999999999</v>
      </c>
      <c r="G20">
        <v>0.2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1</v>
      </c>
    </row>
    <row r="21" spans="1:14" x14ac:dyDescent="0.3">
      <c r="A21">
        <v>19</v>
      </c>
      <c r="B21">
        <v>18</v>
      </c>
      <c r="C21" t="str">
        <f>CONCATENATE(A21, "-",B21)</f>
        <v>19-18</v>
      </c>
      <c r="D21">
        <v>1075.3699999999999</v>
      </c>
      <c r="E21">
        <v>1.19486</v>
      </c>
      <c r="F21">
        <v>1.20926</v>
      </c>
      <c r="G21">
        <v>0.7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</row>
    <row r="22" spans="1:14" x14ac:dyDescent="0.3">
      <c r="A22">
        <v>14</v>
      </c>
      <c r="B22">
        <v>15</v>
      </c>
      <c r="C22" t="str">
        <f>CONCATENATE(A22, "-",B22)</f>
        <v>14-15</v>
      </c>
      <c r="D22">
        <v>1050.6400000000001</v>
      </c>
      <c r="E22">
        <v>1.1673800000000001</v>
      </c>
      <c r="F22">
        <v>0.48981200000000003</v>
      </c>
      <c r="G22">
        <v>0.3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</row>
    <row r="23" spans="1:14" x14ac:dyDescent="0.3">
      <c r="A23">
        <v>15</v>
      </c>
      <c r="B23">
        <v>18</v>
      </c>
      <c r="C23" t="str">
        <f>CONCATENATE(A23, "-",B23)</f>
        <v>15-18</v>
      </c>
      <c r="D23">
        <v>1006.64</v>
      </c>
      <c r="E23">
        <v>1.11849</v>
      </c>
      <c r="F23">
        <v>0.44683899999999999</v>
      </c>
      <c r="G23">
        <v>0.3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1</v>
      </c>
    </row>
    <row r="24" spans="1:14" x14ac:dyDescent="0.3">
      <c r="A24">
        <v>17</v>
      </c>
      <c r="B24">
        <v>16</v>
      </c>
      <c r="C24" t="str">
        <f>CONCATENATE(A24, "-",B24)</f>
        <v>17-16</v>
      </c>
      <c r="D24">
        <v>963.005</v>
      </c>
      <c r="E24">
        <v>1.0700099999999999</v>
      </c>
      <c r="F24">
        <v>0.41255799999999998</v>
      </c>
      <c r="G24">
        <v>0.3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1</v>
      </c>
    </row>
    <row r="25" spans="1:14" x14ac:dyDescent="0.3">
      <c r="A25">
        <v>14</v>
      </c>
      <c r="B25">
        <v>13</v>
      </c>
      <c r="C25" t="str">
        <f>CONCATENATE(A25, "-",B25)</f>
        <v>14-13</v>
      </c>
      <c r="D25">
        <v>1273.99</v>
      </c>
      <c r="E25">
        <v>1.06166</v>
      </c>
      <c r="F25">
        <v>0.81477900000000003</v>
      </c>
      <c r="G25">
        <v>0.6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1</v>
      </c>
    </row>
    <row r="26" spans="1:14" x14ac:dyDescent="0.3">
      <c r="A26">
        <v>9</v>
      </c>
      <c r="B26">
        <v>5</v>
      </c>
      <c r="C26" t="str">
        <f>CONCATENATE(A26, "-",B26)</f>
        <v>9-5</v>
      </c>
      <c r="D26">
        <v>634.89300000000003</v>
      </c>
      <c r="E26">
        <v>1.05816</v>
      </c>
      <c r="F26">
        <v>0.47282999999999997</v>
      </c>
      <c r="G26">
        <v>0.35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1</v>
      </c>
    </row>
    <row r="27" spans="1:14" x14ac:dyDescent="0.3">
      <c r="A27">
        <v>7</v>
      </c>
      <c r="B27">
        <v>19</v>
      </c>
      <c r="C27" t="str">
        <f>CONCATENATE(A27, "-",B27)</f>
        <v>7-19</v>
      </c>
      <c r="D27">
        <v>1846.1</v>
      </c>
      <c r="E27">
        <v>1.0256099999999999</v>
      </c>
      <c r="F27">
        <v>1.67825</v>
      </c>
      <c r="G27">
        <v>1.3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1</v>
      </c>
    </row>
    <row r="28" spans="1:14" x14ac:dyDescent="0.3">
      <c r="A28">
        <v>9</v>
      </c>
      <c r="B28">
        <v>10</v>
      </c>
      <c r="C28" t="str">
        <f>CONCATENATE(A28, "-",B28)</f>
        <v>9-10</v>
      </c>
      <c r="D28">
        <v>921.654</v>
      </c>
      <c r="E28">
        <v>1.02406</v>
      </c>
      <c r="F28">
        <v>0.51533300000000004</v>
      </c>
      <c r="G28">
        <v>0.4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1</v>
      </c>
    </row>
    <row r="29" spans="1:14" x14ac:dyDescent="0.3">
      <c r="A29">
        <v>16</v>
      </c>
      <c r="B29">
        <v>17</v>
      </c>
      <c r="C29" t="str">
        <f>CONCATENATE(A29, "-",B29)</f>
        <v>16-17</v>
      </c>
      <c r="D29">
        <v>1123.6099999999999</v>
      </c>
      <c r="E29">
        <v>0.936338</v>
      </c>
      <c r="F29">
        <v>0.35054299999999999</v>
      </c>
      <c r="G29">
        <v>0.3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1</v>
      </c>
      <c r="N29">
        <f t="shared" si="5"/>
        <v>0</v>
      </c>
    </row>
    <row r="30" spans="1:14" x14ac:dyDescent="0.3">
      <c r="A30">
        <v>5</v>
      </c>
      <c r="B30">
        <v>9</v>
      </c>
      <c r="C30" t="str">
        <f>CONCATENATE(A30, "-",B30)</f>
        <v>5-9</v>
      </c>
      <c r="D30">
        <v>556.84199999999998</v>
      </c>
      <c r="E30">
        <v>0.92806900000000003</v>
      </c>
      <c r="F30">
        <v>0.40590999999999999</v>
      </c>
      <c r="G30">
        <v>0.35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1</v>
      </c>
      <c r="N30">
        <f t="shared" si="5"/>
        <v>0</v>
      </c>
    </row>
    <row r="31" spans="1:14" x14ac:dyDescent="0.3">
      <c r="A31">
        <v>10</v>
      </c>
      <c r="B31">
        <v>9</v>
      </c>
      <c r="C31" t="str">
        <f>CONCATENATE(A31, "-",B31)</f>
        <v>10-9</v>
      </c>
      <c r="D31">
        <v>793.88599999999997</v>
      </c>
      <c r="E31">
        <v>0.88209499999999996</v>
      </c>
      <c r="F31">
        <v>0.44710800000000001</v>
      </c>
      <c r="G31">
        <v>0.4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1</v>
      </c>
      <c r="M31">
        <f t="shared" si="4"/>
        <v>0</v>
      </c>
      <c r="N31">
        <f t="shared" si="5"/>
        <v>0</v>
      </c>
    </row>
    <row r="32" spans="1:14" x14ac:dyDescent="0.3">
      <c r="A32">
        <v>11</v>
      </c>
      <c r="B32">
        <v>12</v>
      </c>
      <c r="C32" t="str">
        <f>CONCATENATE(A32, "-",B32)</f>
        <v>11-12</v>
      </c>
      <c r="D32">
        <v>791.74699999999996</v>
      </c>
      <c r="E32">
        <v>0.87971900000000003</v>
      </c>
      <c r="F32">
        <v>0.89270300000000002</v>
      </c>
      <c r="G32">
        <v>0.8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</row>
    <row r="33" spans="1:14" x14ac:dyDescent="0.3">
      <c r="A33">
        <v>4</v>
      </c>
      <c r="B33">
        <v>3</v>
      </c>
      <c r="C33" t="str">
        <f>CONCATENATE(A33, "-",B33)</f>
        <v>4-3</v>
      </c>
      <c r="D33">
        <v>771.74099999999999</v>
      </c>
      <c r="E33">
        <v>0.85748999999999997</v>
      </c>
      <c r="F33">
        <v>0.439753</v>
      </c>
      <c r="G33">
        <v>0.4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1</v>
      </c>
      <c r="M33">
        <f t="shared" si="4"/>
        <v>0</v>
      </c>
      <c r="N33">
        <f t="shared" si="5"/>
        <v>0</v>
      </c>
    </row>
    <row r="34" spans="1:14" x14ac:dyDescent="0.3">
      <c r="A34">
        <v>4</v>
      </c>
      <c r="B34">
        <v>7</v>
      </c>
      <c r="C34" t="str">
        <f>CONCATENATE(A34, "-",B34)</f>
        <v>4-7</v>
      </c>
      <c r="D34">
        <v>1521.58</v>
      </c>
      <c r="E34">
        <v>0.84532200000000002</v>
      </c>
      <c r="F34">
        <v>0.872973</v>
      </c>
      <c r="G34">
        <v>0.8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1</v>
      </c>
      <c r="M34">
        <f t="shared" si="4"/>
        <v>0</v>
      </c>
      <c r="N34">
        <f t="shared" si="5"/>
        <v>0</v>
      </c>
    </row>
    <row r="35" spans="1:14" x14ac:dyDescent="0.3">
      <c r="A35">
        <v>10</v>
      </c>
      <c r="B35">
        <v>11</v>
      </c>
      <c r="C35" t="str">
        <f>CONCATENATE(A35, "-",B35)</f>
        <v>10-11</v>
      </c>
      <c r="D35">
        <v>1116.76</v>
      </c>
      <c r="E35">
        <v>0.82722600000000002</v>
      </c>
      <c r="F35">
        <v>0.32403300000000002</v>
      </c>
      <c r="G35">
        <v>0.3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1</v>
      </c>
      <c r="M35">
        <f t="shared" si="4"/>
        <v>0</v>
      </c>
      <c r="N35">
        <f t="shared" si="5"/>
        <v>0</v>
      </c>
    </row>
    <row r="36" spans="1:14" x14ac:dyDescent="0.3">
      <c r="A36">
        <v>12</v>
      </c>
      <c r="B36">
        <v>11</v>
      </c>
      <c r="C36" t="str">
        <f>CONCATENATE(A36, "-",B36)</f>
        <v>12-11</v>
      </c>
      <c r="D36">
        <v>734.01099999999997</v>
      </c>
      <c r="E36">
        <v>0.81556799999999996</v>
      </c>
      <c r="F36">
        <v>0.85885599999999995</v>
      </c>
      <c r="G36">
        <v>0.8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1</v>
      </c>
      <c r="M36">
        <f t="shared" si="4"/>
        <v>0</v>
      </c>
      <c r="N36">
        <f t="shared" si="5"/>
        <v>0</v>
      </c>
    </row>
    <row r="37" spans="1:14" x14ac:dyDescent="0.3">
      <c r="A37">
        <v>13</v>
      </c>
      <c r="B37">
        <v>16</v>
      </c>
      <c r="C37" t="str">
        <f>CONCATENATE(A37, "-",B37)</f>
        <v>13-16</v>
      </c>
      <c r="D37">
        <v>960.34100000000001</v>
      </c>
      <c r="E37">
        <v>0.800284</v>
      </c>
      <c r="F37">
        <v>0.37298700000000001</v>
      </c>
      <c r="G37">
        <v>0.35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1</v>
      </c>
      <c r="M37">
        <f t="shared" si="4"/>
        <v>0</v>
      </c>
      <c r="N37">
        <f t="shared" si="5"/>
        <v>0</v>
      </c>
    </row>
    <row r="38" spans="1:14" x14ac:dyDescent="0.3">
      <c r="A38">
        <v>18</v>
      </c>
      <c r="B38">
        <v>15</v>
      </c>
      <c r="C38" t="str">
        <f>CONCATENATE(A38, "-",B38)</f>
        <v>18-15</v>
      </c>
      <c r="D38">
        <v>938.42499999999995</v>
      </c>
      <c r="E38">
        <v>0.78202099999999997</v>
      </c>
      <c r="F38">
        <v>0.31715399999999999</v>
      </c>
      <c r="G38">
        <v>0.3</v>
      </c>
      <c r="I38">
        <f t="shared" si="0"/>
        <v>0</v>
      </c>
      <c r="J38">
        <f t="shared" si="1"/>
        <v>0</v>
      </c>
      <c r="K38">
        <f t="shared" si="2"/>
        <v>1</v>
      </c>
      <c r="L38">
        <f t="shared" si="3"/>
        <v>0</v>
      </c>
      <c r="M38">
        <f t="shared" si="4"/>
        <v>0</v>
      </c>
      <c r="N38">
        <f t="shared" si="5"/>
        <v>0</v>
      </c>
    </row>
    <row r="39" spans="1:14" x14ac:dyDescent="0.3">
      <c r="A39">
        <v>15</v>
      </c>
      <c r="B39">
        <v>14</v>
      </c>
      <c r="C39" t="str">
        <f>CONCATENATE(A39, "-",B39)</f>
        <v>15-14</v>
      </c>
      <c r="D39">
        <v>938.21400000000006</v>
      </c>
      <c r="E39">
        <v>0.78184500000000001</v>
      </c>
      <c r="F39">
        <v>0.317131</v>
      </c>
      <c r="G39">
        <v>0.3</v>
      </c>
      <c r="I39">
        <f t="shared" si="0"/>
        <v>0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0</v>
      </c>
      <c r="N39">
        <f t="shared" si="5"/>
        <v>0</v>
      </c>
    </row>
    <row r="40" spans="1:14" x14ac:dyDescent="0.3">
      <c r="A40">
        <v>11</v>
      </c>
      <c r="B40">
        <v>10</v>
      </c>
      <c r="C40" t="str">
        <f>CONCATENATE(A40, "-",B40)</f>
        <v>11-10</v>
      </c>
      <c r="D40">
        <v>1047.6600000000001</v>
      </c>
      <c r="E40">
        <v>0.77604200000000001</v>
      </c>
      <c r="F40">
        <v>0.316382</v>
      </c>
      <c r="G40">
        <v>0.3</v>
      </c>
      <c r="I40">
        <f t="shared" si="0"/>
        <v>0</v>
      </c>
      <c r="J40">
        <f t="shared" si="1"/>
        <v>0</v>
      </c>
      <c r="K40">
        <f t="shared" si="2"/>
        <v>1</v>
      </c>
      <c r="L40">
        <f t="shared" si="3"/>
        <v>0</v>
      </c>
      <c r="M40">
        <f t="shared" si="4"/>
        <v>0</v>
      </c>
      <c r="N40">
        <f t="shared" si="5"/>
        <v>0</v>
      </c>
    </row>
    <row r="41" spans="1:14" x14ac:dyDescent="0.3">
      <c r="A41">
        <v>1</v>
      </c>
      <c r="B41">
        <v>4</v>
      </c>
      <c r="C41" t="str">
        <f>CONCATENATE(A41, "-",B41)</f>
        <v>1-4</v>
      </c>
      <c r="D41">
        <v>1307.19</v>
      </c>
      <c r="E41">
        <v>0.72621500000000005</v>
      </c>
      <c r="F41">
        <v>0.77750399999999997</v>
      </c>
      <c r="G41">
        <v>0.75</v>
      </c>
      <c r="I41">
        <f t="shared" si="0"/>
        <v>0</v>
      </c>
      <c r="J41">
        <f t="shared" si="1"/>
        <v>0</v>
      </c>
      <c r="K41">
        <f t="shared" si="2"/>
        <v>1</v>
      </c>
      <c r="L41">
        <f t="shared" si="3"/>
        <v>0</v>
      </c>
      <c r="M41">
        <f t="shared" si="4"/>
        <v>0</v>
      </c>
      <c r="N41">
        <f t="shared" si="5"/>
        <v>0</v>
      </c>
    </row>
    <row r="42" spans="1:14" x14ac:dyDescent="0.3">
      <c r="A42">
        <v>2</v>
      </c>
      <c r="B42">
        <v>10</v>
      </c>
      <c r="C42" t="str">
        <f>CONCATENATE(A42, "-",B42)</f>
        <v>2-10</v>
      </c>
      <c r="D42">
        <v>1688.65</v>
      </c>
      <c r="E42">
        <v>0.70360599999999995</v>
      </c>
      <c r="F42">
        <v>0.66971700000000001</v>
      </c>
      <c r="G42">
        <v>0.65</v>
      </c>
      <c r="I42">
        <f t="shared" si="0"/>
        <v>0</v>
      </c>
      <c r="J42">
        <f t="shared" si="1"/>
        <v>0</v>
      </c>
      <c r="K42">
        <f t="shared" si="2"/>
        <v>1</v>
      </c>
      <c r="L42">
        <f t="shared" si="3"/>
        <v>0</v>
      </c>
      <c r="M42">
        <f t="shared" si="4"/>
        <v>0</v>
      </c>
      <c r="N42">
        <f t="shared" si="5"/>
        <v>0</v>
      </c>
    </row>
    <row r="43" spans="1:14" x14ac:dyDescent="0.3">
      <c r="A43">
        <v>3</v>
      </c>
      <c r="B43">
        <v>5</v>
      </c>
      <c r="C43" t="str">
        <f>CONCATENATE(A43, "-",B43)</f>
        <v>3-5</v>
      </c>
      <c r="D43">
        <v>420.60700000000003</v>
      </c>
      <c r="E43">
        <v>0.70101199999999997</v>
      </c>
      <c r="F43">
        <v>0.36038399999999998</v>
      </c>
      <c r="G43">
        <v>0.35</v>
      </c>
      <c r="I43">
        <f t="shared" si="0"/>
        <v>0</v>
      </c>
      <c r="J43">
        <f t="shared" si="1"/>
        <v>0</v>
      </c>
      <c r="K43">
        <f t="shared" si="2"/>
        <v>1</v>
      </c>
      <c r="L43">
        <f t="shared" si="3"/>
        <v>0</v>
      </c>
      <c r="M43">
        <f t="shared" si="4"/>
        <v>0</v>
      </c>
      <c r="N43">
        <f t="shared" si="5"/>
        <v>0</v>
      </c>
    </row>
    <row r="44" spans="1:14" x14ac:dyDescent="0.3">
      <c r="A44">
        <v>11</v>
      </c>
      <c r="B44">
        <v>13</v>
      </c>
      <c r="C44" t="str">
        <f>CONCATENATE(A44, "-",B44)</f>
        <v>11-13</v>
      </c>
      <c r="D44">
        <v>815.505</v>
      </c>
      <c r="E44">
        <v>0.67958700000000005</v>
      </c>
      <c r="F44">
        <v>0.61477599999999999</v>
      </c>
      <c r="G44">
        <v>0.6</v>
      </c>
      <c r="I44">
        <f t="shared" si="0"/>
        <v>0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</row>
    <row r="45" spans="1:14" x14ac:dyDescent="0.3">
      <c r="A45">
        <v>13</v>
      </c>
      <c r="B45">
        <v>11</v>
      </c>
      <c r="C45" t="str">
        <f>CONCATENATE(A45, "-",B45)</f>
        <v>13-11</v>
      </c>
      <c r="D45">
        <v>804.14200000000005</v>
      </c>
      <c r="E45">
        <v>0.67011799999999999</v>
      </c>
      <c r="F45">
        <v>0.61358299999999999</v>
      </c>
      <c r="G45">
        <v>0.6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</row>
    <row r="46" spans="1:14" x14ac:dyDescent="0.3">
      <c r="A46">
        <v>3</v>
      </c>
      <c r="B46">
        <v>4</v>
      </c>
      <c r="C46" t="str">
        <f>CONCATENATE(A46, "-",B46)</f>
        <v>3-4</v>
      </c>
      <c r="D46">
        <v>558.93399999999997</v>
      </c>
      <c r="E46">
        <v>0.62103799999999998</v>
      </c>
      <c r="F46">
        <v>0.40573700000000001</v>
      </c>
      <c r="G46">
        <v>0.4</v>
      </c>
      <c r="I46">
        <f t="shared" si="0"/>
        <v>0</v>
      </c>
      <c r="J46">
        <f t="shared" si="1"/>
        <v>1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</row>
    <row r="47" spans="1:14" x14ac:dyDescent="0.3">
      <c r="A47">
        <v>10</v>
      </c>
      <c r="B47">
        <v>2</v>
      </c>
      <c r="C47" t="str">
        <f>CONCATENATE(A47, "-",B47)</f>
        <v>10-2</v>
      </c>
      <c r="D47">
        <v>1483.28</v>
      </c>
      <c r="E47">
        <v>0.61803200000000003</v>
      </c>
      <c r="F47">
        <v>0.65905599999999998</v>
      </c>
      <c r="G47">
        <v>0.65</v>
      </c>
      <c r="I47">
        <f t="shared" si="0"/>
        <v>0</v>
      </c>
      <c r="J47">
        <f t="shared" si="1"/>
        <v>1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</row>
    <row r="48" spans="1:14" x14ac:dyDescent="0.3">
      <c r="A48">
        <v>5</v>
      </c>
      <c r="B48">
        <v>6</v>
      </c>
      <c r="C48" t="str">
        <f>CONCATENATE(A48, "-",B48)</f>
        <v>5-6</v>
      </c>
      <c r="D48">
        <v>369.94799999999998</v>
      </c>
      <c r="E48">
        <v>0.61658000000000002</v>
      </c>
      <c r="F48">
        <v>0.456181</v>
      </c>
      <c r="G48">
        <v>0.45</v>
      </c>
      <c r="I48">
        <f t="shared" si="0"/>
        <v>0</v>
      </c>
      <c r="J48">
        <f t="shared" si="1"/>
        <v>1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</row>
    <row r="49" spans="1:14" x14ac:dyDescent="0.3">
      <c r="A49">
        <v>13</v>
      </c>
      <c r="B49">
        <v>14</v>
      </c>
      <c r="C49" t="str">
        <f>CONCATENATE(A49, "-",B49)</f>
        <v>13-14</v>
      </c>
      <c r="D49">
        <v>727.00800000000004</v>
      </c>
      <c r="E49">
        <v>0.60584000000000005</v>
      </c>
      <c r="F49">
        <v>0.60741699999999998</v>
      </c>
      <c r="G49">
        <v>0.6</v>
      </c>
      <c r="I49">
        <f t="shared" si="0"/>
        <v>0</v>
      </c>
      <c r="J49">
        <f t="shared" si="1"/>
        <v>1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</row>
    <row r="50" spans="1:14" x14ac:dyDescent="0.3">
      <c r="A50">
        <v>7</v>
      </c>
      <c r="B50">
        <v>4</v>
      </c>
      <c r="C50" t="str">
        <f>CONCATENATE(A50, "-",B50)</f>
        <v>7-4</v>
      </c>
      <c r="D50">
        <v>1085.9000000000001</v>
      </c>
      <c r="E50">
        <v>0.60327900000000001</v>
      </c>
      <c r="F50">
        <v>0.80964100000000006</v>
      </c>
      <c r="G50">
        <v>0.8</v>
      </c>
      <c r="I50">
        <f t="shared" si="0"/>
        <v>0</v>
      </c>
      <c r="J50">
        <f t="shared" si="1"/>
        <v>1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</row>
    <row r="51" spans="1:14" x14ac:dyDescent="0.3">
      <c r="A51">
        <v>3</v>
      </c>
      <c r="B51">
        <v>2</v>
      </c>
      <c r="C51" t="str">
        <f>CONCATENATE(A51, "-",B51)</f>
        <v>3-2</v>
      </c>
      <c r="D51">
        <v>777.88599999999997</v>
      </c>
      <c r="E51">
        <v>0.57621199999999995</v>
      </c>
      <c r="F51">
        <v>0.35320299999999999</v>
      </c>
      <c r="G51">
        <v>0.35</v>
      </c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</row>
    <row r="52" spans="1:14" x14ac:dyDescent="0.3">
      <c r="A52">
        <v>17</v>
      </c>
      <c r="B52">
        <v>9</v>
      </c>
      <c r="C52" t="str">
        <f>CONCATENATE(A52, "-",B52)</f>
        <v>17-9</v>
      </c>
      <c r="D52">
        <v>1308.54</v>
      </c>
      <c r="E52">
        <v>0.54522400000000004</v>
      </c>
      <c r="F52">
        <v>0.65426899999999999</v>
      </c>
      <c r="G52">
        <v>0.65</v>
      </c>
      <c r="I52">
        <f t="shared" si="0"/>
        <v>1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</row>
    <row r="53" spans="1:14" x14ac:dyDescent="0.3">
      <c r="A53">
        <v>9</v>
      </c>
      <c r="B53">
        <v>17</v>
      </c>
      <c r="C53" t="str">
        <f>CONCATENATE(A53, "-",B53)</f>
        <v>9-17</v>
      </c>
      <c r="D53">
        <v>1300.5</v>
      </c>
      <c r="E53">
        <v>0.54187700000000005</v>
      </c>
      <c r="F53">
        <v>0.65411399999999997</v>
      </c>
      <c r="G53">
        <v>0.65</v>
      </c>
      <c r="I53">
        <f t="shared" si="0"/>
        <v>1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</row>
    <row r="54" spans="1:14" x14ac:dyDescent="0.3">
      <c r="A54">
        <v>2</v>
      </c>
      <c r="B54">
        <v>3</v>
      </c>
      <c r="C54" t="str">
        <f>CONCATENATE(A54, "-",B54)</f>
        <v>2-3</v>
      </c>
      <c r="D54">
        <v>720.74099999999999</v>
      </c>
      <c r="E54">
        <v>0.53388199999999997</v>
      </c>
      <c r="F54">
        <v>0.35202600000000001</v>
      </c>
      <c r="G54">
        <v>0.35</v>
      </c>
      <c r="I54">
        <f t="shared" si="0"/>
        <v>1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</row>
    <row r="55" spans="1:14" x14ac:dyDescent="0.3">
      <c r="A55">
        <v>4</v>
      </c>
      <c r="B55">
        <v>1</v>
      </c>
      <c r="C55" t="str">
        <f>CONCATENATE(A55, "-",B55)</f>
        <v>4-1</v>
      </c>
      <c r="D55">
        <v>906.03</v>
      </c>
      <c r="E55">
        <v>0.50334999999999996</v>
      </c>
      <c r="F55">
        <v>0.75304899999999997</v>
      </c>
      <c r="G55">
        <v>0.75</v>
      </c>
      <c r="I55">
        <f t="shared" si="0"/>
        <v>1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</row>
    <row r="56" spans="1:14" x14ac:dyDescent="0.3">
      <c r="A56">
        <v>10</v>
      </c>
      <c r="B56">
        <v>16</v>
      </c>
      <c r="C56" t="str">
        <f>CONCATENATE(A56, "-",B56)</f>
        <v>10-16</v>
      </c>
      <c r="D56">
        <v>879.78499999999997</v>
      </c>
      <c r="E56">
        <v>0.48876900000000001</v>
      </c>
      <c r="F56">
        <v>0.70238599999999995</v>
      </c>
      <c r="G56">
        <v>0.7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</row>
    <row r="57" spans="1:14" x14ac:dyDescent="0.3">
      <c r="A57">
        <v>16</v>
      </c>
      <c r="B57">
        <v>13</v>
      </c>
      <c r="C57" t="str">
        <f>CONCATENATE(A57, "-",B57)</f>
        <v>16-13</v>
      </c>
      <c r="D57">
        <v>402</v>
      </c>
      <c r="E57">
        <v>0.44666699999999998</v>
      </c>
      <c r="F57">
        <v>0.35069499999999998</v>
      </c>
      <c r="G57">
        <v>0.35</v>
      </c>
      <c r="I57">
        <f t="shared" si="0"/>
        <v>1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</row>
    <row r="58" spans="1:14" x14ac:dyDescent="0.3">
      <c r="A58">
        <v>5</v>
      </c>
      <c r="B58">
        <v>3</v>
      </c>
      <c r="C58" t="str">
        <f>CONCATENATE(A58, "-",B58)</f>
        <v>5-3</v>
      </c>
      <c r="D58">
        <v>264.94600000000003</v>
      </c>
      <c r="E58">
        <v>0.44157600000000002</v>
      </c>
      <c r="F58">
        <v>0.35064899999999999</v>
      </c>
      <c r="G58">
        <v>0.35</v>
      </c>
      <c r="I58">
        <f t="shared" si="0"/>
        <v>1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</row>
    <row r="59" spans="1:14" x14ac:dyDescent="0.3">
      <c r="A59">
        <v>1</v>
      </c>
      <c r="B59">
        <v>19</v>
      </c>
      <c r="C59" t="str">
        <f>CONCATENATE(A59, "-",B59)</f>
        <v>1-19</v>
      </c>
      <c r="D59">
        <v>1260.94</v>
      </c>
      <c r="E59">
        <v>0.42031499999999999</v>
      </c>
      <c r="F59">
        <v>2.8038599999999998</v>
      </c>
      <c r="G59">
        <v>2.8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</row>
    <row r="60" spans="1:14" x14ac:dyDescent="0.3">
      <c r="A60">
        <v>6</v>
      </c>
      <c r="B60">
        <v>4</v>
      </c>
      <c r="C60" t="str">
        <f>CONCATENATE(A60, "-",B60)</f>
        <v>6-4</v>
      </c>
      <c r="D60">
        <v>251.178</v>
      </c>
      <c r="E60">
        <v>0.41863</v>
      </c>
      <c r="F60">
        <v>0.300404</v>
      </c>
      <c r="G60">
        <v>0.3</v>
      </c>
      <c r="I60">
        <f t="shared" si="0"/>
        <v>1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</row>
    <row r="61" spans="1:14" x14ac:dyDescent="0.3">
      <c r="A61">
        <v>12</v>
      </c>
      <c r="B61">
        <v>1</v>
      </c>
      <c r="C61" t="str">
        <f>CONCATENATE(A61, "-",B61)</f>
        <v>12-1</v>
      </c>
      <c r="D61">
        <v>1108.3599999999999</v>
      </c>
      <c r="E61">
        <v>0.36945499999999998</v>
      </c>
      <c r="F61">
        <v>1.80114</v>
      </c>
      <c r="G61">
        <v>1.8</v>
      </c>
      <c r="I61">
        <f t="shared" si="0"/>
        <v>1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</row>
    <row r="62" spans="1:14" x14ac:dyDescent="0.3">
      <c r="A62">
        <v>17</v>
      </c>
      <c r="B62">
        <v>18</v>
      </c>
      <c r="C62" t="str">
        <f>CONCATENATE(A62, "-",B62)</f>
        <v>17-18</v>
      </c>
      <c r="D62">
        <v>869.66499999999996</v>
      </c>
      <c r="E62">
        <v>0.36236000000000002</v>
      </c>
      <c r="F62">
        <v>0.60033999999999998</v>
      </c>
      <c r="G62">
        <v>0.6</v>
      </c>
      <c r="I62">
        <f t="shared" si="0"/>
        <v>1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</row>
    <row r="63" spans="1:14" x14ac:dyDescent="0.3">
      <c r="A63">
        <v>16</v>
      </c>
      <c r="B63">
        <v>10</v>
      </c>
      <c r="C63" t="str">
        <f>CONCATENATE(A63, "-",B63)</f>
        <v>16-10</v>
      </c>
      <c r="D63">
        <v>615.73699999999997</v>
      </c>
      <c r="E63">
        <v>0.34207599999999999</v>
      </c>
      <c r="F63">
        <v>0.70028000000000001</v>
      </c>
      <c r="G63">
        <v>0.7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</row>
    <row r="64" spans="1:14" x14ac:dyDescent="0.3">
      <c r="A64">
        <v>18</v>
      </c>
      <c r="B64">
        <v>17</v>
      </c>
      <c r="C64" t="str">
        <f>CONCATENATE(A64, "-",B64)</f>
        <v>18-17</v>
      </c>
      <c r="D64">
        <v>717.09699999999998</v>
      </c>
      <c r="E64">
        <v>0.29879</v>
      </c>
      <c r="F64">
        <v>0.60010699999999995</v>
      </c>
      <c r="G64">
        <v>0.6</v>
      </c>
      <c r="I64">
        <f t="shared" si="0"/>
        <v>1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</row>
    <row r="65" spans="1:14" x14ac:dyDescent="0.3">
      <c r="A65">
        <v>1</v>
      </c>
      <c r="B65">
        <v>12</v>
      </c>
      <c r="C65" t="str">
        <f>CONCATENATE(A65, "-",B65)</f>
        <v>1-12</v>
      </c>
      <c r="D65">
        <v>803.03</v>
      </c>
      <c r="E65">
        <v>0.267677</v>
      </c>
      <c r="F65">
        <v>1.80017</v>
      </c>
      <c r="G65">
        <v>1.8</v>
      </c>
      <c r="I65">
        <f t="shared" si="0"/>
        <v>1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</row>
    <row r="66" spans="1:14" x14ac:dyDescent="0.3">
      <c r="A66">
        <v>19</v>
      </c>
      <c r="B66">
        <v>7</v>
      </c>
      <c r="C66" t="str">
        <f>CONCATENATE(A66, "-",B66)</f>
        <v>19-7</v>
      </c>
      <c r="D66">
        <v>446.827</v>
      </c>
      <c r="E66">
        <v>0.24823700000000001</v>
      </c>
      <c r="F66">
        <v>1.3000799999999999</v>
      </c>
      <c r="G66">
        <v>1.3</v>
      </c>
      <c r="I66">
        <f t="shared" si="0"/>
        <v>1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</row>
    <row r="67" spans="1:14" x14ac:dyDescent="0.3">
      <c r="A67">
        <v>6</v>
      </c>
      <c r="B67">
        <v>5</v>
      </c>
      <c r="C67" t="str">
        <f>CONCATENATE(A67, "-",B67)</f>
        <v>6-5</v>
      </c>
      <c r="D67">
        <v>136.23400000000001</v>
      </c>
      <c r="E67">
        <v>0.22705700000000001</v>
      </c>
      <c r="F67">
        <v>0.450015</v>
      </c>
      <c r="G67">
        <v>0.45</v>
      </c>
      <c r="I67">
        <f t="shared" si="0"/>
        <v>1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</row>
    <row r="68" spans="1:14" x14ac:dyDescent="0.3">
      <c r="A68">
        <v>14</v>
      </c>
      <c r="B68">
        <v>12</v>
      </c>
      <c r="C68" t="str">
        <f>CONCATENATE(A68, "-",B68)</f>
        <v>14-12</v>
      </c>
      <c r="D68">
        <v>499.22300000000001</v>
      </c>
      <c r="E68">
        <v>0.208009</v>
      </c>
      <c r="F68">
        <v>1.6000300000000001</v>
      </c>
      <c r="G68">
        <v>1.6</v>
      </c>
      <c r="I68">
        <f t="shared" si="0"/>
        <v>1</v>
      </c>
      <c r="J68">
        <f t="shared" si="1"/>
        <v>0</v>
      </c>
      <c r="K68">
        <f t="shared" si="2"/>
        <v>0</v>
      </c>
      <c r="L68">
        <f t="shared" si="3"/>
        <v>0</v>
      </c>
      <c r="M68">
        <f t="shared" si="4"/>
        <v>0</v>
      </c>
      <c r="N68">
        <f t="shared" si="5"/>
        <v>0</v>
      </c>
    </row>
    <row r="69" spans="1:14" x14ac:dyDescent="0.3">
      <c r="A69">
        <v>6</v>
      </c>
      <c r="B69">
        <v>8</v>
      </c>
      <c r="C69" t="str">
        <f>CONCATENATE(A69, "-",B69)</f>
        <v>6-8</v>
      </c>
      <c r="D69">
        <v>122.63800000000001</v>
      </c>
      <c r="E69">
        <v>0.204397</v>
      </c>
      <c r="F69">
        <v>0.35000599999999998</v>
      </c>
      <c r="G69">
        <v>0.35</v>
      </c>
      <c r="I69">
        <f t="shared" si="0"/>
        <v>1</v>
      </c>
      <c r="J69">
        <f t="shared" si="1"/>
        <v>0</v>
      </c>
      <c r="K69">
        <f t="shared" si="2"/>
        <v>0</v>
      </c>
      <c r="L69">
        <f t="shared" si="3"/>
        <v>0</v>
      </c>
      <c r="M69">
        <f t="shared" si="4"/>
        <v>0</v>
      </c>
      <c r="N69">
        <f t="shared" si="5"/>
        <v>0</v>
      </c>
    </row>
    <row r="70" spans="1:14" x14ac:dyDescent="0.3">
      <c r="A70">
        <v>4</v>
      </c>
      <c r="B70">
        <v>6</v>
      </c>
      <c r="C70" t="str">
        <f>CONCATENATE(A70, "-",B70)</f>
        <v>4-6</v>
      </c>
      <c r="D70">
        <v>80.850999999999999</v>
      </c>
      <c r="E70">
        <v>0.13475200000000001</v>
      </c>
      <c r="F70">
        <v>0.35000100000000001</v>
      </c>
      <c r="G70">
        <v>0.35</v>
      </c>
      <c r="I70">
        <f t="shared" si="0"/>
        <v>1</v>
      </c>
      <c r="J70">
        <f t="shared" si="1"/>
        <v>0</v>
      </c>
      <c r="K70">
        <f t="shared" si="2"/>
        <v>0</v>
      </c>
      <c r="L70">
        <f t="shared" si="3"/>
        <v>0</v>
      </c>
      <c r="M70">
        <f t="shared" si="4"/>
        <v>0</v>
      </c>
      <c r="N70">
        <f t="shared" si="5"/>
        <v>0</v>
      </c>
    </row>
    <row r="71" spans="1:14" x14ac:dyDescent="0.3">
      <c r="A71">
        <v>19</v>
      </c>
      <c r="B71">
        <v>1</v>
      </c>
      <c r="C71" t="str">
        <f>CONCATENATE(A71, "-",B71)</f>
        <v>19-1</v>
      </c>
      <c r="D71">
        <v>328</v>
      </c>
      <c r="E71">
        <v>0.109333</v>
      </c>
      <c r="F71">
        <v>2.8</v>
      </c>
      <c r="G71">
        <v>2.8</v>
      </c>
      <c r="I71">
        <f t="shared" si="0"/>
        <v>1</v>
      </c>
      <c r="J71">
        <f t="shared" si="1"/>
        <v>0</v>
      </c>
      <c r="K71">
        <f t="shared" si="2"/>
        <v>0</v>
      </c>
      <c r="L71">
        <f t="shared" si="3"/>
        <v>0</v>
      </c>
      <c r="M71">
        <f t="shared" si="4"/>
        <v>0</v>
      </c>
      <c r="N71">
        <f t="shared" si="5"/>
        <v>0</v>
      </c>
    </row>
    <row r="72" spans="1:14" x14ac:dyDescent="0.3">
      <c r="A72">
        <v>8</v>
      </c>
      <c r="B72">
        <v>6</v>
      </c>
      <c r="C72" t="str">
        <f>CONCATENATE(A72, "-",B72)</f>
        <v>8-6</v>
      </c>
      <c r="D72">
        <v>59.251800000000003</v>
      </c>
      <c r="E72">
        <v>9.8752999999999994E-2</v>
      </c>
      <c r="F72">
        <v>0.35</v>
      </c>
      <c r="G72">
        <v>0.35</v>
      </c>
      <c r="I72">
        <f t="shared" si="0"/>
        <v>1</v>
      </c>
      <c r="J72">
        <f t="shared" si="1"/>
        <v>0</v>
      </c>
      <c r="K72">
        <f t="shared" si="2"/>
        <v>0</v>
      </c>
      <c r="L72">
        <f t="shared" si="3"/>
        <v>0</v>
      </c>
      <c r="M72">
        <f t="shared" si="4"/>
        <v>0</v>
      </c>
      <c r="N72">
        <f t="shared" si="5"/>
        <v>0</v>
      </c>
    </row>
    <row r="73" spans="1:14" x14ac:dyDescent="0.3">
      <c r="A73">
        <v>12</v>
      </c>
      <c r="B73">
        <v>14</v>
      </c>
      <c r="C73" t="str">
        <f>CONCATENATE(A73, "-",B73)</f>
        <v>12-14</v>
      </c>
      <c r="D73">
        <v>138.624</v>
      </c>
      <c r="E73">
        <v>5.7760100000000002E-2</v>
      </c>
      <c r="F73">
        <v>1.6</v>
      </c>
      <c r="G73">
        <v>1.6</v>
      </c>
      <c r="I73">
        <f t="shared" si="0"/>
        <v>1</v>
      </c>
      <c r="J73">
        <f t="shared" si="1"/>
        <v>0</v>
      </c>
      <c r="K73">
        <f t="shared" si="2"/>
        <v>0</v>
      </c>
      <c r="L73">
        <f t="shared" si="3"/>
        <v>0</v>
      </c>
      <c r="M73">
        <f t="shared" si="4"/>
        <v>0</v>
      </c>
      <c r="N73">
        <f t="shared" si="5"/>
        <v>0</v>
      </c>
    </row>
    <row r="74" spans="1:14" x14ac:dyDescent="0.3">
      <c r="A74">
        <v>15</v>
      </c>
      <c r="B74">
        <v>16</v>
      </c>
      <c r="C74" t="str">
        <f>CONCATENATE(A74, "-",B74)</f>
        <v>15-16</v>
      </c>
      <c r="D74">
        <v>44.211399999999998</v>
      </c>
      <c r="E74">
        <v>2.4561900000000001E-2</v>
      </c>
      <c r="F74">
        <v>0.7</v>
      </c>
      <c r="G74">
        <v>0.7</v>
      </c>
      <c r="I74">
        <f t="shared" si="0"/>
        <v>1</v>
      </c>
      <c r="J74">
        <f t="shared" si="1"/>
        <v>0</v>
      </c>
      <c r="K74">
        <f t="shared" si="2"/>
        <v>0</v>
      </c>
      <c r="L74">
        <f t="shared" si="3"/>
        <v>0</v>
      </c>
      <c r="M74">
        <f t="shared" si="4"/>
        <v>0</v>
      </c>
      <c r="N74">
        <f t="shared" si="5"/>
        <v>0</v>
      </c>
    </row>
    <row r="75" spans="1:14" x14ac:dyDescent="0.3">
      <c r="A75">
        <v>16</v>
      </c>
      <c r="B75">
        <v>15</v>
      </c>
      <c r="C75" t="str">
        <f>CONCATENATE(A75, "-",B75)</f>
        <v>16-15</v>
      </c>
      <c r="D75">
        <v>0</v>
      </c>
      <c r="E75">
        <v>0</v>
      </c>
      <c r="F75">
        <v>0.7</v>
      </c>
      <c r="G75">
        <v>0.7</v>
      </c>
      <c r="I75">
        <f t="shared" si="0"/>
        <v>1</v>
      </c>
      <c r="J75">
        <f t="shared" si="1"/>
        <v>0</v>
      </c>
      <c r="K75">
        <f t="shared" si="2"/>
        <v>0</v>
      </c>
      <c r="L75">
        <f t="shared" si="3"/>
        <v>0</v>
      </c>
      <c r="M75">
        <f t="shared" si="4"/>
        <v>0</v>
      </c>
      <c r="N75">
        <f t="shared" si="5"/>
        <v>0</v>
      </c>
    </row>
  </sheetData>
  <sortState ref="A14:M75">
    <sortCondition descending="1" ref="E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25" workbookViewId="0">
      <selection activeCell="D13" sqref="D13"/>
    </sheetView>
  </sheetViews>
  <sheetFormatPr defaultRowHeight="15.75" x14ac:dyDescent="0.3"/>
  <cols>
    <col min="5" max="5" width="13.14062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</row>
    <row r="5" spans="1:15" x14ac:dyDescent="0.3">
      <c r="A5" t="s">
        <v>4</v>
      </c>
    </row>
    <row r="7" spans="1:15" x14ac:dyDescent="0.3">
      <c r="A7" t="s">
        <v>5</v>
      </c>
    </row>
    <row r="9" spans="1:15" x14ac:dyDescent="0.3">
      <c r="A9" t="s">
        <v>6</v>
      </c>
      <c r="E9">
        <v>43120.7</v>
      </c>
    </row>
    <row r="10" spans="1:15" x14ac:dyDescent="0.3">
      <c r="A10" t="s">
        <v>7</v>
      </c>
      <c r="C10">
        <v>173</v>
      </c>
    </row>
    <row r="11" spans="1:15" x14ac:dyDescent="0.3">
      <c r="A11" t="s">
        <v>8</v>
      </c>
      <c r="C11" s="1">
        <v>8.1262500000000003E-5</v>
      </c>
    </row>
    <row r="13" spans="1:15" x14ac:dyDescent="0.3">
      <c r="A13" t="s">
        <v>9</v>
      </c>
      <c r="B13" t="s">
        <v>10</v>
      </c>
      <c r="C13" t="s">
        <v>30</v>
      </c>
      <c r="D13" t="s">
        <v>11</v>
      </c>
      <c r="E13" t="s">
        <v>12</v>
      </c>
      <c r="F13" t="s">
        <v>13</v>
      </c>
      <c r="G13" t="s">
        <v>14</v>
      </c>
      <c r="I13" t="s">
        <v>31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</row>
    <row r="14" spans="1:15" x14ac:dyDescent="0.3">
      <c r="A14">
        <v>1</v>
      </c>
      <c r="B14">
        <v>2</v>
      </c>
      <c r="C14" t="str">
        <f>CONCATENATE(A14, "-", B14)</f>
        <v>1-2</v>
      </c>
      <c r="D14">
        <v>1338</v>
      </c>
      <c r="E14" s="7">
        <v>1.4866699999999999</v>
      </c>
      <c r="F14">
        <v>0.73982300000000001</v>
      </c>
      <c r="G14">
        <v>0.2</v>
      </c>
      <c r="H14">
        <f>VLOOKUP(C14,Baseline!$C$14:$G$75,2,FALSE)</f>
        <v>1337.52</v>
      </c>
      <c r="I14" s="4">
        <f>(D14-H14)/H14</f>
        <v>3.5887313834560841E-4</v>
      </c>
      <c r="J14">
        <f>SUMPRODUCT(--($E14&gt;=0),--($E14&lt;=0.6))</f>
        <v>0</v>
      </c>
      <c r="K14">
        <f>SUMPRODUCT(--($E14&gt;0.6),--($E14&lt;=0.7))</f>
        <v>0</v>
      </c>
      <c r="L14">
        <f>SUMPRODUCT(--($E14&gt;0.7),--($E14&lt;=0.8))</f>
        <v>0</v>
      </c>
      <c r="M14">
        <f>SUMPRODUCT(--($E14&gt;0.8),--($E14&lt;=0.9))</f>
        <v>0</v>
      </c>
      <c r="N14">
        <f>SUMPRODUCT(--($E14&gt;0.9),--($E14&lt;=1))</f>
        <v>0</v>
      </c>
      <c r="O14">
        <f>COUNTIF($E14,"&gt;1.0")</f>
        <v>1</v>
      </c>
    </row>
    <row r="15" spans="1:15" x14ac:dyDescent="0.3">
      <c r="A15">
        <v>18</v>
      </c>
      <c r="B15">
        <v>19</v>
      </c>
      <c r="C15" t="str">
        <f>CONCATENATE(A15, "-", B15)</f>
        <v>18-19</v>
      </c>
      <c r="D15">
        <v>1305.82</v>
      </c>
      <c r="E15" s="7">
        <v>1.4509099999999999</v>
      </c>
      <c r="F15">
        <v>2.3325900000000002</v>
      </c>
      <c r="G15">
        <v>0.7</v>
      </c>
      <c r="H15">
        <f>VLOOKUP(C15,Baseline!$C$14:$G$75,2,FALSE)</f>
        <v>1296.1500000000001</v>
      </c>
      <c r="I15" s="4">
        <f>(D15-H15)/H15</f>
        <v>7.4605562627781084E-3</v>
      </c>
      <c r="J15">
        <f t="shared" ref="J15:J75" si="0">SUMPRODUCT(--($E15&gt;=0),--($E15&lt;=0.6))</f>
        <v>0</v>
      </c>
      <c r="K15">
        <f t="shared" ref="K15:K75" si="1">SUMPRODUCT(--($E15&gt;0.6),--($E15&lt;=0.7))</f>
        <v>0</v>
      </c>
      <c r="L15">
        <f t="shared" ref="L15:L75" si="2">SUMPRODUCT(--($E15&gt;0.7),--($E15&lt;=0.8))</f>
        <v>0</v>
      </c>
      <c r="M15">
        <f t="shared" ref="M15:M75" si="3">SUMPRODUCT(--($E15&gt;0.8),--($E15&lt;=0.9))</f>
        <v>0</v>
      </c>
      <c r="N15">
        <f t="shared" ref="N15:N75" si="4">SUMPRODUCT(--($E15&gt;0.9),--($E15&lt;=1))</f>
        <v>0</v>
      </c>
      <c r="O15">
        <f t="shared" ref="O15:O75" si="5">COUNTIF($E15,"&gt;1.0")</f>
        <v>1</v>
      </c>
    </row>
    <row r="16" spans="1:15" x14ac:dyDescent="0.3">
      <c r="A16">
        <v>8</v>
      </c>
      <c r="B16">
        <v>7</v>
      </c>
      <c r="C16" t="str">
        <f>CONCATENATE(A16, "-", B16)</f>
        <v>8-7</v>
      </c>
      <c r="D16">
        <v>1264.48</v>
      </c>
      <c r="E16" s="7">
        <v>1.4049799999999999</v>
      </c>
      <c r="F16">
        <v>0.43843199999999999</v>
      </c>
      <c r="G16">
        <v>0.15</v>
      </c>
      <c r="H16">
        <f>VLOOKUP(C16,Baseline!$C$14:$G$75,2,FALSE)</f>
        <v>1339.62</v>
      </c>
      <c r="I16" s="4">
        <f>(D16-H16)/H16</f>
        <v>-5.609053313626243E-2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1</v>
      </c>
    </row>
    <row r="17" spans="1:15" x14ac:dyDescent="0.3">
      <c r="A17">
        <v>9</v>
      </c>
      <c r="B17">
        <v>8</v>
      </c>
      <c r="C17" t="str">
        <f>CONCATENATE(A17, "-", B17)</f>
        <v>9-8</v>
      </c>
      <c r="D17">
        <v>1262.43</v>
      </c>
      <c r="E17" s="7">
        <v>1.4027000000000001</v>
      </c>
      <c r="F17">
        <v>1.4521299999999999</v>
      </c>
      <c r="G17">
        <v>0.5</v>
      </c>
      <c r="H17">
        <f>VLOOKUP(C17,Baseline!$C$14:$G$75,2,FALSE)</f>
        <v>1218.31</v>
      </c>
      <c r="I17" s="4">
        <f>(D17-H17)/H17</f>
        <v>3.6214099859641732E-2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</v>
      </c>
    </row>
    <row r="18" spans="1:15" x14ac:dyDescent="0.3">
      <c r="A18">
        <v>8</v>
      </c>
      <c r="B18">
        <v>9</v>
      </c>
      <c r="C18" t="str">
        <f>CONCATENATE(A18, "-", B18)</f>
        <v>8-9</v>
      </c>
      <c r="D18">
        <v>1222.8399999999999</v>
      </c>
      <c r="E18" s="7">
        <v>1.3587199999999999</v>
      </c>
      <c r="F18">
        <v>1.28647</v>
      </c>
      <c r="G18">
        <v>0.5</v>
      </c>
      <c r="H18">
        <f>VLOOKUP(C18,Baseline!$C$14:$G$75,2,FALSE)</f>
        <v>1199.0999999999999</v>
      </c>
      <c r="I18" s="4">
        <f>(D18-H18)/H18</f>
        <v>1.9798181969810702E-2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1</v>
      </c>
    </row>
    <row r="19" spans="1:15" x14ac:dyDescent="0.3">
      <c r="A19">
        <v>7</v>
      </c>
      <c r="B19">
        <v>8</v>
      </c>
      <c r="C19" t="str">
        <f>CONCATENATE(A19, "-", B19)</f>
        <v>7-8</v>
      </c>
      <c r="D19">
        <v>1221.82</v>
      </c>
      <c r="E19" s="7">
        <v>1.35758</v>
      </c>
      <c r="F19">
        <v>0.38475999999999999</v>
      </c>
      <c r="G19">
        <v>0.15</v>
      </c>
      <c r="H19">
        <f>VLOOKUP(C19,Baseline!$C$14:$G$75,2,FALSE)</f>
        <v>1257.02</v>
      </c>
      <c r="I19" s="4">
        <f>(D19-H19)/H19</f>
        <v>-2.8002736631079893E-2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</v>
      </c>
    </row>
    <row r="20" spans="1:15" x14ac:dyDescent="0.3">
      <c r="A20">
        <v>2</v>
      </c>
      <c r="B20">
        <v>1</v>
      </c>
      <c r="C20" t="str">
        <f>CONCATENATE(A20, "-", B20)</f>
        <v>2-1</v>
      </c>
      <c r="D20">
        <v>1189</v>
      </c>
      <c r="E20" s="7">
        <v>1.32111</v>
      </c>
      <c r="F20">
        <v>0.465831</v>
      </c>
      <c r="G20">
        <v>0.2</v>
      </c>
      <c r="H20">
        <f>VLOOKUP(C20,Baseline!$C$14:$G$75,2,FALSE)</f>
        <v>1189.29</v>
      </c>
      <c r="I20" s="4">
        <f>(D20-H20)/H20</f>
        <v>-2.438429651304254E-4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</v>
      </c>
    </row>
    <row r="21" spans="1:15" x14ac:dyDescent="0.3">
      <c r="A21">
        <v>19</v>
      </c>
      <c r="B21">
        <v>18</v>
      </c>
      <c r="C21" t="str">
        <f>CONCATENATE(A21, "-", B21)</f>
        <v>19-18</v>
      </c>
      <c r="D21">
        <v>1089.02</v>
      </c>
      <c r="E21" s="7">
        <v>1.2100200000000001</v>
      </c>
      <c r="F21">
        <v>1.2492799999999999</v>
      </c>
      <c r="G21">
        <v>0.7</v>
      </c>
      <c r="H21">
        <f>VLOOKUP(C21,Baseline!$C$14:$G$75,2,FALSE)</f>
        <v>1075.3699999999999</v>
      </c>
      <c r="I21" s="4">
        <f>(D21-H21)/H21</f>
        <v>1.2693305559946895E-2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1</v>
      </c>
    </row>
    <row r="22" spans="1:15" x14ac:dyDescent="0.3">
      <c r="A22">
        <v>14</v>
      </c>
      <c r="B22">
        <v>15</v>
      </c>
      <c r="C22" t="str">
        <f>CONCATENATE(A22, "-", B22)</f>
        <v>14-15</v>
      </c>
      <c r="D22">
        <v>1047.3699999999999</v>
      </c>
      <c r="E22" s="7">
        <v>1.16374</v>
      </c>
      <c r="F22">
        <v>0.48629499999999998</v>
      </c>
      <c r="G22">
        <v>0.3</v>
      </c>
      <c r="H22">
        <f>VLOOKUP(C22,Baseline!$C$14:$G$75,2,FALSE)</f>
        <v>1050.6400000000001</v>
      </c>
      <c r="I22" s="4">
        <f>(D22-H22)/H22</f>
        <v>-3.1123886393057648E-3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1</v>
      </c>
    </row>
    <row r="23" spans="1:15" x14ac:dyDescent="0.3">
      <c r="A23">
        <v>15</v>
      </c>
      <c r="B23">
        <v>18</v>
      </c>
      <c r="C23" t="str">
        <f>CONCATENATE(A23, "-", B23)</f>
        <v>15-18</v>
      </c>
      <c r="D23">
        <v>1000.25</v>
      </c>
      <c r="E23" s="7">
        <v>1.1113900000000001</v>
      </c>
      <c r="F23">
        <v>0.44133499999999998</v>
      </c>
      <c r="G23">
        <v>0.3</v>
      </c>
      <c r="H23">
        <f>VLOOKUP(C23,Baseline!$C$14:$G$75,2,FALSE)</f>
        <v>1006.64</v>
      </c>
      <c r="I23" s="4">
        <f>(D23-H23)/H23</f>
        <v>-6.3478502741794347E-3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1</v>
      </c>
    </row>
    <row r="24" spans="1:15" x14ac:dyDescent="0.3">
      <c r="A24">
        <v>17</v>
      </c>
      <c r="B24">
        <v>16</v>
      </c>
      <c r="C24" t="str">
        <f>CONCATENATE(A24, "-", B24)</f>
        <v>17-16</v>
      </c>
      <c r="D24">
        <v>963.11199999999997</v>
      </c>
      <c r="E24" s="7">
        <v>1.07012</v>
      </c>
      <c r="F24">
        <v>0.412634</v>
      </c>
      <c r="G24">
        <v>0.3</v>
      </c>
      <c r="H24">
        <f>VLOOKUP(C24,Baseline!$C$14:$G$75,2,FALSE)</f>
        <v>963.005</v>
      </c>
      <c r="I24" s="4">
        <f>(D24-H24)/H24</f>
        <v>1.1111053421318778E-4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1</v>
      </c>
    </row>
    <row r="25" spans="1:15" x14ac:dyDescent="0.3">
      <c r="A25">
        <v>14</v>
      </c>
      <c r="B25">
        <v>13</v>
      </c>
      <c r="C25" t="str">
        <f>CONCATENATE(A25, "-", B25)</f>
        <v>14-13</v>
      </c>
      <c r="D25">
        <v>1275.1199999999999</v>
      </c>
      <c r="E25" s="7">
        <v>1.0626</v>
      </c>
      <c r="F25">
        <v>0.81592699999999996</v>
      </c>
      <c r="G25">
        <v>0.6</v>
      </c>
      <c r="H25">
        <f>VLOOKUP(C25,Baseline!$C$14:$G$75,2,FALSE)</f>
        <v>1273.99</v>
      </c>
      <c r="I25" s="4">
        <f>(D25-H25)/H25</f>
        <v>8.8697713482828108E-4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1</v>
      </c>
    </row>
    <row r="26" spans="1:15" x14ac:dyDescent="0.3">
      <c r="A26">
        <v>7</v>
      </c>
      <c r="B26">
        <v>19</v>
      </c>
      <c r="C26" t="str">
        <f>CONCATENATE(A26, "-", B26)</f>
        <v>7-19</v>
      </c>
      <c r="D26">
        <v>1849.4</v>
      </c>
      <c r="E26" s="7">
        <v>1.0274399999999999</v>
      </c>
      <c r="F26">
        <v>1.68232</v>
      </c>
      <c r="G26">
        <v>1.3</v>
      </c>
      <c r="H26">
        <f>VLOOKUP(C26,Baseline!$C$14:$G$75,2,FALSE)</f>
        <v>1846.1</v>
      </c>
      <c r="I26" s="4">
        <f>(D26-H26)/H26</f>
        <v>1.787552136937426E-3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1</v>
      </c>
    </row>
    <row r="27" spans="1:15" x14ac:dyDescent="0.3">
      <c r="A27">
        <v>9</v>
      </c>
      <c r="B27">
        <v>10</v>
      </c>
      <c r="C27" t="str">
        <f>CONCATENATE(A27, "-", B27)</f>
        <v>9-10</v>
      </c>
      <c r="D27">
        <v>875.92499999999995</v>
      </c>
      <c r="E27">
        <v>0.97324999999999995</v>
      </c>
      <c r="F27">
        <v>0.48498599999999997</v>
      </c>
      <c r="G27">
        <v>0.4</v>
      </c>
      <c r="H27">
        <f>VLOOKUP(C27,Baseline!$C$14:$G$75,2,FALSE)</f>
        <v>921.654</v>
      </c>
      <c r="I27" s="4">
        <f>(D27-H27)/H27</f>
        <v>-4.9616233423822868E-2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</row>
    <row r="28" spans="1:15" x14ac:dyDescent="0.3">
      <c r="A28">
        <v>4</v>
      </c>
      <c r="B28">
        <v>3</v>
      </c>
      <c r="C28" t="str">
        <f>CONCATENATE(A28, "-", B28)</f>
        <v>4-3</v>
      </c>
      <c r="D28">
        <v>847.94500000000005</v>
      </c>
      <c r="E28">
        <v>0.94216200000000005</v>
      </c>
      <c r="F28">
        <v>0.46994399999999997</v>
      </c>
      <c r="G28">
        <v>0.4</v>
      </c>
      <c r="H28">
        <f>VLOOKUP(C28,Baseline!$C$14:$G$75,2,FALSE)</f>
        <v>771.74099999999999</v>
      </c>
      <c r="I28" s="4">
        <f>(D28-H28)/H28</f>
        <v>9.8742972059279038E-2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1</v>
      </c>
      <c r="O28">
        <f t="shared" si="5"/>
        <v>0</v>
      </c>
    </row>
    <row r="29" spans="1:15" x14ac:dyDescent="0.3">
      <c r="A29">
        <v>16</v>
      </c>
      <c r="B29">
        <v>17</v>
      </c>
      <c r="C29" t="str">
        <f>CONCATENATE(A29, "-", B29)</f>
        <v>16-17</v>
      </c>
      <c r="D29">
        <v>1097.56</v>
      </c>
      <c r="E29">
        <v>0.91463000000000005</v>
      </c>
      <c r="F29">
        <v>0.34390700000000002</v>
      </c>
      <c r="G29">
        <v>0.3</v>
      </c>
      <c r="H29">
        <f>VLOOKUP(C29,Baseline!$C$14:$G$75,2,FALSE)</f>
        <v>1123.6099999999999</v>
      </c>
      <c r="I29" s="4">
        <f>(D29-H29)/H29</f>
        <v>-2.3184200923808046E-2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</v>
      </c>
      <c r="O29">
        <f t="shared" si="5"/>
        <v>0</v>
      </c>
    </row>
    <row r="30" spans="1:15" x14ac:dyDescent="0.3">
      <c r="A30">
        <v>3</v>
      </c>
      <c r="B30">
        <v>4</v>
      </c>
      <c r="C30" t="str">
        <f>CONCATENATE(A30, "-", B30)</f>
        <v>3-4</v>
      </c>
      <c r="D30">
        <v>809.91200000000003</v>
      </c>
      <c r="E30">
        <v>0.89990199999999998</v>
      </c>
      <c r="F30">
        <v>0.45310899999999998</v>
      </c>
      <c r="G30">
        <v>0.4</v>
      </c>
      <c r="H30">
        <f>VLOOKUP(C30,Baseline!$C$14:$G$75,2,FALSE)</f>
        <v>558.93399999999997</v>
      </c>
      <c r="I30" s="4">
        <f>(D30-H30)/H30</f>
        <v>0.44902976022213731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1</v>
      </c>
      <c r="N30">
        <f t="shared" si="4"/>
        <v>0</v>
      </c>
      <c r="O30">
        <f t="shared" si="5"/>
        <v>0</v>
      </c>
    </row>
    <row r="31" spans="1:15" x14ac:dyDescent="0.3">
      <c r="A31">
        <v>5</v>
      </c>
      <c r="B31">
        <v>3</v>
      </c>
      <c r="C31" t="str">
        <f>CONCATENATE(A31, "-", B31)</f>
        <v>5-3</v>
      </c>
      <c r="D31">
        <v>537.53499999999997</v>
      </c>
      <c r="E31">
        <v>0.89589200000000002</v>
      </c>
      <c r="F31">
        <v>0.39524199999999998</v>
      </c>
      <c r="G31">
        <v>0.35</v>
      </c>
      <c r="H31">
        <f>VLOOKUP(C31,Baseline!$C$14:$G$75,2,FALSE)</f>
        <v>264.94600000000003</v>
      </c>
      <c r="I31" s="4">
        <f>(D31-H31)/H31</f>
        <v>1.028847387769583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1</v>
      </c>
      <c r="N31">
        <f t="shared" si="4"/>
        <v>0</v>
      </c>
      <c r="O31">
        <f t="shared" si="5"/>
        <v>0</v>
      </c>
    </row>
    <row r="32" spans="1:15" x14ac:dyDescent="0.3">
      <c r="A32">
        <v>9</v>
      </c>
      <c r="B32">
        <v>5</v>
      </c>
      <c r="C32" t="str">
        <f>CONCATENATE(A32, "-", B32)</f>
        <v>9-5</v>
      </c>
      <c r="D32">
        <v>537.53499999999997</v>
      </c>
      <c r="E32">
        <v>0.89589200000000002</v>
      </c>
      <c r="F32">
        <v>0.39524199999999998</v>
      </c>
      <c r="G32">
        <v>0.35</v>
      </c>
      <c r="H32">
        <f>VLOOKUP(C32,Baseline!$C$14:$G$75,2,FALSE)</f>
        <v>634.89300000000003</v>
      </c>
      <c r="I32" s="4">
        <f>(D32-H32)/H32</f>
        <v>-0.15334552436394802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1</v>
      </c>
      <c r="N32">
        <f t="shared" si="4"/>
        <v>0</v>
      </c>
      <c r="O32">
        <f t="shared" si="5"/>
        <v>0</v>
      </c>
    </row>
    <row r="33" spans="1:15" x14ac:dyDescent="0.3">
      <c r="A33">
        <v>4</v>
      </c>
      <c r="B33">
        <v>7</v>
      </c>
      <c r="C33" t="str">
        <f>CONCATENATE(A33, "-", B33)</f>
        <v>4-7</v>
      </c>
      <c r="D33">
        <v>1586.9</v>
      </c>
      <c r="E33">
        <v>0.88161199999999995</v>
      </c>
      <c r="F33">
        <v>0.89390700000000001</v>
      </c>
      <c r="G33">
        <v>0.8</v>
      </c>
      <c r="H33">
        <f>VLOOKUP(C33,Baseline!$C$14:$G$75,2,FALSE)</f>
        <v>1521.58</v>
      </c>
      <c r="I33" s="4">
        <f>(D33-H33)/H33</f>
        <v>4.2929060581763802E-2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1</v>
      </c>
      <c r="N33">
        <f t="shared" si="4"/>
        <v>0</v>
      </c>
      <c r="O33">
        <f t="shared" si="5"/>
        <v>0</v>
      </c>
    </row>
    <row r="34" spans="1:15" x14ac:dyDescent="0.3">
      <c r="A34">
        <v>11</v>
      </c>
      <c r="B34">
        <v>12</v>
      </c>
      <c r="C34" t="str">
        <f>CONCATENATE(A34, "-", B34)</f>
        <v>11-12</v>
      </c>
      <c r="D34">
        <v>769.80899999999997</v>
      </c>
      <c r="E34">
        <v>0.85534299999999996</v>
      </c>
      <c r="F34">
        <v>0.87831999999999999</v>
      </c>
      <c r="G34">
        <v>0.8</v>
      </c>
      <c r="H34">
        <f>VLOOKUP(C34,Baseline!$C$14:$G$75,2,FALSE)</f>
        <v>791.74699999999996</v>
      </c>
      <c r="I34" s="4">
        <f>(D34-H34)/H34</f>
        <v>-2.7708346226761819E-2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1</v>
      </c>
      <c r="N34">
        <f t="shared" si="4"/>
        <v>0</v>
      </c>
      <c r="O34">
        <f t="shared" si="5"/>
        <v>0</v>
      </c>
    </row>
    <row r="35" spans="1:15" x14ac:dyDescent="0.3">
      <c r="A35">
        <v>10</v>
      </c>
      <c r="B35">
        <v>9</v>
      </c>
      <c r="C35" t="str">
        <f>CONCATENATE(A35, "-", B35)</f>
        <v>10-9</v>
      </c>
      <c r="D35">
        <v>761.98699999999997</v>
      </c>
      <c r="E35">
        <v>0.84665199999999996</v>
      </c>
      <c r="F35">
        <v>0.436832</v>
      </c>
      <c r="G35">
        <v>0.4</v>
      </c>
      <c r="H35">
        <f>VLOOKUP(C35,Baseline!$C$14:$G$75,2,FALSE)</f>
        <v>793.88599999999997</v>
      </c>
      <c r="I35" s="4">
        <f>(D35-H35)/H35</f>
        <v>-4.0180832008625926E-2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1</v>
      </c>
      <c r="N35">
        <f t="shared" si="4"/>
        <v>0</v>
      </c>
      <c r="O35">
        <f t="shared" si="5"/>
        <v>0</v>
      </c>
    </row>
    <row r="36" spans="1:15" x14ac:dyDescent="0.3">
      <c r="A36">
        <v>3</v>
      </c>
      <c r="B36">
        <v>5</v>
      </c>
      <c r="C36" t="str">
        <f>CONCATENATE(A36, "-", B36)</f>
        <v>3-5</v>
      </c>
      <c r="D36">
        <v>495.15</v>
      </c>
      <c r="E36">
        <v>0.82525000000000004</v>
      </c>
      <c r="F36">
        <v>0.377639</v>
      </c>
      <c r="G36">
        <v>0.35</v>
      </c>
      <c r="H36">
        <f>VLOOKUP(C36,Baseline!$C$14:$G$75,2,FALSE)</f>
        <v>420.60700000000003</v>
      </c>
      <c r="I36" s="4">
        <f>(D36-H36)/H36</f>
        <v>0.17722719783550903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1</v>
      </c>
      <c r="N36">
        <f t="shared" si="4"/>
        <v>0</v>
      </c>
      <c r="O36">
        <f t="shared" si="5"/>
        <v>0</v>
      </c>
    </row>
    <row r="37" spans="1:15" x14ac:dyDescent="0.3">
      <c r="A37">
        <v>5</v>
      </c>
      <c r="B37">
        <v>9</v>
      </c>
      <c r="C37" t="str">
        <f>CONCATENATE(A37, "-", B37)</f>
        <v>5-9</v>
      </c>
      <c r="D37">
        <v>495.15</v>
      </c>
      <c r="E37">
        <v>0.82525000000000004</v>
      </c>
      <c r="F37">
        <v>0.377639</v>
      </c>
      <c r="G37">
        <v>0.35</v>
      </c>
      <c r="H37">
        <f>VLOOKUP(C37,Baseline!$C$14:$G$75,2,FALSE)</f>
        <v>556.84199999999998</v>
      </c>
      <c r="I37" s="4">
        <f>(D37-H37)/H37</f>
        <v>-0.11078905685993515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1</v>
      </c>
      <c r="N37">
        <f t="shared" si="4"/>
        <v>0</v>
      </c>
      <c r="O37">
        <f t="shared" si="5"/>
        <v>0</v>
      </c>
    </row>
    <row r="38" spans="1:15" x14ac:dyDescent="0.3">
      <c r="A38">
        <v>10</v>
      </c>
      <c r="B38">
        <v>11</v>
      </c>
      <c r="C38" t="str">
        <f>CONCATENATE(A38, "-", B38)</f>
        <v>10-11</v>
      </c>
      <c r="D38">
        <v>1095.5899999999999</v>
      </c>
      <c r="E38">
        <v>0.81154499999999996</v>
      </c>
      <c r="F38">
        <v>0.32142599999999999</v>
      </c>
      <c r="G38">
        <v>0.3</v>
      </c>
      <c r="H38">
        <f>VLOOKUP(C38,Baseline!$C$14:$G$75,2,FALSE)</f>
        <v>1116.76</v>
      </c>
      <c r="I38" s="4">
        <f>(D38-H38)/H38</f>
        <v>-1.895662452093563E-2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1</v>
      </c>
      <c r="N38">
        <f t="shared" si="4"/>
        <v>0</v>
      </c>
      <c r="O38">
        <f t="shared" si="5"/>
        <v>0</v>
      </c>
    </row>
    <row r="39" spans="1:15" x14ac:dyDescent="0.3">
      <c r="A39">
        <v>18</v>
      </c>
      <c r="B39">
        <v>15</v>
      </c>
      <c r="C39" t="str">
        <f>CONCATENATE(A39, "-", B39)</f>
        <v>18-15</v>
      </c>
      <c r="D39">
        <v>938.98400000000004</v>
      </c>
      <c r="E39">
        <v>0.78248700000000004</v>
      </c>
      <c r="F39">
        <v>0.317216</v>
      </c>
      <c r="G39">
        <v>0.3</v>
      </c>
      <c r="H39">
        <f>VLOOKUP(C39,Baseline!$C$14:$G$75,2,FALSE)</f>
        <v>938.42499999999995</v>
      </c>
      <c r="I39" s="4">
        <f>(D39-H39)/H39</f>
        <v>5.9567893012236757E-4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3">
      <c r="A40">
        <v>15</v>
      </c>
      <c r="B40">
        <v>14</v>
      </c>
      <c r="C40" t="str">
        <f>CONCATENATE(A40, "-", B40)</f>
        <v>15-14</v>
      </c>
      <c r="D40">
        <v>938</v>
      </c>
      <c r="E40">
        <v>0.781667</v>
      </c>
      <c r="F40">
        <v>0.317108</v>
      </c>
      <c r="G40">
        <v>0.3</v>
      </c>
      <c r="H40">
        <f>VLOOKUP(C40,Baseline!$C$14:$G$75,2,FALSE)</f>
        <v>938.21400000000006</v>
      </c>
      <c r="I40" s="4">
        <f>(D40-H40)/H40</f>
        <v>-2.2809295107518697E-4</v>
      </c>
      <c r="J40">
        <f t="shared" si="0"/>
        <v>0</v>
      </c>
      <c r="K40">
        <f t="shared" si="1"/>
        <v>0</v>
      </c>
      <c r="L40">
        <f t="shared" si="2"/>
        <v>1</v>
      </c>
      <c r="M40">
        <f t="shared" si="3"/>
        <v>0</v>
      </c>
      <c r="N40">
        <f t="shared" si="4"/>
        <v>0</v>
      </c>
      <c r="O40">
        <f t="shared" si="5"/>
        <v>0</v>
      </c>
    </row>
    <row r="41" spans="1:15" x14ac:dyDescent="0.3">
      <c r="A41">
        <v>13</v>
      </c>
      <c r="B41">
        <v>16</v>
      </c>
      <c r="C41" t="str">
        <f>CONCATENATE(A41, "-", B41)</f>
        <v>13-16</v>
      </c>
      <c r="D41">
        <v>928.73599999999999</v>
      </c>
      <c r="E41">
        <v>0.77394700000000005</v>
      </c>
      <c r="F41">
        <v>0.36880499999999999</v>
      </c>
      <c r="G41">
        <v>0.35</v>
      </c>
      <c r="H41">
        <f>VLOOKUP(C41,Baseline!$C$14:$G$75,2,FALSE)</f>
        <v>960.34100000000001</v>
      </c>
      <c r="I41" s="4">
        <f>(D41-H41)/H41</f>
        <v>-3.291018502802652E-2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</row>
    <row r="42" spans="1:15" x14ac:dyDescent="0.3">
      <c r="A42">
        <v>1</v>
      </c>
      <c r="B42">
        <v>4</v>
      </c>
      <c r="C42" t="str">
        <f>CONCATENATE(A42, "-", B42)</f>
        <v>1-4</v>
      </c>
      <c r="D42">
        <v>1372.04</v>
      </c>
      <c r="E42">
        <v>0.76224400000000003</v>
      </c>
      <c r="F42">
        <v>0.78677600000000003</v>
      </c>
      <c r="G42">
        <v>0.75</v>
      </c>
      <c r="H42">
        <f>VLOOKUP(C42,Baseline!$C$14:$G$75,2,FALSE)</f>
        <v>1307.19</v>
      </c>
      <c r="I42" s="4">
        <f>(D42-H42)/H42</f>
        <v>4.9610232636418505E-2</v>
      </c>
      <c r="J42">
        <f t="shared" si="0"/>
        <v>0</v>
      </c>
      <c r="K42">
        <f t="shared" si="1"/>
        <v>0</v>
      </c>
      <c r="L42">
        <f t="shared" si="2"/>
        <v>1</v>
      </c>
      <c r="M42">
        <f t="shared" si="3"/>
        <v>0</v>
      </c>
      <c r="N42">
        <f t="shared" si="4"/>
        <v>0</v>
      </c>
      <c r="O42">
        <f t="shared" si="5"/>
        <v>0</v>
      </c>
    </row>
    <row r="43" spans="1:15" x14ac:dyDescent="0.3">
      <c r="A43">
        <v>11</v>
      </c>
      <c r="B43">
        <v>10</v>
      </c>
      <c r="C43" t="str">
        <f>CONCATENATE(A43, "-", B43)</f>
        <v>11-10</v>
      </c>
      <c r="D43">
        <v>1017.05</v>
      </c>
      <c r="E43">
        <v>0.75337399999999999</v>
      </c>
      <c r="F43">
        <v>0.31371300000000002</v>
      </c>
      <c r="G43">
        <v>0.3</v>
      </c>
      <c r="H43">
        <f>VLOOKUP(C43,Baseline!$C$14:$G$75,2,FALSE)</f>
        <v>1047.6600000000001</v>
      </c>
      <c r="I43" s="4">
        <f>(D43-H43)/H43</f>
        <v>-2.9217494225225859E-2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0</v>
      </c>
    </row>
    <row r="44" spans="1:15" x14ac:dyDescent="0.3">
      <c r="A44">
        <v>12</v>
      </c>
      <c r="B44">
        <v>11</v>
      </c>
      <c r="C44" t="str">
        <f>CONCATENATE(A44, "-", B44)</f>
        <v>12-11</v>
      </c>
      <c r="D44">
        <v>670.67200000000003</v>
      </c>
      <c r="E44">
        <v>0.74519100000000005</v>
      </c>
      <c r="F44">
        <v>0.83424799999999999</v>
      </c>
      <c r="G44">
        <v>0.8</v>
      </c>
      <c r="H44">
        <f>VLOOKUP(C44,Baseline!$C$14:$G$75,2,FALSE)</f>
        <v>734.01099999999997</v>
      </c>
      <c r="I44" s="4">
        <f>(D44-H44)/H44</f>
        <v>-8.6291622332635265E-2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0</v>
      </c>
      <c r="N44">
        <f t="shared" si="4"/>
        <v>0</v>
      </c>
      <c r="O44">
        <f t="shared" si="5"/>
        <v>0</v>
      </c>
    </row>
    <row r="45" spans="1:15" x14ac:dyDescent="0.3">
      <c r="A45">
        <v>2</v>
      </c>
      <c r="B45">
        <v>10</v>
      </c>
      <c r="C45" t="str">
        <f>CONCATENATE(A45, "-", B45)</f>
        <v>2-10</v>
      </c>
      <c r="D45">
        <v>1690.8</v>
      </c>
      <c r="E45">
        <v>0.70449799999999996</v>
      </c>
      <c r="F45">
        <v>0.66986699999999999</v>
      </c>
      <c r="G45">
        <v>0.65</v>
      </c>
      <c r="H45">
        <f>VLOOKUP(C45,Baseline!$C$14:$G$75,2,FALSE)</f>
        <v>1688.65</v>
      </c>
      <c r="I45" s="4">
        <f>(D45-H45)/H45</f>
        <v>1.2732064074851884E-3</v>
      </c>
      <c r="J45">
        <f t="shared" si="0"/>
        <v>0</v>
      </c>
      <c r="K45">
        <f t="shared" si="1"/>
        <v>0</v>
      </c>
      <c r="L45">
        <f t="shared" si="2"/>
        <v>1</v>
      </c>
      <c r="M45">
        <f t="shared" si="3"/>
        <v>0</v>
      </c>
      <c r="N45">
        <f t="shared" si="4"/>
        <v>0</v>
      </c>
      <c r="O45">
        <f t="shared" si="5"/>
        <v>0</v>
      </c>
    </row>
    <row r="46" spans="1:15" x14ac:dyDescent="0.3">
      <c r="A46">
        <v>13</v>
      </c>
      <c r="B46">
        <v>11</v>
      </c>
      <c r="C46" t="str">
        <f>CONCATENATE(A46, "-", B46)</f>
        <v>13-11</v>
      </c>
      <c r="D46">
        <v>836.60500000000002</v>
      </c>
      <c r="E46">
        <v>0.69717099999999999</v>
      </c>
      <c r="F46">
        <v>0.61722399999999999</v>
      </c>
      <c r="G46">
        <v>0.6</v>
      </c>
      <c r="H46">
        <f>VLOOKUP(C46,Baseline!$C$14:$G$75,2,FALSE)</f>
        <v>804.14200000000005</v>
      </c>
      <c r="I46" s="4">
        <f>(D46-H46)/H46</f>
        <v>4.036973569344713E-2</v>
      </c>
      <c r="J46">
        <f t="shared" si="0"/>
        <v>0</v>
      </c>
      <c r="K46">
        <f t="shared" si="1"/>
        <v>1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</row>
    <row r="47" spans="1:15" x14ac:dyDescent="0.3">
      <c r="A47">
        <v>11</v>
      </c>
      <c r="B47">
        <v>13</v>
      </c>
      <c r="C47" t="str">
        <f>CONCATENATE(A47, "-", B47)</f>
        <v>11-13</v>
      </c>
      <c r="D47">
        <v>816</v>
      </c>
      <c r="E47">
        <v>0.68</v>
      </c>
      <c r="F47">
        <v>0.61482999999999999</v>
      </c>
      <c r="G47">
        <v>0.6</v>
      </c>
      <c r="H47">
        <f>VLOOKUP(C47,Baseline!$C$14:$G$75,2,FALSE)</f>
        <v>815.505</v>
      </c>
      <c r="I47" s="4">
        <f>(D47-H47)/H47</f>
        <v>6.0698585539022392E-4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</row>
    <row r="48" spans="1:15" x14ac:dyDescent="0.3">
      <c r="A48">
        <v>7</v>
      </c>
      <c r="B48">
        <v>4</v>
      </c>
      <c r="C48" t="str">
        <f>CONCATENATE(A48, "-", B48)</f>
        <v>7-4</v>
      </c>
      <c r="D48">
        <v>1107.1600000000001</v>
      </c>
      <c r="E48">
        <v>0.61508799999999997</v>
      </c>
      <c r="F48">
        <v>0.81083099999999997</v>
      </c>
      <c r="G48">
        <v>0.8</v>
      </c>
      <c r="H48">
        <f>VLOOKUP(C48,Baseline!$C$14:$G$75,2,FALSE)</f>
        <v>1085.9000000000001</v>
      </c>
      <c r="I48" s="4">
        <f>(D48-H48)/H48</f>
        <v>1.9578230039598479E-2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</row>
    <row r="49" spans="1:15" x14ac:dyDescent="0.3">
      <c r="A49">
        <v>10</v>
      </c>
      <c r="B49">
        <v>2</v>
      </c>
      <c r="C49" t="str">
        <f>CONCATENATE(A49, "-", B49)</f>
        <v>10-2</v>
      </c>
      <c r="D49">
        <v>1461.38</v>
      </c>
      <c r="E49">
        <v>0.60890699999999998</v>
      </c>
      <c r="F49">
        <v>0.65828200000000003</v>
      </c>
      <c r="G49">
        <v>0.65</v>
      </c>
      <c r="H49">
        <f>VLOOKUP(C49,Baseline!$C$14:$G$75,2,FALSE)</f>
        <v>1483.28</v>
      </c>
      <c r="I49" s="4">
        <f>(D49-H49)/H49</f>
        <v>-1.4764575804972672E-2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</row>
    <row r="50" spans="1:15" x14ac:dyDescent="0.3">
      <c r="A50">
        <v>13</v>
      </c>
      <c r="B50">
        <v>14</v>
      </c>
      <c r="C50" t="str">
        <f>CONCATENATE(A50, "-", B50)</f>
        <v>13-14</v>
      </c>
      <c r="D50">
        <v>727</v>
      </c>
      <c r="E50">
        <v>0.60583299999999995</v>
      </c>
      <c r="F50">
        <v>0.60741699999999998</v>
      </c>
      <c r="G50">
        <v>0.6</v>
      </c>
      <c r="H50">
        <f>VLOOKUP(C50,Baseline!$C$14:$G$75,2,FALSE)</f>
        <v>727.00800000000004</v>
      </c>
      <c r="I50" s="4">
        <f>(D50-H50)/H50</f>
        <v>-1.1004005458039248E-5</v>
      </c>
      <c r="J50">
        <f t="shared" si="0"/>
        <v>0</v>
      </c>
      <c r="K50">
        <f t="shared" si="1"/>
        <v>1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</row>
    <row r="51" spans="1:15" x14ac:dyDescent="0.3">
      <c r="A51">
        <v>3</v>
      </c>
      <c r="B51">
        <v>2</v>
      </c>
      <c r="C51" t="str">
        <f>CONCATENATE(A51, "-", B51)</f>
        <v>3-2</v>
      </c>
      <c r="D51">
        <v>800.78700000000003</v>
      </c>
      <c r="E51">
        <v>0.59317600000000004</v>
      </c>
      <c r="F51">
        <v>0.35381200000000002</v>
      </c>
      <c r="G51">
        <v>0.35</v>
      </c>
      <c r="H51">
        <f>VLOOKUP(C51,Baseline!$C$14:$G$75,2,FALSE)</f>
        <v>777.88599999999997</v>
      </c>
      <c r="I51" s="4">
        <f>(D51-H51)/H51</f>
        <v>2.9440046484960607E-2</v>
      </c>
      <c r="J51">
        <f t="shared" si="0"/>
        <v>1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</row>
    <row r="52" spans="1:15" x14ac:dyDescent="0.3">
      <c r="A52">
        <v>9</v>
      </c>
      <c r="B52">
        <v>17</v>
      </c>
      <c r="C52" t="str">
        <f>CONCATENATE(A52, "-", B52)</f>
        <v>9-17</v>
      </c>
      <c r="D52">
        <v>1298.4100000000001</v>
      </c>
      <c r="E52">
        <v>0.54100400000000004</v>
      </c>
      <c r="F52">
        <v>0.65407400000000004</v>
      </c>
      <c r="G52">
        <v>0.65</v>
      </c>
      <c r="H52">
        <f>VLOOKUP(C52,Baseline!$C$14:$G$75,2,FALSE)</f>
        <v>1300.5</v>
      </c>
      <c r="I52" s="4">
        <f>(D52-H52)/H52</f>
        <v>-1.6070742022298485E-3</v>
      </c>
      <c r="J52">
        <f t="shared" si="0"/>
        <v>1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</row>
    <row r="53" spans="1:15" x14ac:dyDescent="0.3">
      <c r="A53">
        <v>2</v>
      </c>
      <c r="B53">
        <v>3</v>
      </c>
      <c r="C53" t="str">
        <f>CONCATENATE(A53, "-", B53)</f>
        <v>2-3</v>
      </c>
      <c r="D53">
        <v>720.36800000000005</v>
      </c>
      <c r="E53">
        <v>0.53360600000000002</v>
      </c>
      <c r="F53">
        <v>0.35202</v>
      </c>
      <c r="G53">
        <v>0.35</v>
      </c>
      <c r="H53">
        <f>VLOOKUP(C53,Baseline!$C$14:$G$75,2,FALSE)</f>
        <v>720.74099999999999</v>
      </c>
      <c r="I53" s="4">
        <f>(D53-H53)/H53</f>
        <v>-5.1752293819823435E-4</v>
      </c>
      <c r="J53">
        <f t="shared" si="0"/>
        <v>1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</row>
    <row r="54" spans="1:15" x14ac:dyDescent="0.3">
      <c r="A54">
        <v>17</v>
      </c>
      <c r="B54">
        <v>9</v>
      </c>
      <c r="C54" t="str">
        <f>CONCATENATE(A54, "-", B54)</f>
        <v>17-9</v>
      </c>
      <c r="D54">
        <v>1277.32</v>
      </c>
      <c r="E54">
        <v>0.53221499999999999</v>
      </c>
      <c r="F54">
        <v>0.65369299999999997</v>
      </c>
      <c r="G54">
        <v>0.65</v>
      </c>
      <c r="H54">
        <f>VLOOKUP(C54,Baseline!$C$14:$G$75,2,FALSE)</f>
        <v>1308.54</v>
      </c>
      <c r="I54" s="4">
        <f>(D54-H54)/H54</f>
        <v>-2.3858651627004162E-2</v>
      </c>
      <c r="J54">
        <f t="shared" si="0"/>
        <v>1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</row>
    <row r="55" spans="1:15" x14ac:dyDescent="0.3">
      <c r="A55">
        <v>4</v>
      </c>
      <c r="B55">
        <v>1</v>
      </c>
      <c r="C55" t="str">
        <f>CONCATENATE(A55, "-", B55)</f>
        <v>4-1</v>
      </c>
      <c r="D55">
        <v>928.19100000000003</v>
      </c>
      <c r="E55">
        <v>0.51566199999999995</v>
      </c>
      <c r="F55">
        <v>0.753525</v>
      </c>
      <c r="G55">
        <v>0.75</v>
      </c>
      <c r="H55">
        <f>VLOOKUP(C55,Baseline!$C$14:$G$75,2,FALSE)</f>
        <v>906.03</v>
      </c>
      <c r="I55" s="4">
        <f>(D55-H55)/H55</f>
        <v>2.4459454984934337E-2</v>
      </c>
      <c r="J55">
        <f t="shared" si="0"/>
        <v>1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</row>
    <row r="56" spans="1:15" x14ac:dyDescent="0.3">
      <c r="A56">
        <v>10</v>
      </c>
      <c r="B56">
        <v>16</v>
      </c>
      <c r="C56" t="str">
        <f>CONCATENATE(A56, "-", B56)</f>
        <v>10-16</v>
      </c>
      <c r="D56">
        <v>878.90300000000002</v>
      </c>
      <c r="E56">
        <v>0.48827999999999999</v>
      </c>
      <c r="F56">
        <v>0.702372</v>
      </c>
      <c r="G56">
        <v>0.7</v>
      </c>
      <c r="H56">
        <f>VLOOKUP(C56,Baseline!$C$14:$G$75,2,FALSE)</f>
        <v>879.78499999999997</v>
      </c>
      <c r="I56" s="4">
        <f>(D56-H56)/H56</f>
        <v>-1.0025176605647382E-3</v>
      </c>
      <c r="J56">
        <f t="shared" si="0"/>
        <v>1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</row>
    <row r="57" spans="1:15" x14ac:dyDescent="0.3">
      <c r="A57">
        <v>16</v>
      </c>
      <c r="B57">
        <v>13</v>
      </c>
      <c r="C57" t="str">
        <f>CONCATENATE(A57, "-", B57)</f>
        <v>16-13</v>
      </c>
      <c r="D57">
        <v>401.22300000000001</v>
      </c>
      <c r="E57">
        <v>0.445803</v>
      </c>
      <c r="F57">
        <v>0.35068700000000003</v>
      </c>
      <c r="G57">
        <v>0.35</v>
      </c>
      <c r="H57">
        <f>VLOOKUP(C57,Baseline!$C$14:$G$75,2,FALSE)</f>
        <v>402</v>
      </c>
      <c r="I57" s="4">
        <f>(D57-H57)/H57</f>
        <v>-1.9328358208954895E-3</v>
      </c>
      <c r="J57">
        <f t="shared" si="0"/>
        <v>1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</row>
    <row r="58" spans="1:15" x14ac:dyDescent="0.3">
      <c r="A58">
        <v>1</v>
      </c>
      <c r="B58">
        <v>19</v>
      </c>
      <c r="C58" t="str">
        <f>CONCATENATE(A58, "-", B58)</f>
        <v>1-19</v>
      </c>
      <c r="D58">
        <v>1260.8</v>
      </c>
      <c r="E58">
        <v>0.420267</v>
      </c>
      <c r="F58">
        <v>2.8038599999999998</v>
      </c>
      <c r="G58">
        <v>2.8</v>
      </c>
      <c r="H58">
        <f>VLOOKUP(C58,Baseline!$C$14:$G$75,2,FALSE)</f>
        <v>1260.94</v>
      </c>
      <c r="I58" s="4">
        <f>(D58-H58)/H58</f>
        <v>-1.1102828048923822E-4</v>
      </c>
      <c r="J58">
        <f t="shared" si="0"/>
        <v>1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</row>
    <row r="59" spans="1:15" x14ac:dyDescent="0.3">
      <c r="A59">
        <v>12</v>
      </c>
      <c r="B59">
        <v>1</v>
      </c>
      <c r="C59" t="str">
        <f>CONCATENATE(A59, "-", B59)</f>
        <v>12-1</v>
      </c>
      <c r="D59">
        <v>1173.8399999999999</v>
      </c>
      <c r="E59">
        <v>0.39128099999999999</v>
      </c>
      <c r="F59">
        <v>1.8016099999999999</v>
      </c>
      <c r="G59">
        <v>1.8</v>
      </c>
      <c r="H59">
        <f>VLOOKUP(C59,Baseline!$C$14:$G$75,2,FALSE)</f>
        <v>1108.3599999999999</v>
      </c>
      <c r="I59" s="4">
        <f>(D59-H59)/H59</f>
        <v>5.9078277815872118E-2</v>
      </c>
      <c r="J59">
        <f t="shared" si="0"/>
        <v>1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</row>
    <row r="60" spans="1:15" x14ac:dyDescent="0.3">
      <c r="A60">
        <v>17</v>
      </c>
      <c r="B60">
        <v>18</v>
      </c>
      <c r="C60" t="str">
        <f>CONCATENATE(A60, "-", B60)</f>
        <v>17-18</v>
      </c>
      <c r="D60">
        <v>867.31200000000001</v>
      </c>
      <c r="E60">
        <v>0.36137999999999998</v>
      </c>
      <c r="F60">
        <v>0.60033400000000003</v>
      </c>
      <c r="G60">
        <v>0.6</v>
      </c>
      <c r="H60">
        <f>VLOOKUP(C60,Baseline!$C$14:$G$75,2,FALSE)</f>
        <v>869.66499999999996</v>
      </c>
      <c r="I60" s="4">
        <f>(D60-H60)/H60</f>
        <v>-2.7056395278641223E-3</v>
      </c>
      <c r="J60">
        <f t="shared" si="0"/>
        <v>1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</row>
    <row r="61" spans="1:15" x14ac:dyDescent="0.3">
      <c r="A61">
        <v>16</v>
      </c>
      <c r="B61">
        <v>10</v>
      </c>
      <c r="C61" t="str">
        <f>CONCATENATE(A61, "-", B61)</f>
        <v>16-10</v>
      </c>
      <c r="D61">
        <v>614.07799999999997</v>
      </c>
      <c r="E61">
        <v>0.34115400000000001</v>
      </c>
      <c r="F61">
        <v>0.70027600000000001</v>
      </c>
      <c r="G61">
        <v>0.7</v>
      </c>
      <c r="H61">
        <f>VLOOKUP(C61,Baseline!$C$14:$G$75,2,FALSE)</f>
        <v>615.73699999999997</v>
      </c>
      <c r="I61" s="4">
        <f>(D61-H61)/H61</f>
        <v>-2.6943321580479847E-3</v>
      </c>
      <c r="J61">
        <f t="shared" si="0"/>
        <v>1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</row>
    <row r="62" spans="1:15" x14ac:dyDescent="0.3">
      <c r="A62">
        <v>18</v>
      </c>
      <c r="B62">
        <v>17</v>
      </c>
      <c r="C62" t="str">
        <f>CONCATENATE(A62, "-", B62)</f>
        <v>18-17</v>
      </c>
      <c r="D62">
        <v>711.77700000000004</v>
      </c>
      <c r="E62">
        <v>0.296574</v>
      </c>
      <c r="F62">
        <v>0.60010200000000002</v>
      </c>
      <c r="G62">
        <v>0.6</v>
      </c>
      <c r="H62">
        <f>VLOOKUP(C62,Baseline!$C$14:$G$75,2,FALSE)</f>
        <v>717.09699999999998</v>
      </c>
      <c r="I62" s="4">
        <f>(D62-H62)/H62</f>
        <v>-7.4188010826986258E-3</v>
      </c>
      <c r="J62">
        <f t="shared" si="0"/>
        <v>1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</row>
    <row r="63" spans="1:15" x14ac:dyDescent="0.3">
      <c r="A63">
        <v>1</v>
      </c>
      <c r="B63">
        <v>12</v>
      </c>
      <c r="C63" t="str">
        <f>CONCATENATE(A63, "-", B63)</f>
        <v>1-12</v>
      </c>
      <c r="D63">
        <v>825.19100000000003</v>
      </c>
      <c r="E63">
        <v>0.27506399999999998</v>
      </c>
      <c r="F63">
        <v>1.80019</v>
      </c>
      <c r="G63">
        <v>1.8</v>
      </c>
      <c r="H63">
        <f>VLOOKUP(C63,Baseline!$C$14:$G$75,2,FALSE)</f>
        <v>803.03</v>
      </c>
      <c r="I63" s="4">
        <f>(D63-H63)/H63</f>
        <v>2.7596727394991544E-2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</row>
    <row r="64" spans="1:15" x14ac:dyDescent="0.3">
      <c r="A64">
        <v>19</v>
      </c>
      <c r="B64">
        <v>7</v>
      </c>
      <c r="C64" t="str">
        <f>CONCATENATE(A64, "-", B64)</f>
        <v>19-7</v>
      </c>
      <c r="D64">
        <v>446</v>
      </c>
      <c r="E64">
        <v>0.247778</v>
      </c>
      <c r="F64">
        <v>1.3000799999999999</v>
      </c>
      <c r="G64">
        <v>1.3</v>
      </c>
      <c r="H64">
        <f>VLOOKUP(C64,Baseline!$C$14:$G$75,2,FALSE)</f>
        <v>446.827</v>
      </c>
      <c r="I64" s="4">
        <f>(D64-H64)/H64</f>
        <v>-1.8508281728722709E-3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</row>
    <row r="65" spans="1:15" x14ac:dyDescent="0.3">
      <c r="A65">
        <v>14</v>
      </c>
      <c r="B65">
        <v>12</v>
      </c>
      <c r="C65" t="str">
        <f>CONCATENATE(A65, "-", B65)</f>
        <v>14-12</v>
      </c>
      <c r="D65">
        <v>499</v>
      </c>
      <c r="E65">
        <v>0.20791699999999999</v>
      </c>
      <c r="F65">
        <v>1.6000300000000001</v>
      </c>
      <c r="G65">
        <v>1.6</v>
      </c>
      <c r="H65">
        <f>VLOOKUP(C65,Baseline!$C$14:$G$75,2,FALSE)</f>
        <v>499.22300000000001</v>
      </c>
      <c r="I65" s="4">
        <f>(D65-H65)/H65</f>
        <v>-4.4669416272890709E-4</v>
      </c>
      <c r="J65">
        <f t="shared" si="0"/>
        <v>1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</row>
    <row r="66" spans="1:15" x14ac:dyDescent="0.3">
      <c r="A66">
        <v>19</v>
      </c>
      <c r="B66">
        <v>1</v>
      </c>
      <c r="C66" t="str">
        <f>CONCATENATE(A66, "-", B66)</f>
        <v>19-1</v>
      </c>
      <c r="D66">
        <v>328</v>
      </c>
      <c r="E66">
        <v>0.109333</v>
      </c>
      <c r="F66">
        <v>2.8</v>
      </c>
      <c r="G66">
        <v>2.8</v>
      </c>
      <c r="H66">
        <f>VLOOKUP(C66,Baseline!$C$14:$G$75,2,FALSE)</f>
        <v>328</v>
      </c>
      <c r="I66" s="4">
        <f>(D66-H66)/H66</f>
        <v>0</v>
      </c>
      <c r="J66">
        <f t="shared" si="0"/>
        <v>1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</row>
    <row r="67" spans="1:15" x14ac:dyDescent="0.3">
      <c r="A67">
        <v>12</v>
      </c>
      <c r="B67">
        <v>14</v>
      </c>
      <c r="C67" t="str">
        <f>CONCATENATE(A67, "-", B67)</f>
        <v>12-14</v>
      </c>
      <c r="D67">
        <v>136.48599999999999</v>
      </c>
      <c r="E67">
        <v>5.6869299999999998E-2</v>
      </c>
      <c r="F67">
        <v>1.6</v>
      </c>
      <c r="G67">
        <v>1.6</v>
      </c>
      <c r="H67">
        <f>VLOOKUP(C67,Baseline!$C$14:$G$75,2,FALSE)</f>
        <v>138.624</v>
      </c>
      <c r="I67" s="4">
        <f>(D67-H67)/H67</f>
        <v>-1.5423014773776585E-2</v>
      </c>
      <c r="J67">
        <f t="shared" si="0"/>
        <v>1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</row>
    <row r="68" spans="1:15" x14ac:dyDescent="0.3">
      <c r="A68">
        <v>15</v>
      </c>
      <c r="B68">
        <v>16</v>
      </c>
      <c r="C68" t="str">
        <f>CONCATENATE(A68, "-", B68)</f>
        <v>15-16</v>
      </c>
      <c r="D68">
        <v>48.104199999999999</v>
      </c>
      <c r="E68">
        <v>2.6724500000000002E-2</v>
      </c>
      <c r="F68">
        <v>0.7</v>
      </c>
      <c r="G68">
        <v>0.7</v>
      </c>
      <c r="H68">
        <f>VLOOKUP(C68,Baseline!$C$14:$G$75,2,FALSE)</f>
        <v>44.211399999999998</v>
      </c>
      <c r="I68" s="4">
        <f>(D68-H68)/H68</f>
        <v>8.8049688541869328E-2</v>
      </c>
      <c r="J68">
        <f t="shared" si="0"/>
        <v>1</v>
      </c>
      <c r="K68">
        <f t="shared" si="1"/>
        <v>0</v>
      </c>
      <c r="L68">
        <f t="shared" si="2"/>
        <v>0</v>
      </c>
      <c r="M68">
        <f t="shared" si="3"/>
        <v>0</v>
      </c>
      <c r="N68">
        <f t="shared" si="4"/>
        <v>0</v>
      </c>
      <c r="O68">
        <f t="shared" si="5"/>
        <v>0</v>
      </c>
    </row>
    <row r="69" spans="1:15" x14ac:dyDescent="0.3">
      <c r="A69">
        <v>4</v>
      </c>
      <c r="B69">
        <v>6</v>
      </c>
      <c r="C69" t="str">
        <f>CONCATENATE(A69, "-", B69)</f>
        <v>4-6</v>
      </c>
      <c r="D69">
        <v>5.2129899999999996</v>
      </c>
      <c r="E69">
        <v>8.6883199999999994E-3</v>
      </c>
      <c r="F69">
        <v>0.35</v>
      </c>
      <c r="G69">
        <v>0.35</v>
      </c>
      <c r="H69">
        <f>VLOOKUP(C69,Baseline!$C$14:$G$75,2,FALSE)</f>
        <v>80.850999999999999</v>
      </c>
      <c r="I69" s="4">
        <f>(D69-H69)/H69</f>
        <v>-0.93552349383433719</v>
      </c>
      <c r="J69">
        <f t="shared" si="0"/>
        <v>1</v>
      </c>
      <c r="K69">
        <f t="shared" si="1"/>
        <v>0</v>
      </c>
      <c r="L69">
        <f t="shared" si="2"/>
        <v>0</v>
      </c>
      <c r="M69">
        <f t="shared" si="3"/>
        <v>0</v>
      </c>
      <c r="N69">
        <f t="shared" si="4"/>
        <v>0</v>
      </c>
      <c r="O69">
        <f t="shared" si="5"/>
        <v>0</v>
      </c>
    </row>
    <row r="70" spans="1:15" x14ac:dyDescent="0.3">
      <c r="A70">
        <v>6</v>
      </c>
      <c r="B70">
        <v>8</v>
      </c>
      <c r="C70" t="str">
        <f>CONCATENATE(A70, "-", B70)</f>
        <v>6-8</v>
      </c>
      <c r="D70">
        <v>5.2129899999999996</v>
      </c>
      <c r="E70">
        <v>8.6883199999999994E-3</v>
      </c>
      <c r="F70">
        <v>0.35</v>
      </c>
      <c r="G70">
        <v>0.35</v>
      </c>
      <c r="H70">
        <f>VLOOKUP(C70,Baseline!$C$14:$G$75,2,FALSE)</f>
        <v>122.63800000000001</v>
      </c>
      <c r="I70" s="4">
        <f>(D70-H70)/H70</f>
        <v>-0.95749286518044974</v>
      </c>
      <c r="J70">
        <f t="shared" si="0"/>
        <v>1</v>
      </c>
      <c r="K70">
        <f t="shared" si="1"/>
        <v>0</v>
      </c>
      <c r="L70">
        <f t="shared" si="2"/>
        <v>0</v>
      </c>
      <c r="M70">
        <f t="shared" si="3"/>
        <v>0</v>
      </c>
      <c r="N70">
        <f t="shared" si="4"/>
        <v>0</v>
      </c>
      <c r="O70">
        <f t="shared" si="5"/>
        <v>0</v>
      </c>
    </row>
    <row r="71" spans="1:15" x14ac:dyDescent="0.3">
      <c r="A71">
        <v>6</v>
      </c>
      <c r="B71">
        <v>4</v>
      </c>
      <c r="C71" t="str">
        <f>CONCATENATE(A71, "-", B71)</f>
        <v>6-4</v>
      </c>
      <c r="D71">
        <v>2.1425100000000001</v>
      </c>
      <c r="E71">
        <v>3.5708599999999999E-3</v>
      </c>
      <c r="F71">
        <v>0.3</v>
      </c>
      <c r="G71">
        <v>0.3</v>
      </c>
      <c r="H71">
        <f>VLOOKUP(C71,Baseline!$C$14:$G$75,2,FALSE)</f>
        <v>251.178</v>
      </c>
      <c r="I71" s="4">
        <f>(D71-H71)/H71</f>
        <v>-0.99147015264075677</v>
      </c>
      <c r="J71">
        <f t="shared" si="0"/>
        <v>1</v>
      </c>
      <c r="K71">
        <f t="shared" si="1"/>
        <v>0</v>
      </c>
      <c r="L71">
        <f t="shared" si="2"/>
        <v>0</v>
      </c>
      <c r="M71">
        <f t="shared" si="3"/>
        <v>0</v>
      </c>
      <c r="N71">
        <f t="shared" si="4"/>
        <v>0</v>
      </c>
      <c r="O71">
        <f t="shared" si="5"/>
        <v>0</v>
      </c>
    </row>
    <row r="72" spans="1:15" x14ac:dyDescent="0.3">
      <c r="A72">
        <v>8</v>
      </c>
      <c r="B72">
        <v>6</v>
      </c>
      <c r="C72" t="str">
        <f>CONCATENATE(A72, "-", B72)</f>
        <v>8-6</v>
      </c>
      <c r="D72">
        <v>2.1425100000000001</v>
      </c>
      <c r="E72">
        <v>3.5708599999999999E-3</v>
      </c>
      <c r="F72">
        <v>0.35</v>
      </c>
      <c r="G72">
        <v>0.35</v>
      </c>
      <c r="H72">
        <f>VLOOKUP(C72,Baseline!$C$14:$G$75,2,FALSE)</f>
        <v>59.251800000000003</v>
      </c>
      <c r="I72" s="4">
        <f>(D72-H72)/H72</f>
        <v>-0.96384059218454121</v>
      </c>
      <c r="J72">
        <f t="shared" si="0"/>
        <v>1</v>
      </c>
      <c r="K72">
        <f t="shared" si="1"/>
        <v>0</v>
      </c>
      <c r="L72">
        <f t="shared" si="2"/>
        <v>0</v>
      </c>
      <c r="M72">
        <f t="shared" si="3"/>
        <v>0</v>
      </c>
      <c r="N72">
        <f t="shared" si="4"/>
        <v>0</v>
      </c>
      <c r="O72">
        <f t="shared" si="5"/>
        <v>0</v>
      </c>
    </row>
    <row r="73" spans="1:15" x14ac:dyDescent="0.3">
      <c r="A73">
        <v>5</v>
      </c>
      <c r="B73">
        <v>6</v>
      </c>
      <c r="C73" t="str">
        <f>CONCATENATE(A73, "-", B73)</f>
        <v>5-6</v>
      </c>
      <c r="D73">
        <v>0</v>
      </c>
      <c r="E73">
        <v>0</v>
      </c>
      <c r="F73">
        <v>0</v>
      </c>
      <c r="G73">
        <v>9999</v>
      </c>
      <c r="H73">
        <f>VLOOKUP(C73,Baseline!$C$14:$G$75,2,FALSE)</f>
        <v>369.94799999999998</v>
      </c>
      <c r="I73" s="4">
        <f>(D73-H73)/H73</f>
        <v>-1</v>
      </c>
      <c r="J73">
        <f t="shared" si="0"/>
        <v>1</v>
      </c>
      <c r="K73">
        <f t="shared" si="1"/>
        <v>0</v>
      </c>
      <c r="L73">
        <f t="shared" si="2"/>
        <v>0</v>
      </c>
      <c r="M73">
        <f t="shared" si="3"/>
        <v>0</v>
      </c>
      <c r="N73">
        <f t="shared" si="4"/>
        <v>0</v>
      </c>
      <c r="O73">
        <f t="shared" si="5"/>
        <v>0</v>
      </c>
    </row>
    <row r="74" spans="1:15" x14ac:dyDescent="0.3">
      <c r="A74">
        <v>6</v>
      </c>
      <c r="B74">
        <v>5</v>
      </c>
      <c r="C74" t="str">
        <f>CONCATENATE(A74, "-", B74)</f>
        <v>6-5</v>
      </c>
      <c r="D74">
        <v>0</v>
      </c>
      <c r="E74">
        <v>0</v>
      </c>
      <c r="F74">
        <v>0</v>
      </c>
      <c r="G74">
        <v>9999</v>
      </c>
      <c r="H74">
        <f>VLOOKUP(C74,Baseline!$C$14:$G$75,2,FALSE)</f>
        <v>136.23400000000001</v>
      </c>
      <c r="I74" s="4">
        <f>(D74-H74)/H74</f>
        <v>-1</v>
      </c>
      <c r="J74">
        <f t="shared" si="0"/>
        <v>1</v>
      </c>
      <c r="K74">
        <f t="shared" si="1"/>
        <v>0</v>
      </c>
      <c r="L74">
        <f t="shared" si="2"/>
        <v>0</v>
      </c>
      <c r="M74">
        <f t="shared" si="3"/>
        <v>0</v>
      </c>
      <c r="N74">
        <f t="shared" si="4"/>
        <v>0</v>
      </c>
      <c r="O74">
        <f t="shared" si="5"/>
        <v>0</v>
      </c>
    </row>
    <row r="75" spans="1:15" x14ac:dyDescent="0.3">
      <c r="A75">
        <v>16</v>
      </c>
      <c r="B75">
        <v>15</v>
      </c>
      <c r="C75" t="str">
        <f>CONCATENATE(A75, "-", B75)</f>
        <v>16-15</v>
      </c>
      <c r="D75">
        <v>0</v>
      </c>
      <c r="E75">
        <v>0</v>
      </c>
      <c r="F75">
        <v>0.7</v>
      </c>
      <c r="G75">
        <v>0.7</v>
      </c>
      <c r="H75">
        <f>VLOOKUP(C75,Baseline!$C$14:$G$75,2,FALSE)</f>
        <v>0</v>
      </c>
      <c r="I75" s="4" t="e">
        <f>(D75-H75)/H75</f>
        <v>#DIV/0!</v>
      </c>
      <c r="J75">
        <f t="shared" si="0"/>
        <v>1</v>
      </c>
      <c r="K75">
        <f t="shared" si="1"/>
        <v>0</v>
      </c>
      <c r="L75">
        <f t="shared" si="2"/>
        <v>0</v>
      </c>
      <c r="M75">
        <f t="shared" si="3"/>
        <v>0</v>
      </c>
      <c r="N75">
        <f t="shared" si="4"/>
        <v>0</v>
      </c>
      <c r="O75">
        <f t="shared" si="5"/>
        <v>0</v>
      </c>
    </row>
  </sheetData>
  <sortState ref="A13:I75">
    <sortCondition descending="1" ref="E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10" workbookViewId="0">
      <selection activeCell="J75" sqref="J13:O75"/>
    </sheetView>
  </sheetViews>
  <sheetFormatPr defaultRowHeight="15.75" x14ac:dyDescent="0.3"/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</row>
    <row r="5" spans="1:15" x14ac:dyDescent="0.3">
      <c r="A5" t="s">
        <v>4</v>
      </c>
    </row>
    <row r="7" spans="1:15" x14ac:dyDescent="0.3">
      <c r="A7" t="s">
        <v>5</v>
      </c>
    </row>
    <row r="9" spans="1:15" x14ac:dyDescent="0.3">
      <c r="A9" t="s">
        <v>6</v>
      </c>
      <c r="E9">
        <v>43335.9</v>
      </c>
    </row>
    <row r="10" spans="1:15" x14ac:dyDescent="0.3">
      <c r="A10" t="s">
        <v>7</v>
      </c>
      <c r="C10">
        <v>153</v>
      </c>
    </row>
    <row r="11" spans="1:15" x14ac:dyDescent="0.3">
      <c r="A11" t="s">
        <v>8</v>
      </c>
      <c r="C11">
        <v>9.2163299999999999E-5</v>
      </c>
    </row>
    <row r="13" spans="1:15" x14ac:dyDescent="0.3">
      <c r="A13" t="s">
        <v>9</v>
      </c>
      <c r="B13" t="s">
        <v>10</v>
      </c>
      <c r="C13" t="s">
        <v>30</v>
      </c>
      <c r="D13" t="s">
        <v>11</v>
      </c>
      <c r="E13" t="s">
        <v>12</v>
      </c>
      <c r="F13" t="s">
        <v>13</v>
      </c>
      <c r="G13" t="s">
        <v>14</v>
      </c>
      <c r="H13" t="s">
        <v>16</v>
      </c>
      <c r="I13" t="s">
        <v>31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</row>
    <row r="14" spans="1:15" x14ac:dyDescent="0.3">
      <c r="A14">
        <v>1</v>
      </c>
      <c r="B14">
        <v>2</v>
      </c>
      <c r="C14" t="str">
        <f>CONCATENATE(A14, "-", B14)</f>
        <v>1-2</v>
      </c>
      <c r="D14">
        <v>1337.03</v>
      </c>
      <c r="E14" s="7">
        <v>1.48559</v>
      </c>
      <c r="F14">
        <v>0.73748999999999998</v>
      </c>
      <c r="G14">
        <v>0.2</v>
      </c>
      <c r="H14">
        <f>VLOOKUP(C14,Baseline!$C$14:$G$75,2,FALSE)</f>
        <v>1337.52</v>
      </c>
      <c r="I14" s="4">
        <f>(D14-H14)/H14</f>
        <v>-3.6634966206113484E-4</v>
      </c>
      <c r="J14">
        <f>SUMPRODUCT(--($E14&gt;=0),--($E14&lt;=0.6))</f>
        <v>0</v>
      </c>
      <c r="K14">
        <f>SUMPRODUCT(--($E14&gt;0.6),--($E14&lt;=0.7))</f>
        <v>0</v>
      </c>
      <c r="L14">
        <f>SUMPRODUCT(--($E14&gt;0.7),--($E14&lt;=0.8))</f>
        <v>0</v>
      </c>
      <c r="M14">
        <f>SUMPRODUCT(--($E14&gt;0.8),--($E14&lt;=0.9))</f>
        <v>0</v>
      </c>
      <c r="N14">
        <f>SUMPRODUCT(--($E14&gt;0.9),--($E14&lt;=1))</f>
        <v>0</v>
      </c>
      <c r="O14">
        <f>COUNTIF($E14,"&gt;1.0")</f>
        <v>1</v>
      </c>
    </row>
    <row r="15" spans="1:15" x14ac:dyDescent="0.3">
      <c r="A15">
        <v>18</v>
      </c>
      <c r="B15">
        <v>19</v>
      </c>
      <c r="C15" t="str">
        <f>CONCATENATE(A15, "-", B15)</f>
        <v>18-19</v>
      </c>
      <c r="D15">
        <v>1306.56</v>
      </c>
      <c r="E15" s="7">
        <v>1.45173</v>
      </c>
      <c r="F15">
        <v>2.3381799999999999</v>
      </c>
      <c r="G15">
        <v>0.7</v>
      </c>
      <c r="H15">
        <f>VLOOKUP(C15,Baseline!$C$14:$G$75,2,FALSE)</f>
        <v>1296.1500000000001</v>
      </c>
      <c r="I15" s="4">
        <f>(D15-H15)/H15</f>
        <v>8.0314778382130567E-3</v>
      </c>
      <c r="J15">
        <f t="shared" ref="J15:J75" si="0">SUMPRODUCT(--(E15&gt;=0),--(E15&lt;=0.6))</f>
        <v>0</v>
      </c>
      <c r="K15">
        <f t="shared" ref="K15:K75" si="1">SUMPRODUCT(--($E15&gt;0.6),--($E15&lt;=0.7))</f>
        <v>0</v>
      </c>
      <c r="L15">
        <f t="shared" ref="L15:L75" si="2">SUMPRODUCT(--($E15&gt;=0.71),--($E15&lt;=0.8))</f>
        <v>0</v>
      </c>
      <c r="M15">
        <f t="shared" ref="M15:M75" si="3">SUMPRODUCT(--($E15&gt;0.8),--($E15&lt;=0.9))</f>
        <v>0</v>
      </c>
      <c r="N15">
        <f t="shared" ref="N15:N75" si="4">SUMPRODUCT(--($E15&gt;0.9),--($E15&lt;=1))</f>
        <v>0</v>
      </c>
      <c r="O15">
        <f t="shared" ref="O15:O75" si="5">COUNTIF($E15,"&gt;1.0")</f>
        <v>1</v>
      </c>
    </row>
    <row r="16" spans="1:15" x14ac:dyDescent="0.3">
      <c r="A16">
        <v>9</v>
      </c>
      <c r="B16">
        <v>8</v>
      </c>
      <c r="C16" t="str">
        <f>CONCATENATE(A16, "-", B16)</f>
        <v>9-8</v>
      </c>
      <c r="D16">
        <v>1302.92</v>
      </c>
      <c r="E16" s="7">
        <v>1.4476899999999999</v>
      </c>
      <c r="F16">
        <v>1.65069</v>
      </c>
      <c r="G16">
        <v>0.5</v>
      </c>
      <c r="H16">
        <f>VLOOKUP(C16,Baseline!$C$14:$G$75,2,FALSE)</f>
        <v>1218.31</v>
      </c>
      <c r="I16" s="4">
        <f>(D16-H16)/H16</f>
        <v>6.9448662491484209E-2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1</v>
      </c>
    </row>
    <row r="17" spans="1:15" x14ac:dyDescent="0.3">
      <c r="A17">
        <v>2</v>
      </c>
      <c r="B17">
        <v>1</v>
      </c>
      <c r="C17" t="str">
        <f>CONCATENATE(A17, "-", B17)</f>
        <v>2-1</v>
      </c>
      <c r="D17">
        <v>1188.97</v>
      </c>
      <c r="E17" s="7">
        <v>1.32108</v>
      </c>
      <c r="F17">
        <v>0.46579300000000001</v>
      </c>
      <c r="G17">
        <v>0.2</v>
      </c>
      <c r="H17">
        <f>VLOOKUP(C17,Baseline!$C$14:$G$75,2,FALSE)</f>
        <v>1189.29</v>
      </c>
      <c r="I17" s="4">
        <f>(D17-H17)/H17</f>
        <v>-2.6906809945424271E-4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</v>
      </c>
    </row>
    <row r="18" spans="1:15" x14ac:dyDescent="0.3">
      <c r="A18">
        <v>7</v>
      </c>
      <c r="B18">
        <v>8</v>
      </c>
      <c r="C18" t="str">
        <f>CONCATENATE(A18, "-", B18)</f>
        <v>7-8</v>
      </c>
      <c r="D18">
        <v>1167.31</v>
      </c>
      <c r="E18" s="7">
        <v>1.2970200000000001</v>
      </c>
      <c r="F18">
        <v>0.32852599999999998</v>
      </c>
      <c r="G18">
        <v>0.15</v>
      </c>
      <c r="H18">
        <f>VLOOKUP(C18,Baseline!$C$14:$G$75,2,FALSE)</f>
        <v>1257.02</v>
      </c>
      <c r="I18" s="4">
        <f>(D18-H18)/H18</f>
        <v>-7.1367201794720878E-2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1</v>
      </c>
    </row>
    <row r="19" spans="1:15" x14ac:dyDescent="0.3">
      <c r="A19">
        <v>8</v>
      </c>
      <c r="B19">
        <v>9</v>
      </c>
      <c r="C19" t="str">
        <f>CONCATENATE(A19, "-", B19)</f>
        <v>8-9</v>
      </c>
      <c r="D19">
        <v>1165.82</v>
      </c>
      <c r="E19" s="7">
        <v>1.2953600000000001</v>
      </c>
      <c r="F19">
        <v>1.0905499999999999</v>
      </c>
      <c r="G19">
        <v>0.5</v>
      </c>
      <c r="H19">
        <f>VLOOKUP(C19,Baseline!$C$14:$G$75,2,FALSE)</f>
        <v>1199.0999999999999</v>
      </c>
      <c r="I19" s="4">
        <f>(D19-H19)/H19</f>
        <v>-2.7754148945042096E-2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</v>
      </c>
    </row>
    <row r="20" spans="1:15" x14ac:dyDescent="0.3">
      <c r="A20">
        <v>8</v>
      </c>
      <c r="B20">
        <v>7</v>
      </c>
      <c r="C20" t="str">
        <f>CONCATENATE(A20, "-", B20)</f>
        <v>8-7</v>
      </c>
      <c r="D20">
        <v>1162.26</v>
      </c>
      <c r="E20" s="7">
        <v>1.2914000000000001</v>
      </c>
      <c r="F20">
        <v>0.32394099999999998</v>
      </c>
      <c r="G20">
        <v>0.15</v>
      </c>
      <c r="H20">
        <f>VLOOKUP(C20,Baseline!$C$14:$G$75,2,FALSE)</f>
        <v>1339.62</v>
      </c>
      <c r="I20" s="4">
        <f>(D20-H20)/H20</f>
        <v>-0.13239575401979659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</v>
      </c>
    </row>
    <row r="21" spans="1:15" x14ac:dyDescent="0.3">
      <c r="A21">
        <v>9</v>
      </c>
      <c r="B21">
        <v>10</v>
      </c>
      <c r="C21" t="str">
        <f>CONCATENATE(A21, "-", B21)</f>
        <v>9-10</v>
      </c>
      <c r="D21">
        <v>1147.77</v>
      </c>
      <c r="E21" s="7">
        <v>1.2753000000000001</v>
      </c>
      <c r="F21">
        <v>0.83021</v>
      </c>
      <c r="G21">
        <v>0.4</v>
      </c>
      <c r="H21">
        <f>VLOOKUP(C21,Baseline!$C$14:$G$75,2,FALSE)</f>
        <v>921.654</v>
      </c>
      <c r="I21" s="4">
        <f>(D21-H21)/H21</f>
        <v>0.24533718727418313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1</v>
      </c>
    </row>
    <row r="22" spans="1:15" x14ac:dyDescent="0.3">
      <c r="A22">
        <v>14</v>
      </c>
      <c r="B22">
        <v>15</v>
      </c>
      <c r="C22" t="str">
        <f>CONCATENATE(A22, "-", B22)</f>
        <v>14-15</v>
      </c>
      <c r="D22">
        <v>1045.98</v>
      </c>
      <c r="E22" s="7">
        <v>1.1621999999999999</v>
      </c>
      <c r="F22">
        <v>0.48481999999999997</v>
      </c>
      <c r="G22">
        <v>0.3</v>
      </c>
      <c r="H22">
        <f>VLOOKUP(C22,Baseline!$C$14:$G$75,2,FALSE)</f>
        <v>1050.6400000000001</v>
      </c>
      <c r="I22" s="4">
        <f>(D22-H22)/H22</f>
        <v>-4.4353917612122906E-3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1</v>
      </c>
    </row>
    <row r="23" spans="1:15" x14ac:dyDescent="0.3">
      <c r="A23">
        <v>19</v>
      </c>
      <c r="B23">
        <v>18</v>
      </c>
      <c r="C23" t="str">
        <f>CONCATENATE(A23, "-", B23)</f>
        <v>19-18</v>
      </c>
      <c r="D23">
        <v>1021.52</v>
      </c>
      <c r="E23" s="7">
        <v>1.1350199999999999</v>
      </c>
      <c r="F23">
        <v>1.07416</v>
      </c>
      <c r="G23">
        <v>0.7</v>
      </c>
      <c r="H23">
        <f>VLOOKUP(C23,Baseline!$C$14:$G$75,2,FALSE)</f>
        <v>1075.3699999999999</v>
      </c>
      <c r="I23" s="4">
        <f>(D23-H23)/H23</f>
        <v>-5.0075787868361504E-2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1</v>
      </c>
    </row>
    <row r="24" spans="1:15" x14ac:dyDescent="0.3">
      <c r="A24">
        <v>15</v>
      </c>
      <c r="B24">
        <v>18</v>
      </c>
      <c r="C24" t="str">
        <f>CONCATENATE(A24, "-", B24)</f>
        <v>15-18</v>
      </c>
      <c r="D24">
        <v>993.65899999999999</v>
      </c>
      <c r="E24" s="7">
        <v>1.1040700000000001</v>
      </c>
      <c r="F24">
        <v>0.43584099999999998</v>
      </c>
      <c r="G24">
        <v>0.3</v>
      </c>
      <c r="H24">
        <f>VLOOKUP(C24,Baseline!$C$14:$G$75,2,FALSE)</f>
        <v>1006.64</v>
      </c>
      <c r="I24" s="4">
        <f>(D24-H24)/H24</f>
        <v>-1.2895374711912893E-2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1</v>
      </c>
    </row>
    <row r="25" spans="1:15" x14ac:dyDescent="0.3">
      <c r="A25">
        <v>17</v>
      </c>
      <c r="B25">
        <v>16</v>
      </c>
      <c r="C25" t="str">
        <f>CONCATENATE(A25, "-", B25)</f>
        <v>17-16</v>
      </c>
      <c r="D25">
        <v>964.01099999999997</v>
      </c>
      <c r="E25" s="7">
        <v>1.0711200000000001</v>
      </c>
      <c r="F25">
        <v>0.41326600000000002</v>
      </c>
      <c r="G25">
        <v>0.3</v>
      </c>
      <c r="H25">
        <f>VLOOKUP(C25,Baseline!$C$14:$G$75,2,FALSE)</f>
        <v>963.005</v>
      </c>
      <c r="I25" s="4">
        <f>(D25-H25)/H25</f>
        <v>1.0446467048457399E-3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1</v>
      </c>
    </row>
    <row r="26" spans="1:15" x14ac:dyDescent="0.3">
      <c r="A26">
        <v>14</v>
      </c>
      <c r="B26">
        <v>13</v>
      </c>
      <c r="C26" t="str">
        <f>CONCATENATE(A26, "-", B26)</f>
        <v>14-13</v>
      </c>
      <c r="D26">
        <v>1276.68</v>
      </c>
      <c r="E26" s="7">
        <v>1.0639000000000001</v>
      </c>
      <c r="F26">
        <v>0.81751600000000002</v>
      </c>
      <c r="G26">
        <v>0.6</v>
      </c>
      <c r="H26">
        <f>VLOOKUP(C26,Baseline!$C$14:$G$75,2,FALSE)</f>
        <v>1273.99</v>
      </c>
      <c r="I26" s="4">
        <f>(D26-H26)/H26</f>
        <v>2.1114765422021011E-3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1</v>
      </c>
    </row>
    <row r="27" spans="1:15" x14ac:dyDescent="0.3">
      <c r="A27">
        <v>7</v>
      </c>
      <c r="B27">
        <v>19</v>
      </c>
      <c r="C27" t="str">
        <f>CONCATENATE(A27, "-", B27)</f>
        <v>7-19</v>
      </c>
      <c r="D27">
        <v>1779.99</v>
      </c>
      <c r="E27">
        <v>0.98888500000000001</v>
      </c>
      <c r="F27">
        <v>1.60392</v>
      </c>
      <c r="G27">
        <v>1.3</v>
      </c>
      <c r="H27">
        <f>VLOOKUP(C27,Baseline!$C$14:$G$75,2,FALSE)</f>
        <v>1846.1</v>
      </c>
      <c r="I27" s="4">
        <f>(D27-H27)/H27</f>
        <v>-3.5810627809977735E-2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</row>
    <row r="28" spans="1:15" x14ac:dyDescent="0.3">
      <c r="A28">
        <v>4</v>
      </c>
      <c r="B28">
        <v>3</v>
      </c>
      <c r="C28" t="str">
        <f>CONCATENATE(A28, "-", B28)</f>
        <v>4-3</v>
      </c>
      <c r="D28">
        <v>850.22699999999998</v>
      </c>
      <c r="E28">
        <v>0.94469700000000001</v>
      </c>
      <c r="F28">
        <v>0.47108100000000003</v>
      </c>
      <c r="G28">
        <v>0.4</v>
      </c>
      <c r="H28">
        <f>VLOOKUP(C28,Baseline!$C$14:$G$75,2,FALSE)</f>
        <v>771.74099999999999</v>
      </c>
      <c r="I28" s="4">
        <f>(D28-H28)/H28</f>
        <v>0.10169992264244092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1</v>
      </c>
      <c r="O28">
        <f t="shared" si="5"/>
        <v>0</v>
      </c>
    </row>
    <row r="29" spans="1:15" x14ac:dyDescent="0.3">
      <c r="A29">
        <v>4</v>
      </c>
      <c r="B29">
        <v>7</v>
      </c>
      <c r="C29" t="str">
        <f>CONCATENATE(A29, "-", B29)</f>
        <v>4-7</v>
      </c>
      <c r="D29">
        <v>1687.65</v>
      </c>
      <c r="E29">
        <v>0.93758300000000006</v>
      </c>
      <c r="F29">
        <v>0.935859</v>
      </c>
      <c r="G29">
        <v>0.8</v>
      </c>
      <c r="H29">
        <f>VLOOKUP(C29,Baseline!$C$14:$G$75,2,FALSE)</f>
        <v>1521.58</v>
      </c>
      <c r="I29" s="4">
        <f>(D29-H29)/H29</f>
        <v>0.10914312753847985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</v>
      </c>
      <c r="O29">
        <f t="shared" si="5"/>
        <v>0</v>
      </c>
    </row>
    <row r="30" spans="1:15" x14ac:dyDescent="0.3">
      <c r="A30">
        <v>16</v>
      </c>
      <c r="B30">
        <v>17</v>
      </c>
      <c r="C30" t="str">
        <f>CONCATENATE(A30, "-", B30)</f>
        <v>16-17</v>
      </c>
      <c r="D30">
        <v>1072.52</v>
      </c>
      <c r="E30">
        <v>0.89376800000000001</v>
      </c>
      <c r="F30">
        <v>0.33822999999999998</v>
      </c>
      <c r="G30">
        <v>0.3</v>
      </c>
      <c r="H30">
        <f>VLOOKUP(C30,Baseline!$C$14:$G$75,2,FALSE)</f>
        <v>1123.6099999999999</v>
      </c>
      <c r="I30" s="4">
        <f>(D30-H30)/H30</f>
        <v>-4.5469513443276516E-2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1</v>
      </c>
      <c r="N30">
        <f t="shared" si="4"/>
        <v>0</v>
      </c>
      <c r="O30">
        <f t="shared" si="5"/>
        <v>0</v>
      </c>
    </row>
    <row r="31" spans="1:15" x14ac:dyDescent="0.3">
      <c r="A31">
        <v>3</v>
      </c>
      <c r="B31">
        <v>4</v>
      </c>
      <c r="C31" t="str">
        <f>CONCATENATE(A31, "-", B31)</f>
        <v>3-4</v>
      </c>
      <c r="D31">
        <v>723.29100000000005</v>
      </c>
      <c r="E31">
        <v>0.80365699999999995</v>
      </c>
      <c r="F31">
        <v>0.42694199999999999</v>
      </c>
      <c r="G31">
        <v>0.4</v>
      </c>
      <c r="H31">
        <f>VLOOKUP(C31,Baseline!$C$14:$G$75,2,FALSE)</f>
        <v>558.93399999999997</v>
      </c>
      <c r="I31" s="4">
        <f>(D31-H31)/H31</f>
        <v>0.29405439640458458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1</v>
      </c>
      <c r="N31">
        <f t="shared" si="4"/>
        <v>0</v>
      </c>
      <c r="O31">
        <f t="shared" si="5"/>
        <v>0</v>
      </c>
    </row>
    <row r="32" spans="1:15" x14ac:dyDescent="0.3">
      <c r="A32">
        <v>10</v>
      </c>
      <c r="B32">
        <v>9</v>
      </c>
      <c r="C32" t="str">
        <f>CONCATENATE(A32, "-", B32)</f>
        <v>10-9</v>
      </c>
      <c r="D32">
        <v>717.68399999999997</v>
      </c>
      <c r="E32">
        <v>0.797427</v>
      </c>
      <c r="F32">
        <v>0.42571300000000001</v>
      </c>
      <c r="G32">
        <v>0.4</v>
      </c>
      <c r="H32">
        <f>VLOOKUP(C32,Baseline!$C$14:$G$75,2,FALSE)</f>
        <v>793.88599999999997</v>
      </c>
      <c r="I32" s="4">
        <f>(D32-H32)/H32</f>
        <v>-9.5986073567237609E-2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0</v>
      </c>
      <c r="N32">
        <f t="shared" si="4"/>
        <v>0</v>
      </c>
      <c r="O32">
        <f t="shared" si="5"/>
        <v>0</v>
      </c>
    </row>
    <row r="33" spans="1:15" x14ac:dyDescent="0.3">
      <c r="A33">
        <v>10</v>
      </c>
      <c r="B33">
        <v>2</v>
      </c>
      <c r="C33" t="str">
        <f>CONCATENATE(A33, "-", B33)</f>
        <v>10-2</v>
      </c>
      <c r="D33">
        <v>1912.26</v>
      </c>
      <c r="E33">
        <v>0.79677600000000004</v>
      </c>
      <c r="F33">
        <v>0.69157900000000005</v>
      </c>
      <c r="G33">
        <v>0.65</v>
      </c>
      <c r="H33">
        <f>VLOOKUP(C33,Baseline!$C$14:$G$75,2,FALSE)</f>
        <v>1483.28</v>
      </c>
      <c r="I33" s="4">
        <f>(D33-H33)/H33</f>
        <v>0.28921039857612862</v>
      </c>
      <c r="J33">
        <f t="shared" si="0"/>
        <v>0</v>
      </c>
      <c r="K33">
        <f t="shared" si="1"/>
        <v>0</v>
      </c>
      <c r="L33">
        <f t="shared" si="2"/>
        <v>1</v>
      </c>
      <c r="M33">
        <f t="shared" si="3"/>
        <v>0</v>
      </c>
      <c r="N33">
        <f t="shared" si="4"/>
        <v>0</v>
      </c>
      <c r="O33">
        <f t="shared" si="5"/>
        <v>0</v>
      </c>
    </row>
    <row r="34" spans="1:15" x14ac:dyDescent="0.3">
      <c r="A34">
        <v>1</v>
      </c>
      <c r="B34">
        <v>4</v>
      </c>
      <c r="C34" t="str">
        <f>CONCATENATE(A34, "-", B34)</f>
        <v>1-4</v>
      </c>
      <c r="D34">
        <v>1417.5</v>
      </c>
      <c r="E34">
        <v>0.78749999999999998</v>
      </c>
      <c r="F34">
        <v>0.79471999999999998</v>
      </c>
      <c r="G34">
        <v>0.75</v>
      </c>
      <c r="H34">
        <f>VLOOKUP(C34,Baseline!$C$14:$G$75,2,FALSE)</f>
        <v>1307.19</v>
      </c>
      <c r="I34" s="4">
        <f>(D34-H34)/H34</f>
        <v>8.4387120464507789E-2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0</v>
      </c>
      <c r="N34">
        <f t="shared" si="4"/>
        <v>0</v>
      </c>
      <c r="O34">
        <f t="shared" si="5"/>
        <v>0</v>
      </c>
    </row>
    <row r="35" spans="1:15" x14ac:dyDescent="0.3">
      <c r="A35">
        <v>3</v>
      </c>
      <c r="B35">
        <v>5</v>
      </c>
      <c r="C35" t="str">
        <f>CONCATENATE(A35, "-", B35)</f>
        <v>3-5</v>
      </c>
      <c r="D35">
        <v>471.19299999999998</v>
      </c>
      <c r="E35">
        <v>0.78532100000000005</v>
      </c>
      <c r="F35">
        <v>0.37052499999999999</v>
      </c>
      <c r="G35">
        <v>0.35</v>
      </c>
      <c r="H35">
        <f>VLOOKUP(C35,Baseline!$C$14:$G$75,2,FALSE)</f>
        <v>420.60700000000003</v>
      </c>
      <c r="I35" s="4">
        <f>(D35-H35)/H35</f>
        <v>0.12026903974493994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0</v>
      </c>
      <c r="N35">
        <f t="shared" si="4"/>
        <v>0</v>
      </c>
      <c r="O35">
        <f t="shared" si="5"/>
        <v>0</v>
      </c>
    </row>
    <row r="36" spans="1:15" x14ac:dyDescent="0.3">
      <c r="A36">
        <v>5</v>
      </c>
      <c r="B36">
        <v>9</v>
      </c>
      <c r="C36" t="str">
        <f>CONCATENATE(A36, "-", B36)</f>
        <v>5-9</v>
      </c>
      <c r="D36">
        <v>471.19299999999998</v>
      </c>
      <c r="E36">
        <v>0.78532100000000005</v>
      </c>
      <c r="F36">
        <v>0.37052499999999999</v>
      </c>
      <c r="G36">
        <v>0.35</v>
      </c>
      <c r="H36">
        <f>VLOOKUP(C36,Baseline!$C$14:$G$75,2,FALSE)</f>
        <v>556.84199999999998</v>
      </c>
      <c r="I36" s="4">
        <f>(D36-H36)/H36</f>
        <v>-0.15381203285671699</v>
      </c>
      <c r="J36">
        <f t="shared" si="0"/>
        <v>0</v>
      </c>
      <c r="K36">
        <f t="shared" si="1"/>
        <v>0</v>
      </c>
      <c r="L36">
        <f t="shared" si="2"/>
        <v>1</v>
      </c>
      <c r="M36">
        <f t="shared" si="3"/>
        <v>0</v>
      </c>
      <c r="N36">
        <f t="shared" si="4"/>
        <v>0</v>
      </c>
      <c r="O36">
        <f t="shared" si="5"/>
        <v>0</v>
      </c>
    </row>
    <row r="37" spans="1:15" x14ac:dyDescent="0.3">
      <c r="A37">
        <v>18</v>
      </c>
      <c r="B37">
        <v>15</v>
      </c>
      <c r="C37" t="str">
        <f>CONCATENATE(A37, "-", B37)</f>
        <v>18-15</v>
      </c>
      <c r="D37">
        <v>938.13499999999999</v>
      </c>
      <c r="E37">
        <v>0.781779</v>
      </c>
      <c r="F37">
        <v>0.31712200000000001</v>
      </c>
      <c r="G37">
        <v>0.3</v>
      </c>
      <c r="H37">
        <f>VLOOKUP(C37,Baseline!$C$14:$G$75,2,FALSE)</f>
        <v>938.42499999999995</v>
      </c>
      <c r="I37" s="4">
        <f>(D37-H37)/H37</f>
        <v>-3.0902842528701137E-4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0</v>
      </c>
      <c r="N37">
        <f t="shared" si="4"/>
        <v>0</v>
      </c>
      <c r="O37">
        <f t="shared" si="5"/>
        <v>0</v>
      </c>
    </row>
    <row r="38" spans="1:15" x14ac:dyDescent="0.3">
      <c r="A38">
        <v>15</v>
      </c>
      <c r="B38">
        <v>14</v>
      </c>
      <c r="C38" t="str">
        <f>CONCATENATE(A38, "-", B38)</f>
        <v>15-14</v>
      </c>
      <c r="D38">
        <v>938</v>
      </c>
      <c r="E38">
        <v>0.781667</v>
      </c>
      <c r="F38">
        <v>0.317108</v>
      </c>
      <c r="G38">
        <v>0.3</v>
      </c>
      <c r="H38">
        <f>VLOOKUP(C38,Baseline!$C$14:$G$75,2,FALSE)</f>
        <v>938.21400000000006</v>
      </c>
      <c r="I38" s="4">
        <f>(D38-H38)/H38</f>
        <v>-2.2809295107518697E-4</v>
      </c>
      <c r="J38">
        <f t="shared" si="0"/>
        <v>0</v>
      </c>
      <c r="K38">
        <f t="shared" si="1"/>
        <v>0</v>
      </c>
      <c r="L38">
        <f t="shared" si="2"/>
        <v>1</v>
      </c>
      <c r="M38">
        <f t="shared" si="3"/>
        <v>0</v>
      </c>
      <c r="N38">
        <f t="shared" si="4"/>
        <v>0</v>
      </c>
      <c r="O38">
        <f t="shared" si="5"/>
        <v>0</v>
      </c>
    </row>
    <row r="39" spans="1:15" x14ac:dyDescent="0.3">
      <c r="A39">
        <v>13</v>
      </c>
      <c r="B39">
        <v>16</v>
      </c>
      <c r="C39" t="str">
        <f>CONCATENATE(A39, "-", B39)</f>
        <v>13-16</v>
      </c>
      <c r="D39">
        <v>906.69</v>
      </c>
      <c r="E39">
        <v>0.755575</v>
      </c>
      <c r="F39">
        <v>0.36628100000000002</v>
      </c>
      <c r="G39">
        <v>0.35</v>
      </c>
      <c r="H39">
        <f>VLOOKUP(C39,Baseline!$C$14:$G$75,2,FALSE)</f>
        <v>960.34100000000001</v>
      </c>
      <c r="I39" s="4">
        <f>(D39-H39)/H39</f>
        <v>-5.5866614046468858E-2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3">
      <c r="A40">
        <v>11</v>
      </c>
      <c r="B40">
        <v>10</v>
      </c>
      <c r="C40" t="str">
        <f>CONCATENATE(A40, "-", B40)</f>
        <v>11-10</v>
      </c>
      <c r="D40">
        <v>995.072</v>
      </c>
      <c r="E40">
        <v>0.73709000000000002</v>
      </c>
      <c r="F40">
        <v>0.31202800000000003</v>
      </c>
      <c r="G40">
        <v>0.3</v>
      </c>
      <c r="H40">
        <f>VLOOKUP(C40,Baseline!$C$14:$G$75,2,FALSE)</f>
        <v>1047.6600000000001</v>
      </c>
      <c r="I40" s="4">
        <f>(D40-H40)/H40</f>
        <v>-5.0195674169100736E-2</v>
      </c>
      <c r="J40">
        <f t="shared" si="0"/>
        <v>0</v>
      </c>
      <c r="K40">
        <f t="shared" si="1"/>
        <v>0</v>
      </c>
      <c r="L40">
        <f t="shared" si="2"/>
        <v>1</v>
      </c>
      <c r="M40">
        <f t="shared" si="3"/>
        <v>0</v>
      </c>
      <c r="N40">
        <f t="shared" si="4"/>
        <v>0</v>
      </c>
      <c r="O40">
        <f t="shared" si="5"/>
        <v>0</v>
      </c>
    </row>
    <row r="41" spans="1:15" x14ac:dyDescent="0.3">
      <c r="A41">
        <v>10</v>
      </c>
      <c r="B41">
        <v>11</v>
      </c>
      <c r="C41" t="str">
        <f>CONCATENATE(A41, "-", B41)</f>
        <v>10-11</v>
      </c>
      <c r="D41">
        <v>971.45799999999997</v>
      </c>
      <c r="E41">
        <v>0.71959799999999996</v>
      </c>
      <c r="F41">
        <v>0.31041400000000002</v>
      </c>
      <c r="G41">
        <v>0.3</v>
      </c>
      <c r="H41">
        <f>VLOOKUP(C41,Baseline!$C$14:$G$75,2,FALSE)</f>
        <v>1116.76</v>
      </c>
      <c r="I41" s="4">
        <f>(D41-H41)/H41</f>
        <v>-0.13011031913750495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</row>
    <row r="42" spans="1:15" x14ac:dyDescent="0.3">
      <c r="A42">
        <v>11</v>
      </c>
      <c r="B42">
        <v>12</v>
      </c>
      <c r="C42" t="str">
        <f>CONCATENATE(A42, "-", B42)</f>
        <v>11-12</v>
      </c>
      <c r="D42">
        <v>647.13300000000004</v>
      </c>
      <c r="E42">
        <v>0.71903600000000001</v>
      </c>
      <c r="F42">
        <v>0.82764000000000004</v>
      </c>
      <c r="G42">
        <v>0.8</v>
      </c>
      <c r="H42">
        <f>VLOOKUP(C42,Baseline!$C$14:$G$75,2,FALSE)</f>
        <v>791.74699999999996</v>
      </c>
      <c r="I42" s="4">
        <f>(D42-H42)/H42</f>
        <v>-0.18265178144028324</v>
      </c>
      <c r="J42">
        <f t="shared" si="0"/>
        <v>0</v>
      </c>
      <c r="K42">
        <f t="shared" si="1"/>
        <v>0</v>
      </c>
      <c r="L42">
        <f t="shared" si="2"/>
        <v>1</v>
      </c>
      <c r="M42">
        <f t="shared" si="3"/>
        <v>0</v>
      </c>
      <c r="N42">
        <f t="shared" si="4"/>
        <v>0</v>
      </c>
      <c r="O42">
        <f t="shared" si="5"/>
        <v>0</v>
      </c>
    </row>
    <row r="43" spans="1:15" x14ac:dyDescent="0.3">
      <c r="A43">
        <v>13</v>
      </c>
      <c r="B43">
        <v>11</v>
      </c>
      <c r="C43" t="str">
        <f>CONCATENATE(A43, "-", B43)</f>
        <v>13-11</v>
      </c>
      <c r="D43">
        <v>860.81100000000004</v>
      </c>
      <c r="E43">
        <v>0.71734299999999995</v>
      </c>
      <c r="F43">
        <v>0.62043899999999996</v>
      </c>
      <c r="G43">
        <v>0.6</v>
      </c>
      <c r="H43">
        <f>VLOOKUP(C43,Baseline!$C$14:$G$75,2,FALSE)</f>
        <v>804.14200000000005</v>
      </c>
      <c r="I43" s="4">
        <f>(D43-H43)/H43</f>
        <v>7.0471384407231538E-2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0</v>
      </c>
    </row>
    <row r="44" spans="1:15" x14ac:dyDescent="0.3">
      <c r="A44">
        <v>2</v>
      </c>
      <c r="B44">
        <v>10</v>
      </c>
      <c r="C44" t="str">
        <f>CONCATENATE(A44, "-", B44)</f>
        <v>2-10</v>
      </c>
      <c r="D44">
        <v>1716.07</v>
      </c>
      <c r="E44">
        <v>0.71502900000000003</v>
      </c>
      <c r="F44">
        <v>0.67171700000000001</v>
      </c>
      <c r="G44">
        <v>0.65</v>
      </c>
      <c r="H44">
        <f>VLOOKUP(C44,Baseline!$C$14:$G$75,2,FALSE)</f>
        <v>1688.65</v>
      </c>
      <c r="I44" s="4">
        <f>(D44-H44)/H44</f>
        <v>1.6237823113137623E-2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0</v>
      </c>
      <c r="N44">
        <f t="shared" si="4"/>
        <v>0</v>
      </c>
      <c r="O44">
        <f t="shared" si="5"/>
        <v>0</v>
      </c>
    </row>
    <row r="45" spans="1:15" x14ac:dyDescent="0.3">
      <c r="A45">
        <v>12</v>
      </c>
      <c r="B45">
        <v>11</v>
      </c>
      <c r="C45" t="str">
        <f>CONCATENATE(A45, "-", B45)</f>
        <v>12-11</v>
      </c>
      <c r="D45">
        <v>625.08399999999995</v>
      </c>
      <c r="E45">
        <v>0.69453799999999999</v>
      </c>
      <c r="F45">
        <v>0.82244899999999999</v>
      </c>
      <c r="G45">
        <v>0.8</v>
      </c>
      <c r="H45">
        <f>VLOOKUP(C45,Baseline!$C$14:$G$75,2,FALSE)</f>
        <v>734.01099999999997</v>
      </c>
      <c r="I45" s="4">
        <f>(D45-H45)/H45</f>
        <v>-0.14839968338349158</v>
      </c>
      <c r="J45">
        <f t="shared" si="0"/>
        <v>0</v>
      </c>
      <c r="K45">
        <f t="shared" si="1"/>
        <v>1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</row>
    <row r="46" spans="1:15" x14ac:dyDescent="0.3">
      <c r="A46">
        <v>7</v>
      </c>
      <c r="B46">
        <v>4</v>
      </c>
      <c r="C46" t="str">
        <f>CONCATENATE(A46, "-", B46)</f>
        <v>7-4</v>
      </c>
      <c r="D46">
        <v>1229.6099999999999</v>
      </c>
      <c r="E46">
        <v>0.683114</v>
      </c>
      <c r="F46">
        <v>0.82032300000000002</v>
      </c>
      <c r="G46">
        <v>0.8</v>
      </c>
      <c r="H46">
        <f>VLOOKUP(C46,Baseline!$C$14:$G$75,2,FALSE)</f>
        <v>1085.9000000000001</v>
      </c>
      <c r="I46" s="4">
        <f>(D46-H46)/H46</f>
        <v>0.13234183626484924</v>
      </c>
      <c r="J46">
        <f t="shared" si="0"/>
        <v>0</v>
      </c>
      <c r="K46">
        <f t="shared" si="1"/>
        <v>1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</row>
    <row r="47" spans="1:15" x14ac:dyDescent="0.3">
      <c r="A47">
        <v>11</v>
      </c>
      <c r="B47">
        <v>13</v>
      </c>
      <c r="C47" t="str">
        <f>CONCATENATE(A47, "-", B47)</f>
        <v>11-13</v>
      </c>
      <c r="D47">
        <v>815.149</v>
      </c>
      <c r="E47">
        <v>0.67929099999999998</v>
      </c>
      <c r="F47">
        <v>0.61473800000000001</v>
      </c>
      <c r="G47">
        <v>0.6</v>
      </c>
      <c r="H47">
        <f>VLOOKUP(C47,Baseline!$C$14:$G$75,2,FALSE)</f>
        <v>815.505</v>
      </c>
      <c r="I47" s="4">
        <f>(D47-H47)/H47</f>
        <v>-4.3653932226043319E-4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</row>
    <row r="48" spans="1:15" x14ac:dyDescent="0.3">
      <c r="A48">
        <v>2</v>
      </c>
      <c r="B48">
        <v>3</v>
      </c>
      <c r="C48" t="str">
        <f>CONCATENATE(A48, "-", B48)</f>
        <v>2-3</v>
      </c>
      <c r="D48">
        <v>893.95699999999999</v>
      </c>
      <c r="E48">
        <v>0.66218999999999995</v>
      </c>
      <c r="F48">
        <v>0.357377</v>
      </c>
      <c r="G48">
        <v>0.35</v>
      </c>
      <c r="H48">
        <f>VLOOKUP(C48,Baseline!$C$14:$G$75,2,FALSE)</f>
        <v>720.74099999999999</v>
      </c>
      <c r="I48" s="4">
        <f>(D48-H48)/H48</f>
        <v>0.24033043770230916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</row>
    <row r="49" spans="1:15" x14ac:dyDescent="0.3">
      <c r="A49">
        <v>13</v>
      </c>
      <c r="B49">
        <v>14</v>
      </c>
      <c r="C49" t="str">
        <f>CONCATENATE(A49, "-", B49)</f>
        <v>13-14</v>
      </c>
      <c r="D49">
        <v>726.471</v>
      </c>
      <c r="E49">
        <v>0.60539299999999996</v>
      </c>
      <c r="F49">
        <v>0.60738400000000003</v>
      </c>
      <c r="G49">
        <v>0.6</v>
      </c>
      <c r="H49">
        <f>VLOOKUP(C49,Baseline!$C$14:$G$75,2,FALSE)</f>
        <v>727.00800000000004</v>
      </c>
      <c r="I49" s="4">
        <f>(D49-H49)/H49</f>
        <v>-7.3864386636740521E-4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</row>
    <row r="50" spans="1:15" x14ac:dyDescent="0.3">
      <c r="A50">
        <v>4</v>
      </c>
      <c r="B50">
        <v>1</v>
      </c>
      <c r="C50" t="str">
        <f>CONCATENATE(A50, "-", B50)</f>
        <v>4-1</v>
      </c>
      <c r="D50">
        <v>1051.6600000000001</v>
      </c>
      <c r="E50">
        <v>0.58425800000000006</v>
      </c>
      <c r="F50">
        <v>0.75745799999999996</v>
      </c>
      <c r="G50">
        <v>0.75</v>
      </c>
      <c r="H50">
        <f>VLOOKUP(C50,Baseline!$C$14:$G$75,2,FALSE)</f>
        <v>906.03</v>
      </c>
      <c r="I50" s="4">
        <f>(D50-H50)/H50</f>
        <v>0.16073419202454678</v>
      </c>
      <c r="J50">
        <f t="shared" si="0"/>
        <v>1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</row>
    <row r="51" spans="1:15" x14ac:dyDescent="0.3">
      <c r="A51">
        <v>9</v>
      </c>
      <c r="B51">
        <v>17</v>
      </c>
      <c r="C51" t="str">
        <f>CONCATENATE(A51, "-", B51)</f>
        <v>9-17</v>
      </c>
      <c r="D51">
        <v>1368.51</v>
      </c>
      <c r="E51">
        <v>0.57021299999999997</v>
      </c>
      <c r="F51">
        <v>0.655586</v>
      </c>
      <c r="G51">
        <v>0.65</v>
      </c>
      <c r="H51">
        <f>VLOOKUP(C51,Baseline!$C$14:$G$75,2,FALSE)</f>
        <v>1300.5</v>
      </c>
      <c r="I51" s="4">
        <f>(D51-H51)/H51</f>
        <v>5.2295271049596304E-2</v>
      </c>
      <c r="J51">
        <f t="shared" si="0"/>
        <v>1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</row>
    <row r="52" spans="1:15" x14ac:dyDescent="0.3">
      <c r="A52">
        <v>17</v>
      </c>
      <c r="B52">
        <v>9</v>
      </c>
      <c r="C52" t="str">
        <f>CONCATENATE(A52, "-", B52)</f>
        <v>17-9</v>
      </c>
      <c r="D52">
        <v>1247.5</v>
      </c>
      <c r="E52">
        <v>0.51979200000000003</v>
      </c>
      <c r="F52">
        <v>0.65320500000000004</v>
      </c>
      <c r="G52">
        <v>0.65</v>
      </c>
      <c r="H52">
        <f>VLOOKUP(C52,Baseline!$C$14:$G$75,2,FALSE)</f>
        <v>1308.54</v>
      </c>
      <c r="I52" s="4">
        <f>(D52-H52)/H52</f>
        <v>-4.6647408562214353E-2</v>
      </c>
      <c r="J52">
        <f t="shared" si="0"/>
        <v>1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</row>
    <row r="53" spans="1:15" x14ac:dyDescent="0.3">
      <c r="A53">
        <v>10</v>
      </c>
      <c r="B53">
        <v>16</v>
      </c>
      <c r="C53" t="str">
        <f>CONCATENATE(A53, "-", B53)</f>
        <v>10-16</v>
      </c>
      <c r="D53">
        <v>879.00099999999998</v>
      </c>
      <c r="E53">
        <v>0.48833399999999999</v>
      </c>
      <c r="F53">
        <v>0.70237300000000003</v>
      </c>
      <c r="G53">
        <v>0.7</v>
      </c>
      <c r="H53">
        <f>VLOOKUP(C53,Baseline!$C$14:$G$75,2,FALSE)</f>
        <v>879.78499999999997</v>
      </c>
      <c r="I53" s="4">
        <f>(D53-H53)/H53</f>
        <v>-8.9112680939092148E-4</v>
      </c>
      <c r="J53">
        <f t="shared" si="0"/>
        <v>1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</row>
    <row r="54" spans="1:15" x14ac:dyDescent="0.3">
      <c r="A54">
        <v>16</v>
      </c>
      <c r="B54">
        <v>13</v>
      </c>
      <c r="C54" t="str">
        <f>CONCATENATE(A54, "-", B54)</f>
        <v>16-13</v>
      </c>
      <c r="D54">
        <v>402.14600000000002</v>
      </c>
      <c r="E54">
        <v>0.44682899999999998</v>
      </c>
      <c r="F54">
        <v>0.35069600000000001</v>
      </c>
      <c r="G54">
        <v>0.35</v>
      </c>
      <c r="H54">
        <f>VLOOKUP(C54,Baseline!$C$14:$G$75,2,FALSE)</f>
        <v>402</v>
      </c>
      <c r="I54" s="4">
        <f>(D54-H54)/H54</f>
        <v>3.631840796020274E-4</v>
      </c>
      <c r="J54">
        <f t="shared" si="0"/>
        <v>1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</row>
    <row r="55" spans="1:15" x14ac:dyDescent="0.3">
      <c r="A55">
        <v>1</v>
      </c>
      <c r="B55">
        <v>19</v>
      </c>
      <c r="C55" t="str">
        <f>CONCATENATE(A55, "-", B55)</f>
        <v>1-19</v>
      </c>
      <c r="D55">
        <v>1261.96</v>
      </c>
      <c r="E55">
        <v>0.42065399999999997</v>
      </c>
      <c r="F55">
        <v>2.8038799999999999</v>
      </c>
      <c r="G55">
        <v>2.8</v>
      </c>
      <c r="H55">
        <f>VLOOKUP(C55,Baseline!$C$14:$G$75,2,FALSE)</f>
        <v>1260.94</v>
      </c>
      <c r="I55" s="4">
        <f>(D55-H55)/H55</f>
        <v>8.0892032927814314E-4</v>
      </c>
      <c r="J55">
        <f t="shared" si="0"/>
        <v>1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</row>
    <row r="56" spans="1:15" x14ac:dyDescent="0.3">
      <c r="A56">
        <v>3</v>
      </c>
      <c r="B56">
        <v>2</v>
      </c>
      <c r="C56" t="str">
        <f>CONCATENATE(A56, "-", B56)</f>
        <v>3-2</v>
      </c>
      <c r="D56">
        <v>549.70000000000005</v>
      </c>
      <c r="E56">
        <v>0.40718500000000002</v>
      </c>
      <c r="F56">
        <v>0.35039900000000002</v>
      </c>
      <c r="G56">
        <v>0.35</v>
      </c>
      <c r="H56">
        <f>VLOOKUP(C56,Baseline!$C$14:$G$75,2,FALSE)</f>
        <v>777.88599999999997</v>
      </c>
      <c r="I56" s="4">
        <f>(D56-H56)/H56</f>
        <v>-0.29334118366958645</v>
      </c>
      <c r="J56">
        <f t="shared" si="0"/>
        <v>1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</row>
    <row r="57" spans="1:15" x14ac:dyDescent="0.3">
      <c r="A57">
        <v>12</v>
      </c>
      <c r="B57">
        <v>1</v>
      </c>
      <c r="C57" t="str">
        <f>CONCATENATE(A57, "-", B57)</f>
        <v>12-1</v>
      </c>
      <c r="D57">
        <v>1219.26</v>
      </c>
      <c r="E57">
        <v>0.40641899999999997</v>
      </c>
      <c r="F57">
        <v>1.80203</v>
      </c>
      <c r="G57">
        <v>1.8</v>
      </c>
      <c r="H57">
        <f>VLOOKUP(C57,Baseline!$C$14:$G$75,2,FALSE)</f>
        <v>1108.3599999999999</v>
      </c>
      <c r="I57" s="4">
        <f>(D57-H57)/H57</f>
        <v>0.10005774297159777</v>
      </c>
      <c r="J57">
        <f t="shared" si="0"/>
        <v>1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</row>
    <row r="58" spans="1:15" x14ac:dyDescent="0.3">
      <c r="A58">
        <v>17</v>
      </c>
      <c r="B58">
        <v>18</v>
      </c>
      <c r="C58" t="str">
        <f>CONCATENATE(A58, "-", B58)</f>
        <v>17-18</v>
      </c>
      <c r="D58">
        <v>936.42499999999995</v>
      </c>
      <c r="E58">
        <v>0.390177</v>
      </c>
      <c r="F58">
        <v>0.60052899999999998</v>
      </c>
      <c r="G58">
        <v>0.6</v>
      </c>
      <c r="H58">
        <f>VLOOKUP(C58,Baseline!$C$14:$G$75,2,FALSE)</f>
        <v>869.66499999999996</v>
      </c>
      <c r="I58" s="4">
        <f>(D58-H58)/H58</f>
        <v>7.6765191194310439E-2</v>
      </c>
      <c r="J58">
        <f t="shared" si="0"/>
        <v>1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</row>
    <row r="59" spans="1:15" x14ac:dyDescent="0.3">
      <c r="A59">
        <v>16</v>
      </c>
      <c r="B59">
        <v>10</v>
      </c>
      <c r="C59" t="str">
        <f>CONCATENATE(A59, "-", B59)</f>
        <v>16-10</v>
      </c>
      <c r="D59">
        <v>621.49099999999999</v>
      </c>
      <c r="E59">
        <v>0.345273</v>
      </c>
      <c r="F59">
        <v>0.70029600000000003</v>
      </c>
      <c r="G59">
        <v>0.7</v>
      </c>
      <c r="H59">
        <f>VLOOKUP(C59,Baseline!$C$14:$G$75,2,FALSE)</f>
        <v>615.73699999999997</v>
      </c>
      <c r="I59" s="4">
        <f>(D59-H59)/H59</f>
        <v>9.3448988772804296E-3</v>
      </c>
      <c r="J59">
        <f t="shared" si="0"/>
        <v>1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</row>
    <row r="60" spans="1:15" x14ac:dyDescent="0.3">
      <c r="A60">
        <v>1</v>
      </c>
      <c r="B60">
        <v>12</v>
      </c>
      <c r="C60" t="str">
        <f>CONCATENATE(A60, "-", B60)</f>
        <v>1-12</v>
      </c>
      <c r="D60">
        <v>948.39599999999996</v>
      </c>
      <c r="E60">
        <v>0.31613200000000002</v>
      </c>
      <c r="F60">
        <v>1.8004500000000001</v>
      </c>
      <c r="G60">
        <v>1.8</v>
      </c>
      <c r="H60">
        <f>VLOOKUP(C60,Baseline!$C$14:$G$75,2,FALSE)</f>
        <v>803.03</v>
      </c>
      <c r="I60" s="4">
        <f>(D60-H60)/H60</f>
        <v>0.18102187963089797</v>
      </c>
      <c r="J60">
        <f t="shared" si="0"/>
        <v>1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</row>
    <row r="61" spans="1:15" x14ac:dyDescent="0.3">
      <c r="A61">
        <v>18</v>
      </c>
      <c r="B61">
        <v>17</v>
      </c>
      <c r="C61" t="str">
        <f>CONCATENATE(A61, "-", B61)</f>
        <v>18-17</v>
      </c>
      <c r="D61">
        <v>706.90499999999997</v>
      </c>
      <c r="E61">
        <v>0.29454399999999997</v>
      </c>
      <c r="F61">
        <v>0.60009800000000002</v>
      </c>
      <c r="G61">
        <v>0.6</v>
      </c>
      <c r="H61">
        <f>VLOOKUP(C61,Baseline!$C$14:$G$75,2,FALSE)</f>
        <v>717.09699999999998</v>
      </c>
      <c r="I61" s="4">
        <f>(D61-H61)/H61</f>
        <v>-1.4212861021591233E-2</v>
      </c>
      <c r="J61">
        <f t="shared" si="0"/>
        <v>1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</row>
    <row r="62" spans="1:15" x14ac:dyDescent="0.3">
      <c r="A62">
        <v>19</v>
      </c>
      <c r="B62">
        <v>7</v>
      </c>
      <c r="C62" t="str">
        <f>CONCATENATE(A62, "-", B62)</f>
        <v>19-7</v>
      </c>
      <c r="D62">
        <v>446</v>
      </c>
      <c r="E62">
        <v>0.247778</v>
      </c>
      <c r="F62">
        <v>1.3000799999999999</v>
      </c>
      <c r="G62">
        <v>1.3</v>
      </c>
      <c r="H62">
        <f>VLOOKUP(C62,Baseline!$C$14:$G$75,2,FALSE)</f>
        <v>446.827</v>
      </c>
      <c r="I62" s="4">
        <f>(D62-H62)/H62</f>
        <v>-1.8508281728722709E-3</v>
      </c>
      <c r="J62">
        <f t="shared" si="0"/>
        <v>1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</row>
    <row r="63" spans="1:15" x14ac:dyDescent="0.3">
      <c r="A63">
        <v>6</v>
      </c>
      <c r="B63">
        <v>4</v>
      </c>
      <c r="C63" t="str">
        <f>CONCATENATE(A63, "-", B63)</f>
        <v>6-4</v>
      </c>
      <c r="D63">
        <v>142.14500000000001</v>
      </c>
      <c r="E63">
        <v>0.23690800000000001</v>
      </c>
      <c r="F63">
        <v>0.30001299999999997</v>
      </c>
      <c r="G63">
        <v>0.3</v>
      </c>
      <c r="H63">
        <f>VLOOKUP(C63,Baseline!$C$14:$G$75,2,FALSE)</f>
        <v>251.178</v>
      </c>
      <c r="I63" s="4">
        <f>(D63-H63)/H63</f>
        <v>-0.43408658401611599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</row>
    <row r="64" spans="1:15" x14ac:dyDescent="0.3">
      <c r="A64">
        <v>8</v>
      </c>
      <c r="B64">
        <v>6</v>
      </c>
      <c r="C64" t="str">
        <f>CONCATENATE(A64, "-", B64)</f>
        <v>8-6</v>
      </c>
      <c r="D64">
        <v>142.14500000000001</v>
      </c>
      <c r="E64">
        <v>0.23690800000000001</v>
      </c>
      <c r="F64">
        <v>0.35001500000000002</v>
      </c>
      <c r="G64">
        <v>0.35</v>
      </c>
      <c r="H64">
        <f>VLOOKUP(C64,Baseline!$C$14:$G$75,2,FALSE)</f>
        <v>59.251800000000003</v>
      </c>
      <c r="I64" s="4">
        <f>(D64-H64)/H64</f>
        <v>1.3989988489801155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</row>
    <row r="65" spans="1:15" x14ac:dyDescent="0.3">
      <c r="A65">
        <v>14</v>
      </c>
      <c r="B65">
        <v>12</v>
      </c>
      <c r="C65" t="str">
        <f>CONCATENATE(A65, "-", B65)</f>
        <v>14-12</v>
      </c>
      <c r="D65">
        <v>499.142</v>
      </c>
      <c r="E65">
        <v>0.20797599999999999</v>
      </c>
      <c r="F65">
        <v>1.6000300000000001</v>
      </c>
      <c r="G65">
        <v>1.6</v>
      </c>
      <c r="H65">
        <f>VLOOKUP(C65,Baseline!$C$14:$G$75,2,FALSE)</f>
        <v>499.22300000000001</v>
      </c>
      <c r="I65" s="4">
        <f>(D65-H65)/H65</f>
        <v>-1.622521398253231E-4</v>
      </c>
      <c r="J65">
        <f t="shared" si="0"/>
        <v>1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</row>
    <row r="66" spans="1:15" x14ac:dyDescent="0.3">
      <c r="A66">
        <v>19</v>
      </c>
      <c r="B66">
        <v>1</v>
      </c>
      <c r="C66" t="str">
        <f>CONCATENATE(A66, "-", B66)</f>
        <v>19-1</v>
      </c>
      <c r="D66">
        <v>328</v>
      </c>
      <c r="E66">
        <v>0.109333</v>
      </c>
      <c r="F66">
        <v>2.8</v>
      </c>
      <c r="G66">
        <v>2.8</v>
      </c>
      <c r="H66">
        <f>VLOOKUP(C66,Baseline!$C$14:$G$75,2,FALSE)</f>
        <v>328</v>
      </c>
      <c r="I66" s="4">
        <f>(D66-H66)/H66</f>
        <v>0</v>
      </c>
      <c r="J66">
        <f t="shared" si="0"/>
        <v>1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</row>
    <row r="67" spans="1:15" x14ac:dyDescent="0.3">
      <c r="A67">
        <v>12</v>
      </c>
      <c r="B67">
        <v>14</v>
      </c>
      <c r="C67" t="str">
        <f>CONCATENATE(A67, "-", B67)</f>
        <v>12-14</v>
      </c>
      <c r="D67">
        <v>137.33000000000001</v>
      </c>
      <c r="E67">
        <v>5.7220899999999998E-2</v>
      </c>
      <c r="F67">
        <v>1.6</v>
      </c>
      <c r="G67">
        <v>1.6</v>
      </c>
      <c r="H67">
        <f>VLOOKUP(C67,Baseline!$C$14:$G$75,2,FALSE)</f>
        <v>138.624</v>
      </c>
      <c r="I67" s="4">
        <f>(D67-H67)/H67</f>
        <v>-9.3346029547551855E-3</v>
      </c>
      <c r="J67">
        <f t="shared" si="0"/>
        <v>1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</row>
    <row r="68" spans="1:15" x14ac:dyDescent="0.3">
      <c r="A68">
        <v>15</v>
      </c>
      <c r="B68">
        <v>16</v>
      </c>
      <c r="C68" t="str">
        <f>CONCATENATE(A68, "-", B68)</f>
        <v>15-16</v>
      </c>
      <c r="D68">
        <v>52.457099999999997</v>
      </c>
      <c r="E68">
        <v>2.91428E-2</v>
      </c>
      <c r="F68">
        <v>0.7</v>
      </c>
      <c r="G68">
        <v>0.7</v>
      </c>
      <c r="H68">
        <f>VLOOKUP(C68,Baseline!$C$14:$G$75,2,FALSE)</f>
        <v>44.211399999999998</v>
      </c>
      <c r="I68" s="4">
        <f>(D68-H68)/H68</f>
        <v>0.18650619523471321</v>
      </c>
      <c r="J68">
        <f t="shared" si="0"/>
        <v>1</v>
      </c>
      <c r="K68">
        <f t="shared" si="1"/>
        <v>0</v>
      </c>
      <c r="L68">
        <f t="shared" si="2"/>
        <v>0</v>
      </c>
      <c r="M68">
        <f t="shared" si="3"/>
        <v>0</v>
      </c>
      <c r="N68">
        <f t="shared" si="4"/>
        <v>0</v>
      </c>
      <c r="O68">
        <f t="shared" si="5"/>
        <v>0</v>
      </c>
    </row>
    <row r="69" spans="1:15" x14ac:dyDescent="0.3">
      <c r="A69">
        <v>4</v>
      </c>
      <c r="B69">
        <v>6</v>
      </c>
      <c r="C69" t="str">
        <f>CONCATENATE(A69, "-", B69)</f>
        <v>4-6</v>
      </c>
      <c r="D69">
        <v>0</v>
      </c>
      <c r="E69">
        <v>0</v>
      </c>
      <c r="F69">
        <v>9999</v>
      </c>
      <c r="G69">
        <v>9999</v>
      </c>
      <c r="H69">
        <f>VLOOKUP(C69,Baseline!$C$14:$G$75,2,FALSE)</f>
        <v>80.850999999999999</v>
      </c>
      <c r="I69" s="4">
        <f>(D69-H69)/H69</f>
        <v>-1</v>
      </c>
      <c r="J69">
        <f t="shared" si="0"/>
        <v>1</v>
      </c>
      <c r="K69">
        <f t="shared" si="1"/>
        <v>0</v>
      </c>
      <c r="L69">
        <f t="shared" si="2"/>
        <v>0</v>
      </c>
      <c r="M69">
        <f t="shared" si="3"/>
        <v>0</v>
      </c>
      <c r="N69">
        <f t="shared" si="4"/>
        <v>0</v>
      </c>
      <c r="O69">
        <f t="shared" si="5"/>
        <v>0</v>
      </c>
    </row>
    <row r="70" spans="1:15" x14ac:dyDescent="0.3">
      <c r="A70">
        <v>5</v>
      </c>
      <c r="B70">
        <v>3</v>
      </c>
      <c r="C70" t="str">
        <f>CONCATENATE(A70, "-", B70)</f>
        <v>5-3</v>
      </c>
      <c r="D70">
        <v>0</v>
      </c>
      <c r="E70">
        <v>0</v>
      </c>
      <c r="F70">
        <v>9999</v>
      </c>
      <c r="G70">
        <v>9999</v>
      </c>
      <c r="H70">
        <f>VLOOKUP(C70,Baseline!$C$14:$G$75,2,FALSE)</f>
        <v>264.94600000000003</v>
      </c>
      <c r="I70" s="4">
        <f>(D70-H70)/H70</f>
        <v>-1</v>
      </c>
      <c r="J70">
        <f t="shared" si="0"/>
        <v>1</v>
      </c>
      <c r="K70">
        <f t="shared" si="1"/>
        <v>0</v>
      </c>
      <c r="L70">
        <f t="shared" si="2"/>
        <v>0</v>
      </c>
      <c r="M70">
        <f t="shared" si="3"/>
        <v>0</v>
      </c>
      <c r="N70">
        <f t="shared" si="4"/>
        <v>0</v>
      </c>
      <c r="O70">
        <f t="shared" si="5"/>
        <v>0</v>
      </c>
    </row>
    <row r="71" spans="1:15" x14ac:dyDescent="0.3">
      <c r="A71">
        <v>5</v>
      </c>
      <c r="B71">
        <v>6</v>
      </c>
      <c r="C71" t="str">
        <f>CONCATENATE(A71, "-", B71)</f>
        <v>5-6</v>
      </c>
      <c r="D71">
        <v>0</v>
      </c>
      <c r="E71">
        <v>0</v>
      </c>
      <c r="F71">
        <v>9999</v>
      </c>
      <c r="G71">
        <v>9999</v>
      </c>
      <c r="H71">
        <f>VLOOKUP(C71,Baseline!$C$14:$G$75,2,FALSE)</f>
        <v>369.94799999999998</v>
      </c>
      <c r="I71" s="4">
        <f>(D71-H71)/H71</f>
        <v>-1</v>
      </c>
      <c r="J71">
        <f t="shared" si="0"/>
        <v>1</v>
      </c>
      <c r="K71">
        <f t="shared" si="1"/>
        <v>0</v>
      </c>
      <c r="L71">
        <f t="shared" si="2"/>
        <v>0</v>
      </c>
      <c r="M71">
        <f t="shared" si="3"/>
        <v>0</v>
      </c>
      <c r="N71">
        <f t="shared" si="4"/>
        <v>0</v>
      </c>
      <c r="O71">
        <f t="shared" si="5"/>
        <v>0</v>
      </c>
    </row>
    <row r="72" spans="1:15" x14ac:dyDescent="0.3">
      <c r="A72">
        <v>6</v>
      </c>
      <c r="B72">
        <v>5</v>
      </c>
      <c r="C72" t="str">
        <f>CONCATENATE(A72, "-", B72)</f>
        <v>6-5</v>
      </c>
      <c r="D72">
        <v>0</v>
      </c>
      <c r="E72">
        <v>0</v>
      </c>
      <c r="F72">
        <v>9999</v>
      </c>
      <c r="G72">
        <v>9999</v>
      </c>
      <c r="H72">
        <f>VLOOKUP(C72,Baseline!$C$14:$G$75,2,FALSE)</f>
        <v>136.23400000000001</v>
      </c>
      <c r="I72" s="4">
        <f>(D72-H72)/H72</f>
        <v>-1</v>
      </c>
      <c r="J72">
        <f t="shared" si="0"/>
        <v>1</v>
      </c>
      <c r="K72">
        <f t="shared" si="1"/>
        <v>0</v>
      </c>
      <c r="L72">
        <f t="shared" si="2"/>
        <v>0</v>
      </c>
      <c r="M72">
        <f t="shared" si="3"/>
        <v>0</v>
      </c>
      <c r="N72">
        <f t="shared" si="4"/>
        <v>0</v>
      </c>
      <c r="O72">
        <f t="shared" si="5"/>
        <v>0</v>
      </c>
    </row>
    <row r="73" spans="1:15" x14ac:dyDescent="0.3">
      <c r="A73">
        <v>6</v>
      </c>
      <c r="B73">
        <v>8</v>
      </c>
      <c r="C73" t="str">
        <f>CONCATENATE(A73, "-", B73)</f>
        <v>6-8</v>
      </c>
      <c r="D73">
        <v>0</v>
      </c>
      <c r="E73">
        <v>0</v>
      </c>
      <c r="F73">
        <v>9999</v>
      </c>
      <c r="G73">
        <v>9999</v>
      </c>
      <c r="H73">
        <f>VLOOKUP(C73,Baseline!$C$14:$G$75,2,FALSE)</f>
        <v>122.63800000000001</v>
      </c>
      <c r="I73" s="4">
        <f>(D73-H73)/H73</f>
        <v>-1</v>
      </c>
      <c r="J73">
        <f t="shared" si="0"/>
        <v>1</v>
      </c>
      <c r="K73">
        <f t="shared" si="1"/>
        <v>0</v>
      </c>
      <c r="L73">
        <f t="shared" si="2"/>
        <v>0</v>
      </c>
      <c r="M73">
        <f t="shared" si="3"/>
        <v>0</v>
      </c>
      <c r="N73">
        <f t="shared" si="4"/>
        <v>0</v>
      </c>
      <c r="O73">
        <f t="shared" si="5"/>
        <v>0</v>
      </c>
    </row>
    <row r="74" spans="1:15" x14ac:dyDescent="0.3">
      <c r="A74">
        <v>9</v>
      </c>
      <c r="B74">
        <v>5</v>
      </c>
      <c r="C74" t="str">
        <f>CONCATENATE(A74, "-", B74)</f>
        <v>9-5</v>
      </c>
      <c r="D74">
        <v>0</v>
      </c>
      <c r="E74">
        <v>0</v>
      </c>
      <c r="F74">
        <v>9999</v>
      </c>
      <c r="G74">
        <v>9999</v>
      </c>
      <c r="H74">
        <f>VLOOKUP(C74,Baseline!$C$14:$G$75,2,FALSE)</f>
        <v>634.89300000000003</v>
      </c>
      <c r="I74" s="4">
        <f>(D74-H74)/H74</f>
        <v>-1</v>
      </c>
      <c r="J74">
        <f t="shared" si="0"/>
        <v>1</v>
      </c>
      <c r="K74">
        <f t="shared" si="1"/>
        <v>0</v>
      </c>
      <c r="L74">
        <f t="shared" si="2"/>
        <v>0</v>
      </c>
      <c r="M74">
        <f t="shared" si="3"/>
        <v>0</v>
      </c>
      <c r="N74">
        <f t="shared" si="4"/>
        <v>0</v>
      </c>
      <c r="O74">
        <f t="shared" si="5"/>
        <v>0</v>
      </c>
    </row>
    <row r="75" spans="1:15" x14ac:dyDescent="0.3">
      <c r="A75">
        <v>16</v>
      </c>
      <c r="B75">
        <v>15</v>
      </c>
      <c r="C75" t="str">
        <f>CONCATENATE(A75, "-", B75)</f>
        <v>16-15</v>
      </c>
      <c r="D75">
        <v>0</v>
      </c>
      <c r="E75">
        <v>0</v>
      </c>
      <c r="F75">
        <v>0.7</v>
      </c>
      <c r="G75">
        <v>0.7</v>
      </c>
      <c r="H75">
        <f>VLOOKUP(C75,Baseline!$C$14:$G$75,2,FALSE)</f>
        <v>0</v>
      </c>
      <c r="I75" s="4" t="e">
        <f>(D75-H75)/H75</f>
        <v>#DIV/0!</v>
      </c>
      <c r="J75">
        <f t="shared" si="0"/>
        <v>1</v>
      </c>
      <c r="K75">
        <f t="shared" si="1"/>
        <v>0</v>
      </c>
      <c r="L75">
        <f t="shared" si="2"/>
        <v>0</v>
      </c>
      <c r="M75">
        <f t="shared" si="3"/>
        <v>0</v>
      </c>
      <c r="N75">
        <f t="shared" si="4"/>
        <v>0</v>
      </c>
      <c r="O75">
        <f t="shared" si="5"/>
        <v>0</v>
      </c>
    </row>
  </sheetData>
  <sortState ref="A13:I75">
    <sortCondition descending="1" ref="E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7" workbookViewId="0">
      <selection activeCell="Q35" sqref="Q35"/>
    </sheetView>
  </sheetViews>
  <sheetFormatPr defaultRowHeight="15.75" x14ac:dyDescent="0.3"/>
  <cols>
    <col min="7" max="7" width="21.42578125" customWidth="1"/>
    <col min="8" max="8" width="9.140625" customWidth="1"/>
  </cols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  <c r="B3" t="s">
        <v>3</v>
      </c>
    </row>
    <row r="5" spans="1:19" x14ac:dyDescent="0.3">
      <c r="A5" t="s">
        <v>4</v>
      </c>
    </row>
    <row r="7" spans="1:19" x14ac:dyDescent="0.3">
      <c r="A7" t="s">
        <v>5</v>
      </c>
    </row>
    <row r="9" spans="1:19" x14ac:dyDescent="0.3">
      <c r="A9" t="s">
        <v>6</v>
      </c>
      <c r="E9">
        <v>43513.1</v>
      </c>
    </row>
    <row r="10" spans="1:19" x14ac:dyDescent="0.3">
      <c r="A10" t="s">
        <v>7</v>
      </c>
      <c r="C10">
        <v>161</v>
      </c>
    </row>
    <row r="11" spans="1:19" x14ac:dyDescent="0.3">
      <c r="A11" t="s">
        <v>8</v>
      </c>
      <c r="C11" s="1">
        <v>9.9625300000000003E-5</v>
      </c>
    </row>
    <row r="13" spans="1:19" x14ac:dyDescent="0.3">
      <c r="A13" t="s">
        <v>9</v>
      </c>
      <c r="B13" t="s">
        <v>10</v>
      </c>
      <c r="C13" t="s">
        <v>30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31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  <c r="Q13" s="9"/>
      <c r="R13" s="10"/>
      <c r="S13" s="11"/>
    </row>
    <row r="14" spans="1:19" x14ac:dyDescent="0.3">
      <c r="A14">
        <v>1</v>
      </c>
      <c r="B14">
        <v>2</v>
      </c>
      <c r="C14" t="str">
        <f>CONCATENATE(A14, "-", B14)</f>
        <v>1-2</v>
      </c>
      <c r="D14">
        <v>1338</v>
      </c>
      <c r="E14" s="7">
        <v>1.4866699999999999</v>
      </c>
      <c r="F14">
        <v>0.73982300000000001</v>
      </c>
      <c r="G14">
        <v>0.2</v>
      </c>
      <c r="H14">
        <f>VLOOKUP(C14,Baseline!$C$14:$G$75,2,FALSE)</f>
        <v>1337.52</v>
      </c>
      <c r="I14" s="2">
        <f>(D14-H14)/H14</f>
        <v>3.5887313834560841E-4</v>
      </c>
      <c r="J14">
        <f>SUMPRODUCT(--($E14&gt;=0),--($E14&lt;=0.6))</f>
        <v>0</v>
      </c>
      <c r="K14">
        <f>SUMPRODUCT(--($E14&gt;0.6),--($E14&lt;=0.7))</f>
        <v>0</v>
      </c>
      <c r="L14">
        <f>SUMPRODUCT(--($E14&gt;0.7),--($E14&lt;=0.8))</f>
        <v>0</v>
      </c>
      <c r="M14">
        <f>SUMPRODUCT(--($E14&gt;0.8),--($E14&lt;=0.9))</f>
        <v>0</v>
      </c>
      <c r="N14">
        <f>SUMPRODUCT(--($E14&gt;0.9),--($E14&lt;=1))</f>
        <v>0</v>
      </c>
      <c r="O14">
        <f>COUNTIF($E14,"&gt;1.0")</f>
        <v>1</v>
      </c>
      <c r="Q14" s="12"/>
      <c r="R14" s="13"/>
      <c r="S14" s="14"/>
    </row>
    <row r="15" spans="1:19" x14ac:dyDescent="0.3">
      <c r="A15">
        <v>18</v>
      </c>
      <c r="B15">
        <v>19</v>
      </c>
      <c r="C15" t="str">
        <f>CONCATENATE(A15, "-", B15)</f>
        <v>18-19</v>
      </c>
      <c r="D15">
        <v>1292.2</v>
      </c>
      <c r="E15" s="7">
        <v>1.4357800000000001</v>
      </c>
      <c r="F15">
        <v>2.23305</v>
      </c>
      <c r="G15">
        <v>0.7</v>
      </c>
      <c r="H15">
        <f>VLOOKUP(C15,Baseline!$C$14:$G$75,2,FALSE)</f>
        <v>1296.1500000000001</v>
      </c>
      <c r="I15" s="2">
        <f>(D15-H15)/H15</f>
        <v>-3.0474867877946575E-3</v>
      </c>
      <c r="J15">
        <f t="shared" ref="J15:J75" si="0">SUMPRODUCT(--($E15&gt;=0),--($E15&lt;=0.6))</f>
        <v>0</v>
      </c>
      <c r="K15">
        <f t="shared" ref="K15:K75" si="1">SUMPRODUCT(--($E15&gt;0.6),--($E15&lt;=0.7))</f>
        <v>0</v>
      </c>
      <c r="L15">
        <f t="shared" ref="L15:L75" si="2">SUMPRODUCT(--($E15&gt;0.7),--($E15&lt;=0.8))</f>
        <v>0</v>
      </c>
      <c r="M15">
        <f t="shared" ref="M15:M75" si="3">SUMPRODUCT(--($E15&gt;0.8),--($E15&lt;=0.9))</f>
        <v>0</v>
      </c>
      <c r="N15">
        <f t="shared" ref="N15:N75" si="4">SUMPRODUCT(--($E15&gt;0.9),--($E15&lt;=1))</f>
        <v>0</v>
      </c>
      <c r="O15">
        <f t="shared" ref="O15:O75" si="5">COUNTIF($E15,"&gt;1.0")</f>
        <v>1</v>
      </c>
      <c r="Q15" s="12"/>
      <c r="R15" s="13"/>
      <c r="S15" s="14"/>
    </row>
    <row r="16" spans="1:19" x14ac:dyDescent="0.3">
      <c r="A16">
        <v>8</v>
      </c>
      <c r="B16">
        <v>9</v>
      </c>
      <c r="C16" t="str">
        <f>CONCATENATE(A16, "-", B16)</f>
        <v>8-9</v>
      </c>
      <c r="D16">
        <v>1256.45</v>
      </c>
      <c r="E16" s="7">
        <v>1.39605</v>
      </c>
      <c r="F16">
        <v>1.42537</v>
      </c>
      <c r="G16">
        <v>0.5</v>
      </c>
      <c r="H16">
        <f>VLOOKUP(C16,Baseline!$C$14:$G$75,2,FALSE)</f>
        <v>1199.0999999999999</v>
      </c>
      <c r="I16" s="2">
        <f>(D16-H16)/H16</f>
        <v>4.7827537319656527E-2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1</v>
      </c>
      <c r="Q16" s="12"/>
      <c r="R16" s="13"/>
      <c r="S16" s="14"/>
    </row>
    <row r="17" spans="1:19" x14ac:dyDescent="0.3">
      <c r="A17">
        <v>8</v>
      </c>
      <c r="B17">
        <v>7</v>
      </c>
      <c r="C17" t="str">
        <f>CONCATENATE(A17, "-", B17)</f>
        <v>8-7</v>
      </c>
      <c r="D17">
        <v>1240.6400000000001</v>
      </c>
      <c r="E17" s="7">
        <v>1.37849</v>
      </c>
      <c r="F17">
        <v>0.40731000000000001</v>
      </c>
      <c r="G17">
        <v>0.15</v>
      </c>
      <c r="H17">
        <f>VLOOKUP(C17,Baseline!$C$14:$G$75,2,FALSE)</f>
        <v>1339.62</v>
      </c>
      <c r="I17" s="2">
        <f>(D17-H17)/H17</f>
        <v>-7.3886624565175044E-2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</v>
      </c>
      <c r="Q17" s="12"/>
      <c r="R17" s="13"/>
      <c r="S17" s="14"/>
    </row>
    <row r="18" spans="1:19" x14ac:dyDescent="0.3">
      <c r="A18">
        <v>9</v>
      </c>
      <c r="B18">
        <v>8</v>
      </c>
      <c r="C18" t="str">
        <f>CONCATENATE(A18, "-", B18)</f>
        <v>9-8</v>
      </c>
      <c r="D18">
        <v>1239.0899999999999</v>
      </c>
      <c r="E18" s="7">
        <v>1.37676</v>
      </c>
      <c r="F18">
        <v>1.3512599999999999</v>
      </c>
      <c r="G18">
        <v>0.5</v>
      </c>
      <c r="H18">
        <f>VLOOKUP(C18,Baseline!$C$14:$G$75,2,FALSE)</f>
        <v>1218.31</v>
      </c>
      <c r="I18" s="2">
        <f>(D18-H18)/H18</f>
        <v>1.7056414213131282E-2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1</v>
      </c>
      <c r="Q18" s="12"/>
      <c r="R18" s="13"/>
      <c r="S18" s="14"/>
    </row>
    <row r="19" spans="1:19" x14ac:dyDescent="0.3">
      <c r="A19">
        <v>2</v>
      </c>
      <c r="B19">
        <v>1</v>
      </c>
      <c r="C19" t="str">
        <f>CONCATENATE(A19, "-", B19)</f>
        <v>2-1</v>
      </c>
      <c r="D19">
        <v>1188.8399999999999</v>
      </c>
      <c r="E19" s="7">
        <v>1.3209299999999999</v>
      </c>
      <c r="F19">
        <v>0.46561200000000003</v>
      </c>
      <c r="G19">
        <v>0.2</v>
      </c>
      <c r="H19">
        <f>VLOOKUP(C19,Baseline!$C$14:$G$75,2,FALSE)</f>
        <v>1189.29</v>
      </c>
      <c r="I19" s="2">
        <f>(D19-H19)/H19</f>
        <v>-3.7837701485764235E-4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</v>
      </c>
      <c r="Q19" s="12"/>
      <c r="R19" s="13"/>
      <c r="S19" s="14"/>
    </row>
    <row r="20" spans="1:19" x14ac:dyDescent="0.3">
      <c r="A20">
        <v>7</v>
      </c>
      <c r="B20">
        <v>8</v>
      </c>
      <c r="C20" t="str">
        <f>CONCATENATE(A20, "-", B20)</f>
        <v>7-8</v>
      </c>
      <c r="D20">
        <v>1151.21</v>
      </c>
      <c r="E20" s="7">
        <v>1.27912</v>
      </c>
      <c r="F20">
        <v>0.314245</v>
      </c>
      <c r="G20">
        <v>0.15</v>
      </c>
      <c r="H20">
        <f>VLOOKUP(C20,Baseline!$C$14:$G$75,2,FALSE)</f>
        <v>1257.02</v>
      </c>
      <c r="I20" s="2">
        <f>(D20-H20)/H20</f>
        <v>-8.4175271674277213E-2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</v>
      </c>
      <c r="Q20" s="12"/>
      <c r="R20" s="13"/>
      <c r="S20" s="14"/>
    </row>
    <row r="21" spans="1:19" x14ac:dyDescent="0.3">
      <c r="A21">
        <v>19</v>
      </c>
      <c r="B21">
        <v>18</v>
      </c>
      <c r="C21" t="str">
        <f>CONCATENATE(A21, "-", B21)</f>
        <v>19-18</v>
      </c>
      <c r="D21">
        <v>1099.1400000000001</v>
      </c>
      <c r="E21" s="7">
        <v>1.2212700000000001</v>
      </c>
      <c r="F21">
        <v>1.28064</v>
      </c>
      <c r="G21">
        <v>0.7</v>
      </c>
      <c r="H21">
        <f>VLOOKUP(C21,Baseline!$C$14:$G$75,2,FALSE)</f>
        <v>1075.3699999999999</v>
      </c>
      <c r="I21" s="2">
        <f>(D21-H21)/H21</f>
        <v>2.2104020011717095E-2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1</v>
      </c>
      <c r="Q21" s="12"/>
      <c r="R21" s="13"/>
      <c r="S21" s="14"/>
    </row>
    <row r="22" spans="1:19" x14ac:dyDescent="0.3">
      <c r="A22">
        <v>14</v>
      </c>
      <c r="B22">
        <v>15</v>
      </c>
      <c r="C22" t="str">
        <f>CONCATENATE(A22, "-", B22)</f>
        <v>14-15</v>
      </c>
      <c r="D22">
        <v>1057.21</v>
      </c>
      <c r="E22" s="7">
        <v>1.1746799999999999</v>
      </c>
      <c r="F22">
        <v>0.49705100000000002</v>
      </c>
      <c r="G22">
        <v>0.3</v>
      </c>
      <c r="H22">
        <f>VLOOKUP(C22,Baseline!$C$14:$G$75,2,FALSE)</f>
        <v>1050.6400000000001</v>
      </c>
      <c r="I22" s="2">
        <f>(D22-H22)/H22</f>
        <v>6.2533313028248832E-3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1</v>
      </c>
      <c r="Q22" s="12"/>
      <c r="R22" s="13"/>
      <c r="S22" s="14"/>
    </row>
    <row r="23" spans="1:19" x14ac:dyDescent="0.3">
      <c r="A23">
        <v>15</v>
      </c>
      <c r="B23">
        <v>18</v>
      </c>
      <c r="C23" t="str">
        <f>CONCATENATE(A23, "-", B23)</f>
        <v>15-18</v>
      </c>
      <c r="D23">
        <v>1023.12</v>
      </c>
      <c r="E23" s="7">
        <v>1.1368</v>
      </c>
      <c r="F23">
        <v>0.461872</v>
      </c>
      <c r="G23">
        <v>0.3</v>
      </c>
      <c r="H23">
        <f>VLOOKUP(C23,Baseline!$C$14:$G$75,2,FALSE)</f>
        <v>1006.64</v>
      </c>
      <c r="I23" s="2">
        <f>(D23-H23)/H23</f>
        <v>1.6371294603830584E-2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1</v>
      </c>
      <c r="Q23" s="12"/>
      <c r="R23" s="13"/>
      <c r="S23" s="14"/>
    </row>
    <row r="24" spans="1:19" x14ac:dyDescent="0.3">
      <c r="A24">
        <v>10</v>
      </c>
      <c r="B24">
        <v>9</v>
      </c>
      <c r="C24" t="str">
        <f>CONCATENATE(A24, "-", B24)</f>
        <v>10-9</v>
      </c>
      <c r="D24">
        <v>1015.02</v>
      </c>
      <c r="E24" s="7">
        <v>1.1277999999999999</v>
      </c>
      <c r="F24">
        <v>0.60577800000000004</v>
      </c>
      <c r="G24">
        <v>0.4</v>
      </c>
      <c r="H24">
        <f>VLOOKUP(C24,Baseline!$C$14:$G$75,2,FALSE)</f>
        <v>793.88599999999997</v>
      </c>
      <c r="I24" s="2">
        <f>(D24-H24)/H24</f>
        <v>0.27854629002148928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1</v>
      </c>
      <c r="Q24" s="12"/>
      <c r="R24" s="13"/>
      <c r="S24" s="14"/>
    </row>
    <row r="25" spans="1:19" x14ac:dyDescent="0.3">
      <c r="A25">
        <v>17</v>
      </c>
      <c r="B25">
        <v>16</v>
      </c>
      <c r="C25" t="str">
        <f>CONCATENATE(A25, "-", B25)</f>
        <v>17-16</v>
      </c>
      <c r="D25">
        <v>961.822</v>
      </c>
      <c r="E25" s="7">
        <v>1.0686899999999999</v>
      </c>
      <c r="F25">
        <v>0.41173100000000001</v>
      </c>
      <c r="G25">
        <v>0.3</v>
      </c>
      <c r="H25">
        <f>VLOOKUP(C25,Baseline!$C$14:$G$75,2,FALSE)</f>
        <v>963.005</v>
      </c>
      <c r="I25" s="2">
        <f>(D25-H25)/H25</f>
        <v>-1.2284463735909915E-3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1</v>
      </c>
      <c r="Q25" s="12"/>
      <c r="R25" s="13"/>
      <c r="S25" s="14"/>
    </row>
    <row r="26" spans="1:19" x14ac:dyDescent="0.3">
      <c r="A26">
        <v>14</v>
      </c>
      <c r="B26">
        <v>13</v>
      </c>
      <c r="C26" t="str">
        <f>CONCATENATE(A26, "-", B26)</f>
        <v>14-13</v>
      </c>
      <c r="D26">
        <v>1265.6600000000001</v>
      </c>
      <c r="E26" s="7">
        <v>1.0547200000000001</v>
      </c>
      <c r="F26">
        <v>0.80649800000000005</v>
      </c>
      <c r="G26">
        <v>0.6</v>
      </c>
      <c r="H26">
        <f>VLOOKUP(C26,Baseline!$C$14:$G$75,2,FALSE)</f>
        <v>1273.99</v>
      </c>
      <c r="I26" s="2">
        <f>(D26-H26)/H26</f>
        <v>-6.5385128611683977E-3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1</v>
      </c>
      <c r="Q26" s="12"/>
      <c r="R26" s="13"/>
      <c r="S26" s="14"/>
    </row>
    <row r="27" spans="1:19" x14ac:dyDescent="0.3">
      <c r="A27">
        <v>7</v>
      </c>
      <c r="B27">
        <v>19</v>
      </c>
      <c r="C27" t="str">
        <f>CONCATENATE(A27, "-", B27)</f>
        <v>7-19</v>
      </c>
      <c r="D27">
        <v>1872.59</v>
      </c>
      <c r="E27" s="7">
        <v>1.04033</v>
      </c>
      <c r="F27">
        <v>1.71201</v>
      </c>
      <c r="G27">
        <v>1.3</v>
      </c>
      <c r="H27">
        <f>VLOOKUP(C27,Baseline!$C$14:$G$75,2,FALSE)</f>
        <v>1846.1</v>
      </c>
      <c r="I27" s="2">
        <f>(D27-H27)/H27</f>
        <v>1.4349168517415098E-2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1</v>
      </c>
      <c r="Q27" s="12"/>
      <c r="R27" s="13"/>
      <c r="S27" s="14"/>
    </row>
    <row r="28" spans="1:19" x14ac:dyDescent="0.3">
      <c r="A28">
        <v>16</v>
      </c>
      <c r="B28">
        <v>17</v>
      </c>
      <c r="C28" t="str">
        <f>CONCATENATE(A28, "-", B28)</f>
        <v>16-17</v>
      </c>
      <c r="D28">
        <v>1173.8699999999999</v>
      </c>
      <c r="E28">
        <v>0.97822299999999995</v>
      </c>
      <c r="F28">
        <v>0.36571900000000002</v>
      </c>
      <c r="G28">
        <v>0.3</v>
      </c>
      <c r="H28">
        <f>VLOOKUP(C28,Baseline!$C$14:$G$75,2,FALSE)</f>
        <v>1123.6099999999999</v>
      </c>
      <c r="I28" s="2">
        <f>(D28-H28)/H28</f>
        <v>4.4730822972383649E-2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1</v>
      </c>
      <c r="O28">
        <f t="shared" si="5"/>
        <v>0</v>
      </c>
      <c r="Q28" s="12"/>
      <c r="R28" s="13"/>
      <c r="S28" s="14"/>
    </row>
    <row r="29" spans="1:19" x14ac:dyDescent="0.3">
      <c r="A29">
        <v>9</v>
      </c>
      <c r="B29">
        <v>10</v>
      </c>
      <c r="C29" t="str">
        <f>CONCATENATE(A29, "-", B29)</f>
        <v>9-10</v>
      </c>
      <c r="D29">
        <v>844.74699999999996</v>
      </c>
      <c r="E29">
        <v>0.93860699999999997</v>
      </c>
      <c r="F29">
        <v>0.46837600000000001</v>
      </c>
      <c r="G29">
        <v>0.4</v>
      </c>
      <c r="H29">
        <f>VLOOKUP(C29,Baseline!$C$14:$G$75,2,FALSE)</f>
        <v>921.654</v>
      </c>
      <c r="I29" s="2">
        <f>(D29-H29)/H29</f>
        <v>-8.3444546434996256E-2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1</v>
      </c>
      <c r="O29">
        <f t="shared" si="5"/>
        <v>0</v>
      </c>
      <c r="Q29" s="12"/>
      <c r="R29" s="13"/>
      <c r="S29" s="14"/>
    </row>
    <row r="30" spans="1:19" x14ac:dyDescent="0.3">
      <c r="A30">
        <v>3</v>
      </c>
      <c r="B30">
        <v>4</v>
      </c>
      <c r="C30" t="str">
        <f>CONCATENATE(A30, "-", B30)</f>
        <v>3-4</v>
      </c>
      <c r="D30">
        <v>812.49099999999999</v>
      </c>
      <c r="E30">
        <v>0.90276800000000001</v>
      </c>
      <c r="F30">
        <v>0.45413199999999998</v>
      </c>
      <c r="G30">
        <v>0.4</v>
      </c>
      <c r="H30">
        <f>VLOOKUP(C30,Baseline!$C$14:$G$75,2,FALSE)</f>
        <v>558.93399999999997</v>
      </c>
      <c r="I30" s="2">
        <f>(D30-H30)/H30</f>
        <v>0.45364390071099636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1</v>
      </c>
      <c r="O30">
        <f t="shared" si="5"/>
        <v>0</v>
      </c>
      <c r="Q30" s="15"/>
      <c r="R30" s="16"/>
      <c r="S30" s="17"/>
    </row>
    <row r="31" spans="1:19" x14ac:dyDescent="0.3">
      <c r="A31">
        <v>4</v>
      </c>
      <c r="B31">
        <v>7</v>
      </c>
      <c r="C31" t="str">
        <f>CONCATENATE(A31, "-", B31)</f>
        <v>4-7</v>
      </c>
      <c r="D31">
        <v>1623.67</v>
      </c>
      <c r="E31">
        <v>0.90203999999999995</v>
      </c>
      <c r="F31">
        <v>0.90774200000000005</v>
      </c>
      <c r="G31">
        <v>0.8</v>
      </c>
      <c r="H31">
        <f>VLOOKUP(C31,Baseline!$C$14:$G$75,2,FALSE)</f>
        <v>1521.58</v>
      </c>
      <c r="I31" s="2">
        <f>(D31-H31)/H31</f>
        <v>6.7094730477530035E-2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1</v>
      </c>
      <c r="O31">
        <f t="shared" si="5"/>
        <v>0</v>
      </c>
    </row>
    <row r="32" spans="1:19" x14ac:dyDescent="0.3">
      <c r="A32">
        <v>2</v>
      </c>
      <c r="B32">
        <v>10</v>
      </c>
      <c r="C32" t="str">
        <f>CONCATENATE(A32, "-", B32)</f>
        <v>2-10</v>
      </c>
      <c r="D32">
        <v>2084.88</v>
      </c>
      <c r="E32">
        <v>0.86870199999999997</v>
      </c>
      <c r="F32">
        <v>0.71983600000000003</v>
      </c>
      <c r="G32">
        <v>0.65</v>
      </c>
      <c r="H32">
        <f>VLOOKUP(C32,Baseline!$C$14:$G$75,2,FALSE)</f>
        <v>1688.65</v>
      </c>
      <c r="I32" s="2">
        <f>(D32-H32)/H32</f>
        <v>0.23464305806413407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1</v>
      </c>
      <c r="N32">
        <f t="shared" si="4"/>
        <v>0</v>
      </c>
      <c r="O32">
        <f t="shared" si="5"/>
        <v>0</v>
      </c>
    </row>
    <row r="33" spans="1:15" x14ac:dyDescent="0.3">
      <c r="A33">
        <v>13</v>
      </c>
      <c r="B33">
        <v>16</v>
      </c>
      <c r="C33" t="str">
        <f>CONCATENATE(A33, "-", B33)</f>
        <v>13-16</v>
      </c>
      <c r="D33">
        <v>1019.89</v>
      </c>
      <c r="E33">
        <v>0.849912</v>
      </c>
      <c r="F33">
        <v>0.38297999999999999</v>
      </c>
      <c r="G33">
        <v>0.35</v>
      </c>
      <c r="H33">
        <f>VLOOKUP(C33,Baseline!$C$14:$G$75,2,FALSE)</f>
        <v>960.34100000000001</v>
      </c>
      <c r="I33" s="2">
        <f>(D33-H33)/H33</f>
        <v>6.2008182510170845E-2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1</v>
      </c>
      <c r="N33">
        <f t="shared" si="4"/>
        <v>0</v>
      </c>
      <c r="O33">
        <f t="shared" si="5"/>
        <v>0</v>
      </c>
    </row>
    <row r="34" spans="1:15" x14ac:dyDescent="0.3">
      <c r="A34">
        <v>5</v>
      </c>
      <c r="B34">
        <v>3</v>
      </c>
      <c r="C34" t="str">
        <f>CONCATENATE(A34, "-", B34)</f>
        <v>5-3</v>
      </c>
      <c r="D34">
        <v>508.74700000000001</v>
      </c>
      <c r="E34">
        <v>0.847912</v>
      </c>
      <c r="F34">
        <v>0.382517</v>
      </c>
      <c r="G34">
        <v>0.35</v>
      </c>
      <c r="H34">
        <f>VLOOKUP(C34,Baseline!$C$14:$G$75,2,FALSE)</f>
        <v>264.94600000000003</v>
      </c>
      <c r="I34" s="2">
        <f>(D34-H34)/H34</f>
        <v>0.92019128426169849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1</v>
      </c>
      <c r="N34">
        <f t="shared" si="4"/>
        <v>0</v>
      </c>
      <c r="O34">
        <f t="shared" si="5"/>
        <v>0</v>
      </c>
    </row>
    <row r="35" spans="1:15" x14ac:dyDescent="0.3">
      <c r="A35">
        <v>9</v>
      </c>
      <c r="B35">
        <v>5</v>
      </c>
      <c r="C35" t="str">
        <f>CONCATENATE(A35, "-", B35)</f>
        <v>9-5</v>
      </c>
      <c r="D35">
        <v>508.74700000000001</v>
      </c>
      <c r="E35" s="8">
        <v>0.847912</v>
      </c>
      <c r="F35">
        <v>0.382517</v>
      </c>
      <c r="G35">
        <v>0.35</v>
      </c>
      <c r="H35">
        <f>VLOOKUP(C35,Baseline!$C$14:$G$75,2,FALSE)</f>
        <v>634.89300000000003</v>
      </c>
      <c r="I35" s="2">
        <f>(D35-H35)/H35</f>
        <v>-0.19868859792122454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1</v>
      </c>
      <c r="N35">
        <f t="shared" si="4"/>
        <v>0</v>
      </c>
      <c r="O35">
        <f t="shared" si="5"/>
        <v>0</v>
      </c>
    </row>
    <row r="36" spans="1:15" x14ac:dyDescent="0.3">
      <c r="A36">
        <v>4</v>
      </c>
      <c r="B36">
        <v>3</v>
      </c>
      <c r="C36" t="str">
        <f>CONCATENATE(A36, "-", B36)</f>
        <v>4-3</v>
      </c>
      <c r="D36">
        <v>746.88499999999999</v>
      </c>
      <c r="E36">
        <v>0.82987200000000005</v>
      </c>
      <c r="F36">
        <v>0.43266399999999999</v>
      </c>
      <c r="G36">
        <v>0.4</v>
      </c>
      <c r="H36">
        <f>VLOOKUP(C36,Baseline!$C$14:$G$75,2,FALSE)</f>
        <v>771.74099999999999</v>
      </c>
      <c r="I36" s="2">
        <f>(D36-H36)/H36</f>
        <v>-3.2207696623608173E-2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1</v>
      </c>
      <c r="N36">
        <f t="shared" si="4"/>
        <v>0</v>
      </c>
      <c r="O36">
        <f t="shared" si="5"/>
        <v>0</v>
      </c>
    </row>
    <row r="37" spans="1:15" x14ac:dyDescent="0.3">
      <c r="A37">
        <v>11</v>
      </c>
      <c r="B37">
        <v>12</v>
      </c>
      <c r="C37" t="str">
        <f>CONCATENATE(A37, "-", B37)</f>
        <v>11-12</v>
      </c>
      <c r="D37">
        <v>712.29600000000005</v>
      </c>
      <c r="E37">
        <v>0.791439</v>
      </c>
      <c r="F37">
        <v>0.84915099999999999</v>
      </c>
      <c r="G37">
        <v>0.8</v>
      </c>
      <c r="H37">
        <f>VLOOKUP(C37,Baseline!$C$14:$G$75,2,FALSE)</f>
        <v>791.74699999999996</v>
      </c>
      <c r="I37" s="2">
        <f>(D37-H37)/H37</f>
        <v>-0.1003489751145251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0</v>
      </c>
      <c r="N37">
        <f t="shared" si="4"/>
        <v>0</v>
      </c>
      <c r="O37">
        <f t="shared" si="5"/>
        <v>0</v>
      </c>
    </row>
    <row r="38" spans="1:15" x14ac:dyDescent="0.3">
      <c r="A38">
        <v>15</v>
      </c>
      <c r="B38">
        <v>14</v>
      </c>
      <c r="C38" t="str">
        <f>CONCATENATE(A38, "-", B38)</f>
        <v>15-14</v>
      </c>
      <c r="D38">
        <v>938</v>
      </c>
      <c r="E38">
        <v>0.781667</v>
      </c>
      <c r="F38">
        <v>0.317108</v>
      </c>
      <c r="G38">
        <v>0.3</v>
      </c>
      <c r="H38">
        <f>VLOOKUP(C38,Baseline!$C$14:$G$75,2,FALSE)</f>
        <v>938.21400000000006</v>
      </c>
      <c r="I38" s="2">
        <f>(D38-H38)/H38</f>
        <v>-2.2809295107518697E-4</v>
      </c>
      <c r="J38">
        <f t="shared" si="0"/>
        <v>0</v>
      </c>
      <c r="K38">
        <f t="shared" si="1"/>
        <v>0</v>
      </c>
      <c r="L38">
        <f t="shared" si="2"/>
        <v>1</v>
      </c>
      <c r="M38">
        <f t="shared" si="3"/>
        <v>0</v>
      </c>
      <c r="N38">
        <f t="shared" si="4"/>
        <v>0</v>
      </c>
      <c r="O38">
        <f t="shared" si="5"/>
        <v>0</v>
      </c>
    </row>
    <row r="39" spans="1:15" x14ac:dyDescent="0.3">
      <c r="A39">
        <v>18</v>
      </c>
      <c r="B39">
        <v>15</v>
      </c>
      <c r="C39" t="str">
        <f>CONCATENATE(A39, "-", B39)</f>
        <v>18-15</v>
      </c>
      <c r="D39">
        <v>938</v>
      </c>
      <c r="E39">
        <v>0.781667</v>
      </c>
      <c r="F39">
        <v>0.317108</v>
      </c>
      <c r="G39">
        <v>0.3</v>
      </c>
      <c r="H39">
        <f>VLOOKUP(C39,Baseline!$C$14:$G$75,2,FALSE)</f>
        <v>938.42499999999995</v>
      </c>
      <c r="I39" s="2">
        <f>(D39-H39)/H39</f>
        <v>-4.5288648533442158E-4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3">
      <c r="A40">
        <v>1</v>
      </c>
      <c r="B40">
        <v>4</v>
      </c>
      <c r="C40" t="str">
        <f>CONCATENATE(A40, "-", B40)</f>
        <v>1-4</v>
      </c>
      <c r="D40">
        <v>1405.51</v>
      </c>
      <c r="E40">
        <v>0.78083599999999997</v>
      </c>
      <c r="F40">
        <v>0.79249700000000001</v>
      </c>
      <c r="G40">
        <v>0.75</v>
      </c>
      <c r="H40">
        <f>VLOOKUP(C40,Baseline!$C$14:$G$75,2,FALSE)</f>
        <v>1307.19</v>
      </c>
      <c r="I40" s="2">
        <f>(D40-H40)/H40</f>
        <v>7.5214773674829163E-2</v>
      </c>
      <c r="J40">
        <f t="shared" si="0"/>
        <v>0</v>
      </c>
      <c r="K40">
        <f t="shared" si="1"/>
        <v>0</v>
      </c>
      <c r="L40">
        <f t="shared" si="2"/>
        <v>1</v>
      </c>
      <c r="M40">
        <f t="shared" si="3"/>
        <v>0</v>
      </c>
      <c r="N40">
        <f t="shared" si="4"/>
        <v>0</v>
      </c>
      <c r="O40">
        <f t="shared" si="5"/>
        <v>0</v>
      </c>
    </row>
    <row r="41" spans="1:15" x14ac:dyDescent="0.3">
      <c r="A41">
        <v>10</v>
      </c>
      <c r="B41">
        <v>11</v>
      </c>
      <c r="C41" t="str">
        <f>CONCATENATE(A41, "-", B41)</f>
        <v>10-11</v>
      </c>
      <c r="D41">
        <v>1037.47</v>
      </c>
      <c r="E41">
        <v>0.76849800000000001</v>
      </c>
      <c r="F41">
        <v>0.31545000000000001</v>
      </c>
      <c r="G41">
        <v>0.3</v>
      </c>
      <c r="H41">
        <f>VLOOKUP(C41,Baseline!$C$14:$G$75,2,FALSE)</f>
        <v>1116.76</v>
      </c>
      <c r="I41" s="2">
        <f>(D41-H41)/H41</f>
        <v>-7.1000035817901749E-2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</row>
    <row r="42" spans="1:15" x14ac:dyDescent="0.3">
      <c r="A42">
        <v>3</v>
      </c>
      <c r="B42">
        <v>2</v>
      </c>
      <c r="C42" t="str">
        <f>CONCATENATE(A42, "-", B42)</f>
        <v>3-2</v>
      </c>
      <c r="D42">
        <v>971.30799999999999</v>
      </c>
      <c r="E42">
        <v>0.71948699999999999</v>
      </c>
      <c r="F42">
        <v>0.36213800000000002</v>
      </c>
      <c r="G42">
        <v>0.35</v>
      </c>
      <c r="H42">
        <f>VLOOKUP(C42,Baseline!$C$14:$G$75,2,FALSE)</f>
        <v>777.88599999999997</v>
      </c>
      <c r="I42" s="2">
        <f>(D42-H42)/H42</f>
        <v>0.24865083058443016</v>
      </c>
      <c r="J42">
        <f t="shared" si="0"/>
        <v>0</v>
      </c>
      <c r="K42">
        <f t="shared" si="1"/>
        <v>0</v>
      </c>
      <c r="L42">
        <f t="shared" si="2"/>
        <v>1</v>
      </c>
      <c r="M42">
        <f t="shared" si="3"/>
        <v>0</v>
      </c>
      <c r="N42">
        <f t="shared" si="4"/>
        <v>0</v>
      </c>
      <c r="O42">
        <f t="shared" si="5"/>
        <v>0</v>
      </c>
    </row>
    <row r="43" spans="1:15" x14ac:dyDescent="0.3">
      <c r="A43">
        <v>12</v>
      </c>
      <c r="B43">
        <v>11</v>
      </c>
      <c r="C43" t="str">
        <f>CONCATENATE(A43, "-", B43)</f>
        <v>12-11</v>
      </c>
      <c r="D43">
        <v>635.73599999999999</v>
      </c>
      <c r="E43">
        <v>0.70637300000000003</v>
      </c>
      <c r="F43">
        <v>0.82484500000000005</v>
      </c>
      <c r="G43">
        <v>0.8</v>
      </c>
      <c r="H43">
        <f>VLOOKUP(C43,Baseline!$C$14:$G$75,2,FALSE)</f>
        <v>734.01099999999997</v>
      </c>
      <c r="I43" s="2">
        <f>(D43-H43)/H43</f>
        <v>-0.13388763928605973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0</v>
      </c>
    </row>
    <row r="44" spans="1:15" x14ac:dyDescent="0.3">
      <c r="A44">
        <v>11</v>
      </c>
      <c r="B44">
        <v>13</v>
      </c>
      <c r="C44" t="str">
        <f>CONCATENATE(A44, "-", B44)</f>
        <v>11-13</v>
      </c>
      <c r="D44">
        <v>815.77599999999995</v>
      </c>
      <c r="E44">
        <v>0.67981400000000003</v>
      </c>
      <c r="F44">
        <v>0.61480599999999996</v>
      </c>
      <c r="G44">
        <v>0.6</v>
      </c>
      <c r="H44">
        <f>VLOOKUP(C44,Baseline!$C$14:$G$75,2,FALSE)</f>
        <v>815.505</v>
      </c>
      <c r="I44" s="2">
        <f>(D44-H44)/H44</f>
        <v>3.3230942790045208E-4</v>
      </c>
      <c r="J44">
        <f t="shared" si="0"/>
        <v>0</v>
      </c>
      <c r="K44">
        <f t="shared" si="1"/>
        <v>1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</row>
    <row r="45" spans="1:15" x14ac:dyDescent="0.3">
      <c r="A45">
        <v>11</v>
      </c>
      <c r="B45">
        <v>10</v>
      </c>
      <c r="C45" t="str">
        <f>CONCATENATE(A45, "-", B45)</f>
        <v>11-10</v>
      </c>
      <c r="D45">
        <v>881.505</v>
      </c>
      <c r="E45">
        <v>0.65296699999999996</v>
      </c>
      <c r="F45">
        <v>0.305813</v>
      </c>
      <c r="G45">
        <v>0.3</v>
      </c>
      <c r="H45">
        <f>VLOOKUP(C45,Baseline!$C$14:$G$75,2,FALSE)</f>
        <v>1047.6600000000001</v>
      </c>
      <c r="I45" s="2">
        <f>(D45-H45)/H45</f>
        <v>-0.15859630032644184</v>
      </c>
      <c r="J45">
        <f t="shared" si="0"/>
        <v>0</v>
      </c>
      <c r="K45">
        <f t="shared" si="1"/>
        <v>1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</row>
    <row r="46" spans="1:15" x14ac:dyDescent="0.3">
      <c r="A46">
        <v>7</v>
      </c>
      <c r="B46">
        <v>4</v>
      </c>
      <c r="C46" t="str">
        <f>CONCATENATE(A46, "-", B46)</f>
        <v>7-4</v>
      </c>
      <c r="D46">
        <v>1167.8800000000001</v>
      </c>
      <c r="E46">
        <v>0.64882399999999996</v>
      </c>
      <c r="F46">
        <v>0.81492100000000001</v>
      </c>
      <c r="G46">
        <v>0.8</v>
      </c>
      <c r="H46">
        <f>VLOOKUP(C46,Baseline!$C$14:$G$75,2,FALSE)</f>
        <v>1085.9000000000001</v>
      </c>
      <c r="I46" s="2">
        <f>(D46-H46)/H46</f>
        <v>7.5494981121650248E-2</v>
      </c>
      <c r="J46">
        <f t="shared" si="0"/>
        <v>0</v>
      </c>
      <c r="K46">
        <f t="shared" si="1"/>
        <v>1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</row>
    <row r="47" spans="1:15" x14ac:dyDescent="0.3">
      <c r="A47">
        <v>10</v>
      </c>
      <c r="B47">
        <v>2</v>
      </c>
      <c r="C47" t="str">
        <f>CONCATENATE(A47, "-", B47)</f>
        <v>10-2</v>
      </c>
      <c r="D47">
        <v>1492.58</v>
      </c>
      <c r="E47">
        <v>0.62190900000000005</v>
      </c>
      <c r="F47">
        <v>0.65940200000000004</v>
      </c>
      <c r="G47">
        <v>0.65</v>
      </c>
      <c r="H47">
        <f>VLOOKUP(C47,Baseline!$C$14:$G$75,2,FALSE)</f>
        <v>1483.28</v>
      </c>
      <c r="I47" s="2">
        <f>(D47-H47)/H47</f>
        <v>6.2698883555363481E-3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</row>
    <row r="48" spans="1:15" x14ac:dyDescent="0.3">
      <c r="A48">
        <v>13</v>
      </c>
      <c r="B48">
        <v>11</v>
      </c>
      <c r="C48" t="str">
        <f>CONCATENATE(A48, "-", B48)</f>
        <v>13-11</v>
      </c>
      <c r="D48">
        <v>736.36900000000003</v>
      </c>
      <c r="E48">
        <v>0.61363999999999996</v>
      </c>
      <c r="F48">
        <v>0.60800900000000002</v>
      </c>
      <c r="G48">
        <v>0.6</v>
      </c>
      <c r="H48">
        <f>VLOOKUP(C48,Baseline!$C$14:$G$75,2,FALSE)</f>
        <v>804.14200000000005</v>
      </c>
      <c r="I48" s="2">
        <f>(D48-H48)/H48</f>
        <v>-8.4279890865046253E-2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</row>
    <row r="49" spans="1:15" x14ac:dyDescent="0.3">
      <c r="A49">
        <v>13</v>
      </c>
      <c r="B49">
        <v>14</v>
      </c>
      <c r="C49" t="str">
        <f>CONCATENATE(A49, "-", B49)</f>
        <v>13-14</v>
      </c>
      <c r="D49">
        <v>727.17700000000002</v>
      </c>
      <c r="E49">
        <v>0.60598099999999999</v>
      </c>
      <c r="F49">
        <v>0.60742799999999997</v>
      </c>
      <c r="G49">
        <v>0.6</v>
      </c>
      <c r="H49">
        <f>VLOOKUP(C49,Baseline!$C$14:$G$75,2,FALSE)</f>
        <v>727.00800000000004</v>
      </c>
      <c r="I49" s="2">
        <f>(D49-H49)/H49</f>
        <v>2.324596152999454E-4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</row>
    <row r="50" spans="1:15" x14ac:dyDescent="0.3">
      <c r="A50">
        <v>17</v>
      </c>
      <c r="B50">
        <v>9</v>
      </c>
      <c r="C50" t="str">
        <f>CONCATENATE(A50, "-", B50)</f>
        <v>17-9</v>
      </c>
      <c r="D50">
        <v>1377.01</v>
      </c>
      <c r="E50">
        <v>0.57375600000000004</v>
      </c>
      <c r="F50">
        <v>0.65579699999999996</v>
      </c>
      <c r="G50">
        <v>0.65</v>
      </c>
      <c r="H50">
        <f>VLOOKUP(C50,Baseline!$C$14:$G$75,2,FALSE)</f>
        <v>1308.54</v>
      </c>
      <c r="I50" s="2">
        <f>(D50-H50)/H50</f>
        <v>5.2325492533663497E-2</v>
      </c>
      <c r="J50">
        <f t="shared" si="0"/>
        <v>1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</row>
    <row r="51" spans="1:15" x14ac:dyDescent="0.3">
      <c r="A51">
        <v>4</v>
      </c>
      <c r="B51">
        <v>1</v>
      </c>
      <c r="C51" t="str">
        <f>CONCATENATE(A51, "-", B51)</f>
        <v>4-1</v>
      </c>
      <c r="D51">
        <v>985.52700000000004</v>
      </c>
      <c r="E51">
        <v>0.54751499999999997</v>
      </c>
      <c r="F51">
        <v>0.75505100000000003</v>
      </c>
      <c r="G51">
        <v>0.75</v>
      </c>
      <c r="H51">
        <f>VLOOKUP(C51,Baseline!$C$14:$G$75,2,FALSE)</f>
        <v>906.03</v>
      </c>
      <c r="I51" s="2">
        <f>(D51-H51)/H51</f>
        <v>8.7742127744114509E-2</v>
      </c>
      <c r="J51">
        <f t="shared" si="0"/>
        <v>1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</row>
    <row r="52" spans="1:15" x14ac:dyDescent="0.3">
      <c r="A52">
        <v>9</v>
      </c>
      <c r="B52">
        <v>17</v>
      </c>
      <c r="C52" t="str">
        <f>CONCATENATE(A52, "-", B52)</f>
        <v>9-17</v>
      </c>
      <c r="D52">
        <v>1272.9000000000001</v>
      </c>
      <c r="E52">
        <v>0.53037500000000004</v>
      </c>
      <c r="F52">
        <v>0.653617</v>
      </c>
      <c r="G52">
        <v>0.65</v>
      </c>
      <c r="H52">
        <f>VLOOKUP(C52,Baseline!$C$14:$G$75,2,FALSE)</f>
        <v>1300.5</v>
      </c>
      <c r="I52" s="2">
        <f>(D52-H52)/H52</f>
        <v>-2.1222606689734646E-2</v>
      </c>
      <c r="J52">
        <f t="shared" si="0"/>
        <v>1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</row>
    <row r="53" spans="1:15" x14ac:dyDescent="0.3">
      <c r="A53">
        <v>10</v>
      </c>
      <c r="B53">
        <v>16</v>
      </c>
      <c r="C53" t="str">
        <f>CONCATENATE(A53, "-", B53)</f>
        <v>10-16</v>
      </c>
      <c r="D53">
        <v>881.178</v>
      </c>
      <c r="E53">
        <v>0.48954300000000001</v>
      </c>
      <c r="F53">
        <v>0.70240899999999995</v>
      </c>
      <c r="G53">
        <v>0.7</v>
      </c>
      <c r="H53">
        <f>VLOOKUP(C53,Baseline!$C$14:$G$75,2,FALSE)</f>
        <v>879.78499999999997</v>
      </c>
      <c r="I53" s="2">
        <f>(D53-H53)/H53</f>
        <v>1.5833413845428475E-3</v>
      </c>
      <c r="J53">
        <f t="shared" si="0"/>
        <v>1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</row>
    <row r="54" spans="1:15" x14ac:dyDescent="0.3">
      <c r="A54">
        <v>16</v>
      </c>
      <c r="B54">
        <v>13</v>
      </c>
      <c r="C54" t="str">
        <f>CONCATENATE(A54, "-", B54)</f>
        <v>16-13</v>
      </c>
      <c r="D54">
        <v>402</v>
      </c>
      <c r="E54">
        <v>0.44666699999999998</v>
      </c>
      <c r="F54">
        <v>0.35069499999999998</v>
      </c>
      <c r="G54">
        <v>0.35</v>
      </c>
      <c r="H54">
        <f>VLOOKUP(C54,Baseline!$C$14:$G$75,2,FALSE)</f>
        <v>402</v>
      </c>
      <c r="I54" s="2">
        <f>(D54-H54)/H54</f>
        <v>0</v>
      </c>
      <c r="J54">
        <f t="shared" si="0"/>
        <v>1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</row>
    <row r="55" spans="1:15" x14ac:dyDescent="0.3">
      <c r="A55">
        <v>1</v>
      </c>
      <c r="B55">
        <v>19</v>
      </c>
      <c r="C55" t="str">
        <f>CONCATENATE(A55, "-", B55)</f>
        <v>1-19</v>
      </c>
      <c r="D55">
        <v>1261.72</v>
      </c>
      <c r="E55">
        <v>0.42057299999999997</v>
      </c>
      <c r="F55">
        <v>2.8038699999999999</v>
      </c>
      <c r="G55">
        <v>2.8</v>
      </c>
      <c r="H55">
        <f>VLOOKUP(C55,Baseline!$C$14:$G$75,2,FALSE)</f>
        <v>1260.94</v>
      </c>
      <c r="I55" s="2">
        <f>(D55-H55)/H55</f>
        <v>6.1858613415386354E-4</v>
      </c>
      <c r="J55">
        <f t="shared" si="0"/>
        <v>1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</row>
    <row r="56" spans="1:15" x14ac:dyDescent="0.3">
      <c r="A56">
        <v>12</v>
      </c>
      <c r="B56">
        <v>1</v>
      </c>
      <c r="C56" t="str">
        <f>CONCATENATE(A56, "-", B56)</f>
        <v>12-1</v>
      </c>
      <c r="D56">
        <v>1208.3900000000001</v>
      </c>
      <c r="E56">
        <v>0.40279599999999999</v>
      </c>
      <c r="F56">
        <v>1.80192</v>
      </c>
      <c r="G56">
        <v>1.8</v>
      </c>
      <c r="H56">
        <f>VLOOKUP(C56,Baseline!$C$14:$G$75,2,FALSE)</f>
        <v>1108.3599999999999</v>
      </c>
      <c r="I56" s="2">
        <f>(D56-H56)/H56</f>
        <v>9.0250460139305114E-2</v>
      </c>
      <c r="J56">
        <f t="shared" si="0"/>
        <v>1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</row>
    <row r="57" spans="1:15" x14ac:dyDescent="0.3">
      <c r="A57">
        <v>2</v>
      </c>
      <c r="B57">
        <v>3</v>
      </c>
      <c r="C57" t="str">
        <f>CONCATENATE(A57, "-", B57)</f>
        <v>2-3</v>
      </c>
      <c r="D57">
        <v>528.16700000000003</v>
      </c>
      <c r="E57">
        <v>0.391235</v>
      </c>
      <c r="F57">
        <v>0.35031400000000001</v>
      </c>
      <c r="G57">
        <v>0.35</v>
      </c>
      <c r="H57">
        <f>VLOOKUP(C57,Baseline!$C$14:$G$75,2,FALSE)</f>
        <v>720.74099999999999</v>
      </c>
      <c r="I57" s="2">
        <f>(D57-H57)/H57</f>
        <v>-0.26718890697212999</v>
      </c>
      <c r="J57">
        <f t="shared" si="0"/>
        <v>1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</row>
    <row r="58" spans="1:15" x14ac:dyDescent="0.3">
      <c r="A58">
        <v>17</v>
      </c>
      <c r="B58">
        <v>18</v>
      </c>
      <c r="C58" t="str">
        <f>CONCATENATE(A58, "-", B58)</f>
        <v>17-18</v>
      </c>
      <c r="D58">
        <v>843.24</v>
      </c>
      <c r="E58">
        <v>0.35135</v>
      </c>
      <c r="F58">
        <v>0.60028199999999998</v>
      </c>
      <c r="G58">
        <v>0.6</v>
      </c>
      <c r="H58">
        <f>VLOOKUP(C58,Baseline!$C$14:$G$75,2,FALSE)</f>
        <v>869.66499999999996</v>
      </c>
      <c r="I58" s="2">
        <f>(D58-H58)/H58</f>
        <v>-3.0385263291037301E-2</v>
      </c>
      <c r="J58">
        <f t="shared" si="0"/>
        <v>1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</row>
    <row r="59" spans="1:15" x14ac:dyDescent="0.3">
      <c r="A59">
        <v>16</v>
      </c>
      <c r="B59">
        <v>10</v>
      </c>
      <c r="C59" t="str">
        <f>CONCATENATE(A59, "-", B59)</f>
        <v>16-10</v>
      </c>
      <c r="D59">
        <v>615.11699999999996</v>
      </c>
      <c r="E59">
        <v>0.34173100000000001</v>
      </c>
      <c r="F59">
        <v>0.70027899999999998</v>
      </c>
      <c r="G59">
        <v>0.7</v>
      </c>
      <c r="H59">
        <f>VLOOKUP(C59,Baseline!$C$14:$G$75,2,FALSE)</f>
        <v>615.73699999999997</v>
      </c>
      <c r="I59" s="2">
        <f>(D59-H59)/H59</f>
        <v>-1.0069234104820802E-3</v>
      </c>
      <c r="J59">
        <f t="shared" si="0"/>
        <v>1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</row>
    <row r="60" spans="1:15" x14ac:dyDescent="0.3">
      <c r="A60">
        <v>18</v>
      </c>
      <c r="B60">
        <v>17</v>
      </c>
      <c r="C60" t="str">
        <f>CONCATENATE(A60, "-", B60)</f>
        <v>18-17</v>
      </c>
      <c r="D60">
        <v>735.30799999999999</v>
      </c>
      <c r="E60">
        <v>0.30637799999999998</v>
      </c>
      <c r="F60">
        <v>0.60012399999999999</v>
      </c>
      <c r="G60">
        <v>0.6</v>
      </c>
      <c r="H60">
        <f>VLOOKUP(C60,Baseline!$C$14:$G$75,2,FALSE)</f>
        <v>717.09699999999998</v>
      </c>
      <c r="I60" s="2">
        <f>(D60-H60)/H60</f>
        <v>2.5395448593426011E-2</v>
      </c>
      <c r="J60">
        <f t="shared" si="0"/>
        <v>1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</row>
    <row r="61" spans="1:15" x14ac:dyDescent="0.3">
      <c r="A61">
        <v>1</v>
      </c>
      <c r="B61">
        <v>12</v>
      </c>
      <c r="C61" t="str">
        <f>CONCATENATE(A61, "-", B61)</f>
        <v>1-12</v>
      </c>
      <c r="D61">
        <v>882.52700000000004</v>
      </c>
      <c r="E61">
        <v>0.29417599999999999</v>
      </c>
      <c r="F61">
        <v>1.8002899999999999</v>
      </c>
      <c r="G61">
        <v>1.8</v>
      </c>
      <c r="H61">
        <f>VLOOKUP(C61,Baseline!$C$14:$G$75,2,FALSE)</f>
        <v>803.03</v>
      </c>
      <c r="I61" s="2">
        <f>(D61-H61)/H61</f>
        <v>9.8996301508038398E-2</v>
      </c>
      <c r="J61">
        <f t="shared" si="0"/>
        <v>1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</row>
    <row r="62" spans="1:15" x14ac:dyDescent="0.3">
      <c r="A62">
        <v>19</v>
      </c>
      <c r="B62">
        <v>7</v>
      </c>
      <c r="C62" t="str">
        <f>CONCATENATE(A62, "-", B62)</f>
        <v>19-7</v>
      </c>
      <c r="D62">
        <v>446.36900000000003</v>
      </c>
      <c r="E62">
        <v>0.24798300000000001</v>
      </c>
      <c r="F62">
        <v>1.3000799999999999</v>
      </c>
      <c r="G62">
        <v>1.3</v>
      </c>
      <c r="H62">
        <f>VLOOKUP(C62,Baseline!$C$14:$G$75,2,FALSE)</f>
        <v>446.827</v>
      </c>
      <c r="I62" s="2">
        <f>(D62-H62)/H62</f>
        <v>-1.0250052033560415E-3</v>
      </c>
      <c r="J62">
        <f t="shared" si="0"/>
        <v>1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</row>
    <row r="63" spans="1:15" x14ac:dyDescent="0.3">
      <c r="A63">
        <v>14</v>
      </c>
      <c r="B63">
        <v>12</v>
      </c>
      <c r="C63" t="str">
        <f>CONCATENATE(A63, "-", B63)</f>
        <v>14-12</v>
      </c>
      <c r="D63">
        <v>499.90600000000001</v>
      </c>
      <c r="E63">
        <v>0.20829400000000001</v>
      </c>
      <c r="F63">
        <v>1.6000300000000001</v>
      </c>
      <c r="G63">
        <v>1.6</v>
      </c>
      <c r="H63">
        <f>VLOOKUP(C63,Baseline!$C$14:$G$75,2,FALSE)</f>
        <v>499.22300000000001</v>
      </c>
      <c r="I63" s="2">
        <f>(D63-H63)/H63</f>
        <v>1.3681260679095169E-3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</row>
    <row r="64" spans="1:15" x14ac:dyDescent="0.3">
      <c r="A64">
        <v>4</v>
      </c>
      <c r="B64">
        <v>6</v>
      </c>
      <c r="C64" t="str">
        <f>CONCATENATE(A64, "-", B64)</f>
        <v>4-6</v>
      </c>
      <c r="D64">
        <v>106.79600000000001</v>
      </c>
      <c r="E64">
        <v>0.17799400000000001</v>
      </c>
      <c r="F64">
        <v>0.35000300000000001</v>
      </c>
      <c r="G64">
        <v>0.35</v>
      </c>
      <c r="H64">
        <f>VLOOKUP(C64,Baseline!$C$14:$G$75,2,FALSE)</f>
        <v>80.850999999999999</v>
      </c>
      <c r="I64" s="2">
        <f>(D64-H64)/H64</f>
        <v>0.32089893755179288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</row>
    <row r="65" spans="1:15" x14ac:dyDescent="0.3">
      <c r="A65">
        <v>6</v>
      </c>
      <c r="B65">
        <v>8</v>
      </c>
      <c r="C65" t="str">
        <f>CONCATENATE(A65, "-", B65)</f>
        <v>6-8</v>
      </c>
      <c r="D65">
        <v>106.79600000000001</v>
      </c>
      <c r="E65">
        <v>0.17799400000000001</v>
      </c>
      <c r="F65">
        <v>0.35000300000000001</v>
      </c>
      <c r="G65">
        <v>0.35</v>
      </c>
      <c r="H65">
        <f>VLOOKUP(C65,Baseline!$C$14:$G$75,2,FALSE)</f>
        <v>122.63800000000001</v>
      </c>
      <c r="I65" s="2">
        <f>(D65-H65)/H65</f>
        <v>-0.1291769272166865</v>
      </c>
      <c r="J65">
        <f t="shared" si="0"/>
        <v>1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</row>
    <row r="66" spans="1:15" x14ac:dyDescent="0.3">
      <c r="A66">
        <v>19</v>
      </c>
      <c r="B66">
        <v>1</v>
      </c>
      <c r="C66" t="str">
        <f>CONCATENATE(A66, "-", B66)</f>
        <v>19-1</v>
      </c>
      <c r="D66">
        <v>328</v>
      </c>
      <c r="E66">
        <v>0.109333</v>
      </c>
      <c r="F66">
        <v>2.8</v>
      </c>
      <c r="G66">
        <v>2.8</v>
      </c>
      <c r="H66">
        <f>VLOOKUP(C66,Baseline!$C$14:$G$75,2,FALSE)</f>
        <v>328</v>
      </c>
      <c r="I66" s="2">
        <f>(D66-H66)/H66</f>
        <v>0</v>
      </c>
      <c r="J66">
        <f t="shared" si="0"/>
        <v>1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</row>
    <row r="67" spans="1:15" x14ac:dyDescent="0.3">
      <c r="A67">
        <v>12</v>
      </c>
      <c r="B67">
        <v>14</v>
      </c>
      <c r="C67" t="str">
        <f>CONCATENATE(A67, "-", B67)</f>
        <v>12-14</v>
      </c>
      <c r="D67">
        <v>137.60499999999999</v>
      </c>
      <c r="E67">
        <v>5.73356E-2</v>
      </c>
      <c r="F67">
        <v>1.6</v>
      </c>
      <c r="G67">
        <v>1.6</v>
      </c>
      <c r="H67">
        <f>VLOOKUP(C67,Baseline!$C$14:$G$75,2,FALSE)</f>
        <v>138.624</v>
      </c>
      <c r="I67" s="2">
        <f>(D67-H67)/H67</f>
        <v>-7.3508194829178608E-3</v>
      </c>
      <c r="J67">
        <f t="shared" si="0"/>
        <v>1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</row>
    <row r="68" spans="1:15" x14ac:dyDescent="0.3">
      <c r="A68">
        <v>15</v>
      </c>
      <c r="B68">
        <v>16</v>
      </c>
      <c r="C68" t="str">
        <f>CONCATENATE(A68, "-", B68)</f>
        <v>15-16</v>
      </c>
      <c r="D68">
        <v>34.089199999999998</v>
      </c>
      <c r="E68">
        <v>1.8938400000000001E-2</v>
      </c>
      <c r="F68">
        <v>0.7</v>
      </c>
      <c r="G68">
        <v>0.7</v>
      </c>
      <c r="H68">
        <f>VLOOKUP(C68,Baseline!$C$14:$G$75,2,FALSE)</f>
        <v>44.211399999999998</v>
      </c>
      <c r="I68" s="2">
        <f>(D68-H68)/H68</f>
        <v>-0.22894999932144197</v>
      </c>
      <c r="J68">
        <f t="shared" si="0"/>
        <v>1</v>
      </c>
      <c r="K68">
        <f t="shared" si="1"/>
        <v>0</v>
      </c>
      <c r="L68">
        <f t="shared" si="2"/>
        <v>0</v>
      </c>
      <c r="M68">
        <f t="shared" si="3"/>
        <v>0</v>
      </c>
      <c r="N68">
        <f t="shared" si="4"/>
        <v>0</v>
      </c>
      <c r="O68">
        <f t="shared" si="5"/>
        <v>0</v>
      </c>
    </row>
    <row r="69" spans="1:15" x14ac:dyDescent="0.3">
      <c r="A69">
        <v>3</v>
      </c>
      <c r="B69">
        <v>5</v>
      </c>
      <c r="C69" t="str">
        <f>CONCATENATE(A69, "-", B69)</f>
        <v>3-5</v>
      </c>
      <c r="D69">
        <v>0</v>
      </c>
      <c r="E69">
        <v>0</v>
      </c>
      <c r="F69">
        <v>9999</v>
      </c>
      <c r="G69">
        <v>9999</v>
      </c>
      <c r="H69">
        <f>VLOOKUP(C69,Baseline!$C$14:$G$75,2,FALSE)</f>
        <v>420.60700000000003</v>
      </c>
      <c r="I69" s="2">
        <f>(D69-H69)/H69</f>
        <v>-1</v>
      </c>
      <c r="J69">
        <f t="shared" si="0"/>
        <v>1</v>
      </c>
      <c r="K69">
        <f t="shared" si="1"/>
        <v>0</v>
      </c>
      <c r="L69">
        <f t="shared" si="2"/>
        <v>0</v>
      </c>
      <c r="M69">
        <f t="shared" si="3"/>
        <v>0</v>
      </c>
      <c r="N69">
        <f t="shared" si="4"/>
        <v>0</v>
      </c>
      <c r="O69">
        <f t="shared" si="5"/>
        <v>0</v>
      </c>
    </row>
    <row r="70" spans="1:15" x14ac:dyDescent="0.3">
      <c r="A70">
        <v>5</v>
      </c>
      <c r="B70">
        <v>6</v>
      </c>
      <c r="C70" t="str">
        <f>CONCATENATE(A70, "-", B70)</f>
        <v>5-6</v>
      </c>
      <c r="D70">
        <v>0</v>
      </c>
      <c r="E70">
        <v>0</v>
      </c>
      <c r="F70">
        <v>9999</v>
      </c>
      <c r="G70">
        <v>9999</v>
      </c>
      <c r="H70">
        <f>VLOOKUP(C70,Baseline!$C$14:$G$75,2,FALSE)</f>
        <v>369.94799999999998</v>
      </c>
      <c r="I70" s="2">
        <f>(D70-H70)/H70</f>
        <v>-1</v>
      </c>
      <c r="J70">
        <f t="shared" si="0"/>
        <v>1</v>
      </c>
      <c r="K70">
        <f t="shared" si="1"/>
        <v>0</v>
      </c>
      <c r="L70">
        <f t="shared" si="2"/>
        <v>0</v>
      </c>
      <c r="M70">
        <f t="shared" si="3"/>
        <v>0</v>
      </c>
      <c r="N70">
        <f t="shared" si="4"/>
        <v>0</v>
      </c>
      <c r="O70">
        <f t="shared" si="5"/>
        <v>0</v>
      </c>
    </row>
    <row r="71" spans="1:15" x14ac:dyDescent="0.3">
      <c r="A71">
        <v>5</v>
      </c>
      <c r="B71">
        <v>9</v>
      </c>
      <c r="C71" t="str">
        <f>CONCATENATE(A71, "-", B71)</f>
        <v>5-9</v>
      </c>
      <c r="D71">
        <v>0</v>
      </c>
      <c r="E71">
        <v>0</v>
      </c>
      <c r="F71">
        <v>9999</v>
      </c>
      <c r="G71">
        <v>9999</v>
      </c>
      <c r="H71">
        <f>VLOOKUP(C71,Baseline!$C$14:$G$75,2,FALSE)</f>
        <v>556.84199999999998</v>
      </c>
      <c r="I71" s="2">
        <f>(D71-H71)/H71</f>
        <v>-1</v>
      </c>
      <c r="J71">
        <f t="shared" si="0"/>
        <v>1</v>
      </c>
      <c r="K71">
        <f t="shared" si="1"/>
        <v>0</v>
      </c>
      <c r="L71">
        <f t="shared" si="2"/>
        <v>0</v>
      </c>
      <c r="M71">
        <f t="shared" si="3"/>
        <v>0</v>
      </c>
      <c r="N71">
        <f t="shared" si="4"/>
        <v>0</v>
      </c>
      <c r="O71">
        <f t="shared" si="5"/>
        <v>0</v>
      </c>
    </row>
    <row r="72" spans="1:15" x14ac:dyDescent="0.3">
      <c r="A72">
        <v>6</v>
      </c>
      <c r="B72">
        <v>4</v>
      </c>
      <c r="C72" t="str">
        <f>CONCATENATE(A72, "-", B72)</f>
        <v>6-4</v>
      </c>
      <c r="D72">
        <v>0</v>
      </c>
      <c r="E72">
        <v>0</v>
      </c>
      <c r="F72">
        <v>9999</v>
      </c>
      <c r="G72">
        <v>9999</v>
      </c>
      <c r="H72">
        <f>VLOOKUP(C72,Baseline!$C$14:$G$75,2,FALSE)</f>
        <v>251.178</v>
      </c>
      <c r="I72" s="2">
        <f>(D72-H72)/H72</f>
        <v>-1</v>
      </c>
      <c r="J72">
        <f t="shared" si="0"/>
        <v>1</v>
      </c>
      <c r="K72">
        <f t="shared" si="1"/>
        <v>0</v>
      </c>
      <c r="L72">
        <f t="shared" si="2"/>
        <v>0</v>
      </c>
      <c r="M72">
        <f t="shared" si="3"/>
        <v>0</v>
      </c>
      <c r="N72">
        <f t="shared" si="4"/>
        <v>0</v>
      </c>
      <c r="O72">
        <f t="shared" si="5"/>
        <v>0</v>
      </c>
    </row>
    <row r="73" spans="1:15" x14ac:dyDescent="0.3">
      <c r="A73">
        <v>6</v>
      </c>
      <c r="B73">
        <v>5</v>
      </c>
      <c r="C73" t="str">
        <f>CONCATENATE(A73, "-", B73)</f>
        <v>6-5</v>
      </c>
      <c r="D73">
        <v>0</v>
      </c>
      <c r="E73">
        <v>0</v>
      </c>
      <c r="F73">
        <v>9999</v>
      </c>
      <c r="G73">
        <v>9999</v>
      </c>
      <c r="H73">
        <f>VLOOKUP(C73,Baseline!$C$14:$G$75,2,FALSE)</f>
        <v>136.23400000000001</v>
      </c>
      <c r="I73" s="2">
        <f>(D73-H73)/H73</f>
        <v>-1</v>
      </c>
      <c r="J73">
        <f t="shared" si="0"/>
        <v>1</v>
      </c>
      <c r="K73">
        <f t="shared" si="1"/>
        <v>0</v>
      </c>
      <c r="L73">
        <f t="shared" si="2"/>
        <v>0</v>
      </c>
      <c r="M73">
        <f t="shared" si="3"/>
        <v>0</v>
      </c>
      <c r="N73">
        <f t="shared" si="4"/>
        <v>0</v>
      </c>
      <c r="O73">
        <f t="shared" si="5"/>
        <v>0</v>
      </c>
    </row>
    <row r="74" spans="1:15" x14ac:dyDescent="0.3">
      <c r="A74">
        <v>8</v>
      </c>
      <c r="B74">
        <v>6</v>
      </c>
      <c r="C74" t="str">
        <f>CONCATENATE(A74, "-", B74)</f>
        <v>8-6</v>
      </c>
      <c r="D74">
        <v>0</v>
      </c>
      <c r="E74">
        <v>0</v>
      </c>
      <c r="F74">
        <v>9999</v>
      </c>
      <c r="G74">
        <v>9999</v>
      </c>
      <c r="H74">
        <f>VLOOKUP(C74,Baseline!$C$14:$G$75,2,FALSE)</f>
        <v>59.251800000000003</v>
      </c>
      <c r="I74" s="2">
        <f>(D74-H74)/H74</f>
        <v>-1</v>
      </c>
      <c r="J74">
        <f t="shared" si="0"/>
        <v>1</v>
      </c>
      <c r="K74">
        <f t="shared" si="1"/>
        <v>0</v>
      </c>
      <c r="L74">
        <f t="shared" si="2"/>
        <v>0</v>
      </c>
      <c r="M74">
        <f t="shared" si="3"/>
        <v>0</v>
      </c>
      <c r="N74">
        <f t="shared" si="4"/>
        <v>0</v>
      </c>
      <c r="O74">
        <f t="shared" si="5"/>
        <v>0</v>
      </c>
    </row>
    <row r="75" spans="1:15" x14ac:dyDescent="0.3">
      <c r="A75">
        <v>16</v>
      </c>
      <c r="B75">
        <v>15</v>
      </c>
      <c r="C75" t="str">
        <f>CONCATENATE(A75, "-", B75)</f>
        <v>16-15</v>
      </c>
      <c r="D75">
        <v>0</v>
      </c>
      <c r="E75">
        <v>0</v>
      </c>
      <c r="F75">
        <v>0.7</v>
      </c>
      <c r="G75">
        <v>0.7</v>
      </c>
      <c r="H75">
        <f>VLOOKUP(C75,Baseline!$C$14:$G$75,2,FALSE)</f>
        <v>0</v>
      </c>
      <c r="I75" s="2" t="e">
        <f>(D75-H75)/H75</f>
        <v>#DIV/0!</v>
      </c>
      <c r="J75">
        <f t="shared" si="0"/>
        <v>1</v>
      </c>
      <c r="K75">
        <f t="shared" si="1"/>
        <v>0</v>
      </c>
      <c r="L75">
        <f t="shared" si="2"/>
        <v>0</v>
      </c>
      <c r="M75">
        <f t="shared" si="3"/>
        <v>0</v>
      </c>
      <c r="N75">
        <f t="shared" si="4"/>
        <v>0</v>
      </c>
      <c r="O75">
        <f t="shared" si="5"/>
        <v>0</v>
      </c>
    </row>
  </sheetData>
  <sortState ref="A13:I75">
    <sortCondition descending="1" ref="E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19" workbookViewId="0">
      <selection activeCell="F43" sqref="F43"/>
    </sheetView>
  </sheetViews>
  <sheetFormatPr defaultRowHeight="15.75" x14ac:dyDescent="0.3"/>
  <cols>
    <col min="1" max="1" width="34.28515625" customWidth="1"/>
    <col min="2" max="2" width="32.5703125" customWidth="1"/>
    <col min="3" max="3" width="14.85546875" customWidth="1"/>
    <col min="4" max="4" width="13.7109375" customWidth="1"/>
    <col min="5" max="5" width="12.28515625" customWidth="1"/>
    <col min="7" max="7" width="11" customWidth="1"/>
    <col min="9" max="9" width="14" customWidth="1"/>
    <col min="10" max="10" width="9.5703125" bestFit="1" customWidth="1"/>
    <col min="11" max="11" width="12.7109375" bestFit="1" customWidth="1"/>
  </cols>
  <sheetData>
    <row r="1" spans="1:11" x14ac:dyDescent="0.3">
      <c r="A1" s="5" t="s">
        <v>17</v>
      </c>
      <c r="B1" s="5" t="s">
        <v>18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</row>
    <row r="2" spans="1:11" x14ac:dyDescent="0.3">
      <c r="A2" t="s">
        <v>19</v>
      </c>
      <c r="B2">
        <f>Baseline!E9</f>
        <v>42840.9</v>
      </c>
      <c r="C2" s="6">
        <v>0</v>
      </c>
      <c r="D2">
        <f>SUMPRODUCT(Baseline!D51:D75,Baseline!F51:F75)</f>
        <v>14909.970261508</v>
      </c>
      <c r="E2">
        <f>SUMPRODUCT(Baseline!D44:D50,Baseline!F44:F50)</f>
        <v>3688.6549795280002</v>
      </c>
      <c r="F2">
        <f>SUMPRODUCT(Baseline!D38:D43,Baseline!F38:F43)</f>
        <v>3225.4658515020001</v>
      </c>
      <c r="G2">
        <f>SUMPRODUCT(Baseline!D31:D37,Baseline!F31:F37)</f>
        <v>4079.8929342049996</v>
      </c>
      <c r="H2">
        <f>SUMPRODUCT(Baseline!D29:D30,Baseline!F29:F30)</f>
        <v>619.90135644999998</v>
      </c>
      <c r="I2">
        <f>SUMPRODUCT(Baseline!D14:D28,Baseline!F14:F28)</f>
        <v>16316.976158642001</v>
      </c>
      <c r="J2" s="3">
        <f>SUM(D2:I2)</f>
        <v>42840.861541835002</v>
      </c>
      <c r="K2" s="3"/>
    </row>
    <row r="3" spans="1:11" x14ac:dyDescent="0.3">
      <c r="A3" t="s">
        <v>20</v>
      </c>
      <c r="B3">
        <f>SR_Closure!E9</f>
        <v>43120.7</v>
      </c>
      <c r="C3" s="6">
        <f>(B3-$B$2)/$B$2</f>
        <v>6.5311419694729948E-3</v>
      </c>
      <c r="D3">
        <f>SUMPRODUCT(SR_Closure!D51:D75,SR_Closure!F51:F75)</f>
        <v>14745.570870075999</v>
      </c>
      <c r="E3">
        <f>SUMPRODUCT(SR_Closure!D46:D50,SR_Closure!F46:F50)</f>
        <v>3319.38592264</v>
      </c>
      <c r="F3">
        <f>SUMPRODUCT(SR_Closure!D39:D45,SR_Closure!F39:F45)</f>
        <v>4028.4983809699997</v>
      </c>
      <c r="G3">
        <f>SUMPRODUCT(SR_Closure!D30:D38,SR_Closure!F30:F38)</f>
        <v>3945.5582107519995</v>
      </c>
      <c r="H3">
        <f>SUMPRODUCT(SR_Closure!D27:D29,SR_Closure!F27:F29)</f>
        <v>1200.7565940500001</v>
      </c>
      <c r="I3">
        <f>SUMPRODUCT(SR_Closure!D14:D26,SR_Closure!F14:F26)</f>
        <v>15880.921550808001</v>
      </c>
      <c r="J3" s="3">
        <f>SUM(D3:I3)</f>
        <v>43120.691529295997</v>
      </c>
      <c r="K3" s="3"/>
    </row>
    <row r="4" spans="1:11" x14ac:dyDescent="0.3">
      <c r="A4" t="s">
        <v>21</v>
      </c>
      <c r="B4">
        <f>Couplet!E9</f>
        <v>43335.9</v>
      </c>
      <c r="C4" s="6">
        <f t="shared" ref="C4:C5" si="0">(B4-$B$2)/$B$2</f>
        <v>1.1554379109682569E-2</v>
      </c>
      <c r="D4">
        <f>SUMPRODUCT(Couplet!D50:D75,Couplet!F50:F75)</f>
        <v>14970.250849899998</v>
      </c>
      <c r="E4">
        <f>SUMPRODUCT(Couplet!D45:D49,Couplet!F45:F49)</f>
        <v>2784.606673361</v>
      </c>
      <c r="F4">
        <f>SUMPRODUCT(Couplet!D32:D44,Couplet!F32:F44)</f>
        <v>6865.1850652089979</v>
      </c>
      <c r="G4">
        <f>SUMPRODUCT(Couplet!D30:D31,Couplet!F30:F31)</f>
        <v>671.56174572200007</v>
      </c>
      <c r="H4">
        <f>SUMPRODUCT(Couplet!D27:D29,Couplet!F27:F29)</f>
        <v>4834.8897875370003</v>
      </c>
      <c r="I4">
        <f>SUMPRODUCT(Couplet!D14:D26,Couplet!F14:F26)</f>
        <v>13209.384693755001</v>
      </c>
      <c r="J4" s="3">
        <f>SUM(D4:I4)</f>
        <v>43335.878815484</v>
      </c>
      <c r="K4" s="3"/>
    </row>
    <row r="5" spans="1:11" x14ac:dyDescent="0.3">
      <c r="A5" t="s">
        <v>22</v>
      </c>
      <c r="B5">
        <f>ReversedCouplet!E9</f>
        <v>43513.1</v>
      </c>
      <c r="C5" s="6">
        <f t="shared" si="0"/>
        <v>1.5690613409148665E-2</v>
      </c>
      <c r="D5">
        <f>SUMPRODUCT(ReversedCouplet!D50:D75,ReversedCouplet!F50:F75)</f>
        <v>14723.607370407999</v>
      </c>
      <c r="E5">
        <f>SUMPRODUCT(ReversedCouplet!D44:D49,ReversedCouplet!F44:F49)</f>
        <v>3596.4864927379999</v>
      </c>
      <c r="F5">
        <f>SUMPRODUCT(ReversedCouplet!D37:D43,ReversedCouplet!F37:F43)</f>
        <v>3517.0050360900004</v>
      </c>
      <c r="G5">
        <f>SUMPRODUCT(ReversedCouplet!D32:D36,ReversedCouplet!F32:F36)</f>
        <v>2603.7281559180001</v>
      </c>
      <c r="H5">
        <f>SUMPRODUCT(ReversedCouplet!D28:D31,ReversedCouplet!F28:F31)</f>
        <v>2667.8173993539999</v>
      </c>
      <c r="I5">
        <f>SUMPRODUCT(ReversedCouplet!D14:D27,ReversedCouplet!F14:F27)</f>
        <v>16404.468710802001</v>
      </c>
      <c r="J5" s="3">
        <f>SUM(D5:I5)</f>
        <v>43513.113165310002</v>
      </c>
      <c r="K5" s="3"/>
    </row>
    <row r="6" spans="1:11" x14ac:dyDescent="0.3">
      <c r="J6" s="2"/>
      <c r="K6" s="3"/>
    </row>
    <row r="7" spans="1:11" x14ac:dyDescent="0.3">
      <c r="J7" s="2"/>
      <c r="K7" s="3"/>
    </row>
    <row r="8" spans="1:11" x14ac:dyDescent="0.3">
      <c r="J8" s="2"/>
      <c r="K8" s="3"/>
    </row>
    <row r="9" spans="1:11" x14ac:dyDescent="0.3">
      <c r="J9" s="2"/>
      <c r="K9" s="3"/>
    </row>
    <row r="10" spans="1:11" x14ac:dyDescent="0.3">
      <c r="J10" s="2"/>
      <c r="K10" s="3"/>
    </row>
    <row r="11" spans="1:11" x14ac:dyDescent="0.3">
      <c r="J11" s="2"/>
      <c r="K11" s="3"/>
    </row>
    <row r="12" spans="1:11" x14ac:dyDescent="0.3">
      <c r="J12" s="2"/>
      <c r="K12" s="3"/>
    </row>
    <row r="13" spans="1:11" x14ac:dyDescent="0.3">
      <c r="J13" s="2"/>
      <c r="K13" s="3"/>
    </row>
    <row r="14" spans="1:11" x14ac:dyDescent="0.3">
      <c r="J14" s="2"/>
      <c r="K14" s="3"/>
    </row>
    <row r="15" spans="1:11" x14ac:dyDescent="0.3">
      <c r="J15" s="2"/>
      <c r="K15" s="3"/>
    </row>
    <row r="16" spans="1:11" x14ac:dyDescent="0.3">
      <c r="J16" s="2"/>
      <c r="K16" s="3"/>
    </row>
    <row r="17" spans="1:11" x14ac:dyDescent="0.3">
      <c r="J17" s="2"/>
      <c r="K17" s="3"/>
    </row>
    <row r="18" spans="1:11" x14ac:dyDescent="0.3">
      <c r="J18" s="2"/>
      <c r="K18" s="3"/>
    </row>
    <row r="19" spans="1:11" x14ac:dyDescent="0.3">
      <c r="J19" s="2"/>
      <c r="K19" s="3"/>
    </row>
    <row r="20" spans="1:11" x14ac:dyDescent="0.3">
      <c r="J20" s="2"/>
      <c r="K20" s="3"/>
    </row>
    <row r="21" spans="1:11" x14ac:dyDescent="0.3">
      <c r="J21" s="2"/>
      <c r="K21" s="3"/>
    </row>
    <row r="24" spans="1:11" x14ac:dyDescent="0.3">
      <c r="J24" s="2"/>
    </row>
    <row r="25" spans="1:11" x14ac:dyDescent="0.3">
      <c r="J25" s="2"/>
    </row>
    <row r="26" spans="1:11" x14ac:dyDescent="0.3">
      <c r="A26" t="s">
        <v>17</v>
      </c>
      <c r="B26" t="s">
        <v>24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J26" s="2"/>
    </row>
    <row r="27" spans="1:11" x14ac:dyDescent="0.3">
      <c r="A27" t="s">
        <v>19</v>
      </c>
      <c r="B27">
        <v>14909.970261508</v>
      </c>
      <c r="C27">
        <v>3688.6549795280002</v>
      </c>
      <c r="D27">
        <v>3225.4658515020001</v>
      </c>
      <c r="E27">
        <v>4079.8929342049996</v>
      </c>
      <c r="F27">
        <v>619.90135644999998</v>
      </c>
      <c r="G27">
        <v>16316.976158642001</v>
      </c>
      <c r="J27" s="2"/>
    </row>
    <row r="28" spans="1:11" x14ac:dyDescent="0.3">
      <c r="A28" t="s">
        <v>20</v>
      </c>
      <c r="B28">
        <v>14745.570870075999</v>
      </c>
      <c r="C28">
        <v>3319.38592264</v>
      </c>
      <c r="D28">
        <v>4028.4983809699997</v>
      </c>
      <c r="E28">
        <v>3945.5582107519995</v>
      </c>
      <c r="F28">
        <v>1200.7565940500001</v>
      </c>
      <c r="G28">
        <v>15880.921550808001</v>
      </c>
      <c r="J28" s="2"/>
    </row>
    <row r="29" spans="1:11" x14ac:dyDescent="0.3">
      <c r="A29" t="s">
        <v>21</v>
      </c>
      <c r="B29">
        <v>14970.250849899998</v>
      </c>
      <c r="C29">
        <v>2784.606673361</v>
      </c>
      <c r="D29">
        <v>6865.1850652089979</v>
      </c>
      <c r="E29">
        <v>671.56174572200007</v>
      </c>
      <c r="F29">
        <v>4834.8897875370003</v>
      </c>
      <c r="G29">
        <v>13209.384693755001</v>
      </c>
      <c r="J29" s="2"/>
    </row>
    <row r="30" spans="1:11" x14ac:dyDescent="0.3">
      <c r="A30" t="s">
        <v>22</v>
      </c>
      <c r="B30">
        <v>14723.607370407999</v>
      </c>
      <c r="C30">
        <v>3596.4864927379999</v>
      </c>
      <c r="D30">
        <v>3517.0050360900004</v>
      </c>
      <c r="E30">
        <v>2603.7281559180001</v>
      </c>
      <c r="F30">
        <v>2667.8173993539999</v>
      </c>
      <c r="G30">
        <v>16404.468710802001</v>
      </c>
      <c r="J30" s="2"/>
    </row>
    <row r="31" spans="1:11" x14ac:dyDescent="0.3">
      <c r="J31" s="2"/>
    </row>
    <row r="32" spans="1:11" x14ac:dyDescent="0.3">
      <c r="J32" s="2"/>
    </row>
    <row r="33" spans="1:10" x14ac:dyDescent="0.3">
      <c r="J33" s="2"/>
    </row>
    <row r="34" spans="1:10" x14ac:dyDescent="0.3">
      <c r="J34" s="2"/>
    </row>
    <row r="35" spans="1:10" x14ac:dyDescent="0.3">
      <c r="J35" s="2"/>
    </row>
    <row r="36" spans="1:10" x14ac:dyDescent="0.3">
      <c r="J36" s="2"/>
    </row>
    <row r="37" spans="1:10" x14ac:dyDescent="0.3">
      <c r="J37" s="2"/>
    </row>
    <row r="38" spans="1:10" x14ac:dyDescent="0.3">
      <c r="J38" s="2"/>
    </row>
    <row r="39" spans="1:10" x14ac:dyDescent="0.3">
      <c r="J39" s="2"/>
    </row>
    <row r="40" spans="1:10" x14ac:dyDescent="0.3">
      <c r="J40" s="2"/>
    </row>
    <row r="41" spans="1:10" x14ac:dyDescent="0.3">
      <c r="J41" s="2"/>
    </row>
    <row r="42" spans="1:10" x14ac:dyDescent="0.3">
      <c r="J42" s="2"/>
    </row>
    <row r="43" spans="1:10" x14ac:dyDescent="0.3">
      <c r="A43" s="2"/>
      <c r="B43" s="2"/>
      <c r="C43" s="2"/>
      <c r="D43" s="2"/>
      <c r="E43" s="2"/>
      <c r="J43" s="2"/>
    </row>
    <row r="44" spans="1:10" x14ac:dyDescent="0.3">
      <c r="J44" s="4"/>
    </row>
    <row r="56" spans="1:2" x14ac:dyDescent="0.3">
      <c r="A56" t="s">
        <v>38</v>
      </c>
      <c r="B56" t="s">
        <v>39</v>
      </c>
    </row>
    <row r="57" spans="1:2" x14ac:dyDescent="0.3">
      <c r="A57" t="s">
        <v>32</v>
      </c>
      <c r="B57" t="s">
        <v>40</v>
      </c>
    </row>
    <row r="58" spans="1:2" x14ac:dyDescent="0.3">
      <c r="A58" t="s">
        <v>33</v>
      </c>
      <c r="B58" t="s">
        <v>41</v>
      </c>
    </row>
    <row r="59" spans="1:2" x14ac:dyDescent="0.3">
      <c r="A59" t="s">
        <v>34</v>
      </c>
      <c r="B59" t="s">
        <v>42</v>
      </c>
    </row>
    <row r="60" spans="1:2" x14ac:dyDescent="0.3">
      <c r="A60" t="s">
        <v>35</v>
      </c>
      <c r="B60" t="s">
        <v>43</v>
      </c>
    </row>
    <row r="61" spans="1:2" x14ac:dyDescent="0.3">
      <c r="A61" t="s">
        <v>36</v>
      </c>
      <c r="B61" t="s">
        <v>44</v>
      </c>
    </row>
    <row r="62" spans="1:2" x14ac:dyDescent="0.3">
      <c r="A62" t="s">
        <v>37</v>
      </c>
      <c r="B62" t="s">
        <v>45</v>
      </c>
    </row>
    <row r="63" spans="1:2" x14ac:dyDescent="0.3">
      <c r="A63" t="s">
        <v>46</v>
      </c>
    </row>
  </sheetData>
  <sortState ref="A2:J21">
    <sortCondition descending="1" ref="C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SR_Closure</vt:lpstr>
      <vt:lpstr>Couplet</vt:lpstr>
      <vt:lpstr>ReversedCouplet</vt:lpstr>
      <vt:lpstr>Summaries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2018-06-06T20:54:06Z</dcterms:created>
  <dcterms:modified xsi:type="dcterms:W3CDTF">2018-06-07T21:27:32Z</dcterms:modified>
</cp:coreProperties>
</file>