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aavedrak\KS_personal\USP_587\"/>
    </mc:Choice>
  </mc:AlternateContent>
  <bookViews>
    <workbookView xWindow="0" yWindow="0" windowWidth="21570" windowHeight="7980" activeTab="1"/>
  </bookViews>
  <sheets>
    <sheet name="Trip_Prod&amp;Attr" sheetId="1" r:id="rId1"/>
    <sheet name="Skims" sheetId="4" r:id="rId2"/>
    <sheet name="Skims_calib_f" sheetId="9" r:id="rId3"/>
    <sheet name="Skims_calib_f2" sheetId="10" r:id="rId4"/>
    <sheet name="F-factors Lookup Table" sheetId="3" r:id="rId5"/>
    <sheet name="F-factors_calib" sheetId="6" r:id="rId6"/>
    <sheet name="Observed Trips" sheetId="2" r:id="rId7"/>
  </sheets>
  <calcPr calcId="152511"/>
  <pivotCaches>
    <pivotCache cacheId="0" r:id="rId8"/>
  </pivotCaches>
</workbook>
</file>

<file path=xl/calcChain.xml><?xml version="1.0" encoding="utf-8"?>
<calcChain xmlns="http://schemas.openxmlformats.org/spreadsheetml/2006/main">
  <c r="C200" i="4" l="1"/>
  <c r="C138" i="9"/>
  <c r="C180" i="10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24" i="1"/>
  <c r="G24" i="1" l="1"/>
  <c r="G25" i="1"/>
  <c r="G26" i="1"/>
  <c r="G27" i="1"/>
  <c r="G28" i="1"/>
  <c r="G29" i="1"/>
  <c r="G30" i="1"/>
  <c r="H30" i="1" s="1"/>
  <c r="G31" i="1"/>
  <c r="H31" i="1" s="1"/>
  <c r="G32" i="1"/>
  <c r="G33" i="1"/>
  <c r="H33" i="1" s="1"/>
  <c r="G34" i="1"/>
  <c r="G35" i="1"/>
  <c r="G36" i="1"/>
  <c r="G37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4" i="1"/>
  <c r="H24" i="1" s="1"/>
  <c r="H25" i="1"/>
  <c r="H27" i="1"/>
  <c r="H28" i="1"/>
  <c r="H32" i="1"/>
  <c r="H35" i="1"/>
  <c r="H36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4" i="1"/>
  <c r="H34" i="1" l="1"/>
  <c r="H26" i="1"/>
  <c r="H37" i="1"/>
  <c r="H29" i="1"/>
  <c r="P58" i="10"/>
  <c r="O58" i="10"/>
  <c r="O98" i="10" s="1"/>
  <c r="O138" i="10" s="1"/>
  <c r="N58" i="10"/>
  <c r="M58" i="10"/>
  <c r="L58" i="10"/>
  <c r="L98" i="10" s="1"/>
  <c r="L138" i="10" s="1"/>
  <c r="K58" i="10"/>
  <c r="J58" i="10"/>
  <c r="J98" i="10" s="1"/>
  <c r="J138" i="10" s="1"/>
  <c r="I58" i="10"/>
  <c r="H58" i="10"/>
  <c r="G58" i="10"/>
  <c r="G98" i="10" s="1"/>
  <c r="G138" i="10" s="1"/>
  <c r="F58" i="10"/>
  <c r="E58" i="10"/>
  <c r="D58" i="10"/>
  <c r="D98" i="10" s="1"/>
  <c r="D138" i="10" s="1"/>
  <c r="C58" i="10"/>
  <c r="L78" i="10" l="1"/>
  <c r="L118" i="10" s="1"/>
  <c r="L158" i="10" s="1"/>
  <c r="O78" i="10"/>
  <c r="O118" i="10" s="1"/>
  <c r="O158" i="10" s="1"/>
  <c r="G78" i="10"/>
  <c r="G118" i="10" s="1"/>
  <c r="G158" i="10" s="1"/>
  <c r="E78" i="10"/>
  <c r="E118" i="10" s="1"/>
  <c r="E158" i="10" s="1"/>
  <c r="E98" i="10"/>
  <c r="E138" i="10" s="1"/>
  <c r="M78" i="10"/>
  <c r="M118" i="10" s="1"/>
  <c r="M158" i="10" s="1"/>
  <c r="M98" i="10"/>
  <c r="M138" i="10" s="1"/>
  <c r="F98" i="10"/>
  <c r="F138" i="10" s="1"/>
  <c r="F78" i="10"/>
  <c r="F118" i="10" s="1"/>
  <c r="F158" i="10" s="1"/>
  <c r="N98" i="10"/>
  <c r="N138" i="10" s="1"/>
  <c r="N78" i="10"/>
  <c r="N118" i="10" s="1"/>
  <c r="N158" i="10" s="1"/>
  <c r="H98" i="10"/>
  <c r="H138" i="10" s="1"/>
  <c r="H78" i="10"/>
  <c r="H118" i="10" s="1"/>
  <c r="H158" i="10" s="1"/>
  <c r="P98" i="10"/>
  <c r="P138" i="10" s="1"/>
  <c r="P78" i="10"/>
  <c r="P118" i="10" s="1"/>
  <c r="P158" i="10" s="1"/>
  <c r="D78" i="10"/>
  <c r="D118" i="10" s="1"/>
  <c r="D158" i="10" s="1"/>
  <c r="I98" i="10"/>
  <c r="I138" i="10" s="1"/>
  <c r="I78" i="10"/>
  <c r="I118" i="10" s="1"/>
  <c r="I158" i="10" s="1"/>
  <c r="J78" i="10"/>
  <c r="J118" i="10" s="1"/>
  <c r="J158" i="10" s="1"/>
  <c r="C98" i="10"/>
  <c r="C138" i="10" s="1"/>
  <c r="C78" i="10"/>
  <c r="C118" i="10" s="1"/>
  <c r="C158" i="10" s="1"/>
  <c r="K98" i="10"/>
  <c r="K138" i="10" s="1"/>
  <c r="K78" i="10"/>
  <c r="K118" i="10" s="1"/>
  <c r="K158" i="10" s="1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C23" i="9"/>
  <c r="P58" i="9"/>
  <c r="P78" i="9" s="1"/>
  <c r="O58" i="9"/>
  <c r="O78" i="9" s="1"/>
  <c r="N58" i="9"/>
  <c r="N98" i="9" s="1"/>
  <c r="N118" i="9" s="1"/>
  <c r="M58" i="9"/>
  <c r="M78" i="9" s="1"/>
  <c r="L58" i="9"/>
  <c r="K58" i="9"/>
  <c r="J58" i="9"/>
  <c r="I58" i="9"/>
  <c r="I78" i="9" s="1"/>
  <c r="H58" i="9"/>
  <c r="H78" i="9" s="1"/>
  <c r="G58" i="9"/>
  <c r="G78" i="9" s="1"/>
  <c r="F58" i="9"/>
  <c r="F98" i="9" s="1"/>
  <c r="F118" i="9" s="1"/>
  <c r="E58" i="9"/>
  <c r="E78" i="9" s="1"/>
  <c r="D58" i="9"/>
  <c r="D98" i="9" s="1"/>
  <c r="D118" i="9" s="1"/>
  <c r="C58" i="9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4" i="6"/>
  <c r="H98" i="9" l="1"/>
  <c r="H118" i="9" s="1"/>
  <c r="O37" i="9"/>
  <c r="L37" i="9"/>
  <c r="Q26" i="9"/>
  <c r="Q24" i="9"/>
  <c r="Q25" i="9"/>
  <c r="P98" i="9"/>
  <c r="P118" i="9" s="1"/>
  <c r="G37" i="9"/>
  <c r="Q27" i="9"/>
  <c r="Q32" i="9"/>
  <c r="Q35" i="9"/>
  <c r="Q23" i="9"/>
  <c r="Q36" i="9"/>
  <c r="C98" i="9"/>
  <c r="C118" i="9" s="1"/>
  <c r="C78" i="9"/>
  <c r="K98" i="9"/>
  <c r="K118" i="9" s="1"/>
  <c r="K78" i="9"/>
  <c r="K37" i="9"/>
  <c r="J37" i="9"/>
  <c r="Q30" i="9"/>
  <c r="Q33" i="9"/>
  <c r="Q34" i="9"/>
  <c r="C37" i="9"/>
  <c r="P37" i="9"/>
  <c r="D37" i="9"/>
  <c r="E37" i="9"/>
  <c r="M37" i="9"/>
  <c r="G98" i="9"/>
  <c r="G118" i="9" s="1"/>
  <c r="O98" i="9"/>
  <c r="O118" i="9" s="1"/>
  <c r="Q31" i="9"/>
  <c r="F37" i="9"/>
  <c r="N37" i="9"/>
  <c r="Q28" i="9"/>
  <c r="H37" i="9"/>
  <c r="Q29" i="9"/>
  <c r="I37" i="9"/>
  <c r="J98" i="9"/>
  <c r="J118" i="9" s="1"/>
  <c r="D78" i="9"/>
  <c r="L98" i="9"/>
  <c r="L118" i="9" s="1"/>
  <c r="L78" i="9"/>
  <c r="J78" i="9"/>
  <c r="I98" i="9"/>
  <c r="I118" i="9" s="1"/>
  <c r="E98" i="9"/>
  <c r="E118" i="9" s="1"/>
  <c r="M98" i="9"/>
  <c r="M118" i="9" s="1"/>
  <c r="F78" i="9"/>
  <c r="N78" i="9"/>
  <c r="D58" i="4" l="1"/>
  <c r="D78" i="4" s="1"/>
  <c r="E58" i="4"/>
  <c r="E78" i="4" s="1"/>
  <c r="F58" i="4"/>
  <c r="F118" i="4" s="1"/>
  <c r="F138" i="4" s="1"/>
  <c r="G58" i="4"/>
  <c r="G118" i="4" s="1"/>
  <c r="G138" i="4" s="1"/>
  <c r="H58" i="4"/>
  <c r="H98" i="4" s="1"/>
  <c r="H158" i="4" s="1"/>
  <c r="H178" i="4" s="1"/>
  <c r="I58" i="4"/>
  <c r="I98" i="4" s="1"/>
  <c r="I158" i="4" s="1"/>
  <c r="I178" i="4" s="1"/>
  <c r="J58" i="4"/>
  <c r="J78" i="4" s="1"/>
  <c r="K58" i="4"/>
  <c r="K78" i="4" s="1"/>
  <c r="L58" i="4"/>
  <c r="L78" i="4" s="1"/>
  <c r="M58" i="4"/>
  <c r="M78" i="4" s="1"/>
  <c r="N58" i="4"/>
  <c r="N118" i="4" s="1"/>
  <c r="N138" i="4" s="1"/>
  <c r="O58" i="4"/>
  <c r="O118" i="4" s="1"/>
  <c r="O138" i="4" s="1"/>
  <c r="P58" i="4"/>
  <c r="P98" i="4" s="1"/>
  <c r="P158" i="4" s="1"/>
  <c r="P178" i="4" s="1"/>
  <c r="C58" i="4"/>
  <c r="C118" i="4" s="1"/>
  <c r="C138" i="4" s="1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C78" i="4" l="1"/>
  <c r="I118" i="4"/>
  <c r="I138" i="4" s="1"/>
  <c r="I78" i="4"/>
  <c r="E118" i="4"/>
  <c r="E138" i="4" s="1"/>
  <c r="C98" i="4"/>
  <c r="C158" i="4" s="1"/>
  <c r="C178" i="4" s="1"/>
  <c r="O98" i="4"/>
  <c r="O158" i="4" s="1"/>
  <c r="O178" i="4" s="1"/>
  <c r="G98" i="4"/>
  <c r="G158" i="4" s="1"/>
  <c r="G178" i="4" s="1"/>
  <c r="M118" i="4"/>
  <c r="M138" i="4" s="1"/>
  <c r="P78" i="4"/>
  <c r="H78" i="4"/>
  <c r="N98" i="4"/>
  <c r="N158" i="4" s="1"/>
  <c r="N178" i="4" s="1"/>
  <c r="F98" i="4"/>
  <c r="F158" i="4" s="1"/>
  <c r="F178" i="4" s="1"/>
  <c r="L118" i="4"/>
  <c r="L138" i="4" s="1"/>
  <c r="D118" i="4"/>
  <c r="D138" i="4" s="1"/>
  <c r="O78" i="4"/>
  <c r="G78" i="4"/>
  <c r="M98" i="4"/>
  <c r="M158" i="4" s="1"/>
  <c r="M178" i="4" s="1"/>
  <c r="E98" i="4"/>
  <c r="E158" i="4" s="1"/>
  <c r="E178" i="4" s="1"/>
  <c r="K118" i="4"/>
  <c r="K138" i="4" s="1"/>
  <c r="N78" i="4"/>
  <c r="F78" i="4"/>
  <c r="L98" i="4"/>
  <c r="L158" i="4" s="1"/>
  <c r="L178" i="4" s="1"/>
  <c r="D98" i="4"/>
  <c r="D158" i="4" s="1"/>
  <c r="D178" i="4" s="1"/>
  <c r="J118" i="4"/>
  <c r="J138" i="4" s="1"/>
  <c r="K98" i="4"/>
  <c r="K158" i="4" s="1"/>
  <c r="K178" i="4" s="1"/>
  <c r="J98" i="4"/>
  <c r="J158" i="4" s="1"/>
  <c r="J178" i="4" s="1"/>
  <c r="P118" i="4"/>
  <c r="P138" i="4" s="1"/>
  <c r="H118" i="4"/>
  <c r="H138" i="4" s="1"/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4" i="2"/>
  <c r="C200" i="2"/>
  <c r="C23" i="4"/>
  <c r="Q23" i="4" s="1"/>
  <c r="D37" i="4"/>
  <c r="E37" i="4"/>
  <c r="F37" i="4"/>
  <c r="G37" i="4"/>
  <c r="H37" i="4"/>
  <c r="I37" i="4"/>
  <c r="K37" i="4"/>
  <c r="L37" i="4"/>
  <c r="M37" i="4"/>
  <c r="N37" i="4"/>
  <c r="O37" i="4"/>
  <c r="P37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C37" i="4" l="1"/>
  <c r="E200" i="2"/>
  <c r="E201" i="2" s="1"/>
  <c r="N38" i="1"/>
  <c r="I9" i="2"/>
  <c r="I8" i="2"/>
  <c r="I7" i="2"/>
  <c r="I6" i="2"/>
  <c r="I5" i="2"/>
  <c r="I4" i="2"/>
  <c r="J37" i="4"/>
  <c r="H38" i="1"/>
  <c r="O29" i="1" l="1"/>
  <c r="P29" i="1" s="1"/>
  <c r="O37" i="1"/>
  <c r="P37" i="1" s="1"/>
  <c r="O30" i="1"/>
  <c r="P30" i="1" s="1"/>
  <c r="O24" i="1"/>
  <c r="P24" i="1" s="1"/>
  <c r="O31" i="1"/>
  <c r="P31" i="1" s="1"/>
  <c r="O32" i="1"/>
  <c r="P32" i="1" s="1"/>
  <c r="O25" i="1"/>
  <c r="P25" i="1" s="1"/>
  <c r="O33" i="1"/>
  <c r="P33" i="1" s="1"/>
  <c r="O26" i="1"/>
  <c r="P26" i="1" s="1"/>
  <c r="O34" i="1"/>
  <c r="P34" i="1" s="1"/>
  <c r="O36" i="1"/>
  <c r="P36" i="1" s="1"/>
  <c r="O27" i="1"/>
  <c r="P27" i="1" s="1"/>
  <c r="O35" i="1"/>
  <c r="P35" i="1" s="1"/>
  <c r="O28" i="1"/>
  <c r="P28" i="1" s="1"/>
  <c r="R32" i="10" l="1"/>
  <c r="R32" i="9"/>
  <c r="R32" i="4"/>
  <c r="R24" i="10"/>
  <c r="R24" i="9"/>
  <c r="R24" i="4"/>
  <c r="R27" i="10"/>
  <c r="R27" i="9"/>
  <c r="R27" i="4"/>
  <c r="R31" i="10"/>
  <c r="R31" i="9"/>
  <c r="R31" i="4"/>
  <c r="R34" i="10"/>
  <c r="R34" i="9"/>
  <c r="R34" i="4"/>
  <c r="R30" i="10"/>
  <c r="R30" i="9"/>
  <c r="R30" i="4"/>
  <c r="R23" i="10"/>
  <c r="R23" i="9"/>
  <c r="R23" i="4"/>
  <c r="R35" i="10"/>
  <c r="R35" i="9"/>
  <c r="R35" i="4"/>
  <c r="R29" i="10"/>
  <c r="R29" i="9"/>
  <c r="R29" i="4"/>
  <c r="R26" i="10"/>
  <c r="R26" i="9"/>
  <c r="R26" i="4"/>
  <c r="P38" i="1"/>
  <c r="R33" i="10"/>
  <c r="R33" i="9"/>
  <c r="R33" i="4"/>
  <c r="R36" i="10"/>
  <c r="R36" i="9"/>
  <c r="R36" i="4"/>
  <c r="R25" i="10"/>
  <c r="R25" i="9"/>
  <c r="R25" i="4"/>
  <c r="R28" i="10"/>
  <c r="R28" i="9"/>
  <c r="R28" i="4"/>
  <c r="R115" i="4" l="1"/>
  <c r="R55" i="4"/>
  <c r="R75" i="4"/>
  <c r="R155" i="4" s="1"/>
  <c r="R95" i="4"/>
  <c r="R135" i="4" s="1"/>
  <c r="R175" i="4" s="1"/>
  <c r="S35" i="4"/>
  <c r="R75" i="9"/>
  <c r="R115" i="9" s="1"/>
  <c r="R55" i="9"/>
  <c r="R95" i="9"/>
  <c r="S35" i="9"/>
  <c r="R67" i="10"/>
  <c r="R127" i="10" s="1"/>
  <c r="R47" i="10"/>
  <c r="R107" i="10" s="1"/>
  <c r="R87" i="10"/>
  <c r="R147" i="10" s="1"/>
  <c r="R65" i="10"/>
  <c r="R125" i="10" s="1"/>
  <c r="R45" i="10"/>
  <c r="R105" i="10" s="1"/>
  <c r="R85" i="10"/>
  <c r="R145" i="10" s="1"/>
  <c r="R74" i="9"/>
  <c r="R114" i="9" s="1"/>
  <c r="R94" i="9"/>
  <c r="R54" i="9"/>
  <c r="S34" i="9"/>
  <c r="R64" i="4"/>
  <c r="R144" i="4" s="1"/>
  <c r="R84" i="4"/>
  <c r="R124" i="4" s="1"/>
  <c r="R164" i="4" s="1"/>
  <c r="R104" i="4"/>
  <c r="R44" i="4"/>
  <c r="S24" i="4"/>
  <c r="R53" i="10"/>
  <c r="R113" i="10" s="1"/>
  <c r="R93" i="10"/>
  <c r="R153" i="10" s="1"/>
  <c r="R73" i="10"/>
  <c r="R133" i="10" s="1"/>
  <c r="R44" i="9"/>
  <c r="R84" i="9"/>
  <c r="R64" i="9"/>
  <c r="R104" i="9" s="1"/>
  <c r="S24" i="9"/>
  <c r="R46" i="4"/>
  <c r="R66" i="4"/>
  <c r="R146" i="4" s="1"/>
  <c r="R86" i="4"/>
  <c r="R126" i="4" s="1"/>
  <c r="R166" i="4" s="1"/>
  <c r="R106" i="4"/>
  <c r="S26" i="4"/>
  <c r="R116" i="4"/>
  <c r="R56" i="4"/>
  <c r="R76" i="4"/>
  <c r="R156" i="4" s="1"/>
  <c r="R96" i="4"/>
  <c r="R136" i="4" s="1"/>
  <c r="R176" i="4" s="1"/>
  <c r="S36" i="4"/>
  <c r="R96" i="9"/>
  <c r="R76" i="9"/>
  <c r="R116" i="9" s="1"/>
  <c r="R56" i="9"/>
  <c r="S36" i="9"/>
  <c r="R46" i="10"/>
  <c r="R106" i="10" s="1"/>
  <c r="R86" i="10"/>
  <c r="R146" i="10" s="1"/>
  <c r="R66" i="10"/>
  <c r="R126" i="10" s="1"/>
  <c r="R83" i="9"/>
  <c r="R43" i="9"/>
  <c r="R63" i="9"/>
  <c r="S23" i="9"/>
  <c r="R71" i="4"/>
  <c r="R151" i="4" s="1"/>
  <c r="R91" i="4"/>
  <c r="R131" i="4" s="1"/>
  <c r="R171" i="4" s="1"/>
  <c r="R111" i="4"/>
  <c r="R51" i="4"/>
  <c r="S31" i="4"/>
  <c r="R44" i="10"/>
  <c r="R104" i="10" s="1"/>
  <c r="R64" i="10"/>
  <c r="R124" i="10" s="1"/>
  <c r="R84" i="10"/>
  <c r="R144" i="10" s="1"/>
  <c r="R50" i="10"/>
  <c r="R110" i="10" s="1"/>
  <c r="R70" i="10"/>
  <c r="R130" i="10" s="1"/>
  <c r="R90" i="10"/>
  <c r="R150" i="10" s="1"/>
  <c r="R54" i="4"/>
  <c r="R74" i="4"/>
  <c r="R154" i="4" s="1"/>
  <c r="R114" i="4"/>
  <c r="R94" i="4"/>
  <c r="R134" i="4" s="1"/>
  <c r="R174" i="4" s="1"/>
  <c r="S34" i="4"/>
  <c r="R66" i="9"/>
  <c r="R106" i="9" s="1"/>
  <c r="R86" i="9"/>
  <c r="R46" i="9"/>
  <c r="S26" i="9"/>
  <c r="R96" i="10"/>
  <c r="R156" i="10" s="1"/>
  <c r="R76" i="10"/>
  <c r="R136" i="10" s="1"/>
  <c r="R56" i="10"/>
  <c r="R116" i="10" s="1"/>
  <c r="R83" i="10"/>
  <c r="R63" i="10"/>
  <c r="R43" i="10"/>
  <c r="R51" i="9"/>
  <c r="R71" i="9"/>
  <c r="R111" i="9" s="1"/>
  <c r="R91" i="9"/>
  <c r="S31" i="9"/>
  <c r="R72" i="4"/>
  <c r="R152" i="4" s="1"/>
  <c r="R52" i="4"/>
  <c r="R92" i="4"/>
  <c r="R132" i="4" s="1"/>
  <c r="R172" i="4" s="1"/>
  <c r="R112" i="4"/>
  <c r="S32" i="4"/>
  <c r="R87" i="9"/>
  <c r="R67" i="9"/>
  <c r="R107" i="9" s="1"/>
  <c r="R47" i="9"/>
  <c r="S27" i="9"/>
  <c r="R94" i="10"/>
  <c r="R154" i="10" s="1"/>
  <c r="R74" i="10"/>
  <c r="R134" i="10" s="1"/>
  <c r="R54" i="10"/>
  <c r="R114" i="10" s="1"/>
  <c r="R88" i="9"/>
  <c r="R68" i="9"/>
  <c r="R108" i="9" s="1"/>
  <c r="R48" i="9"/>
  <c r="S28" i="9"/>
  <c r="R53" i="4"/>
  <c r="R73" i="4"/>
  <c r="R153" i="4" s="1"/>
  <c r="R93" i="4"/>
  <c r="R133" i="4" s="1"/>
  <c r="R173" i="4" s="1"/>
  <c r="R113" i="4"/>
  <c r="S33" i="4"/>
  <c r="R89" i="9"/>
  <c r="R69" i="9"/>
  <c r="R109" i="9" s="1"/>
  <c r="R49" i="9"/>
  <c r="S29" i="9"/>
  <c r="R70" i="4"/>
  <c r="R150" i="4" s="1"/>
  <c r="R90" i="4"/>
  <c r="R130" i="4" s="1"/>
  <c r="R170" i="4" s="1"/>
  <c r="R110" i="4"/>
  <c r="R50" i="4"/>
  <c r="S30" i="4"/>
  <c r="R91" i="10"/>
  <c r="R151" i="10" s="1"/>
  <c r="R51" i="10"/>
  <c r="R111" i="10" s="1"/>
  <c r="R71" i="10"/>
  <c r="R131" i="10" s="1"/>
  <c r="R72" i="9"/>
  <c r="R112" i="9" s="1"/>
  <c r="R92" i="9"/>
  <c r="R52" i="9"/>
  <c r="S32" i="9"/>
  <c r="R45" i="4"/>
  <c r="R65" i="4"/>
  <c r="R145" i="4" s="1"/>
  <c r="R85" i="4"/>
  <c r="R125" i="4" s="1"/>
  <c r="R165" i="4" s="1"/>
  <c r="R105" i="4"/>
  <c r="S25" i="4"/>
  <c r="R65" i="9"/>
  <c r="R105" i="9" s="1"/>
  <c r="R85" i="9"/>
  <c r="R45" i="9"/>
  <c r="S25" i="9"/>
  <c r="R75" i="10"/>
  <c r="R135" i="10" s="1"/>
  <c r="R55" i="10"/>
  <c r="R115" i="10" s="1"/>
  <c r="R95" i="10"/>
  <c r="R155" i="10" s="1"/>
  <c r="R83" i="4"/>
  <c r="R43" i="4"/>
  <c r="R103" i="4"/>
  <c r="R63" i="4"/>
  <c r="S23" i="4"/>
  <c r="R108" i="4"/>
  <c r="R88" i="4"/>
  <c r="R128" i="4" s="1"/>
  <c r="R168" i="4" s="1"/>
  <c r="R48" i="4"/>
  <c r="R68" i="4"/>
  <c r="R148" i="4" s="1"/>
  <c r="S28" i="4"/>
  <c r="R89" i="4"/>
  <c r="R129" i="4" s="1"/>
  <c r="R169" i="4" s="1"/>
  <c r="R109" i="4"/>
  <c r="R49" i="4"/>
  <c r="R69" i="4"/>
  <c r="R149" i="4" s="1"/>
  <c r="S29" i="4"/>
  <c r="R88" i="10"/>
  <c r="R148" i="10" s="1"/>
  <c r="R68" i="10"/>
  <c r="R128" i="10" s="1"/>
  <c r="R48" i="10"/>
  <c r="R108" i="10" s="1"/>
  <c r="R53" i="9"/>
  <c r="R73" i="9"/>
  <c r="R113" i="9" s="1"/>
  <c r="R93" i="9"/>
  <c r="S33" i="9"/>
  <c r="R89" i="10"/>
  <c r="R149" i="10" s="1"/>
  <c r="R49" i="10"/>
  <c r="R109" i="10" s="1"/>
  <c r="R69" i="10"/>
  <c r="R129" i="10" s="1"/>
  <c r="R90" i="9"/>
  <c r="R50" i="9"/>
  <c r="R70" i="9"/>
  <c r="R110" i="9" s="1"/>
  <c r="S30" i="9"/>
  <c r="R107" i="4"/>
  <c r="R47" i="4"/>
  <c r="R67" i="4"/>
  <c r="R147" i="4" s="1"/>
  <c r="R87" i="4"/>
  <c r="R127" i="4" s="1"/>
  <c r="R167" i="4" s="1"/>
  <c r="S27" i="4"/>
  <c r="R52" i="10"/>
  <c r="R112" i="10" s="1"/>
  <c r="R72" i="10"/>
  <c r="R132" i="10" s="1"/>
  <c r="R92" i="10"/>
  <c r="R152" i="10" s="1"/>
  <c r="H50" i="9" l="1"/>
  <c r="G50" i="9"/>
  <c r="J50" i="9"/>
  <c r="E50" i="9"/>
  <c r="P50" i="9"/>
  <c r="O50" i="9"/>
  <c r="I50" i="9"/>
  <c r="F50" i="9"/>
  <c r="F30" i="10" s="1"/>
  <c r="M50" i="9"/>
  <c r="L50" i="9"/>
  <c r="N50" i="9"/>
  <c r="K50" i="9"/>
  <c r="D50" i="9"/>
  <c r="C50" i="9"/>
  <c r="E46" i="9"/>
  <c r="N46" i="9"/>
  <c r="N26" i="10" s="1"/>
  <c r="M46" i="9"/>
  <c r="P46" i="9"/>
  <c r="L46" i="9"/>
  <c r="J46" i="9"/>
  <c r="C46" i="9"/>
  <c r="F46" i="9"/>
  <c r="O46" i="9"/>
  <c r="H46" i="9"/>
  <c r="G46" i="9"/>
  <c r="K46" i="9"/>
  <c r="D46" i="9"/>
  <c r="I46" i="9"/>
  <c r="N44" i="4"/>
  <c r="O44" i="4"/>
  <c r="E44" i="4"/>
  <c r="J44" i="4"/>
  <c r="M44" i="4"/>
  <c r="F44" i="4"/>
  <c r="H44" i="4"/>
  <c r="C44" i="4"/>
  <c r="G44" i="4"/>
  <c r="K44" i="4"/>
  <c r="L44" i="4"/>
  <c r="I44" i="4"/>
  <c r="D44" i="4"/>
  <c r="P44" i="4"/>
  <c r="R143" i="4"/>
  <c r="R157" i="4" s="1"/>
  <c r="R77" i="4"/>
  <c r="I52" i="9"/>
  <c r="D52" i="9"/>
  <c r="G52" i="9"/>
  <c r="G32" i="10" s="1"/>
  <c r="K52" i="9"/>
  <c r="C52" i="9"/>
  <c r="E52" i="9"/>
  <c r="H52" i="9"/>
  <c r="O52" i="9"/>
  <c r="L52" i="9"/>
  <c r="P52" i="9"/>
  <c r="F52" i="9"/>
  <c r="N52" i="9"/>
  <c r="J52" i="9"/>
  <c r="M52" i="9"/>
  <c r="E53" i="4"/>
  <c r="P53" i="4"/>
  <c r="D53" i="4"/>
  <c r="L53" i="4"/>
  <c r="F53" i="4"/>
  <c r="O53" i="4"/>
  <c r="C53" i="4"/>
  <c r="M53" i="4"/>
  <c r="K53" i="4"/>
  <c r="J53" i="4"/>
  <c r="N53" i="4"/>
  <c r="I53" i="4"/>
  <c r="G53" i="4"/>
  <c r="H53" i="4"/>
  <c r="H52" i="4"/>
  <c r="J52" i="4"/>
  <c r="O52" i="4"/>
  <c r="D52" i="4"/>
  <c r="F52" i="4"/>
  <c r="N52" i="4"/>
  <c r="I52" i="4"/>
  <c r="K52" i="4"/>
  <c r="P52" i="4"/>
  <c r="C52" i="4"/>
  <c r="E52" i="4"/>
  <c r="L52" i="4"/>
  <c r="M52" i="4"/>
  <c r="G52" i="4"/>
  <c r="I44" i="9"/>
  <c r="O44" i="9"/>
  <c r="D44" i="9"/>
  <c r="P44" i="9"/>
  <c r="L44" i="9"/>
  <c r="H44" i="9"/>
  <c r="G44" i="9"/>
  <c r="K44" i="9"/>
  <c r="C44" i="9"/>
  <c r="J44" i="9"/>
  <c r="F44" i="9"/>
  <c r="M44" i="9"/>
  <c r="E44" i="9"/>
  <c r="N44" i="9"/>
  <c r="J43" i="4"/>
  <c r="H43" i="4"/>
  <c r="N43" i="4"/>
  <c r="F43" i="4"/>
  <c r="C43" i="4"/>
  <c r="D43" i="4"/>
  <c r="E43" i="4"/>
  <c r="O43" i="4"/>
  <c r="M43" i="4"/>
  <c r="L43" i="4"/>
  <c r="K43" i="4"/>
  <c r="P43" i="4"/>
  <c r="I43" i="4"/>
  <c r="I57" i="4" s="1"/>
  <c r="I59" i="4" s="1"/>
  <c r="G43" i="4"/>
  <c r="R117" i="4"/>
  <c r="R103" i="10"/>
  <c r="R117" i="10" s="1"/>
  <c r="R57" i="10"/>
  <c r="L50" i="4"/>
  <c r="O50" i="4"/>
  <c r="I50" i="4"/>
  <c r="M50" i="4"/>
  <c r="G50" i="4"/>
  <c r="K50" i="4"/>
  <c r="C50" i="4"/>
  <c r="E50" i="4"/>
  <c r="J50" i="4"/>
  <c r="F50" i="4"/>
  <c r="P50" i="4"/>
  <c r="D50" i="4"/>
  <c r="N50" i="4"/>
  <c r="H50" i="4"/>
  <c r="R123" i="10"/>
  <c r="R77" i="10"/>
  <c r="C56" i="9"/>
  <c r="O56" i="9"/>
  <c r="I56" i="9"/>
  <c r="L56" i="9"/>
  <c r="M56" i="9"/>
  <c r="H56" i="9"/>
  <c r="H36" i="10" s="1"/>
  <c r="P56" i="9"/>
  <c r="K56" i="9"/>
  <c r="E56" i="9"/>
  <c r="E36" i="10" s="1"/>
  <c r="F56" i="9"/>
  <c r="G56" i="9"/>
  <c r="N56" i="9"/>
  <c r="D56" i="9"/>
  <c r="J56" i="9"/>
  <c r="K55" i="4"/>
  <c r="N55" i="4"/>
  <c r="L55" i="4"/>
  <c r="F55" i="4"/>
  <c r="G55" i="4"/>
  <c r="I55" i="4"/>
  <c r="H55" i="4"/>
  <c r="O55" i="4"/>
  <c r="D55" i="4"/>
  <c r="J55" i="4"/>
  <c r="P55" i="4"/>
  <c r="E55" i="4"/>
  <c r="C55" i="4"/>
  <c r="M55" i="4"/>
  <c r="H45" i="9"/>
  <c r="N45" i="9"/>
  <c r="L45" i="9"/>
  <c r="G45" i="9"/>
  <c r="O45" i="9"/>
  <c r="C45" i="9"/>
  <c r="M45" i="9"/>
  <c r="K45" i="9"/>
  <c r="I45" i="9"/>
  <c r="D45" i="9"/>
  <c r="J45" i="9"/>
  <c r="E45" i="9"/>
  <c r="P45" i="9"/>
  <c r="F45" i="9"/>
  <c r="D47" i="4"/>
  <c r="C47" i="4"/>
  <c r="L47" i="4"/>
  <c r="M47" i="4"/>
  <c r="F47" i="4"/>
  <c r="P47" i="4"/>
  <c r="O47" i="4"/>
  <c r="E47" i="4"/>
  <c r="I47" i="4"/>
  <c r="H47" i="4"/>
  <c r="K47" i="4"/>
  <c r="G47" i="4"/>
  <c r="J47" i="4"/>
  <c r="N47" i="4"/>
  <c r="H48" i="4"/>
  <c r="I48" i="4"/>
  <c r="K48" i="4"/>
  <c r="C48" i="4"/>
  <c r="G48" i="4"/>
  <c r="P48" i="4"/>
  <c r="N48" i="4"/>
  <c r="F48" i="4"/>
  <c r="L48" i="4"/>
  <c r="E48" i="4"/>
  <c r="J48" i="4"/>
  <c r="D48" i="4"/>
  <c r="M48" i="4"/>
  <c r="O48" i="4"/>
  <c r="R123" i="4"/>
  <c r="R97" i="4"/>
  <c r="K45" i="4"/>
  <c r="O45" i="4"/>
  <c r="C45" i="4"/>
  <c r="N45" i="4"/>
  <c r="D45" i="4"/>
  <c r="G45" i="4"/>
  <c r="J45" i="4"/>
  <c r="I45" i="4"/>
  <c r="H45" i="4"/>
  <c r="L45" i="4"/>
  <c r="F45" i="4"/>
  <c r="M45" i="4"/>
  <c r="P45" i="4"/>
  <c r="E45" i="4"/>
  <c r="R97" i="10"/>
  <c r="L54" i="4"/>
  <c r="J54" i="4"/>
  <c r="G54" i="4"/>
  <c r="N54" i="4"/>
  <c r="H54" i="4"/>
  <c r="O54" i="4"/>
  <c r="C54" i="4"/>
  <c r="K54" i="4"/>
  <c r="I54" i="4"/>
  <c r="D54" i="4"/>
  <c r="M54" i="4"/>
  <c r="P54" i="4"/>
  <c r="E54" i="4"/>
  <c r="F54" i="4"/>
  <c r="J43" i="9"/>
  <c r="D43" i="9"/>
  <c r="F43" i="9"/>
  <c r="O43" i="9"/>
  <c r="K43" i="9"/>
  <c r="H43" i="9"/>
  <c r="M43" i="9"/>
  <c r="G43" i="9"/>
  <c r="P43" i="9"/>
  <c r="N43" i="9"/>
  <c r="L43" i="9"/>
  <c r="I43" i="9"/>
  <c r="C43" i="9"/>
  <c r="E43" i="9"/>
  <c r="G46" i="4"/>
  <c r="E46" i="4"/>
  <c r="C46" i="4"/>
  <c r="N46" i="4"/>
  <c r="P46" i="4"/>
  <c r="D46" i="4"/>
  <c r="H46" i="4"/>
  <c r="O46" i="4"/>
  <c r="I46" i="4"/>
  <c r="F46" i="4"/>
  <c r="J46" i="4"/>
  <c r="K46" i="4"/>
  <c r="L46" i="4"/>
  <c r="M46" i="4"/>
  <c r="R57" i="4"/>
  <c r="K49" i="9"/>
  <c r="H49" i="9"/>
  <c r="G49" i="9"/>
  <c r="F49" i="9"/>
  <c r="O49" i="9"/>
  <c r="N49" i="9"/>
  <c r="P49" i="9"/>
  <c r="E49" i="9"/>
  <c r="D49" i="9"/>
  <c r="L49" i="9"/>
  <c r="M49" i="9"/>
  <c r="I49" i="9"/>
  <c r="J49" i="9"/>
  <c r="C49" i="9"/>
  <c r="F47" i="9"/>
  <c r="H47" i="9"/>
  <c r="O47" i="9"/>
  <c r="E47" i="9"/>
  <c r="K47" i="9"/>
  <c r="N47" i="9"/>
  <c r="I47" i="9"/>
  <c r="J47" i="9"/>
  <c r="M47" i="9"/>
  <c r="M27" i="10" s="1"/>
  <c r="L47" i="9"/>
  <c r="C47" i="9"/>
  <c r="D47" i="9"/>
  <c r="G47" i="9"/>
  <c r="P47" i="9"/>
  <c r="R103" i="9"/>
  <c r="R77" i="9"/>
  <c r="O54" i="9"/>
  <c r="P54" i="9"/>
  <c r="E54" i="9"/>
  <c r="I54" i="9"/>
  <c r="L54" i="9"/>
  <c r="M54" i="9"/>
  <c r="D54" i="9"/>
  <c r="D34" i="10" s="1"/>
  <c r="C54" i="9"/>
  <c r="N54" i="9"/>
  <c r="G54" i="9"/>
  <c r="K54" i="9"/>
  <c r="J54" i="9"/>
  <c r="F54" i="9"/>
  <c r="H54" i="9"/>
  <c r="P49" i="4"/>
  <c r="E49" i="4"/>
  <c r="J49" i="4"/>
  <c r="G49" i="4"/>
  <c r="L49" i="4"/>
  <c r="I49" i="4"/>
  <c r="N49" i="4"/>
  <c r="F49" i="4"/>
  <c r="O49" i="4"/>
  <c r="C49" i="4"/>
  <c r="M49" i="4"/>
  <c r="K49" i="4"/>
  <c r="H49" i="4"/>
  <c r="D49" i="4"/>
  <c r="K48" i="9"/>
  <c r="J48" i="9"/>
  <c r="J28" i="10" s="1"/>
  <c r="G48" i="9"/>
  <c r="M48" i="9"/>
  <c r="E48" i="9"/>
  <c r="D48" i="9"/>
  <c r="L48" i="9"/>
  <c r="C48" i="9"/>
  <c r="O48" i="9"/>
  <c r="N48" i="9"/>
  <c r="H48" i="9"/>
  <c r="F48" i="9"/>
  <c r="P48" i="9"/>
  <c r="I48" i="9"/>
  <c r="I28" i="10" s="1"/>
  <c r="I51" i="9"/>
  <c r="M51" i="9"/>
  <c r="O51" i="9"/>
  <c r="F51" i="9"/>
  <c r="J51" i="9"/>
  <c r="L51" i="9"/>
  <c r="P51" i="9"/>
  <c r="K51" i="9"/>
  <c r="H51" i="9"/>
  <c r="C51" i="9"/>
  <c r="G51" i="9"/>
  <c r="N51" i="9"/>
  <c r="E51" i="9"/>
  <c r="D51" i="9"/>
  <c r="R57" i="9"/>
  <c r="N53" i="9"/>
  <c r="I53" i="9"/>
  <c r="H53" i="9"/>
  <c r="P53" i="9"/>
  <c r="L53" i="9"/>
  <c r="O53" i="9"/>
  <c r="G53" i="9"/>
  <c r="J53" i="9"/>
  <c r="K53" i="9"/>
  <c r="K33" i="10" s="1"/>
  <c r="M53" i="9"/>
  <c r="E53" i="9"/>
  <c r="C53" i="9"/>
  <c r="F53" i="9"/>
  <c r="D53" i="9"/>
  <c r="L51" i="4"/>
  <c r="J51" i="4"/>
  <c r="C51" i="4"/>
  <c r="Q51" i="4" s="1"/>
  <c r="S51" i="4" s="1"/>
  <c r="E51" i="4"/>
  <c r="I51" i="4"/>
  <c r="G51" i="4"/>
  <c r="N51" i="4"/>
  <c r="O51" i="4"/>
  <c r="F51" i="4"/>
  <c r="M51" i="4"/>
  <c r="H51" i="4"/>
  <c r="D51" i="4"/>
  <c r="K51" i="4"/>
  <c r="P51" i="4"/>
  <c r="R97" i="9"/>
  <c r="I56" i="4"/>
  <c r="H56" i="4"/>
  <c r="M56" i="4"/>
  <c r="P56" i="4"/>
  <c r="J56" i="4"/>
  <c r="E56" i="4"/>
  <c r="K56" i="4"/>
  <c r="N56" i="4"/>
  <c r="G56" i="4"/>
  <c r="O56" i="4"/>
  <c r="D56" i="4"/>
  <c r="F56" i="4"/>
  <c r="L56" i="4"/>
  <c r="C56" i="4"/>
  <c r="H55" i="9"/>
  <c r="P55" i="9"/>
  <c r="C55" i="9"/>
  <c r="G55" i="9"/>
  <c r="J55" i="9"/>
  <c r="E55" i="9"/>
  <c r="N55" i="9"/>
  <c r="M55" i="9"/>
  <c r="I55" i="9"/>
  <c r="K55" i="9"/>
  <c r="O55" i="9"/>
  <c r="F55" i="9"/>
  <c r="L55" i="9"/>
  <c r="L35" i="10" s="1"/>
  <c r="D55" i="9"/>
  <c r="Q44" i="4"/>
  <c r="S44" i="4" s="1"/>
  <c r="R137" i="10" l="1"/>
  <c r="H57" i="4"/>
  <c r="H59" i="4" s="1"/>
  <c r="L57" i="4"/>
  <c r="L59" i="4" s="1"/>
  <c r="O57" i="4"/>
  <c r="O59" i="4" s="1"/>
  <c r="Q48" i="4"/>
  <c r="S48" i="4" s="1"/>
  <c r="Q47" i="4"/>
  <c r="S47" i="4" s="1"/>
  <c r="Q55" i="4"/>
  <c r="S55" i="4" s="1"/>
  <c r="K57" i="4"/>
  <c r="K59" i="4" s="1"/>
  <c r="Q52" i="4"/>
  <c r="S52" i="4" s="1"/>
  <c r="Q56" i="4"/>
  <c r="S56" i="4" s="1"/>
  <c r="M57" i="4"/>
  <c r="M59" i="4" s="1"/>
  <c r="D57" i="4"/>
  <c r="D59" i="4" s="1"/>
  <c r="Q54" i="4"/>
  <c r="S54" i="4" s="1"/>
  <c r="Q43" i="4"/>
  <c r="S43" i="4" s="1"/>
  <c r="Q53" i="4"/>
  <c r="S53" i="4" s="1"/>
  <c r="J57" i="4"/>
  <c r="J59" i="4" s="1"/>
  <c r="P57" i="4"/>
  <c r="P59" i="4" s="1"/>
  <c r="P63" i="4" s="1"/>
  <c r="N57" i="4"/>
  <c r="N59" i="4" s="1"/>
  <c r="Q45" i="4"/>
  <c r="S45" i="4" s="1"/>
  <c r="G57" i="4"/>
  <c r="G59" i="4" s="1"/>
  <c r="Q50" i="4"/>
  <c r="S50" i="4" s="1"/>
  <c r="Q49" i="4"/>
  <c r="S49" i="4" s="1"/>
  <c r="H27" i="10"/>
  <c r="K23" i="10"/>
  <c r="K57" i="9"/>
  <c r="K59" i="9" s="1"/>
  <c r="K73" i="9" s="1"/>
  <c r="F25" i="10"/>
  <c r="O36" i="10"/>
  <c r="O24" i="10"/>
  <c r="N32" i="10"/>
  <c r="P29" i="10"/>
  <c r="I23" i="10"/>
  <c r="I57" i="9"/>
  <c r="I59" i="9" s="1"/>
  <c r="I68" i="9" s="1"/>
  <c r="C36" i="10"/>
  <c r="Q56" i="9"/>
  <c r="S56" i="9" s="1"/>
  <c r="C24" i="10"/>
  <c r="Q44" i="9"/>
  <c r="S44" i="9" s="1"/>
  <c r="I24" i="10"/>
  <c r="F32" i="10"/>
  <c r="O26" i="10"/>
  <c r="E26" i="10"/>
  <c r="I30" i="10"/>
  <c r="D28" i="10"/>
  <c r="C25" i="10"/>
  <c r="Q45" i="9"/>
  <c r="S45" i="9" s="1"/>
  <c r="H26" i="10"/>
  <c r="P31" i="10"/>
  <c r="E28" i="10"/>
  <c r="N34" i="10"/>
  <c r="O34" i="10"/>
  <c r="O74" i="9"/>
  <c r="F27" i="10"/>
  <c r="F67" i="9"/>
  <c r="O23" i="10"/>
  <c r="O57" i="9"/>
  <c r="O59" i="9" s="1"/>
  <c r="O76" i="9" s="1"/>
  <c r="O63" i="9"/>
  <c r="P25" i="10"/>
  <c r="O25" i="10"/>
  <c r="O65" i="9"/>
  <c r="O35" i="10"/>
  <c r="O75" i="9"/>
  <c r="C35" i="10"/>
  <c r="Q55" i="9"/>
  <c r="S55" i="9" s="1"/>
  <c r="G33" i="10"/>
  <c r="D31" i="10"/>
  <c r="L31" i="10"/>
  <c r="F28" i="10"/>
  <c r="M28" i="10"/>
  <c r="C34" i="10"/>
  <c r="Q54" i="9"/>
  <c r="S54" i="9" s="1"/>
  <c r="J27" i="10"/>
  <c r="C29" i="10"/>
  <c r="Q49" i="9"/>
  <c r="S49" i="9" s="1"/>
  <c r="N29" i="10"/>
  <c r="L23" i="10"/>
  <c r="L57" i="9"/>
  <c r="L59" i="9" s="1"/>
  <c r="L75" i="9" s="1"/>
  <c r="F23" i="10"/>
  <c r="F57" i="9"/>
  <c r="F59" i="9" s="1"/>
  <c r="F70" i="9" s="1"/>
  <c r="F63" i="9"/>
  <c r="E25" i="10"/>
  <c r="G25" i="10"/>
  <c r="K36" i="10"/>
  <c r="K24" i="10"/>
  <c r="P32" i="10"/>
  <c r="D32" i="10"/>
  <c r="F26" i="10"/>
  <c r="F66" i="9"/>
  <c r="C30" i="10"/>
  <c r="Q50" i="9"/>
  <c r="S50" i="9" s="1"/>
  <c r="C70" i="9"/>
  <c r="O30" i="10"/>
  <c r="O70" i="9"/>
  <c r="P34" i="10"/>
  <c r="J24" i="10"/>
  <c r="K32" i="10"/>
  <c r="K72" i="9"/>
  <c r="K35" i="10"/>
  <c r="K75" i="9"/>
  <c r="D33" i="10"/>
  <c r="O33" i="10"/>
  <c r="O73" i="9"/>
  <c r="E31" i="10"/>
  <c r="J31" i="10"/>
  <c r="H28" i="10"/>
  <c r="G28" i="10"/>
  <c r="I27" i="10"/>
  <c r="J29" i="10"/>
  <c r="O29" i="10"/>
  <c r="O69" i="9"/>
  <c r="N23" i="10"/>
  <c r="N57" i="9"/>
  <c r="N59" i="9" s="1"/>
  <c r="N66" i="9" s="1"/>
  <c r="D23" i="10"/>
  <c r="D57" i="9"/>
  <c r="D59" i="9" s="1"/>
  <c r="D74" i="9" s="1"/>
  <c r="R163" i="4"/>
  <c r="R177" i="4" s="1"/>
  <c r="R137" i="4"/>
  <c r="J25" i="10"/>
  <c r="L25" i="10"/>
  <c r="P36" i="10"/>
  <c r="G24" i="10"/>
  <c r="L32" i="10"/>
  <c r="I32" i="10"/>
  <c r="C26" i="10"/>
  <c r="Q46" i="9"/>
  <c r="S46" i="9" s="1"/>
  <c r="D30" i="10"/>
  <c r="D70" i="9"/>
  <c r="P30" i="10"/>
  <c r="L27" i="10"/>
  <c r="J33" i="10"/>
  <c r="J73" i="9"/>
  <c r="M34" i="10"/>
  <c r="N27" i="10"/>
  <c r="F29" i="10"/>
  <c r="F69" i="9"/>
  <c r="J23" i="10"/>
  <c r="J57" i="9"/>
  <c r="J59" i="9" s="1"/>
  <c r="J68" i="9" s="1"/>
  <c r="D25" i="10"/>
  <c r="N25" i="10"/>
  <c r="J36" i="10"/>
  <c r="R117" i="9"/>
  <c r="N24" i="10"/>
  <c r="H24" i="10"/>
  <c r="O32" i="10"/>
  <c r="O72" i="9"/>
  <c r="I26" i="10"/>
  <c r="J26" i="10"/>
  <c r="J66" i="9"/>
  <c r="K30" i="10"/>
  <c r="E30" i="10"/>
  <c r="E29" i="10"/>
  <c r="F36" i="10"/>
  <c r="F76" i="9"/>
  <c r="P35" i="10"/>
  <c r="E57" i="4"/>
  <c r="E59" i="4" s="1"/>
  <c r="N31" i="10"/>
  <c r="I29" i="10"/>
  <c r="C33" i="10"/>
  <c r="Q53" i="9"/>
  <c r="S53" i="9" s="1"/>
  <c r="P33" i="10"/>
  <c r="G31" i="10"/>
  <c r="O31" i="10"/>
  <c r="O71" i="9"/>
  <c r="O28" i="10"/>
  <c r="O68" i="9"/>
  <c r="K28" i="10"/>
  <c r="F34" i="10"/>
  <c r="F74" i="9"/>
  <c r="L34" i="10"/>
  <c r="L74" i="9"/>
  <c r="G27" i="10"/>
  <c r="K27" i="10"/>
  <c r="M29" i="10"/>
  <c r="G29" i="10"/>
  <c r="G23" i="10"/>
  <c r="G57" i="9"/>
  <c r="G59" i="9" s="1"/>
  <c r="G72" i="9" s="1"/>
  <c r="I25" i="10"/>
  <c r="H25" i="10"/>
  <c r="D36" i="10"/>
  <c r="M36" i="10"/>
  <c r="E24" i="10"/>
  <c r="L24" i="10"/>
  <c r="L64" i="9"/>
  <c r="H32" i="10"/>
  <c r="D26" i="10"/>
  <c r="D66" i="9"/>
  <c r="L26" i="10"/>
  <c r="N30" i="10"/>
  <c r="J30" i="10"/>
  <c r="J70" i="9"/>
  <c r="N33" i="10"/>
  <c r="F35" i="10"/>
  <c r="F75" i="9"/>
  <c r="H35" i="10"/>
  <c r="F33" i="10"/>
  <c r="F73" i="9"/>
  <c r="F31" i="10"/>
  <c r="F71" i="9"/>
  <c r="H34" i="10"/>
  <c r="M35" i="10"/>
  <c r="N35" i="10"/>
  <c r="E33" i="10"/>
  <c r="H33" i="10"/>
  <c r="C31" i="10"/>
  <c r="Q51" i="9"/>
  <c r="S51" i="9" s="1"/>
  <c r="C71" i="9"/>
  <c r="M31" i="10"/>
  <c r="C28" i="10"/>
  <c r="Q48" i="9"/>
  <c r="S48" i="9" s="1"/>
  <c r="J34" i="10"/>
  <c r="J74" i="9"/>
  <c r="I34" i="10"/>
  <c r="D27" i="10"/>
  <c r="D67" i="9"/>
  <c r="E27" i="10"/>
  <c r="L29" i="10"/>
  <c r="H29" i="10"/>
  <c r="M23" i="10"/>
  <c r="M57" i="9"/>
  <c r="M59" i="9" s="1"/>
  <c r="M67" i="9" s="1"/>
  <c r="M63" i="9"/>
  <c r="K25" i="10"/>
  <c r="N36" i="10"/>
  <c r="L36" i="10"/>
  <c r="M24" i="10"/>
  <c r="M64" i="9"/>
  <c r="P24" i="10"/>
  <c r="C72" i="4"/>
  <c r="M32" i="10"/>
  <c r="E32" i="10"/>
  <c r="K26" i="10"/>
  <c r="P26" i="10"/>
  <c r="L30" i="10"/>
  <c r="G30" i="10"/>
  <c r="J35" i="10"/>
  <c r="J75" i="9"/>
  <c r="K31" i="10"/>
  <c r="K71" i="9"/>
  <c r="G34" i="10"/>
  <c r="C23" i="10"/>
  <c r="Q43" i="9"/>
  <c r="C57" i="9"/>
  <c r="C59" i="9" s="1"/>
  <c r="C68" i="9" s="1"/>
  <c r="G35" i="10"/>
  <c r="G75" i="9"/>
  <c r="P28" i="10"/>
  <c r="F57" i="4"/>
  <c r="F59" i="4" s="1"/>
  <c r="F69" i="4" s="1"/>
  <c r="I35" i="10"/>
  <c r="I75" i="9"/>
  <c r="L33" i="10"/>
  <c r="N28" i="10"/>
  <c r="P27" i="10"/>
  <c r="P23" i="10"/>
  <c r="P57" i="9"/>
  <c r="P59" i="9" s="1"/>
  <c r="P69" i="9" s="1"/>
  <c r="Q46" i="4"/>
  <c r="S46" i="4" s="1"/>
  <c r="C76" i="4"/>
  <c r="D35" i="10"/>
  <c r="D75" i="9"/>
  <c r="E35" i="10"/>
  <c r="M33" i="10"/>
  <c r="M73" i="9"/>
  <c r="I33" i="10"/>
  <c r="H31" i="10"/>
  <c r="I31" i="10"/>
  <c r="L28" i="10"/>
  <c r="K34" i="10"/>
  <c r="K74" i="9"/>
  <c r="E34" i="10"/>
  <c r="C27" i="10"/>
  <c r="Q47" i="9"/>
  <c r="S47" i="9" s="1"/>
  <c r="C67" i="9"/>
  <c r="O27" i="10"/>
  <c r="O67" i="9"/>
  <c r="D29" i="10"/>
  <c r="D69" i="9"/>
  <c r="K29" i="10"/>
  <c r="K69" i="9"/>
  <c r="E23" i="10"/>
  <c r="E57" i="9"/>
  <c r="E59" i="9" s="1"/>
  <c r="E76" i="9" s="1"/>
  <c r="H23" i="10"/>
  <c r="H57" i="9"/>
  <c r="H59" i="9" s="1"/>
  <c r="H76" i="9" s="1"/>
  <c r="M25" i="10"/>
  <c r="M65" i="9"/>
  <c r="G36" i="10"/>
  <c r="I36" i="10"/>
  <c r="C57" i="4"/>
  <c r="C59" i="4" s="1"/>
  <c r="C74" i="4" s="1"/>
  <c r="F24" i="10"/>
  <c r="F64" i="9"/>
  <c r="D24" i="10"/>
  <c r="D64" i="9"/>
  <c r="J32" i="10"/>
  <c r="J72" i="9"/>
  <c r="C32" i="10"/>
  <c r="Q52" i="9"/>
  <c r="S52" i="9" s="1"/>
  <c r="C72" i="9"/>
  <c r="G26" i="10"/>
  <c r="M26" i="10"/>
  <c r="M66" i="9"/>
  <c r="M30" i="10"/>
  <c r="M70" i="9"/>
  <c r="H30" i="10"/>
  <c r="O65" i="4"/>
  <c r="O75" i="4"/>
  <c r="O67" i="4"/>
  <c r="O70" i="4"/>
  <c r="O64" i="4"/>
  <c r="O74" i="4"/>
  <c r="O68" i="4"/>
  <c r="O73" i="4"/>
  <c r="O66" i="4"/>
  <c r="O69" i="4"/>
  <c r="O71" i="4"/>
  <c r="O76" i="4"/>
  <c r="O63" i="4"/>
  <c r="O72" i="4"/>
  <c r="D64" i="4"/>
  <c r="D63" i="4"/>
  <c r="D65" i="4"/>
  <c r="D70" i="4"/>
  <c r="D66" i="4"/>
  <c r="D76" i="4"/>
  <c r="D67" i="4"/>
  <c r="D75" i="4"/>
  <c r="D74" i="4"/>
  <c r="D71" i="4"/>
  <c r="D72" i="4"/>
  <c r="D69" i="4"/>
  <c r="D68" i="4"/>
  <c r="D73" i="4"/>
  <c r="K71" i="4"/>
  <c r="K63" i="4"/>
  <c r="K76" i="4"/>
  <c r="K66" i="4"/>
  <c r="K75" i="4"/>
  <c r="K73" i="4"/>
  <c r="K68" i="4"/>
  <c r="K67" i="4"/>
  <c r="K65" i="4"/>
  <c r="K70" i="4"/>
  <c r="K64" i="4"/>
  <c r="K72" i="4"/>
  <c r="K69" i="4"/>
  <c r="K74" i="4"/>
  <c r="N76" i="4"/>
  <c r="N72" i="4"/>
  <c r="N74" i="4"/>
  <c r="N70" i="4"/>
  <c r="N75" i="4"/>
  <c r="N71" i="4"/>
  <c r="N65" i="4"/>
  <c r="N67" i="4"/>
  <c r="N63" i="4"/>
  <c r="N66" i="4"/>
  <c r="N73" i="4"/>
  <c r="N69" i="4"/>
  <c r="N68" i="4"/>
  <c r="N64" i="4"/>
  <c r="I71" i="4"/>
  <c r="I69" i="4"/>
  <c r="I75" i="4"/>
  <c r="I72" i="4"/>
  <c r="I64" i="4"/>
  <c r="I63" i="4"/>
  <c r="I68" i="4"/>
  <c r="I70" i="4"/>
  <c r="I67" i="4"/>
  <c r="I74" i="4"/>
  <c r="I76" i="4"/>
  <c r="I66" i="4"/>
  <c r="I73" i="4"/>
  <c r="I65" i="4"/>
  <c r="M64" i="4"/>
  <c r="M74" i="4"/>
  <c r="M67" i="4"/>
  <c r="M71" i="4"/>
  <c r="M65" i="4"/>
  <c r="M70" i="4"/>
  <c r="M63" i="4"/>
  <c r="M72" i="4"/>
  <c r="M73" i="4"/>
  <c r="M69" i="4"/>
  <c r="M75" i="4"/>
  <c r="M76" i="4"/>
  <c r="M68" i="4"/>
  <c r="M66" i="4"/>
  <c r="L74" i="4"/>
  <c r="L71" i="4"/>
  <c r="L69" i="4"/>
  <c r="L67" i="4"/>
  <c r="L70" i="4"/>
  <c r="L64" i="4"/>
  <c r="L65" i="4"/>
  <c r="L75" i="4"/>
  <c r="L63" i="4"/>
  <c r="L76" i="4"/>
  <c r="L73" i="4"/>
  <c r="L72" i="4"/>
  <c r="L68" i="4"/>
  <c r="L66" i="4"/>
  <c r="J71" i="4"/>
  <c r="J68" i="4"/>
  <c r="J67" i="4"/>
  <c r="J73" i="4"/>
  <c r="J64" i="4"/>
  <c r="J75" i="4"/>
  <c r="J74" i="4"/>
  <c r="J72" i="4"/>
  <c r="J69" i="4"/>
  <c r="J70" i="4"/>
  <c r="J65" i="4"/>
  <c r="J63" i="4"/>
  <c r="J76" i="4"/>
  <c r="J66" i="4"/>
  <c r="H70" i="4"/>
  <c r="H67" i="4"/>
  <c r="H73" i="4"/>
  <c r="H75" i="4"/>
  <c r="H76" i="4"/>
  <c r="H66" i="4"/>
  <c r="H63" i="4"/>
  <c r="H64" i="4"/>
  <c r="H71" i="4"/>
  <c r="H68" i="4"/>
  <c r="H74" i="4"/>
  <c r="H72" i="4"/>
  <c r="H69" i="4"/>
  <c r="H65" i="4"/>
  <c r="E73" i="4"/>
  <c r="E67" i="4"/>
  <c r="E75" i="4"/>
  <c r="E76" i="4"/>
  <c r="E66" i="4"/>
  <c r="E72" i="4"/>
  <c r="E74" i="4"/>
  <c r="E70" i="4"/>
  <c r="E71" i="4"/>
  <c r="E68" i="4"/>
  <c r="E63" i="4"/>
  <c r="E65" i="4"/>
  <c r="E69" i="4"/>
  <c r="E64" i="4"/>
  <c r="P74" i="4"/>
  <c r="P71" i="4"/>
  <c r="P72" i="4"/>
  <c r="P67" i="4"/>
  <c r="P70" i="4"/>
  <c r="P64" i="4"/>
  <c r="P65" i="4"/>
  <c r="P76" i="4"/>
  <c r="P68" i="4"/>
  <c r="P75" i="4"/>
  <c r="P69" i="4"/>
  <c r="G69" i="4"/>
  <c r="G65" i="4"/>
  <c r="G75" i="4"/>
  <c r="G76" i="4"/>
  <c r="G68" i="4"/>
  <c r="G67" i="4"/>
  <c r="G73" i="4"/>
  <c r="G63" i="4"/>
  <c r="G74" i="4"/>
  <c r="G64" i="4"/>
  <c r="G71" i="4"/>
  <c r="G70" i="4"/>
  <c r="G66" i="4"/>
  <c r="G72" i="4"/>
  <c r="F71" i="4"/>
  <c r="F75" i="4"/>
  <c r="F70" i="4"/>
  <c r="F76" i="4"/>
  <c r="F68" i="4" l="1"/>
  <c r="F64" i="4"/>
  <c r="P73" i="4"/>
  <c r="C75" i="4"/>
  <c r="I73" i="9"/>
  <c r="P66" i="9"/>
  <c r="C67" i="4"/>
  <c r="Q67" i="4" s="1"/>
  <c r="S67" i="4" s="1"/>
  <c r="C87" i="4" s="1"/>
  <c r="I65" i="9"/>
  <c r="I69" i="9"/>
  <c r="D65" i="9"/>
  <c r="L65" i="9"/>
  <c r="K76" i="9"/>
  <c r="I64" i="9"/>
  <c r="F66" i="4"/>
  <c r="K66" i="9"/>
  <c r="I74" i="9"/>
  <c r="K70" i="9"/>
  <c r="J63" i="9"/>
  <c r="I72" i="9"/>
  <c r="J65" i="9"/>
  <c r="D71" i="9"/>
  <c r="F63" i="4"/>
  <c r="C63" i="4"/>
  <c r="Q63" i="4" s="1"/>
  <c r="L68" i="9"/>
  <c r="L76" i="9"/>
  <c r="L67" i="9"/>
  <c r="I70" i="9"/>
  <c r="F74" i="4"/>
  <c r="Q57" i="4"/>
  <c r="L66" i="9"/>
  <c r="P75" i="9"/>
  <c r="L72" i="9"/>
  <c r="C76" i="9"/>
  <c r="F72" i="4"/>
  <c r="F73" i="4"/>
  <c r="F67" i="4"/>
  <c r="P66" i="4"/>
  <c r="I76" i="9"/>
  <c r="I71" i="9"/>
  <c r="L73" i="9"/>
  <c r="M72" i="9"/>
  <c r="L69" i="9"/>
  <c r="D76" i="9"/>
  <c r="K68" i="9"/>
  <c r="C73" i="9"/>
  <c r="J76" i="9"/>
  <c r="I67" i="9"/>
  <c r="D73" i="9"/>
  <c r="P71" i="9"/>
  <c r="F65" i="9"/>
  <c r="F65" i="4"/>
  <c r="C73" i="4"/>
  <c r="L70" i="9"/>
  <c r="K65" i="9"/>
  <c r="K67" i="9"/>
  <c r="I66" i="9"/>
  <c r="K64" i="9"/>
  <c r="G66" i="9"/>
  <c r="G76" i="9"/>
  <c r="H37" i="10"/>
  <c r="P64" i="9"/>
  <c r="M75" i="9"/>
  <c r="H72" i="9"/>
  <c r="G37" i="10"/>
  <c r="N37" i="10"/>
  <c r="G68" i="9"/>
  <c r="J64" i="9"/>
  <c r="C69" i="9"/>
  <c r="C69" i="4"/>
  <c r="F72" i="9"/>
  <c r="E63" i="9"/>
  <c r="P63" i="9"/>
  <c r="C63" i="9"/>
  <c r="Q31" i="10"/>
  <c r="S31" i="10" s="1"/>
  <c r="L51" i="10" s="1"/>
  <c r="H75" i="9"/>
  <c r="G69" i="9"/>
  <c r="Q33" i="10"/>
  <c r="S33" i="10" s="1"/>
  <c r="C53" i="10" s="1"/>
  <c r="H64" i="9"/>
  <c r="J37" i="10"/>
  <c r="G64" i="9"/>
  <c r="Q30" i="10"/>
  <c r="S30" i="10" s="1"/>
  <c r="C50" i="10" s="1"/>
  <c r="M68" i="9"/>
  <c r="G73" i="9"/>
  <c r="H66" i="9"/>
  <c r="Q36" i="10"/>
  <c r="S36" i="10" s="1"/>
  <c r="C56" i="10" s="1"/>
  <c r="N72" i="9"/>
  <c r="K63" i="9"/>
  <c r="E50" i="10"/>
  <c r="Q34" i="10"/>
  <c r="S34" i="10" s="1"/>
  <c r="D54" i="10" s="1"/>
  <c r="H73" i="9"/>
  <c r="C66" i="4"/>
  <c r="N70" i="9"/>
  <c r="H65" i="9"/>
  <c r="N65" i="9"/>
  <c r="C66" i="9"/>
  <c r="H68" i="9"/>
  <c r="P74" i="9"/>
  <c r="F37" i="10"/>
  <c r="Q29" i="10"/>
  <c r="S29" i="10" s="1"/>
  <c r="J49" i="10" s="1"/>
  <c r="P65" i="9"/>
  <c r="O54" i="10"/>
  <c r="H70" i="9"/>
  <c r="H50" i="10"/>
  <c r="E37" i="10"/>
  <c r="E75" i="9"/>
  <c r="P37" i="10"/>
  <c r="S43" i="9"/>
  <c r="Q57" i="9"/>
  <c r="G70" i="9"/>
  <c r="E72" i="9"/>
  <c r="C68" i="4"/>
  <c r="Q68" i="4" s="1"/>
  <c r="S68" i="4" s="1"/>
  <c r="C88" i="4" s="1"/>
  <c r="E67" i="9"/>
  <c r="H74" i="9"/>
  <c r="N50" i="10"/>
  <c r="M69" i="9"/>
  <c r="G71" i="9"/>
  <c r="E69" i="9"/>
  <c r="N64" i="9"/>
  <c r="P76" i="9"/>
  <c r="D63" i="9"/>
  <c r="J69" i="9"/>
  <c r="P54" i="10"/>
  <c r="K56" i="10"/>
  <c r="L63" i="9"/>
  <c r="J67" i="9"/>
  <c r="J77" i="9" s="1"/>
  <c r="J79" i="9" s="1"/>
  <c r="F68" i="9"/>
  <c r="C75" i="9"/>
  <c r="N74" i="9"/>
  <c r="C65" i="9"/>
  <c r="E66" i="9"/>
  <c r="I63" i="9"/>
  <c r="O64" i="9"/>
  <c r="K37" i="10"/>
  <c r="G67" i="9"/>
  <c r="Q32" i="10"/>
  <c r="S32" i="10" s="1"/>
  <c r="O52" i="10" s="1"/>
  <c r="Q27" i="10"/>
  <c r="S27" i="10" s="1"/>
  <c r="E47" i="10" s="1"/>
  <c r="P67" i="9"/>
  <c r="G50" i="10"/>
  <c r="Q28" i="10"/>
  <c r="S28" i="10" s="1"/>
  <c r="O48" i="10" s="1"/>
  <c r="E73" i="9"/>
  <c r="H54" i="10"/>
  <c r="E64" i="9"/>
  <c r="N71" i="9"/>
  <c r="N67" i="9"/>
  <c r="Q26" i="10"/>
  <c r="S26" i="10" s="1"/>
  <c r="F46" i="10" s="1"/>
  <c r="J71" i="9"/>
  <c r="C71" i="4"/>
  <c r="D72" i="9"/>
  <c r="G65" i="9"/>
  <c r="N54" i="10"/>
  <c r="C64" i="9"/>
  <c r="H67" i="9"/>
  <c r="M50" i="10"/>
  <c r="C65" i="4"/>
  <c r="E74" i="9"/>
  <c r="H71" i="9"/>
  <c r="P68" i="9"/>
  <c r="G74" i="9"/>
  <c r="M71" i="9"/>
  <c r="P73" i="9"/>
  <c r="C70" i="4"/>
  <c r="Q70" i="4" s="1"/>
  <c r="S70" i="4" s="1"/>
  <c r="C90" i="4" s="1"/>
  <c r="D37" i="10"/>
  <c r="L37" i="10"/>
  <c r="C74" i="9"/>
  <c r="L71" i="9"/>
  <c r="Q35" i="10"/>
  <c r="S35" i="10" s="1"/>
  <c r="G55" i="10" s="1"/>
  <c r="E68" i="9"/>
  <c r="Q25" i="10"/>
  <c r="S25" i="10" s="1"/>
  <c r="D45" i="10" s="1"/>
  <c r="O66" i="9"/>
  <c r="I37" i="10"/>
  <c r="H47" i="10"/>
  <c r="H69" i="9"/>
  <c r="P50" i="10"/>
  <c r="H63" i="9"/>
  <c r="E54" i="10"/>
  <c r="N68" i="9"/>
  <c r="G54" i="10"/>
  <c r="L50" i="10"/>
  <c r="N76" i="9"/>
  <c r="M37" i="10"/>
  <c r="D47" i="10"/>
  <c r="N75" i="9"/>
  <c r="N73" i="9"/>
  <c r="M76" i="9"/>
  <c r="G63" i="9"/>
  <c r="E70" i="9"/>
  <c r="C64" i="4"/>
  <c r="Q64" i="4" s="1"/>
  <c r="S64" i="4" s="1"/>
  <c r="M74" i="9"/>
  <c r="P70" i="9"/>
  <c r="N63" i="9"/>
  <c r="E71" i="9"/>
  <c r="Q71" i="9" s="1"/>
  <c r="S71" i="9" s="1"/>
  <c r="F91" i="9" s="1"/>
  <c r="O50" i="10"/>
  <c r="P72" i="9"/>
  <c r="E65" i="9"/>
  <c r="N69" i="9"/>
  <c r="O37" i="10"/>
  <c r="D68" i="9"/>
  <c r="Q24" i="10"/>
  <c r="S24" i="10" s="1"/>
  <c r="I44" i="10" s="1"/>
  <c r="O56" i="10"/>
  <c r="Q71" i="4"/>
  <c r="S71" i="4" s="1"/>
  <c r="C91" i="4" s="1"/>
  <c r="Q74" i="4"/>
  <c r="S74" i="4" s="1"/>
  <c r="C94" i="4" s="1"/>
  <c r="P77" i="4"/>
  <c r="P79" i="4" s="1"/>
  <c r="J77" i="4"/>
  <c r="J79" i="4" s="1"/>
  <c r="I77" i="4"/>
  <c r="I79" i="4" s="1"/>
  <c r="K77" i="4"/>
  <c r="K79" i="4" s="1"/>
  <c r="Q75" i="4"/>
  <c r="S75" i="4" s="1"/>
  <c r="C95" i="4" s="1"/>
  <c r="O77" i="4"/>
  <c r="O79" i="4" s="1"/>
  <c r="Q73" i="4"/>
  <c r="S73" i="4" s="1"/>
  <c r="C93" i="4" s="1"/>
  <c r="Q76" i="4"/>
  <c r="S76" i="4" s="1"/>
  <c r="C96" i="4" s="1"/>
  <c r="L77" i="4"/>
  <c r="L79" i="4" s="1"/>
  <c r="N77" i="4"/>
  <c r="N79" i="4" s="1"/>
  <c r="Q66" i="4"/>
  <c r="S66" i="4" s="1"/>
  <c r="C86" i="4" s="1"/>
  <c r="F77" i="4"/>
  <c r="F79" i="4" s="1"/>
  <c r="H77" i="4"/>
  <c r="H79" i="4" s="1"/>
  <c r="M77" i="4"/>
  <c r="M79" i="4" s="1"/>
  <c r="G77" i="4"/>
  <c r="G79" i="4" s="1"/>
  <c r="K93" i="4"/>
  <c r="Q69" i="4"/>
  <c r="S69" i="4" s="1"/>
  <c r="C89" i="4" s="1"/>
  <c r="D77" i="4"/>
  <c r="D79" i="4" s="1"/>
  <c r="E77" i="4"/>
  <c r="E79" i="4" s="1"/>
  <c r="Q72" i="4"/>
  <c r="S72" i="4" s="1"/>
  <c r="C92" i="4" s="1"/>
  <c r="Q65" i="4"/>
  <c r="S65" i="4" s="1"/>
  <c r="C85" i="4" s="1"/>
  <c r="I52" i="10" l="1"/>
  <c r="L54" i="10"/>
  <c r="J52" i="10"/>
  <c r="P48" i="10"/>
  <c r="D49" i="10"/>
  <c r="P47" i="10"/>
  <c r="E46" i="10"/>
  <c r="E49" i="10"/>
  <c r="H53" i="10"/>
  <c r="M49" i="10"/>
  <c r="C54" i="10"/>
  <c r="E48" i="10"/>
  <c r="K49" i="10"/>
  <c r="M52" i="10"/>
  <c r="I46" i="10"/>
  <c r="K47" i="10"/>
  <c r="O46" i="10"/>
  <c r="F48" i="10"/>
  <c r="L46" i="10"/>
  <c r="K55" i="10"/>
  <c r="L56" i="10"/>
  <c r="F49" i="10"/>
  <c r="M53" i="10"/>
  <c r="L47" i="10"/>
  <c r="P56" i="10"/>
  <c r="C47" i="10"/>
  <c r="J46" i="10"/>
  <c r="G53" i="10"/>
  <c r="P46" i="10"/>
  <c r="Q67" i="9"/>
  <c r="S67" i="9" s="1"/>
  <c r="C87" i="9" s="1"/>
  <c r="E53" i="10"/>
  <c r="L48" i="10"/>
  <c r="M48" i="10"/>
  <c r="K44" i="10"/>
  <c r="F94" i="4"/>
  <c r="C44" i="10"/>
  <c r="O77" i="9"/>
  <c r="O79" i="9" s="1"/>
  <c r="J47" i="10"/>
  <c r="N44" i="10"/>
  <c r="C48" i="10"/>
  <c r="C52" i="10"/>
  <c r="D53" i="10"/>
  <c r="P53" i="10"/>
  <c r="K52" i="10"/>
  <c r="N47" i="10"/>
  <c r="D46" i="10"/>
  <c r="N48" i="10"/>
  <c r="D50" i="10"/>
  <c r="P52" i="10"/>
  <c r="Q68" i="9"/>
  <c r="S68" i="9" s="1"/>
  <c r="F54" i="10"/>
  <c r="E52" i="10"/>
  <c r="I50" i="10"/>
  <c r="J54" i="10"/>
  <c r="F52" i="10"/>
  <c r="I88" i="9"/>
  <c r="I127" i="9" s="1"/>
  <c r="O88" i="9"/>
  <c r="K88" i="9"/>
  <c r="L88" i="9"/>
  <c r="L127" i="9" s="1"/>
  <c r="J88" i="9"/>
  <c r="C88" i="9"/>
  <c r="K87" i="9"/>
  <c r="O87" i="9"/>
  <c r="L87" i="9"/>
  <c r="F87" i="9"/>
  <c r="M87" i="9"/>
  <c r="I87" i="9"/>
  <c r="C84" i="4"/>
  <c r="N84" i="4"/>
  <c r="J84" i="4"/>
  <c r="L84" i="4"/>
  <c r="F84" i="4"/>
  <c r="M84" i="4"/>
  <c r="P90" i="9"/>
  <c r="P88" i="9"/>
  <c r="H88" i="9"/>
  <c r="O91" i="9"/>
  <c r="P51" i="10"/>
  <c r="K94" i="4"/>
  <c r="H77" i="9"/>
  <c r="H79" i="9" s="1"/>
  <c r="E88" i="9"/>
  <c r="J51" i="10"/>
  <c r="M91" i="9"/>
  <c r="J91" i="9"/>
  <c r="M77" i="9"/>
  <c r="M79" i="9" s="1"/>
  <c r="I47" i="10"/>
  <c r="M47" i="10"/>
  <c r="Q65" i="9"/>
  <c r="S65" i="9" s="1"/>
  <c r="C85" i="9" s="1"/>
  <c r="N45" i="10"/>
  <c r="H45" i="10"/>
  <c r="M44" i="10"/>
  <c r="I91" i="9"/>
  <c r="N52" i="10"/>
  <c r="C49" i="10"/>
  <c r="O49" i="10"/>
  <c r="F56" i="10"/>
  <c r="F47" i="10"/>
  <c r="K51" i="10"/>
  <c r="F130" i="9"/>
  <c r="F51" i="10"/>
  <c r="K91" i="9"/>
  <c r="C55" i="10"/>
  <c r="N51" i="10"/>
  <c r="C77" i="4"/>
  <c r="C79" i="4" s="1"/>
  <c r="F55" i="10"/>
  <c r="M45" i="10"/>
  <c r="L44" i="10"/>
  <c r="P91" i="9"/>
  <c r="G44" i="10"/>
  <c r="J50" i="10"/>
  <c r="F50" i="10"/>
  <c r="K45" i="10"/>
  <c r="O47" i="10"/>
  <c r="M54" i="10"/>
  <c r="D88" i="9"/>
  <c r="H55" i="10"/>
  <c r="L55" i="10"/>
  <c r="H91" i="9"/>
  <c r="H87" i="9"/>
  <c r="N91" i="9"/>
  <c r="G87" i="9"/>
  <c r="P45" i="10"/>
  <c r="Q66" i="9"/>
  <c r="S66" i="9" s="1"/>
  <c r="G86" i="9" s="1"/>
  <c r="O51" i="10"/>
  <c r="J44" i="10"/>
  <c r="J56" i="10"/>
  <c r="D56" i="10"/>
  <c r="P44" i="10"/>
  <c r="E77" i="9"/>
  <c r="E79" i="9" s="1"/>
  <c r="N53" i="10"/>
  <c r="D51" i="10"/>
  <c r="G88" i="9"/>
  <c r="F53" i="10"/>
  <c r="E91" i="9"/>
  <c r="M51" i="10"/>
  <c r="N88" i="9"/>
  <c r="L91" i="9"/>
  <c r="O44" i="10"/>
  <c r="C46" i="10"/>
  <c r="N46" i="10"/>
  <c r="G51" i="10"/>
  <c r="D52" i="10"/>
  <c r="G52" i="10"/>
  <c r="N56" i="10"/>
  <c r="Q75" i="9"/>
  <c r="S75" i="9" s="1"/>
  <c r="N95" i="9" s="1"/>
  <c r="H48" i="10"/>
  <c r="F44" i="10"/>
  <c r="H46" i="10"/>
  <c r="J53" i="10"/>
  <c r="L49" i="10"/>
  <c r="K77" i="9"/>
  <c r="K79" i="9" s="1"/>
  <c r="O45" i="10"/>
  <c r="O53" i="10"/>
  <c r="H52" i="10"/>
  <c r="G56" i="10"/>
  <c r="P55" i="10"/>
  <c r="I53" i="10"/>
  <c r="N55" i="10"/>
  <c r="N77" i="9"/>
  <c r="N79" i="9" s="1"/>
  <c r="D55" i="10"/>
  <c r="O55" i="10"/>
  <c r="Q74" i="9"/>
  <c r="S74" i="9" s="1"/>
  <c r="E94" i="9" s="1"/>
  <c r="I45" i="10"/>
  <c r="E51" i="10"/>
  <c r="Q64" i="9"/>
  <c r="S64" i="9" s="1"/>
  <c r="N84" i="9" s="1"/>
  <c r="G85" i="9"/>
  <c r="P87" i="9"/>
  <c r="D91" i="9"/>
  <c r="F88" i="9"/>
  <c r="I49" i="10"/>
  <c r="H94" i="9"/>
  <c r="G49" i="10"/>
  <c r="N92" i="9"/>
  <c r="G48" i="10"/>
  <c r="K50" i="10"/>
  <c r="D44" i="10"/>
  <c r="M46" i="10"/>
  <c r="Q69" i="9"/>
  <c r="S69" i="9" s="1"/>
  <c r="C89" i="9" s="1"/>
  <c r="J45" i="10"/>
  <c r="I54" i="10"/>
  <c r="K54" i="10"/>
  <c r="Q76" i="9"/>
  <c r="S76" i="9" s="1"/>
  <c r="G96" i="9" s="1"/>
  <c r="I56" i="10"/>
  <c r="E95" i="9"/>
  <c r="E45" i="10"/>
  <c r="L45" i="10"/>
  <c r="G77" i="9"/>
  <c r="G79" i="9" s="1"/>
  <c r="H51" i="10"/>
  <c r="O86" i="9"/>
  <c r="E44" i="10"/>
  <c r="N87" i="9"/>
  <c r="K48" i="10"/>
  <c r="I48" i="10"/>
  <c r="J48" i="10"/>
  <c r="E55" i="10"/>
  <c r="J87" i="9"/>
  <c r="D77" i="9"/>
  <c r="D79" i="9" s="1"/>
  <c r="G91" i="9"/>
  <c r="I55" i="10"/>
  <c r="P85" i="9"/>
  <c r="N85" i="9"/>
  <c r="H85" i="9"/>
  <c r="K46" i="10"/>
  <c r="M88" i="9"/>
  <c r="M55" i="10"/>
  <c r="Q63" i="9"/>
  <c r="C77" i="9"/>
  <c r="C79" i="9" s="1"/>
  <c r="G46" i="10"/>
  <c r="F45" i="10"/>
  <c r="L52" i="10"/>
  <c r="G47" i="10"/>
  <c r="H49" i="10"/>
  <c r="D48" i="10"/>
  <c r="E85" i="9"/>
  <c r="M96" i="9"/>
  <c r="N96" i="9"/>
  <c r="C91" i="9"/>
  <c r="C45" i="10"/>
  <c r="G45" i="10"/>
  <c r="G94" i="9"/>
  <c r="Q73" i="9"/>
  <c r="S73" i="9" s="1"/>
  <c r="E93" i="9" s="1"/>
  <c r="I51" i="10"/>
  <c r="Q70" i="9"/>
  <c r="S70" i="9" s="1"/>
  <c r="I77" i="9"/>
  <c r="I79" i="9" s="1"/>
  <c r="L77" i="9"/>
  <c r="L79" i="9" s="1"/>
  <c r="P96" i="9"/>
  <c r="E87" i="9"/>
  <c r="H44" i="10"/>
  <c r="J55" i="10"/>
  <c r="Q72" i="9"/>
  <c r="S72" i="9" s="1"/>
  <c r="M56" i="10"/>
  <c r="E56" i="10"/>
  <c r="H56" i="10"/>
  <c r="G84" i="9"/>
  <c r="L53" i="10"/>
  <c r="K53" i="10"/>
  <c r="C51" i="10"/>
  <c r="P77" i="9"/>
  <c r="P79" i="9" s="1"/>
  <c r="P49" i="10"/>
  <c r="F92" i="9"/>
  <c r="F77" i="9"/>
  <c r="F79" i="9" s="1"/>
  <c r="P84" i="9"/>
  <c r="N49" i="10"/>
  <c r="H84" i="4"/>
  <c r="F91" i="4"/>
  <c r="K91" i="4"/>
  <c r="I91" i="4"/>
  <c r="J91" i="4"/>
  <c r="P95" i="4"/>
  <c r="H91" i="4"/>
  <c r="E91" i="4"/>
  <c r="M91" i="4"/>
  <c r="P91" i="4"/>
  <c r="E95" i="4"/>
  <c r="G91" i="4"/>
  <c r="O91" i="4"/>
  <c r="O84" i="4"/>
  <c r="L95" i="4"/>
  <c r="I95" i="4"/>
  <c r="O86" i="4"/>
  <c r="M95" i="4"/>
  <c r="E94" i="4"/>
  <c r="M87" i="4"/>
  <c r="F95" i="4"/>
  <c r="J95" i="4"/>
  <c r="H93" i="4"/>
  <c r="K95" i="4"/>
  <c r="G93" i="4"/>
  <c r="I84" i="4"/>
  <c r="I87" i="4"/>
  <c r="O95" i="4"/>
  <c r="G95" i="4"/>
  <c r="O96" i="4"/>
  <c r="P86" i="4"/>
  <c r="L90" i="4"/>
  <c r="E87" i="4"/>
  <c r="L86" i="4"/>
  <c r="P90" i="4"/>
  <c r="K86" i="4"/>
  <c r="I86" i="4"/>
  <c r="F92" i="4"/>
  <c r="K88" i="4"/>
  <c r="H89" i="4"/>
  <c r="K90" i="4"/>
  <c r="H92" i="4"/>
  <c r="N90" i="4"/>
  <c r="D84" i="4"/>
  <c r="E92" i="4"/>
  <c r="D92" i="4"/>
  <c r="L88" i="4"/>
  <c r="G87" i="4"/>
  <c r="E84" i="4"/>
  <c r="L96" i="4"/>
  <c r="K84" i="4"/>
  <c r="O87" i="4"/>
  <c r="J89" i="4"/>
  <c r="P84" i="4"/>
  <c r="E88" i="4"/>
  <c r="J93" i="4"/>
  <c r="E93" i="4"/>
  <c r="K89" i="4"/>
  <c r="J92" i="4"/>
  <c r="N88" i="4"/>
  <c r="G84" i="4"/>
  <c r="G92" i="4"/>
  <c r="G86" i="4"/>
  <c r="F88" i="4"/>
  <c r="D90" i="4"/>
  <c r="H88" i="4"/>
  <c r="P93" i="4"/>
  <c r="I92" i="4"/>
  <c r="D85" i="4"/>
  <c r="N87" i="4"/>
  <c r="H87" i="4"/>
  <c r="J85" i="4"/>
  <c r="H94" i="4"/>
  <c r="D96" i="4"/>
  <c r="M90" i="4"/>
  <c r="I88" i="4"/>
  <c r="O94" i="4"/>
  <c r="N89" i="4"/>
  <c r="G96" i="4"/>
  <c r="D94" i="4"/>
  <c r="D87" i="4"/>
  <c r="S63" i="4"/>
  <c r="Q77" i="4"/>
  <c r="O89" i="4"/>
  <c r="I89" i="4"/>
  <c r="F90" i="4"/>
  <c r="P94" i="4"/>
  <c r="M94" i="4"/>
  <c r="D86" i="4"/>
  <c r="I96" i="4"/>
  <c r="E86" i="4"/>
  <c r="L89" i="4"/>
  <c r="M86" i="4"/>
  <c r="K85" i="4"/>
  <c r="J96" i="4"/>
  <c r="O92" i="4"/>
  <c r="G90" i="4"/>
  <c r="K96" i="4"/>
  <c r="D91" i="4"/>
  <c r="P87" i="4"/>
  <c r="L94" i="4"/>
  <c r="I94" i="4"/>
  <c r="E96" i="4"/>
  <c r="E89" i="4"/>
  <c r="F85" i="4"/>
  <c r="M85" i="4"/>
  <c r="G88" i="4"/>
  <c r="D93" i="4"/>
  <c r="G85" i="4"/>
  <c r="N93" i="4"/>
  <c r="P96" i="4"/>
  <c r="H86" i="4"/>
  <c r="F87" i="4"/>
  <c r="N91" i="4"/>
  <c r="H96" i="4"/>
  <c r="E85" i="4"/>
  <c r="G89" i="4"/>
  <c r="P92" i="4"/>
  <c r="D88" i="4"/>
  <c r="M88" i="4"/>
  <c r="G94" i="4"/>
  <c r="K92" i="4"/>
  <c r="K87" i="4"/>
  <c r="J88" i="4"/>
  <c r="O93" i="4"/>
  <c r="D95" i="4"/>
  <c r="I85" i="4"/>
  <c r="H85" i="4"/>
  <c r="F93" i="4"/>
  <c r="N95" i="4"/>
  <c r="M89" i="4"/>
  <c r="J94" i="4"/>
  <c r="P85" i="4"/>
  <c r="M96" i="4"/>
  <c r="L85" i="4"/>
  <c r="N94" i="4"/>
  <c r="N92" i="4"/>
  <c r="J90" i="4"/>
  <c r="I93" i="4"/>
  <c r="I90" i="4"/>
  <c r="M92" i="4"/>
  <c r="E90" i="4"/>
  <c r="O88" i="4"/>
  <c r="M93" i="4"/>
  <c r="J86" i="4"/>
  <c r="O85" i="4"/>
  <c r="N85" i="4"/>
  <c r="H90" i="4"/>
  <c r="F86" i="4"/>
  <c r="F89" i="4"/>
  <c r="L87" i="4"/>
  <c r="D89" i="4"/>
  <c r="P89" i="4"/>
  <c r="N96" i="4"/>
  <c r="O90" i="4"/>
  <c r="N86" i="4"/>
  <c r="H95" i="4"/>
  <c r="F96" i="4"/>
  <c r="J87" i="4"/>
  <c r="L92" i="4"/>
  <c r="L91" i="4"/>
  <c r="L93" i="4"/>
  <c r="P88" i="4"/>
  <c r="Q54" i="10" l="1"/>
  <c r="S54" i="10" s="1"/>
  <c r="Q53" i="10"/>
  <c r="S53" i="10" s="1"/>
  <c r="Q44" i="10"/>
  <c r="S44" i="10" s="1"/>
  <c r="H95" i="9"/>
  <c r="C95" i="9"/>
  <c r="Q51" i="10"/>
  <c r="S51" i="10" s="1"/>
  <c r="Q47" i="10"/>
  <c r="S47" i="10" s="1"/>
  <c r="O84" i="9"/>
  <c r="O123" i="9" s="1"/>
  <c r="D87" i="9"/>
  <c r="Q48" i="10"/>
  <c r="S48" i="10" s="1"/>
  <c r="N89" i="9"/>
  <c r="P94" i="9"/>
  <c r="M95" i="9"/>
  <c r="Q52" i="10"/>
  <c r="S52" i="10" s="1"/>
  <c r="Q56" i="10"/>
  <c r="S56" i="10" s="1"/>
  <c r="Q50" i="10"/>
  <c r="S50" i="10" s="1"/>
  <c r="G135" i="9"/>
  <c r="G125" i="9"/>
  <c r="N134" i="9"/>
  <c r="N123" i="9"/>
  <c r="C124" i="9"/>
  <c r="E133" i="9"/>
  <c r="M127" i="9"/>
  <c r="E132" i="9"/>
  <c r="K130" i="9"/>
  <c r="K126" i="9"/>
  <c r="O92" i="9"/>
  <c r="J92" i="9"/>
  <c r="C92" i="9"/>
  <c r="M92" i="9"/>
  <c r="I92" i="9"/>
  <c r="K92" i="9"/>
  <c r="G92" i="9"/>
  <c r="L92" i="9"/>
  <c r="N135" i="9"/>
  <c r="D92" i="9"/>
  <c r="E134" i="9"/>
  <c r="J89" i="9"/>
  <c r="P89" i="9"/>
  <c r="O89" i="9"/>
  <c r="F89" i="9"/>
  <c r="I89" i="9"/>
  <c r="L89" i="9"/>
  <c r="K89" i="9"/>
  <c r="D89" i="9"/>
  <c r="C84" i="9"/>
  <c r="E89" i="9"/>
  <c r="E130" i="9"/>
  <c r="G126" i="9"/>
  <c r="G89" i="9"/>
  <c r="E127" i="9"/>
  <c r="I126" i="9"/>
  <c r="C127" i="9"/>
  <c r="Q88" i="9"/>
  <c r="S88" i="9" s="1"/>
  <c r="N126" i="9"/>
  <c r="O90" i="9"/>
  <c r="D90" i="9"/>
  <c r="F90" i="9"/>
  <c r="C90" i="9"/>
  <c r="L90" i="9"/>
  <c r="K90" i="9"/>
  <c r="M90" i="9"/>
  <c r="M129" i="9" s="1"/>
  <c r="J90" i="9"/>
  <c r="I90" i="9"/>
  <c r="M135" i="9"/>
  <c r="H124" i="9"/>
  <c r="J126" i="9"/>
  <c r="H133" i="9"/>
  <c r="H84" i="9"/>
  <c r="L84" i="9"/>
  <c r="M84" i="9"/>
  <c r="K84" i="9"/>
  <c r="F84" i="9"/>
  <c r="I84" i="9"/>
  <c r="D84" i="9"/>
  <c r="E90" i="9"/>
  <c r="N94" i="9"/>
  <c r="Q49" i="10"/>
  <c r="S49" i="10" s="1"/>
  <c r="K85" i="9"/>
  <c r="I85" i="9"/>
  <c r="D85" i="9"/>
  <c r="L85" i="9"/>
  <c r="F85" i="9"/>
  <c r="M85" i="9"/>
  <c r="O85" i="9"/>
  <c r="O124" i="9" s="1"/>
  <c r="J85" i="9"/>
  <c r="J124" i="9" s="1"/>
  <c r="H89" i="9"/>
  <c r="D126" i="9"/>
  <c r="J127" i="9"/>
  <c r="N131" i="9"/>
  <c r="P129" i="9"/>
  <c r="N128" i="9"/>
  <c r="N124" i="9"/>
  <c r="O125" i="9"/>
  <c r="C134" i="9"/>
  <c r="Q46" i="10"/>
  <c r="S46" i="10" s="1"/>
  <c r="G127" i="9"/>
  <c r="N130" i="9"/>
  <c r="D127" i="9"/>
  <c r="O130" i="9"/>
  <c r="M126" i="9"/>
  <c r="P123" i="9"/>
  <c r="E126" i="9"/>
  <c r="H93" i="9"/>
  <c r="D93" i="9"/>
  <c r="D132" i="9" s="1"/>
  <c r="C93" i="9"/>
  <c r="F93" i="9"/>
  <c r="M93" i="9"/>
  <c r="L93" i="9"/>
  <c r="O93" i="9"/>
  <c r="J93" i="9"/>
  <c r="I93" i="9"/>
  <c r="K93" i="9"/>
  <c r="P133" i="9"/>
  <c r="F96" i="9"/>
  <c r="O96" i="9"/>
  <c r="E96" i="9"/>
  <c r="C96" i="9"/>
  <c r="K96" i="9"/>
  <c r="L96" i="9"/>
  <c r="H96" i="9"/>
  <c r="I96" i="9"/>
  <c r="J96" i="9"/>
  <c r="D96" i="9"/>
  <c r="H134" i="9"/>
  <c r="F127" i="9"/>
  <c r="G95" i="9"/>
  <c r="G134" i="9" s="1"/>
  <c r="I95" i="9"/>
  <c r="O95" i="9"/>
  <c r="J95" i="9"/>
  <c r="F95" i="9"/>
  <c r="L95" i="9"/>
  <c r="P95" i="9"/>
  <c r="P134" i="9" s="1"/>
  <c r="D95" i="9"/>
  <c r="K95" i="9"/>
  <c r="H126" i="9"/>
  <c r="E84" i="9"/>
  <c r="H86" i="9"/>
  <c r="H125" i="9" s="1"/>
  <c r="H90" i="9"/>
  <c r="N90" i="9"/>
  <c r="Q87" i="9"/>
  <c r="S87" i="9" s="1"/>
  <c r="C126" i="9"/>
  <c r="K127" i="9"/>
  <c r="C130" i="9"/>
  <c r="Q91" i="9"/>
  <c r="S91" i="9" s="1"/>
  <c r="C128" i="9"/>
  <c r="G123" i="9"/>
  <c r="P135" i="9"/>
  <c r="G133" i="9"/>
  <c r="E124" i="9"/>
  <c r="P124" i="9"/>
  <c r="D130" i="9"/>
  <c r="C94" i="9"/>
  <c r="M134" i="9"/>
  <c r="C86" i="9"/>
  <c r="H130" i="9"/>
  <c r="H92" i="9"/>
  <c r="I130" i="9"/>
  <c r="N93" i="9"/>
  <c r="H127" i="9"/>
  <c r="F126" i="9"/>
  <c r="O127" i="9"/>
  <c r="G124" i="9"/>
  <c r="F131" i="9"/>
  <c r="S63" i="9"/>
  <c r="Q77" i="9"/>
  <c r="P126" i="9"/>
  <c r="J94" i="9"/>
  <c r="F94" i="9"/>
  <c r="I94" i="9"/>
  <c r="K94" i="9"/>
  <c r="O94" i="9"/>
  <c r="D94" i="9"/>
  <c r="L94" i="9"/>
  <c r="L130" i="9"/>
  <c r="E86" i="9"/>
  <c r="E125" i="9" s="1"/>
  <c r="F86" i="9"/>
  <c r="J86" i="9"/>
  <c r="K86" i="9"/>
  <c r="M86" i="9"/>
  <c r="N86" i="9"/>
  <c r="P86" i="9"/>
  <c r="D86" i="9"/>
  <c r="L86" i="9"/>
  <c r="I86" i="9"/>
  <c r="P93" i="9"/>
  <c r="P130" i="9"/>
  <c r="J84" i="9"/>
  <c r="J130" i="9"/>
  <c r="M94" i="9"/>
  <c r="M89" i="9"/>
  <c r="L126" i="9"/>
  <c r="Q45" i="10"/>
  <c r="S45" i="10" s="1"/>
  <c r="G130" i="9"/>
  <c r="G93" i="9"/>
  <c r="N127" i="9"/>
  <c r="G90" i="9"/>
  <c r="E92" i="9"/>
  <c r="Q55" i="10"/>
  <c r="S55" i="10" s="1"/>
  <c r="M130" i="9"/>
  <c r="P92" i="9"/>
  <c r="P127" i="9"/>
  <c r="O126" i="9"/>
  <c r="Q84" i="4"/>
  <c r="S84" i="4" s="1"/>
  <c r="Q96" i="4"/>
  <c r="S96" i="4" s="1"/>
  <c r="Q93" i="4"/>
  <c r="S93" i="4" s="1"/>
  <c r="Q89" i="4"/>
  <c r="S89" i="4" s="1"/>
  <c r="Q92" i="4"/>
  <c r="S92" i="4" s="1"/>
  <c r="Q86" i="4"/>
  <c r="S86" i="4" s="1"/>
  <c r="C83" i="4"/>
  <c r="P83" i="4"/>
  <c r="K83" i="4"/>
  <c r="F83" i="4"/>
  <c r="H83" i="4"/>
  <c r="G83" i="4"/>
  <c r="D83" i="4"/>
  <c r="I83" i="4"/>
  <c r="J83" i="4"/>
  <c r="E83" i="4"/>
  <c r="O83" i="4"/>
  <c r="M83" i="4"/>
  <c r="N83" i="4"/>
  <c r="L83" i="4"/>
  <c r="Q87" i="4"/>
  <c r="S87" i="4" s="1"/>
  <c r="Q91" i="4"/>
  <c r="S91" i="4" s="1"/>
  <c r="Q90" i="4"/>
  <c r="S90" i="4" s="1"/>
  <c r="Q95" i="4"/>
  <c r="S95" i="4" s="1"/>
  <c r="Q85" i="4"/>
  <c r="S85" i="4" s="1"/>
  <c r="Q88" i="4"/>
  <c r="S88" i="4" s="1"/>
  <c r="Q94" i="4"/>
  <c r="S94" i="4" s="1"/>
  <c r="H129" i="9" l="1"/>
  <c r="F123" i="9"/>
  <c r="L128" i="9"/>
  <c r="J123" i="9"/>
  <c r="N125" i="9"/>
  <c r="L133" i="9"/>
  <c r="H131" i="9"/>
  <c r="Q130" i="9"/>
  <c r="F134" i="9"/>
  <c r="E135" i="9"/>
  <c r="O132" i="9"/>
  <c r="I124" i="9"/>
  <c r="K123" i="9"/>
  <c r="L129" i="9"/>
  <c r="I128" i="9"/>
  <c r="J131" i="9"/>
  <c r="L134" i="9"/>
  <c r="M125" i="9"/>
  <c r="D133" i="9"/>
  <c r="E123" i="9"/>
  <c r="J134" i="9"/>
  <c r="D135" i="9"/>
  <c r="O135" i="9"/>
  <c r="L132" i="9"/>
  <c r="H128" i="9"/>
  <c r="K124" i="9"/>
  <c r="M123" i="9"/>
  <c r="Q90" i="9"/>
  <c r="S90" i="9" s="1"/>
  <c r="C129" i="9"/>
  <c r="Q127" i="9"/>
  <c r="F128" i="9"/>
  <c r="O131" i="9"/>
  <c r="J132" i="9"/>
  <c r="E131" i="9"/>
  <c r="K125" i="9"/>
  <c r="O133" i="9"/>
  <c r="N83" i="9"/>
  <c r="O83" i="9"/>
  <c r="F83" i="9"/>
  <c r="M83" i="9"/>
  <c r="J83" i="9"/>
  <c r="D83" i="9"/>
  <c r="E83" i="9"/>
  <c r="L83" i="9"/>
  <c r="I83" i="9"/>
  <c r="G83" i="9"/>
  <c r="C83" i="9"/>
  <c r="H83" i="9"/>
  <c r="K83" i="9"/>
  <c r="P83" i="9"/>
  <c r="O134" i="9"/>
  <c r="J135" i="9"/>
  <c r="F135" i="9"/>
  <c r="M132" i="9"/>
  <c r="L123" i="9"/>
  <c r="F129" i="9"/>
  <c r="O128" i="9"/>
  <c r="L131" i="9"/>
  <c r="P125" i="9"/>
  <c r="K129" i="9"/>
  <c r="G129" i="9"/>
  <c r="P132" i="9"/>
  <c r="J125" i="9"/>
  <c r="K133" i="9"/>
  <c r="Q86" i="9"/>
  <c r="S86" i="9" s="1"/>
  <c r="C125" i="9"/>
  <c r="I134" i="9"/>
  <c r="I135" i="9"/>
  <c r="F132" i="9"/>
  <c r="N133" i="9"/>
  <c r="H123" i="9"/>
  <c r="D129" i="9"/>
  <c r="E128" i="9"/>
  <c r="P128" i="9"/>
  <c r="G131" i="9"/>
  <c r="D124" i="9"/>
  <c r="Q124" i="9" s="1"/>
  <c r="C131" i="9"/>
  <c r="Q92" i="9"/>
  <c r="S92" i="9" s="1"/>
  <c r="M128" i="9"/>
  <c r="I125" i="9"/>
  <c r="F125" i="9"/>
  <c r="I133" i="9"/>
  <c r="Q126" i="9"/>
  <c r="K134" i="9"/>
  <c r="H135" i="9"/>
  <c r="C132" i="9"/>
  <c r="Q93" i="9"/>
  <c r="S93" i="9" s="1"/>
  <c r="M124" i="9"/>
  <c r="E129" i="9"/>
  <c r="I129" i="9"/>
  <c r="O129" i="9"/>
  <c r="C123" i="9"/>
  <c r="Q84" i="9"/>
  <c r="S84" i="9" s="1"/>
  <c r="J128" i="9"/>
  <c r="K131" i="9"/>
  <c r="Q95" i="9"/>
  <c r="S95" i="9" s="1"/>
  <c r="D131" i="9"/>
  <c r="M133" i="9"/>
  <c r="L125" i="9"/>
  <c r="F133" i="9"/>
  <c r="N132" i="9"/>
  <c r="Q89" i="9"/>
  <c r="S89" i="9" s="1"/>
  <c r="D134" i="9"/>
  <c r="Q134" i="9" s="1"/>
  <c r="L135" i="9"/>
  <c r="K132" i="9"/>
  <c r="F124" i="9"/>
  <c r="D123" i="9"/>
  <c r="J129" i="9"/>
  <c r="D128" i="9"/>
  <c r="I131" i="9"/>
  <c r="Q85" i="9"/>
  <c r="S85" i="9" s="1"/>
  <c r="Q96" i="9"/>
  <c r="S96" i="9" s="1"/>
  <c r="C135" i="9"/>
  <c r="P131" i="9"/>
  <c r="G132" i="9"/>
  <c r="D125" i="9"/>
  <c r="J133" i="9"/>
  <c r="Q94" i="9"/>
  <c r="S94" i="9" s="1"/>
  <c r="C133" i="9"/>
  <c r="N129" i="9"/>
  <c r="K135" i="9"/>
  <c r="I132" i="9"/>
  <c r="H132" i="9"/>
  <c r="L124" i="9"/>
  <c r="I123" i="9"/>
  <c r="G128" i="9"/>
  <c r="K128" i="9"/>
  <c r="M131" i="9"/>
  <c r="P97" i="4"/>
  <c r="P99" i="4" s="1"/>
  <c r="J97" i="4"/>
  <c r="J99" i="4" s="1"/>
  <c r="C97" i="4"/>
  <c r="C99" i="4" s="1"/>
  <c r="C103" i="4" s="1"/>
  <c r="Q83" i="4"/>
  <c r="Q97" i="4" s="1"/>
  <c r="O97" i="4"/>
  <c r="O99" i="4" s="1"/>
  <c r="O103" i="4" s="1"/>
  <c r="I97" i="4"/>
  <c r="I99" i="4" s="1"/>
  <c r="D97" i="4"/>
  <c r="D99" i="4" s="1"/>
  <c r="E97" i="4"/>
  <c r="E99" i="4" s="1"/>
  <c r="L97" i="4"/>
  <c r="L99" i="4" s="1"/>
  <c r="L103" i="4" s="1"/>
  <c r="G97" i="4"/>
  <c r="G99" i="4" s="1"/>
  <c r="N97" i="4"/>
  <c r="N99" i="4" s="1"/>
  <c r="H97" i="4"/>
  <c r="H99" i="4" s="1"/>
  <c r="H103" i="4" s="1"/>
  <c r="K97" i="4"/>
  <c r="K99" i="4" s="1"/>
  <c r="K103" i="4" s="1"/>
  <c r="M97" i="4"/>
  <c r="M99" i="4" s="1"/>
  <c r="F97" i="4"/>
  <c r="F99" i="4" s="1"/>
  <c r="Q128" i="9" l="1"/>
  <c r="Q131" i="9"/>
  <c r="G122" i="9"/>
  <c r="G97" i="9"/>
  <c r="G99" i="9" s="1"/>
  <c r="G103" i="9" s="1"/>
  <c r="I97" i="9"/>
  <c r="I99" i="9" s="1"/>
  <c r="I122" i="9"/>
  <c r="I103" i="9"/>
  <c r="N122" i="9"/>
  <c r="N97" i="9"/>
  <c r="N99" i="9" s="1"/>
  <c r="O122" i="9"/>
  <c r="O97" i="9"/>
  <c r="O99" i="9" s="1"/>
  <c r="L122" i="9"/>
  <c r="L97" i="9"/>
  <c r="L99" i="9" s="1"/>
  <c r="E122" i="9"/>
  <c r="E97" i="9"/>
  <c r="E99" i="9" s="1"/>
  <c r="E103" i="9" s="1"/>
  <c r="Q133" i="9"/>
  <c r="Q123" i="9"/>
  <c r="P122" i="9"/>
  <c r="P97" i="9"/>
  <c r="P99" i="9" s="1"/>
  <c r="P103" i="9"/>
  <c r="D97" i="9"/>
  <c r="D99" i="9" s="1"/>
  <c r="D122" i="9"/>
  <c r="K97" i="9"/>
  <c r="K99" i="9" s="1"/>
  <c r="K103" i="9" s="1"/>
  <c r="K122" i="9"/>
  <c r="J122" i="9"/>
  <c r="J97" i="9"/>
  <c r="J99" i="9" s="1"/>
  <c r="J103" i="9" s="1"/>
  <c r="Q129" i="9"/>
  <c r="Q125" i="9"/>
  <c r="H97" i="9"/>
  <c r="H99" i="9" s="1"/>
  <c r="H103" i="9" s="1"/>
  <c r="H122" i="9"/>
  <c r="M122" i="9"/>
  <c r="M97" i="9"/>
  <c r="M99" i="9" s="1"/>
  <c r="M103" i="9" s="1"/>
  <c r="Q135" i="9"/>
  <c r="Q132" i="9"/>
  <c r="C122" i="9"/>
  <c r="C97" i="9"/>
  <c r="Q83" i="9"/>
  <c r="S83" i="9" s="1"/>
  <c r="F122" i="9"/>
  <c r="F97" i="9"/>
  <c r="F99" i="9" s="1"/>
  <c r="F103" i="9"/>
  <c r="H184" i="4"/>
  <c r="L184" i="4"/>
  <c r="E112" i="4"/>
  <c r="E108" i="4"/>
  <c r="E104" i="4"/>
  <c r="E113" i="4"/>
  <c r="E107" i="4"/>
  <c r="E114" i="4"/>
  <c r="E115" i="4"/>
  <c r="E111" i="4"/>
  <c r="E105" i="4"/>
  <c r="E110" i="4"/>
  <c r="E116" i="4"/>
  <c r="E106" i="4"/>
  <c r="E109" i="4"/>
  <c r="D112" i="4"/>
  <c r="D110" i="4"/>
  <c r="D104" i="4"/>
  <c r="D113" i="4"/>
  <c r="D114" i="4"/>
  <c r="D109" i="4"/>
  <c r="D111" i="4"/>
  <c r="D107" i="4"/>
  <c r="D106" i="4"/>
  <c r="D116" i="4"/>
  <c r="D105" i="4"/>
  <c r="D115" i="4"/>
  <c r="D108" i="4"/>
  <c r="C111" i="4"/>
  <c r="C112" i="4"/>
  <c r="C104" i="4"/>
  <c r="C105" i="4"/>
  <c r="C108" i="4"/>
  <c r="C115" i="4"/>
  <c r="C109" i="4"/>
  <c r="C107" i="4"/>
  <c r="C106" i="4"/>
  <c r="C110" i="4"/>
  <c r="C114" i="4"/>
  <c r="C116" i="4"/>
  <c r="C113" i="4"/>
  <c r="C184" i="4"/>
  <c r="E103" i="4"/>
  <c r="J111" i="4"/>
  <c r="J115" i="4"/>
  <c r="J109" i="4"/>
  <c r="J113" i="4"/>
  <c r="J112" i="4"/>
  <c r="J104" i="4"/>
  <c r="J108" i="4"/>
  <c r="J116" i="4"/>
  <c r="J107" i="4"/>
  <c r="J106" i="4"/>
  <c r="J114" i="4"/>
  <c r="J110" i="4"/>
  <c r="J105" i="4"/>
  <c r="H112" i="4"/>
  <c r="H111" i="4"/>
  <c r="H104" i="4"/>
  <c r="H113" i="4"/>
  <c r="H109" i="4"/>
  <c r="H108" i="4"/>
  <c r="H110" i="4"/>
  <c r="H115" i="4"/>
  <c r="H114" i="4"/>
  <c r="H106" i="4"/>
  <c r="H116" i="4"/>
  <c r="H107" i="4"/>
  <c r="H105" i="4"/>
  <c r="N104" i="4"/>
  <c r="N108" i="4"/>
  <c r="N110" i="4"/>
  <c r="N113" i="4"/>
  <c r="N106" i="4"/>
  <c r="N111" i="4"/>
  <c r="N114" i="4"/>
  <c r="N109" i="4"/>
  <c r="N112" i="4"/>
  <c r="N105" i="4"/>
  <c r="N116" i="4"/>
  <c r="N115" i="4"/>
  <c r="N107" i="4"/>
  <c r="N103" i="4"/>
  <c r="G113" i="4"/>
  <c r="G107" i="4"/>
  <c r="G111" i="4"/>
  <c r="G104" i="4"/>
  <c r="G106" i="4"/>
  <c r="G115" i="4"/>
  <c r="G112" i="4"/>
  <c r="G109" i="4"/>
  <c r="G108" i="4"/>
  <c r="G110" i="4"/>
  <c r="G116" i="4"/>
  <c r="G114" i="4"/>
  <c r="G105" i="4"/>
  <c r="I111" i="4"/>
  <c r="I112" i="4"/>
  <c r="I107" i="4"/>
  <c r="I106" i="4"/>
  <c r="I104" i="4"/>
  <c r="I115" i="4"/>
  <c r="I113" i="4"/>
  <c r="I109" i="4"/>
  <c r="I114" i="4"/>
  <c r="I116" i="4"/>
  <c r="I108" i="4"/>
  <c r="I105" i="4"/>
  <c r="I110" i="4"/>
  <c r="J103" i="4"/>
  <c r="K184" i="4"/>
  <c r="F114" i="4"/>
  <c r="F111" i="4"/>
  <c r="F108" i="4"/>
  <c r="F112" i="4"/>
  <c r="F115" i="4"/>
  <c r="F104" i="4"/>
  <c r="F105" i="4"/>
  <c r="F106" i="4"/>
  <c r="F109" i="4"/>
  <c r="F107" i="4"/>
  <c r="F116" i="4"/>
  <c r="F110" i="4"/>
  <c r="F113" i="4"/>
  <c r="F103" i="4"/>
  <c r="M115" i="4"/>
  <c r="M111" i="4"/>
  <c r="M107" i="4"/>
  <c r="M104" i="4"/>
  <c r="M105" i="4"/>
  <c r="M106" i="4"/>
  <c r="M112" i="4"/>
  <c r="M114" i="4"/>
  <c r="M110" i="4"/>
  <c r="M113" i="4"/>
  <c r="M109" i="4"/>
  <c r="M108" i="4"/>
  <c r="M116" i="4"/>
  <c r="M103" i="4"/>
  <c r="G103" i="4"/>
  <c r="I103" i="4"/>
  <c r="P115" i="4"/>
  <c r="P104" i="4"/>
  <c r="P106" i="4"/>
  <c r="P111" i="4"/>
  <c r="P113" i="4"/>
  <c r="P110" i="4"/>
  <c r="P108" i="4"/>
  <c r="P114" i="4"/>
  <c r="P105" i="4"/>
  <c r="P109" i="4"/>
  <c r="P112" i="4"/>
  <c r="P116" i="4"/>
  <c r="P107" i="4"/>
  <c r="O184" i="4"/>
  <c r="S83" i="4"/>
  <c r="D103" i="4"/>
  <c r="K104" i="4"/>
  <c r="K109" i="4"/>
  <c r="K115" i="4"/>
  <c r="K113" i="4"/>
  <c r="K110" i="4"/>
  <c r="K108" i="4"/>
  <c r="K106" i="4"/>
  <c r="K111" i="4"/>
  <c r="K114" i="4"/>
  <c r="K105" i="4"/>
  <c r="K112" i="4"/>
  <c r="K116" i="4"/>
  <c r="K107" i="4"/>
  <c r="L110" i="4"/>
  <c r="L106" i="4"/>
  <c r="L108" i="4"/>
  <c r="L104" i="4"/>
  <c r="L116" i="4"/>
  <c r="L115" i="4"/>
  <c r="L105" i="4"/>
  <c r="L114" i="4"/>
  <c r="L109" i="4"/>
  <c r="L107" i="4"/>
  <c r="L112" i="4"/>
  <c r="L111" i="4"/>
  <c r="L113" i="4"/>
  <c r="O111" i="4"/>
  <c r="O116" i="4"/>
  <c r="O104" i="4"/>
  <c r="O115" i="4"/>
  <c r="O106" i="4"/>
  <c r="O107" i="4"/>
  <c r="O110" i="4"/>
  <c r="O112" i="4"/>
  <c r="O108" i="4"/>
  <c r="O114" i="4"/>
  <c r="O113" i="4"/>
  <c r="O109" i="4"/>
  <c r="O105" i="4"/>
  <c r="P103" i="4"/>
  <c r="C37" i="10"/>
  <c r="Q23" i="10"/>
  <c r="S23" i="10" s="1"/>
  <c r="N103" i="9" l="1"/>
  <c r="N107" i="9"/>
  <c r="N105" i="9"/>
  <c r="N108" i="9"/>
  <c r="N112" i="9"/>
  <c r="N115" i="9"/>
  <c r="N111" i="9"/>
  <c r="N104" i="9"/>
  <c r="N116" i="9"/>
  <c r="N109" i="9"/>
  <c r="N106" i="9"/>
  <c r="N114" i="9"/>
  <c r="N113" i="9"/>
  <c r="N110" i="9"/>
  <c r="F111" i="9"/>
  <c r="F108" i="9"/>
  <c r="F112" i="9"/>
  <c r="F107" i="9"/>
  <c r="F115" i="9"/>
  <c r="F113" i="9"/>
  <c r="F116" i="9"/>
  <c r="F114" i="9"/>
  <c r="F104" i="9"/>
  <c r="F109" i="9"/>
  <c r="F110" i="9"/>
  <c r="F105" i="9"/>
  <c r="F106" i="9"/>
  <c r="J105" i="9"/>
  <c r="J107" i="9"/>
  <c r="J111" i="9"/>
  <c r="J108" i="9"/>
  <c r="J113" i="9"/>
  <c r="J115" i="9"/>
  <c r="J110" i="9"/>
  <c r="J114" i="9"/>
  <c r="J116" i="9"/>
  <c r="J104" i="9"/>
  <c r="J106" i="9"/>
  <c r="J112" i="9"/>
  <c r="J109" i="9"/>
  <c r="D113" i="9"/>
  <c r="D111" i="9"/>
  <c r="D107" i="9"/>
  <c r="D108" i="9"/>
  <c r="D116" i="9"/>
  <c r="D109" i="9"/>
  <c r="D104" i="9"/>
  <c r="D112" i="9"/>
  <c r="D114" i="9"/>
  <c r="D115" i="9"/>
  <c r="D110" i="9"/>
  <c r="D105" i="9"/>
  <c r="D106" i="9"/>
  <c r="L108" i="9"/>
  <c r="L111" i="9"/>
  <c r="L107" i="9"/>
  <c r="L106" i="9"/>
  <c r="L113" i="9"/>
  <c r="L115" i="9"/>
  <c r="L116" i="9"/>
  <c r="L114" i="9"/>
  <c r="L110" i="9"/>
  <c r="L112" i="9"/>
  <c r="L104" i="9"/>
  <c r="L109" i="9"/>
  <c r="L105" i="9"/>
  <c r="P115" i="9"/>
  <c r="P108" i="9"/>
  <c r="P114" i="9"/>
  <c r="P116" i="9"/>
  <c r="P110" i="9"/>
  <c r="P104" i="9"/>
  <c r="P117" i="9" s="1"/>
  <c r="P119" i="9" s="1"/>
  <c r="P105" i="9"/>
  <c r="P111" i="9"/>
  <c r="P107" i="9"/>
  <c r="P109" i="9"/>
  <c r="P113" i="9"/>
  <c r="P112" i="9"/>
  <c r="P106" i="9"/>
  <c r="L103" i="9"/>
  <c r="I108" i="9"/>
  <c r="I111" i="9"/>
  <c r="I107" i="9"/>
  <c r="I110" i="9"/>
  <c r="I104" i="9"/>
  <c r="I114" i="9"/>
  <c r="I113" i="9"/>
  <c r="I105" i="9"/>
  <c r="I115" i="9"/>
  <c r="I109" i="9"/>
  <c r="I106" i="9"/>
  <c r="I112" i="9"/>
  <c r="I116" i="9"/>
  <c r="C99" i="9"/>
  <c r="Q97" i="9"/>
  <c r="O105" i="9"/>
  <c r="O111" i="9"/>
  <c r="O104" i="9"/>
  <c r="O107" i="9"/>
  <c r="O106" i="9"/>
  <c r="O108" i="9"/>
  <c r="O109" i="9"/>
  <c r="O110" i="9"/>
  <c r="O113" i="9"/>
  <c r="O116" i="9"/>
  <c r="O112" i="9"/>
  <c r="O114" i="9"/>
  <c r="O115" i="9"/>
  <c r="Q122" i="9"/>
  <c r="Q136" i="9" s="1"/>
  <c r="C137" i="9"/>
  <c r="H106" i="9"/>
  <c r="H114" i="9"/>
  <c r="H108" i="9"/>
  <c r="H115" i="9"/>
  <c r="H107" i="9"/>
  <c r="H111" i="9"/>
  <c r="H105" i="9"/>
  <c r="H109" i="9"/>
  <c r="H110" i="9"/>
  <c r="H104" i="9"/>
  <c r="H113" i="9"/>
  <c r="H112" i="9"/>
  <c r="H116" i="9"/>
  <c r="K111" i="9"/>
  <c r="K107" i="9"/>
  <c r="K108" i="9"/>
  <c r="K116" i="9"/>
  <c r="K110" i="9"/>
  <c r="K117" i="9" s="1"/>
  <c r="K119" i="9" s="1"/>
  <c r="K104" i="9"/>
  <c r="K112" i="9"/>
  <c r="K109" i="9"/>
  <c r="K105" i="9"/>
  <c r="K106" i="9"/>
  <c r="K113" i="9"/>
  <c r="K115" i="9"/>
  <c r="K114" i="9"/>
  <c r="O103" i="9"/>
  <c r="G115" i="9"/>
  <c r="G111" i="9"/>
  <c r="G116" i="9"/>
  <c r="G114" i="9"/>
  <c r="G105" i="9"/>
  <c r="G106" i="9"/>
  <c r="G108" i="9"/>
  <c r="G107" i="9"/>
  <c r="G104" i="9"/>
  <c r="G110" i="9"/>
  <c r="G109" i="9"/>
  <c r="G112" i="9"/>
  <c r="G113" i="9"/>
  <c r="M110" i="9"/>
  <c r="M115" i="9"/>
  <c r="M111" i="9"/>
  <c r="M107" i="9"/>
  <c r="M116" i="9"/>
  <c r="M108" i="9"/>
  <c r="M109" i="9"/>
  <c r="M106" i="9"/>
  <c r="M113" i="9"/>
  <c r="M105" i="9"/>
  <c r="M104" i="9"/>
  <c r="M114" i="9"/>
  <c r="M112" i="9"/>
  <c r="D103" i="9"/>
  <c r="E106" i="9"/>
  <c r="E113" i="9"/>
  <c r="E115" i="9"/>
  <c r="E108" i="9"/>
  <c r="E107" i="9"/>
  <c r="E105" i="9"/>
  <c r="E114" i="9"/>
  <c r="E111" i="9"/>
  <c r="E109" i="9"/>
  <c r="E112" i="9"/>
  <c r="E116" i="9"/>
  <c r="E104" i="9"/>
  <c r="E110" i="9"/>
  <c r="Q103" i="4"/>
  <c r="S103" i="4" s="1"/>
  <c r="N123" i="4" s="1"/>
  <c r="O195" i="4"/>
  <c r="M197" i="4"/>
  <c r="I193" i="4"/>
  <c r="H187" i="4"/>
  <c r="J189" i="4"/>
  <c r="O189" i="4"/>
  <c r="O192" i="4"/>
  <c r="L196" i="4"/>
  <c r="K193" i="4"/>
  <c r="K196" i="4"/>
  <c r="P197" i="4"/>
  <c r="P192" i="4"/>
  <c r="M189" i="4"/>
  <c r="M185" i="4"/>
  <c r="F188" i="4"/>
  <c r="F192" i="4"/>
  <c r="I195" i="4"/>
  <c r="I192" i="4"/>
  <c r="G196" i="4"/>
  <c r="N196" i="4"/>
  <c r="N194" i="4"/>
  <c r="H195" i="4"/>
  <c r="H193" i="4"/>
  <c r="J185" i="4"/>
  <c r="D186" i="4"/>
  <c r="D185" i="4"/>
  <c r="E192" i="4"/>
  <c r="L186" i="4"/>
  <c r="F189" i="4"/>
  <c r="L197" i="4"/>
  <c r="K186" i="4"/>
  <c r="K190" i="4"/>
  <c r="P193" i="4"/>
  <c r="P187" i="4"/>
  <c r="M190" i="4"/>
  <c r="M188" i="4"/>
  <c r="F190" i="4"/>
  <c r="F195" i="4"/>
  <c r="I190" i="4"/>
  <c r="G186" i="4"/>
  <c r="G187" i="4"/>
  <c r="N197" i="4"/>
  <c r="N191" i="4"/>
  <c r="H196" i="4"/>
  <c r="J186" i="4"/>
  <c r="J193" i="4"/>
  <c r="D197" i="4"/>
  <c r="D191" i="4"/>
  <c r="E196" i="4"/>
  <c r="K194" i="4"/>
  <c r="L192" i="4"/>
  <c r="P190" i="4"/>
  <c r="M192" i="4"/>
  <c r="I194" i="4"/>
  <c r="G195" i="4"/>
  <c r="G185" i="4"/>
  <c r="N186" i="4"/>
  <c r="N189" i="4"/>
  <c r="J191" i="4"/>
  <c r="J194" i="4"/>
  <c r="D187" i="4"/>
  <c r="D193" i="4"/>
  <c r="E195" i="4"/>
  <c r="P194" i="4"/>
  <c r="I197" i="4"/>
  <c r="H192" i="4"/>
  <c r="O193" i="4"/>
  <c r="L185" i="4"/>
  <c r="F187" i="4"/>
  <c r="O188" i="4"/>
  <c r="L193" i="4"/>
  <c r="L189" i="4"/>
  <c r="K192" i="4"/>
  <c r="P186" i="4"/>
  <c r="P196" i="4"/>
  <c r="M191" i="4"/>
  <c r="M196" i="4"/>
  <c r="F186" i="4"/>
  <c r="I196" i="4"/>
  <c r="G197" i="4"/>
  <c r="G192" i="4"/>
  <c r="N193" i="4"/>
  <c r="N185" i="4"/>
  <c r="H189" i="4"/>
  <c r="J195" i="4"/>
  <c r="J190" i="4"/>
  <c r="D188" i="4"/>
  <c r="E190" i="4"/>
  <c r="E188" i="4"/>
  <c r="K197" i="4"/>
  <c r="M186" i="4"/>
  <c r="N188" i="4"/>
  <c r="D196" i="4"/>
  <c r="L194" i="4"/>
  <c r="K195" i="4"/>
  <c r="P185" i="4"/>
  <c r="L188" i="4"/>
  <c r="L187" i="4"/>
  <c r="K187" i="4"/>
  <c r="P195" i="4"/>
  <c r="M195" i="4"/>
  <c r="F185" i="4"/>
  <c r="I191" i="4"/>
  <c r="I185" i="4"/>
  <c r="G191" i="4"/>
  <c r="G188" i="4"/>
  <c r="N190" i="4"/>
  <c r="H186" i="4"/>
  <c r="H190" i="4"/>
  <c r="J187" i="4"/>
  <c r="J196" i="4"/>
  <c r="D192" i="4"/>
  <c r="E187" i="4"/>
  <c r="E194" i="4"/>
  <c r="O197" i="4"/>
  <c r="F197" i="4"/>
  <c r="N187" i="4"/>
  <c r="E193" i="4"/>
  <c r="O191" i="4"/>
  <c r="K185" i="4"/>
  <c r="M194" i="4"/>
  <c r="O186" i="4"/>
  <c r="O190" i="4"/>
  <c r="L190" i="4"/>
  <c r="L191" i="4"/>
  <c r="K189" i="4"/>
  <c r="P189" i="4"/>
  <c r="M193" i="4"/>
  <c r="F194" i="4"/>
  <c r="F196" i="4"/>
  <c r="I186" i="4"/>
  <c r="I187" i="4"/>
  <c r="G189" i="4"/>
  <c r="G194" i="4"/>
  <c r="N195" i="4"/>
  <c r="H188" i="4"/>
  <c r="H194" i="4"/>
  <c r="J188" i="4"/>
  <c r="J192" i="4"/>
  <c r="C117" i="4"/>
  <c r="C119" i="4" s="1"/>
  <c r="D190" i="4"/>
  <c r="E197" i="4"/>
  <c r="E185" i="4"/>
  <c r="P188" i="4"/>
  <c r="G193" i="4"/>
  <c r="D194" i="4"/>
  <c r="O187" i="4"/>
  <c r="O196" i="4"/>
  <c r="O194" i="4"/>
  <c r="O185" i="4"/>
  <c r="L195" i="4"/>
  <c r="K188" i="4"/>
  <c r="K191" i="4"/>
  <c r="P191" i="4"/>
  <c r="M187" i="4"/>
  <c r="F191" i="4"/>
  <c r="F193" i="4"/>
  <c r="I189" i="4"/>
  <c r="I188" i="4"/>
  <c r="G190" i="4"/>
  <c r="N192" i="4"/>
  <c r="H197" i="4"/>
  <c r="H185" i="4"/>
  <c r="J197" i="4"/>
  <c r="D189" i="4"/>
  <c r="D195" i="4"/>
  <c r="E191" i="4"/>
  <c r="E189" i="4"/>
  <c r="C192" i="4"/>
  <c r="Q111" i="4"/>
  <c r="D117" i="4"/>
  <c r="D119" i="4" s="1"/>
  <c r="D184" i="4"/>
  <c r="C190" i="4"/>
  <c r="Q109" i="4"/>
  <c r="E186" i="4"/>
  <c r="K117" i="4"/>
  <c r="K119" i="4" s="1"/>
  <c r="H191" i="4"/>
  <c r="C196" i="4"/>
  <c r="Q115" i="4"/>
  <c r="P117" i="4"/>
  <c r="P119" i="4" s="1"/>
  <c r="P184" i="4"/>
  <c r="I117" i="4"/>
  <c r="I119" i="4" s="1"/>
  <c r="I184" i="4"/>
  <c r="F117" i="4"/>
  <c r="F119" i="4" s="1"/>
  <c r="F184" i="4"/>
  <c r="J117" i="4"/>
  <c r="J119" i="4" s="1"/>
  <c r="J184" i="4"/>
  <c r="C194" i="4"/>
  <c r="Q113" i="4"/>
  <c r="C189" i="4"/>
  <c r="Q108" i="4"/>
  <c r="L117" i="4"/>
  <c r="L119" i="4" s="1"/>
  <c r="G117" i="4"/>
  <c r="G119" i="4" s="1"/>
  <c r="G184" i="4"/>
  <c r="C197" i="4"/>
  <c r="Q116" i="4"/>
  <c r="C186" i="4"/>
  <c r="Q105" i="4"/>
  <c r="C187" i="4"/>
  <c r="Q106" i="4"/>
  <c r="C188" i="4"/>
  <c r="Q107" i="4"/>
  <c r="O117" i="4"/>
  <c r="O119" i="4" s="1"/>
  <c r="M117" i="4"/>
  <c r="M119" i="4" s="1"/>
  <c r="M184" i="4"/>
  <c r="C195" i="4"/>
  <c r="Q114" i="4"/>
  <c r="C185" i="4"/>
  <c r="Q104" i="4"/>
  <c r="H117" i="4"/>
  <c r="H119" i="4" s="1"/>
  <c r="N117" i="4"/>
  <c r="N119" i="4" s="1"/>
  <c r="N184" i="4"/>
  <c r="E117" i="4"/>
  <c r="E119" i="4" s="1"/>
  <c r="E184" i="4"/>
  <c r="C191" i="4"/>
  <c r="Q110" i="4"/>
  <c r="C193" i="4"/>
  <c r="Q112" i="4"/>
  <c r="E43" i="10"/>
  <c r="D43" i="10"/>
  <c r="L43" i="10"/>
  <c r="N43" i="10"/>
  <c r="K43" i="10"/>
  <c r="P43" i="10"/>
  <c r="J43" i="10"/>
  <c r="O43" i="10"/>
  <c r="M43" i="10"/>
  <c r="I43" i="10"/>
  <c r="G43" i="10"/>
  <c r="H43" i="10"/>
  <c r="F43" i="10"/>
  <c r="C43" i="10"/>
  <c r="J117" i="9" l="1"/>
  <c r="J119" i="9" s="1"/>
  <c r="F117" i="9"/>
  <c r="F119" i="9" s="1"/>
  <c r="G117" i="9"/>
  <c r="G119" i="9" s="1"/>
  <c r="M117" i="9"/>
  <c r="M119" i="9" s="1"/>
  <c r="O117" i="9"/>
  <c r="O119" i="9" s="1"/>
  <c r="H117" i="9"/>
  <c r="H119" i="9" s="1"/>
  <c r="C115" i="9"/>
  <c r="Q115" i="9" s="1"/>
  <c r="S115" i="9" s="1"/>
  <c r="C111" i="9"/>
  <c r="Q111" i="9" s="1"/>
  <c r="S111" i="9" s="1"/>
  <c r="C105" i="9"/>
  <c r="Q105" i="9" s="1"/>
  <c r="S105" i="9" s="1"/>
  <c r="C107" i="9"/>
  <c r="Q107" i="9" s="1"/>
  <c r="S107" i="9" s="1"/>
  <c r="C109" i="9"/>
  <c r="Q109" i="9" s="1"/>
  <c r="S109" i="9" s="1"/>
  <c r="C108" i="9"/>
  <c r="Q108" i="9" s="1"/>
  <c r="S108" i="9" s="1"/>
  <c r="C110" i="9"/>
  <c r="Q110" i="9" s="1"/>
  <c r="S110" i="9" s="1"/>
  <c r="C112" i="9"/>
  <c r="Q112" i="9" s="1"/>
  <c r="S112" i="9" s="1"/>
  <c r="C116" i="9"/>
  <c r="Q116" i="9" s="1"/>
  <c r="S116" i="9" s="1"/>
  <c r="C114" i="9"/>
  <c r="Q114" i="9" s="1"/>
  <c r="S114" i="9" s="1"/>
  <c r="C106" i="9"/>
  <c r="Q106" i="9" s="1"/>
  <c r="S106" i="9" s="1"/>
  <c r="C113" i="9"/>
  <c r="Q113" i="9" s="1"/>
  <c r="S113" i="9" s="1"/>
  <c r="C104" i="9"/>
  <c r="Q104" i="9" s="1"/>
  <c r="S104" i="9" s="1"/>
  <c r="C103" i="9"/>
  <c r="L117" i="9"/>
  <c r="L119" i="9" s="1"/>
  <c r="N117" i="9"/>
  <c r="N119" i="9" s="1"/>
  <c r="E117" i="9"/>
  <c r="E119" i="9" s="1"/>
  <c r="D117" i="9"/>
  <c r="D119" i="9" s="1"/>
  <c r="I117" i="9"/>
  <c r="I119" i="9" s="1"/>
  <c r="G123" i="4"/>
  <c r="P123" i="4"/>
  <c r="O123" i="4"/>
  <c r="H123" i="4"/>
  <c r="C123" i="4"/>
  <c r="K123" i="4"/>
  <c r="L123" i="4"/>
  <c r="D123" i="4"/>
  <c r="J123" i="4"/>
  <c r="M123" i="4"/>
  <c r="F123" i="4"/>
  <c r="E123" i="4"/>
  <c r="I123" i="4"/>
  <c r="Q197" i="4"/>
  <c r="Q187" i="4"/>
  <c r="Q188" i="4"/>
  <c r="Q184" i="4"/>
  <c r="Q195" i="4"/>
  <c r="Q189" i="4"/>
  <c r="Q186" i="4"/>
  <c r="S113" i="4"/>
  <c r="S109" i="4"/>
  <c r="S116" i="4"/>
  <c r="Q194" i="4"/>
  <c r="Q190" i="4"/>
  <c r="S112" i="4"/>
  <c r="S107" i="4"/>
  <c r="S115" i="4"/>
  <c r="Q196" i="4"/>
  <c r="S111" i="4"/>
  <c r="S105" i="4"/>
  <c r="Q193" i="4"/>
  <c r="S110" i="4"/>
  <c r="Q185" i="4"/>
  <c r="S106" i="4"/>
  <c r="Q192" i="4"/>
  <c r="S104" i="4"/>
  <c r="Q191" i="4"/>
  <c r="S114" i="4"/>
  <c r="S108" i="4"/>
  <c r="Q117" i="4"/>
  <c r="C199" i="4"/>
  <c r="E57" i="10"/>
  <c r="E59" i="10" s="1"/>
  <c r="E63" i="10" s="1"/>
  <c r="K57" i="10"/>
  <c r="K59" i="10" s="1"/>
  <c r="K72" i="10" s="1"/>
  <c r="N57" i="10"/>
  <c r="N59" i="10" s="1"/>
  <c r="N71" i="10" s="1"/>
  <c r="L57" i="10"/>
  <c r="L59" i="10" s="1"/>
  <c r="L65" i="10" s="1"/>
  <c r="D57" i="10"/>
  <c r="D59" i="10" s="1"/>
  <c r="D66" i="10" s="1"/>
  <c r="P57" i="10"/>
  <c r="P59" i="10" s="1"/>
  <c r="G57" i="10"/>
  <c r="G59" i="10" s="1"/>
  <c r="G63" i="10" s="1"/>
  <c r="I57" i="10"/>
  <c r="I59" i="10" s="1"/>
  <c r="I63" i="10" s="1"/>
  <c r="M57" i="10"/>
  <c r="M59" i="10" s="1"/>
  <c r="H57" i="10"/>
  <c r="H59" i="10" s="1"/>
  <c r="H63" i="10" s="1"/>
  <c r="Q43" i="10"/>
  <c r="C57" i="10"/>
  <c r="C59" i="10" s="1"/>
  <c r="C63" i="10" s="1"/>
  <c r="O57" i="10"/>
  <c r="O59" i="10" s="1"/>
  <c r="O63" i="10" s="1"/>
  <c r="F57" i="10"/>
  <c r="F59" i="10" s="1"/>
  <c r="F63" i="10" s="1"/>
  <c r="J57" i="10"/>
  <c r="J59" i="10" s="1"/>
  <c r="N66" i="10" l="1"/>
  <c r="C117" i="9"/>
  <c r="C119" i="9" s="1"/>
  <c r="Q103" i="9"/>
  <c r="H136" i="4"/>
  <c r="C136" i="4"/>
  <c r="L136" i="4"/>
  <c r="O136" i="4"/>
  <c r="M136" i="4"/>
  <c r="G136" i="4"/>
  <c r="E136" i="4"/>
  <c r="P136" i="4"/>
  <c r="I136" i="4"/>
  <c r="J136" i="4"/>
  <c r="N136" i="4"/>
  <c r="K136" i="4"/>
  <c r="F136" i="4"/>
  <c r="D136" i="4"/>
  <c r="L133" i="4"/>
  <c r="N133" i="4"/>
  <c r="J133" i="4"/>
  <c r="K133" i="4"/>
  <c r="M133" i="4"/>
  <c r="E133" i="4"/>
  <c r="G133" i="4"/>
  <c r="O133" i="4"/>
  <c r="P133" i="4"/>
  <c r="I133" i="4"/>
  <c r="C133" i="4"/>
  <c r="F133" i="4"/>
  <c r="H133" i="4"/>
  <c r="D133" i="4"/>
  <c r="I135" i="4"/>
  <c r="F135" i="4"/>
  <c r="G135" i="4"/>
  <c r="K135" i="4"/>
  <c r="D135" i="4"/>
  <c r="M135" i="4"/>
  <c r="N135" i="4"/>
  <c r="O135" i="4"/>
  <c r="P135" i="4"/>
  <c r="E135" i="4"/>
  <c r="H135" i="4"/>
  <c r="C135" i="4"/>
  <c r="J135" i="4"/>
  <c r="L135" i="4"/>
  <c r="M126" i="4"/>
  <c r="O126" i="4"/>
  <c r="G126" i="4"/>
  <c r="D126" i="4"/>
  <c r="L126" i="4"/>
  <c r="I126" i="4"/>
  <c r="N126" i="4"/>
  <c r="P126" i="4"/>
  <c r="E126" i="4"/>
  <c r="K126" i="4"/>
  <c r="H126" i="4"/>
  <c r="J126" i="4"/>
  <c r="F126" i="4"/>
  <c r="C126" i="4"/>
  <c r="O124" i="4"/>
  <c r="C124" i="4"/>
  <c r="I124" i="4"/>
  <c r="H124" i="4"/>
  <c r="G124" i="4"/>
  <c r="L124" i="4"/>
  <c r="E124" i="4"/>
  <c r="P124" i="4"/>
  <c r="N124" i="4"/>
  <c r="F124" i="4"/>
  <c r="K124" i="4"/>
  <c r="J124" i="4"/>
  <c r="D124" i="4"/>
  <c r="M124" i="4"/>
  <c r="E132" i="4"/>
  <c r="K132" i="4"/>
  <c r="O132" i="4"/>
  <c r="C132" i="4"/>
  <c r="F132" i="4"/>
  <c r="P132" i="4"/>
  <c r="I132" i="4"/>
  <c r="H132" i="4"/>
  <c r="D132" i="4"/>
  <c r="N132" i="4"/>
  <c r="L132" i="4"/>
  <c r="M132" i="4"/>
  <c r="J132" i="4"/>
  <c r="G132" i="4"/>
  <c r="K125" i="4"/>
  <c r="J125" i="4"/>
  <c r="G125" i="4"/>
  <c r="C125" i="4"/>
  <c r="I125" i="4"/>
  <c r="M125" i="4"/>
  <c r="N125" i="4"/>
  <c r="P125" i="4"/>
  <c r="D125" i="4"/>
  <c r="H125" i="4"/>
  <c r="L125" i="4"/>
  <c r="E125" i="4"/>
  <c r="O125" i="4"/>
  <c r="F125" i="4"/>
  <c r="L131" i="4"/>
  <c r="J131" i="4"/>
  <c r="P131" i="4"/>
  <c r="G131" i="4"/>
  <c r="D131" i="4"/>
  <c r="I131" i="4"/>
  <c r="O131" i="4"/>
  <c r="F131" i="4"/>
  <c r="E131" i="4"/>
  <c r="M131" i="4"/>
  <c r="N131" i="4"/>
  <c r="C131" i="4"/>
  <c r="K131" i="4"/>
  <c r="H131" i="4"/>
  <c r="I129" i="4"/>
  <c r="D129" i="4"/>
  <c r="G129" i="4"/>
  <c r="O129" i="4"/>
  <c r="K129" i="4"/>
  <c r="N129" i="4"/>
  <c r="P129" i="4"/>
  <c r="E129" i="4"/>
  <c r="L129" i="4"/>
  <c r="H129" i="4"/>
  <c r="C129" i="4"/>
  <c r="M129" i="4"/>
  <c r="F129" i="4"/>
  <c r="J129" i="4"/>
  <c r="N127" i="4"/>
  <c r="G127" i="4"/>
  <c r="J127" i="4"/>
  <c r="H127" i="4"/>
  <c r="D127" i="4"/>
  <c r="L127" i="4"/>
  <c r="C127" i="4"/>
  <c r="E127" i="4"/>
  <c r="O127" i="4"/>
  <c r="P127" i="4"/>
  <c r="I127" i="4"/>
  <c r="K127" i="4"/>
  <c r="M127" i="4"/>
  <c r="F127" i="4"/>
  <c r="C130" i="4"/>
  <c r="F130" i="4"/>
  <c r="I130" i="4"/>
  <c r="K130" i="4"/>
  <c r="L130" i="4"/>
  <c r="D130" i="4"/>
  <c r="N130" i="4"/>
  <c r="H130" i="4"/>
  <c r="M130" i="4"/>
  <c r="O130" i="4"/>
  <c r="J130" i="4"/>
  <c r="P130" i="4"/>
  <c r="G130" i="4"/>
  <c r="E130" i="4"/>
  <c r="Q123" i="4"/>
  <c r="I134" i="4"/>
  <c r="G134" i="4"/>
  <c r="P134" i="4"/>
  <c r="N134" i="4"/>
  <c r="J134" i="4"/>
  <c r="L134" i="4"/>
  <c r="H134" i="4"/>
  <c r="K134" i="4"/>
  <c r="M134" i="4"/>
  <c r="O134" i="4"/>
  <c r="E134" i="4"/>
  <c r="D134" i="4"/>
  <c r="F134" i="4"/>
  <c r="C134" i="4"/>
  <c r="L128" i="4"/>
  <c r="J128" i="4"/>
  <c r="O128" i="4"/>
  <c r="I128" i="4"/>
  <c r="N128" i="4"/>
  <c r="G128" i="4"/>
  <c r="D128" i="4"/>
  <c r="E128" i="4"/>
  <c r="P128" i="4"/>
  <c r="C128" i="4"/>
  <c r="M128" i="4"/>
  <c r="F128" i="4"/>
  <c r="K128" i="4"/>
  <c r="H128" i="4"/>
  <c r="D205" i="2"/>
  <c r="E69" i="10"/>
  <c r="Q198" i="4"/>
  <c r="I28" i="2"/>
  <c r="I23" i="2"/>
  <c r="I24" i="2"/>
  <c r="I26" i="2"/>
  <c r="I27" i="2"/>
  <c r="I25" i="2"/>
  <c r="Q118" i="4"/>
  <c r="E68" i="10"/>
  <c r="E73" i="10"/>
  <c r="N67" i="10"/>
  <c r="E70" i="10"/>
  <c r="E71" i="10"/>
  <c r="E76" i="10"/>
  <c r="E65" i="10"/>
  <c r="E67" i="10"/>
  <c r="N73" i="10"/>
  <c r="E75" i="10"/>
  <c r="E64" i="10"/>
  <c r="N76" i="10"/>
  <c r="E66" i="10"/>
  <c r="E74" i="10"/>
  <c r="E72" i="10"/>
  <c r="D73" i="10"/>
  <c r="D68" i="10"/>
  <c r="N65" i="10"/>
  <c r="N69" i="10"/>
  <c r="N68" i="10"/>
  <c r="L73" i="10"/>
  <c r="D64" i="10"/>
  <c r="K66" i="10"/>
  <c r="N75" i="10"/>
  <c r="L75" i="10"/>
  <c r="L67" i="10"/>
  <c r="N64" i="10"/>
  <c r="N63" i="10"/>
  <c r="K73" i="10"/>
  <c r="L69" i="10"/>
  <c r="K64" i="10"/>
  <c r="L72" i="10"/>
  <c r="K76" i="10"/>
  <c r="K68" i="10"/>
  <c r="K63" i="10"/>
  <c r="L71" i="10"/>
  <c r="L76" i="10"/>
  <c r="K69" i="10"/>
  <c r="K65" i="10"/>
  <c r="K67" i="10"/>
  <c r="N72" i="10"/>
  <c r="N70" i="10"/>
  <c r="N74" i="10"/>
  <c r="D75" i="10"/>
  <c r="D67" i="10"/>
  <c r="D63" i="10"/>
  <c r="D70" i="10"/>
  <c r="D65" i="10"/>
  <c r="D69" i="10"/>
  <c r="D71" i="10"/>
  <c r="D72" i="10"/>
  <c r="D76" i="10"/>
  <c r="D74" i="10"/>
  <c r="K71" i="10"/>
  <c r="L70" i="10"/>
  <c r="L68" i="10"/>
  <c r="L63" i="10"/>
  <c r="K74" i="10"/>
  <c r="K75" i="10"/>
  <c r="K70" i="10"/>
  <c r="L64" i="10"/>
  <c r="L66" i="10"/>
  <c r="L74" i="10"/>
  <c r="M64" i="10"/>
  <c r="M73" i="10"/>
  <c r="M69" i="10"/>
  <c r="M70" i="10"/>
  <c r="M74" i="10"/>
  <c r="M72" i="10"/>
  <c r="M66" i="10"/>
  <c r="M71" i="10"/>
  <c r="M76" i="10"/>
  <c r="M75" i="10"/>
  <c r="M67" i="10"/>
  <c r="M65" i="10"/>
  <c r="M68" i="10"/>
  <c r="C70" i="10"/>
  <c r="C71" i="10"/>
  <c r="C69" i="10"/>
  <c r="C64" i="10"/>
  <c r="C66" i="10"/>
  <c r="C67" i="10"/>
  <c r="C68" i="10"/>
  <c r="C73" i="10"/>
  <c r="C72" i="10"/>
  <c r="C76" i="10"/>
  <c r="C65" i="10"/>
  <c r="C74" i="10"/>
  <c r="C75" i="10"/>
  <c r="H65" i="10"/>
  <c r="H64" i="10"/>
  <c r="H75" i="10"/>
  <c r="H76" i="10"/>
  <c r="H70" i="10"/>
  <c r="H72" i="10"/>
  <c r="H69" i="10"/>
  <c r="H66" i="10"/>
  <c r="H73" i="10"/>
  <c r="H67" i="10"/>
  <c r="H71" i="10"/>
  <c r="H74" i="10"/>
  <c r="H68" i="10"/>
  <c r="M63" i="10"/>
  <c r="O67" i="10"/>
  <c r="O73" i="10"/>
  <c r="O71" i="10"/>
  <c r="O69" i="10"/>
  <c r="O76" i="10"/>
  <c r="O68" i="10"/>
  <c r="O65" i="10"/>
  <c r="O64" i="10"/>
  <c r="O74" i="10"/>
  <c r="O70" i="10"/>
  <c r="O75" i="10"/>
  <c r="O72" i="10"/>
  <c r="O66" i="10"/>
  <c r="J71" i="10"/>
  <c r="J70" i="10"/>
  <c r="J64" i="10"/>
  <c r="J69" i="10"/>
  <c r="J67" i="10"/>
  <c r="J75" i="10"/>
  <c r="J65" i="10"/>
  <c r="J68" i="10"/>
  <c r="J74" i="10"/>
  <c r="J66" i="10"/>
  <c r="J73" i="10"/>
  <c r="J72" i="10"/>
  <c r="J76" i="10"/>
  <c r="J63" i="10"/>
  <c r="Q57" i="10"/>
  <c r="S43" i="10"/>
  <c r="P68" i="10"/>
  <c r="P65" i="10"/>
  <c r="P70" i="10"/>
  <c r="P74" i="10"/>
  <c r="P72" i="10"/>
  <c r="P75" i="10"/>
  <c r="P66" i="10"/>
  <c r="P76" i="10"/>
  <c r="P69" i="10"/>
  <c r="P67" i="10"/>
  <c r="P64" i="10"/>
  <c r="P71" i="10"/>
  <c r="P73" i="10"/>
  <c r="G67" i="10"/>
  <c r="G69" i="10"/>
  <c r="G66" i="10"/>
  <c r="G74" i="10"/>
  <c r="G72" i="10"/>
  <c r="G68" i="10"/>
  <c r="G71" i="10"/>
  <c r="G64" i="10"/>
  <c r="G65" i="10"/>
  <c r="G73" i="10"/>
  <c r="G76" i="10"/>
  <c r="G70" i="10"/>
  <c r="G75" i="10"/>
  <c r="F70" i="10"/>
  <c r="F76" i="10"/>
  <c r="F64" i="10"/>
  <c r="F75" i="10"/>
  <c r="F65" i="10"/>
  <c r="F74" i="10"/>
  <c r="F66" i="10"/>
  <c r="F71" i="10"/>
  <c r="F73" i="10"/>
  <c r="F69" i="10"/>
  <c r="F67" i="10"/>
  <c r="F72" i="10"/>
  <c r="F68" i="10"/>
  <c r="I74" i="10"/>
  <c r="I75" i="10"/>
  <c r="I68" i="10"/>
  <c r="I71" i="10"/>
  <c r="I64" i="10"/>
  <c r="I70" i="10"/>
  <c r="I73" i="10"/>
  <c r="I67" i="10"/>
  <c r="I76" i="10"/>
  <c r="I72" i="10"/>
  <c r="I65" i="10"/>
  <c r="I69" i="10"/>
  <c r="I66" i="10"/>
  <c r="P63" i="10"/>
  <c r="C137" i="4" l="1"/>
  <c r="C139" i="4" s="1"/>
  <c r="Q117" i="9"/>
  <c r="S103" i="9"/>
  <c r="H137" i="4"/>
  <c r="H139" i="4" s="1"/>
  <c r="H149" i="4" s="1"/>
  <c r="M137" i="4"/>
  <c r="M139" i="4" s="1"/>
  <c r="M143" i="4" s="1"/>
  <c r="I137" i="4"/>
  <c r="I139" i="4" s="1"/>
  <c r="I143" i="4" s="1"/>
  <c r="C145" i="4"/>
  <c r="C143" i="4"/>
  <c r="Q127" i="4"/>
  <c r="S127" i="4" s="1"/>
  <c r="C151" i="4"/>
  <c r="Q128" i="4"/>
  <c r="S128" i="4" s="1"/>
  <c r="C148" i="4"/>
  <c r="C150" i="4"/>
  <c r="C147" i="4"/>
  <c r="Q126" i="4"/>
  <c r="S126" i="4" s="1"/>
  <c r="C146" i="4"/>
  <c r="H154" i="4"/>
  <c r="H150" i="4"/>
  <c r="M149" i="4"/>
  <c r="I152" i="4"/>
  <c r="F137" i="4"/>
  <c r="F139" i="4" s="1"/>
  <c r="F143" i="4" s="1"/>
  <c r="C155" i="4"/>
  <c r="Q133" i="4"/>
  <c r="S133" i="4" s="1"/>
  <c r="C154" i="4"/>
  <c r="S123" i="4"/>
  <c r="M147" i="4"/>
  <c r="Q129" i="4"/>
  <c r="S129" i="4" s="1"/>
  <c r="C149" i="4"/>
  <c r="Q131" i="4"/>
  <c r="S131" i="4" s="1"/>
  <c r="H155" i="4"/>
  <c r="H153" i="4"/>
  <c r="P137" i="4"/>
  <c r="P139" i="4" s="1"/>
  <c r="P148" i="4" s="1"/>
  <c r="H151" i="4"/>
  <c r="I151" i="4"/>
  <c r="Q125" i="4"/>
  <c r="S125" i="4" s="1"/>
  <c r="N137" i="4"/>
  <c r="N139" i="4" s="1"/>
  <c r="N150" i="4" s="1"/>
  <c r="O137" i="4"/>
  <c r="O139" i="4" s="1"/>
  <c r="O143" i="4" s="1"/>
  <c r="L137" i="4"/>
  <c r="L139" i="4" s="1"/>
  <c r="L143" i="4" s="1"/>
  <c r="J137" i="4"/>
  <c r="J139" i="4" s="1"/>
  <c r="J145" i="4" s="1"/>
  <c r="E137" i="4"/>
  <c r="E139" i="4" s="1"/>
  <c r="E143" i="4" s="1"/>
  <c r="H147" i="4"/>
  <c r="K137" i="4"/>
  <c r="K139" i="4" s="1"/>
  <c r="K145" i="4" s="1"/>
  <c r="I144" i="4"/>
  <c r="H146" i="4"/>
  <c r="G137" i="4"/>
  <c r="G139" i="4" s="1"/>
  <c r="G143" i="4" s="1"/>
  <c r="Q135" i="4"/>
  <c r="S135" i="4" s="1"/>
  <c r="Q136" i="4"/>
  <c r="S136" i="4" s="1"/>
  <c r="C156" i="4"/>
  <c r="I148" i="4"/>
  <c r="Q134" i="4"/>
  <c r="S134" i="4" s="1"/>
  <c r="I150" i="4"/>
  <c r="D137" i="4"/>
  <c r="D139" i="4" s="1"/>
  <c r="D143" i="4" s="1"/>
  <c r="H148" i="4"/>
  <c r="Q130" i="4"/>
  <c r="S130" i="4" s="1"/>
  <c r="I147" i="4"/>
  <c r="I145" i="4"/>
  <c r="M152" i="4"/>
  <c r="Q132" i="4"/>
  <c r="S132" i="4" s="1"/>
  <c r="C152" i="4"/>
  <c r="Q124" i="4"/>
  <c r="S124" i="4" s="1"/>
  <c r="C144" i="4"/>
  <c r="I155" i="4"/>
  <c r="C153" i="4"/>
  <c r="I156" i="4"/>
  <c r="H156" i="4"/>
  <c r="E77" i="10"/>
  <c r="E79" i="10" s="1"/>
  <c r="I29" i="2"/>
  <c r="D77" i="10"/>
  <c r="D79" i="10" s="1"/>
  <c r="N77" i="10"/>
  <c r="N79" i="10" s="1"/>
  <c r="K77" i="10"/>
  <c r="K79" i="10" s="1"/>
  <c r="L77" i="10"/>
  <c r="L79" i="10" s="1"/>
  <c r="Q63" i="10"/>
  <c r="S63" i="10" s="1"/>
  <c r="P83" i="10" s="1"/>
  <c r="G77" i="10"/>
  <c r="G79" i="10" s="1"/>
  <c r="C77" i="10"/>
  <c r="C79" i="10" s="1"/>
  <c r="I77" i="10"/>
  <c r="I79" i="10" s="1"/>
  <c r="Q67" i="10"/>
  <c r="S67" i="10" s="1"/>
  <c r="J87" i="10" s="1"/>
  <c r="Q75" i="10"/>
  <c r="S75" i="10" s="1"/>
  <c r="C95" i="10" s="1"/>
  <c r="Q66" i="10"/>
  <c r="S66" i="10" s="1"/>
  <c r="P86" i="10" s="1"/>
  <c r="Q74" i="10"/>
  <c r="S74" i="10" s="1"/>
  <c r="I94" i="10" s="1"/>
  <c r="Q64" i="10"/>
  <c r="S64" i="10" s="1"/>
  <c r="J84" i="10" s="1"/>
  <c r="M77" i="10"/>
  <c r="M79" i="10" s="1"/>
  <c r="Q65" i="10"/>
  <c r="S65" i="10" s="1"/>
  <c r="M85" i="10" s="1"/>
  <c r="Q69" i="10"/>
  <c r="S69" i="10" s="1"/>
  <c r="M89" i="10" s="1"/>
  <c r="P77" i="10"/>
  <c r="P79" i="10" s="1"/>
  <c r="Q76" i="10"/>
  <c r="S76" i="10" s="1"/>
  <c r="G96" i="10" s="1"/>
  <c r="Q71" i="10"/>
  <c r="S71" i="10" s="1"/>
  <c r="H91" i="10" s="1"/>
  <c r="Q68" i="10"/>
  <c r="S68" i="10" s="1"/>
  <c r="P88" i="10" s="1"/>
  <c r="Q72" i="10"/>
  <c r="S72" i="10" s="1"/>
  <c r="H92" i="10" s="1"/>
  <c r="Q70" i="10"/>
  <c r="S70" i="10" s="1"/>
  <c r="C90" i="10" s="1"/>
  <c r="H77" i="10"/>
  <c r="H79" i="10" s="1"/>
  <c r="F77" i="10"/>
  <c r="F79" i="10" s="1"/>
  <c r="J77" i="10"/>
  <c r="J79" i="10" s="1"/>
  <c r="Q73" i="10"/>
  <c r="S73" i="10" s="1"/>
  <c r="J93" i="10" s="1"/>
  <c r="O77" i="10"/>
  <c r="O79" i="10" s="1"/>
  <c r="M153" i="4" l="1"/>
  <c r="M155" i="4"/>
  <c r="F154" i="4"/>
  <c r="I153" i="4"/>
  <c r="H145" i="4"/>
  <c r="F152" i="4"/>
  <c r="J147" i="4"/>
  <c r="M145" i="4"/>
  <c r="H144" i="4"/>
  <c r="H152" i="4"/>
  <c r="M151" i="4"/>
  <c r="M144" i="4"/>
  <c r="M146" i="4"/>
  <c r="M154" i="4"/>
  <c r="M156" i="4"/>
  <c r="M150" i="4"/>
  <c r="I149" i="4"/>
  <c r="I146" i="4"/>
  <c r="H143" i="4"/>
  <c r="F144" i="4"/>
  <c r="N154" i="4"/>
  <c r="F153" i="4"/>
  <c r="F148" i="4"/>
  <c r="F155" i="4"/>
  <c r="F145" i="4"/>
  <c r="F151" i="4"/>
  <c r="I154" i="4"/>
  <c r="J153" i="4"/>
  <c r="P147" i="4"/>
  <c r="G156" i="4"/>
  <c r="G148" i="4"/>
  <c r="K144" i="4"/>
  <c r="G145" i="4"/>
  <c r="L149" i="4"/>
  <c r="E155" i="4"/>
  <c r="J152" i="4"/>
  <c r="N155" i="4"/>
  <c r="G150" i="4"/>
  <c r="G154" i="4"/>
  <c r="L145" i="4"/>
  <c r="M148" i="4"/>
  <c r="D150" i="4"/>
  <c r="E146" i="4"/>
  <c r="O156" i="4"/>
  <c r="N147" i="4"/>
  <c r="E150" i="4"/>
  <c r="O144" i="4"/>
  <c r="E149" i="4"/>
  <c r="E153" i="4"/>
  <c r="O149" i="4"/>
  <c r="E147" i="4"/>
  <c r="O146" i="4"/>
  <c r="O145" i="4"/>
  <c r="D154" i="4"/>
  <c r="G146" i="4"/>
  <c r="E148" i="4"/>
  <c r="O152" i="4"/>
  <c r="L156" i="4"/>
  <c r="L146" i="4"/>
  <c r="K149" i="4"/>
  <c r="O154" i="4"/>
  <c r="O151" i="4"/>
  <c r="E156" i="4"/>
  <c r="N156" i="4"/>
  <c r="F146" i="4"/>
  <c r="F149" i="4"/>
  <c r="E152" i="4"/>
  <c r="O147" i="4"/>
  <c r="O155" i="4"/>
  <c r="E145" i="4"/>
  <c r="D152" i="4"/>
  <c r="P149" i="4"/>
  <c r="P143" i="4"/>
  <c r="L144" i="4"/>
  <c r="P153" i="4"/>
  <c r="D151" i="4"/>
  <c r="K150" i="4"/>
  <c r="G152" i="4"/>
  <c r="D147" i="4"/>
  <c r="K156" i="4"/>
  <c r="F156" i="4"/>
  <c r="D156" i="4"/>
  <c r="F150" i="4"/>
  <c r="K147" i="4"/>
  <c r="L152" i="4"/>
  <c r="L153" i="4"/>
  <c r="J144" i="4"/>
  <c r="J143" i="4"/>
  <c r="P150" i="4"/>
  <c r="N145" i="4"/>
  <c r="G144" i="4"/>
  <c r="L147" i="4"/>
  <c r="G153" i="4"/>
  <c r="O153" i="4"/>
  <c r="O150" i="4"/>
  <c r="M157" i="4"/>
  <c r="M159" i="4" s="1"/>
  <c r="J154" i="4"/>
  <c r="J150" i="4"/>
  <c r="P154" i="4"/>
  <c r="G155" i="4"/>
  <c r="L151" i="4"/>
  <c r="D153" i="4"/>
  <c r="D144" i="4"/>
  <c r="F147" i="4"/>
  <c r="D155" i="4"/>
  <c r="G151" i="4"/>
  <c r="H157" i="4"/>
  <c r="H159" i="4" s="1"/>
  <c r="K153" i="4"/>
  <c r="K143" i="4"/>
  <c r="L150" i="4"/>
  <c r="P155" i="4"/>
  <c r="P144" i="4"/>
  <c r="P146" i="4"/>
  <c r="E154" i="4"/>
  <c r="E151" i="4"/>
  <c r="J155" i="4"/>
  <c r="D145" i="4"/>
  <c r="K154" i="4"/>
  <c r="L155" i="4"/>
  <c r="D148" i="4"/>
  <c r="K152" i="4"/>
  <c r="N153" i="4"/>
  <c r="N143" i="4"/>
  <c r="N148" i="4"/>
  <c r="D146" i="4"/>
  <c r="Q137" i="4"/>
  <c r="K155" i="4"/>
  <c r="P145" i="4"/>
  <c r="P151" i="4"/>
  <c r="J148" i="4"/>
  <c r="N146" i="4"/>
  <c r="N149" i="4"/>
  <c r="O148" i="4"/>
  <c r="C157" i="4"/>
  <c r="P152" i="4"/>
  <c r="K146" i="4"/>
  <c r="K151" i="4"/>
  <c r="J156" i="4"/>
  <c r="D149" i="4"/>
  <c r="N152" i="4"/>
  <c r="P156" i="4"/>
  <c r="N144" i="4"/>
  <c r="G147" i="4"/>
  <c r="K148" i="4"/>
  <c r="J146" i="4"/>
  <c r="G149" i="4"/>
  <c r="L154" i="4"/>
  <c r="J151" i="4"/>
  <c r="L148" i="4"/>
  <c r="N151" i="4"/>
  <c r="E144" i="4"/>
  <c r="J149" i="4"/>
  <c r="I85" i="10"/>
  <c r="J95" i="10"/>
  <c r="I95" i="10"/>
  <c r="M86" i="10"/>
  <c r="C93" i="10"/>
  <c r="H96" i="10"/>
  <c r="I84" i="10"/>
  <c r="G84" i="10"/>
  <c r="F96" i="10"/>
  <c r="J96" i="10"/>
  <c r="M95" i="10"/>
  <c r="G95" i="10"/>
  <c r="H95" i="10"/>
  <c r="F84" i="10"/>
  <c r="M84" i="10"/>
  <c r="P95" i="10"/>
  <c r="P91" i="10"/>
  <c r="M96" i="10"/>
  <c r="I87" i="10"/>
  <c r="P84" i="10"/>
  <c r="O87" i="10"/>
  <c r="F91" i="10"/>
  <c r="G91" i="10"/>
  <c r="F86" i="10"/>
  <c r="F93" i="10"/>
  <c r="C91" i="10"/>
  <c r="C87" i="10"/>
  <c r="M91" i="10"/>
  <c r="O84" i="10"/>
  <c r="I86" i="10"/>
  <c r="H88" i="10"/>
  <c r="O95" i="10"/>
  <c r="I91" i="10"/>
  <c r="I96" i="10"/>
  <c r="J91" i="10"/>
  <c r="F95" i="10"/>
  <c r="H87" i="10"/>
  <c r="O96" i="10"/>
  <c r="C88" i="10"/>
  <c r="G87" i="10"/>
  <c r="J90" i="10"/>
  <c r="O88" i="10"/>
  <c r="G88" i="10"/>
  <c r="J88" i="10"/>
  <c r="F88" i="10"/>
  <c r="J85" i="10"/>
  <c r="I88" i="10"/>
  <c r="P93" i="10"/>
  <c r="O93" i="10"/>
  <c r="I92" i="10"/>
  <c r="D94" i="10"/>
  <c r="N94" i="10"/>
  <c r="K94" i="10"/>
  <c r="L94" i="10"/>
  <c r="E94" i="10"/>
  <c r="O89" i="10"/>
  <c r="C92" i="10"/>
  <c r="C89" i="10"/>
  <c r="J86" i="10"/>
  <c r="F94" i="10"/>
  <c r="H89" i="10"/>
  <c r="F92" i="10"/>
  <c r="M90" i="10"/>
  <c r="O94" i="10"/>
  <c r="K87" i="10"/>
  <c r="N87" i="10"/>
  <c r="L87" i="10"/>
  <c r="D87" i="10"/>
  <c r="E87" i="10"/>
  <c r="O92" i="10"/>
  <c r="F90" i="10"/>
  <c r="M94" i="10"/>
  <c r="H85" i="10"/>
  <c r="C85" i="10"/>
  <c r="I93" i="10"/>
  <c r="J89" i="10"/>
  <c r="H93" i="10"/>
  <c r="L85" i="10"/>
  <c r="K85" i="10"/>
  <c r="N85" i="10"/>
  <c r="D85" i="10"/>
  <c r="E85" i="10"/>
  <c r="G90" i="10"/>
  <c r="N86" i="10"/>
  <c r="L86" i="10"/>
  <c r="K86" i="10"/>
  <c r="D86" i="10"/>
  <c r="E86" i="10"/>
  <c r="J92" i="10"/>
  <c r="N89" i="10"/>
  <c r="D89" i="10"/>
  <c r="K89" i="10"/>
  <c r="L89" i="10"/>
  <c r="E89" i="10"/>
  <c r="H94" i="10"/>
  <c r="J94" i="10"/>
  <c r="P85" i="10"/>
  <c r="K91" i="10"/>
  <c r="N91" i="10"/>
  <c r="L91" i="10"/>
  <c r="D91" i="10"/>
  <c r="E91" i="10"/>
  <c r="O91" i="10"/>
  <c r="G93" i="10"/>
  <c r="M87" i="10"/>
  <c r="M88" i="10"/>
  <c r="C86" i="10"/>
  <c r="N92" i="10"/>
  <c r="K92" i="10"/>
  <c r="L92" i="10"/>
  <c r="D92" i="10"/>
  <c r="E92" i="10"/>
  <c r="L83" i="10"/>
  <c r="D83" i="10"/>
  <c r="N83" i="10"/>
  <c r="E83" i="10"/>
  <c r="K83" i="10"/>
  <c r="H83" i="10"/>
  <c r="O83" i="10"/>
  <c r="G83" i="10"/>
  <c r="I83" i="10"/>
  <c r="F83" i="10"/>
  <c r="C83" i="10"/>
  <c r="G92" i="10"/>
  <c r="J83" i="10"/>
  <c r="I90" i="10"/>
  <c r="O86" i="10"/>
  <c r="I89" i="10"/>
  <c r="N96" i="10"/>
  <c r="K96" i="10"/>
  <c r="D96" i="10"/>
  <c r="L96" i="10"/>
  <c r="E96" i="10"/>
  <c r="G85" i="10"/>
  <c r="L84" i="10"/>
  <c r="N84" i="10"/>
  <c r="K84" i="10"/>
  <c r="D84" i="10"/>
  <c r="E84" i="10"/>
  <c r="P96" i="10"/>
  <c r="O90" i="10"/>
  <c r="P89" i="10"/>
  <c r="P90" i="10"/>
  <c r="G89" i="10"/>
  <c r="L93" i="10"/>
  <c r="N93" i="10"/>
  <c r="K93" i="10"/>
  <c r="D93" i="10"/>
  <c r="E93" i="10"/>
  <c r="P94" i="10"/>
  <c r="K88" i="10"/>
  <c r="N88" i="10"/>
  <c r="L88" i="10"/>
  <c r="D88" i="10"/>
  <c r="E88" i="10"/>
  <c r="C96" i="10"/>
  <c r="F89" i="10"/>
  <c r="M93" i="10"/>
  <c r="M83" i="10"/>
  <c r="F87" i="10"/>
  <c r="C84" i="10"/>
  <c r="G86" i="10"/>
  <c r="P87" i="10"/>
  <c r="D95" i="10"/>
  <c r="L95" i="10"/>
  <c r="K95" i="10"/>
  <c r="N95" i="10"/>
  <c r="E95" i="10"/>
  <c r="G94" i="10"/>
  <c r="H84" i="10"/>
  <c r="D90" i="10"/>
  <c r="L90" i="10"/>
  <c r="N90" i="10"/>
  <c r="K90" i="10"/>
  <c r="E90" i="10"/>
  <c r="P92" i="10"/>
  <c r="H90" i="10"/>
  <c r="O85" i="10"/>
  <c r="Q77" i="10"/>
  <c r="C94" i="10"/>
  <c r="M92" i="10"/>
  <c r="H86" i="10"/>
  <c r="F85" i="10"/>
  <c r="I157" i="4" l="1"/>
  <c r="I159" i="4" s="1"/>
  <c r="Q143" i="4"/>
  <c r="S143" i="4" s="1"/>
  <c r="H163" i="4" s="1"/>
  <c r="Q155" i="4"/>
  <c r="S155" i="4" s="1"/>
  <c r="L157" i="4"/>
  <c r="L159" i="4" s="1"/>
  <c r="Q153" i="4"/>
  <c r="S153" i="4" s="1"/>
  <c r="C173" i="4" s="1"/>
  <c r="I175" i="4"/>
  <c r="C175" i="4"/>
  <c r="D157" i="4"/>
  <c r="D159" i="4" s="1"/>
  <c r="Q149" i="4"/>
  <c r="S149" i="4" s="1"/>
  <c r="E169" i="4" s="1"/>
  <c r="E157" i="4"/>
  <c r="E159" i="4" s="1"/>
  <c r="O157" i="4"/>
  <c r="O159" i="4" s="1"/>
  <c r="Q148" i="4"/>
  <c r="S148" i="4" s="1"/>
  <c r="G168" i="4" s="1"/>
  <c r="O163" i="4"/>
  <c r="D163" i="4"/>
  <c r="D175" i="4"/>
  <c r="E163" i="4"/>
  <c r="C163" i="4"/>
  <c r="N157" i="4"/>
  <c r="N159" i="4" s="1"/>
  <c r="N163" i="4"/>
  <c r="Q150" i="4"/>
  <c r="S150" i="4" s="1"/>
  <c r="K170" i="4" s="1"/>
  <c r="F163" i="4"/>
  <c r="P173" i="4"/>
  <c r="F173" i="4"/>
  <c r="L163" i="4"/>
  <c r="C159" i="4"/>
  <c r="K157" i="4"/>
  <c r="K159" i="4" s="1"/>
  <c r="K163" i="4"/>
  <c r="N175" i="4"/>
  <c r="O175" i="4"/>
  <c r="H173" i="4"/>
  <c r="L173" i="4"/>
  <c r="G163" i="4"/>
  <c r="M163" i="4"/>
  <c r="Q151" i="4"/>
  <c r="S151" i="4" s="1"/>
  <c r="N171" i="4" s="1"/>
  <c r="K173" i="4"/>
  <c r="D173" i="4"/>
  <c r="I173" i="4"/>
  <c r="G173" i="4"/>
  <c r="Q147" i="4"/>
  <c r="S147" i="4" s="1"/>
  <c r="G167" i="4" s="1"/>
  <c r="Q146" i="4"/>
  <c r="S146" i="4" s="1"/>
  <c r="P166" i="4" s="1"/>
  <c r="K175" i="4"/>
  <c r="H175" i="4"/>
  <c r="P175" i="4"/>
  <c r="Q152" i="4"/>
  <c r="S152" i="4" s="1"/>
  <c r="P172" i="4" s="1"/>
  <c r="F175" i="4"/>
  <c r="E175" i="4"/>
  <c r="J175" i="4"/>
  <c r="Q154" i="4"/>
  <c r="S154" i="4" s="1"/>
  <c r="L175" i="4"/>
  <c r="F157" i="4"/>
  <c r="F159" i="4" s="1"/>
  <c r="G175" i="4"/>
  <c r="O173" i="4"/>
  <c r="Q144" i="4"/>
  <c r="S144" i="4" s="1"/>
  <c r="G164" i="4" s="1"/>
  <c r="Q156" i="4"/>
  <c r="S156" i="4" s="1"/>
  <c r="D176" i="4" s="1"/>
  <c r="Q145" i="4"/>
  <c r="S145" i="4" s="1"/>
  <c r="D165" i="4" s="1"/>
  <c r="G157" i="4"/>
  <c r="G159" i="4" s="1"/>
  <c r="M175" i="4"/>
  <c r="E173" i="4"/>
  <c r="J157" i="4"/>
  <c r="J159" i="4" s="1"/>
  <c r="J163" i="4"/>
  <c r="I163" i="4"/>
  <c r="P157" i="4"/>
  <c r="P159" i="4" s="1"/>
  <c r="P163" i="4"/>
  <c r="Q96" i="10"/>
  <c r="S96" i="10" s="1"/>
  <c r="H97" i="10"/>
  <c r="H99" i="10" s="1"/>
  <c r="H114" i="10" s="1"/>
  <c r="Q92" i="10"/>
  <c r="S92" i="10" s="1"/>
  <c r="J97" i="10"/>
  <c r="J99" i="10" s="1"/>
  <c r="J106" i="10" s="1"/>
  <c r="K97" i="10"/>
  <c r="K99" i="10" s="1"/>
  <c r="K110" i="10" s="1"/>
  <c r="Q91" i="10"/>
  <c r="S91" i="10" s="1"/>
  <c r="Q87" i="10"/>
  <c r="S87" i="10" s="1"/>
  <c r="P97" i="10"/>
  <c r="P99" i="10" s="1"/>
  <c r="P112" i="10" s="1"/>
  <c r="Q84" i="10"/>
  <c r="S84" i="10" s="1"/>
  <c r="C97" i="10"/>
  <c r="Q83" i="10"/>
  <c r="S83" i="10" s="1"/>
  <c r="N97" i="10"/>
  <c r="N99" i="10" s="1"/>
  <c r="N108" i="10" s="1"/>
  <c r="Q86" i="10"/>
  <c r="S86" i="10" s="1"/>
  <c r="Q95" i="10"/>
  <c r="S95" i="10" s="1"/>
  <c r="E97" i="10"/>
  <c r="E99" i="10" s="1"/>
  <c r="E111" i="10" s="1"/>
  <c r="F97" i="10"/>
  <c r="F99" i="10" s="1"/>
  <c r="F105" i="10" s="1"/>
  <c r="D97" i="10"/>
  <c r="D99" i="10" s="1"/>
  <c r="D110" i="10" s="1"/>
  <c r="O97" i="10"/>
  <c r="O99" i="10" s="1"/>
  <c r="O106" i="10" s="1"/>
  <c r="Q88" i="10"/>
  <c r="S88" i="10" s="1"/>
  <c r="M97" i="10"/>
  <c r="M99" i="10" s="1"/>
  <c r="Q93" i="10"/>
  <c r="S93" i="10" s="1"/>
  <c r="I97" i="10"/>
  <c r="I99" i="10" s="1"/>
  <c r="I116" i="10" s="1"/>
  <c r="L97" i="10"/>
  <c r="L99" i="10" s="1"/>
  <c r="L112" i="10" s="1"/>
  <c r="Q90" i="10"/>
  <c r="S90" i="10" s="1"/>
  <c r="Q94" i="10"/>
  <c r="S94" i="10" s="1"/>
  <c r="G97" i="10"/>
  <c r="G99" i="10" s="1"/>
  <c r="G116" i="10" s="1"/>
  <c r="Q85" i="10"/>
  <c r="S85" i="10" s="1"/>
  <c r="Q89" i="10"/>
  <c r="S89" i="10" s="1"/>
  <c r="L170" i="4" l="1"/>
  <c r="J173" i="4"/>
  <c r="G172" i="4"/>
  <c r="N173" i="4"/>
  <c r="F169" i="4"/>
  <c r="K172" i="4"/>
  <c r="P169" i="4"/>
  <c r="M173" i="4"/>
  <c r="Q173" i="4" s="1"/>
  <c r="S173" i="4" s="1"/>
  <c r="D166" i="4"/>
  <c r="L169" i="4"/>
  <c r="J171" i="4"/>
  <c r="D167" i="4"/>
  <c r="L171" i="4"/>
  <c r="F170" i="4"/>
  <c r="K171" i="4"/>
  <c r="N166" i="4"/>
  <c r="D169" i="4"/>
  <c r="M169" i="4"/>
  <c r="P168" i="4"/>
  <c r="J166" i="4"/>
  <c r="P171" i="4"/>
  <c r="O169" i="4"/>
  <c r="H168" i="4"/>
  <c r="D168" i="4"/>
  <c r="N169" i="4"/>
  <c r="C169" i="4"/>
  <c r="E171" i="4"/>
  <c r="K166" i="4"/>
  <c r="H169" i="4"/>
  <c r="C168" i="4"/>
  <c r="N168" i="4"/>
  <c r="I168" i="4"/>
  <c r="K168" i="4"/>
  <c r="J169" i="4"/>
  <c r="G169" i="4"/>
  <c r="K169" i="4"/>
  <c r="F168" i="4"/>
  <c r="E168" i="4"/>
  <c r="J168" i="4"/>
  <c r="O168" i="4"/>
  <c r="I169" i="4"/>
  <c r="M168" i="4"/>
  <c r="G171" i="4"/>
  <c r="L168" i="4"/>
  <c r="E174" i="4"/>
  <c r="G174" i="4"/>
  <c r="I174" i="4"/>
  <c r="C174" i="4"/>
  <c r="F174" i="4"/>
  <c r="M174" i="4"/>
  <c r="H174" i="4"/>
  <c r="D174" i="4"/>
  <c r="N174" i="4"/>
  <c r="O174" i="4"/>
  <c r="C167" i="4"/>
  <c r="O167" i="4"/>
  <c r="E167" i="4"/>
  <c r="N167" i="4"/>
  <c r="I167" i="4"/>
  <c r="M167" i="4"/>
  <c r="J167" i="4"/>
  <c r="P167" i="4"/>
  <c r="H167" i="4"/>
  <c r="N165" i="4"/>
  <c r="J176" i="4"/>
  <c r="L176" i="4"/>
  <c r="G176" i="4"/>
  <c r="I176" i="4"/>
  <c r="E176" i="4"/>
  <c r="C176" i="4"/>
  <c r="O176" i="4"/>
  <c r="H176" i="4"/>
  <c r="N176" i="4"/>
  <c r="M176" i="4"/>
  <c r="K174" i="4"/>
  <c r="K176" i="4"/>
  <c r="O170" i="4"/>
  <c r="E170" i="4"/>
  <c r="C170" i="4"/>
  <c r="N170" i="4"/>
  <c r="D170" i="4"/>
  <c r="G170" i="4"/>
  <c r="I170" i="4"/>
  <c r="M170" i="4"/>
  <c r="H170" i="4"/>
  <c r="K164" i="4"/>
  <c r="M164" i="4"/>
  <c r="F164" i="4"/>
  <c r="H164" i="4"/>
  <c r="I164" i="4"/>
  <c r="O164" i="4"/>
  <c r="C164" i="4"/>
  <c r="D164" i="4"/>
  <c r="F176" i="4"/>
  <c r="N164" i="4"/>
  <c r="O172" i="4"/>
  <c r="C172" i="4"/>
  <c r="E172" i="4"/>
  <c r="D172" i="4"/>
  <c r="F172" i="4"/>
  <c r="M172" i="4"/>
  <c r="H172" i="4"/>
  <c r="I172" i="4"/>
  <c r="J172" i="4"/>
  <c r="K167" i="4"/>
  <c r="H171" i="4"/>
  <c r="F171" i="4"/>
  <c r="C171" i="4"/>
  <c r="I171" i="4"/>
  <c r="O171" i="4"/>
  <c r="M171" i="4"/>
  <c r="L172" i="4"/>
  <c r="L167" i="4"/>
  <c r="E166" i="4"/>
  <c r="L166" i="4"/>
  <c r="M166" i="4"/>
  <c r="G166" i="4"/>
  <c r="O166" i="4"/>
  <c r="H166" i="4"/>
  <c r="C166" i="4"/>
  <c r="F166" i="4"/>
  <c r="I166" i="4"/>
  <c r="P170" i="4"/>
  <c r="P165" i="4"/>
  <c r="J164" i="4"/>
  <c r="J170" i="4"/>
  <c r="L174" i="4"/>
  <c r="J174" i="4"/>
  <c r="P174" i="4"/>
  <c r="L164" i="4"/>
  <c r="N172" i="4"/>
  <c r="Q157" i="4"/>
  <c r="Q158" i="4" s="1"/>
  <c r="F167" i="4"/>
  <c r="D171" i="4"/>
  <c r="J165" i="4"/>
  <c r="H165" i="4"/>
  <c r="L165" i="4"/>
  <c r="K165" i="4"/>
  <c r="E165" i="4"/>
  <c r="M165" i="4"/>
  <c r="F165" i="4"/>
  <c r="I165" i="4"/>
  <c r="C165" i="4"/>
  <c r="G165" i="4"/>
  <c r="O165" i="4"/>
  <c r="E164" i="4"/>
  <c r="Q175" i="4"/>
  <c r="S175" i="4" s="1"/>
  <c r="P176" i="4"/>
  <c r="P164" i="4"/>
  <c r="I113" i="10"/>
  <c r="O110" i="10"/>
  <c r="I108" i="10"/>
  <c r="O111" i="10"/>
  <c r="L108" i="10"/>
  <c r="P104" i="10"/>
  <c r="D109" i="10"/>
  <c r="F104" i="10"/>
  <c r="E110" i="10"/>
  <c r="G107" i="10"/>
  <c r="L116" i="10"/>
  <c r="E107" i="10"/>
  <c r="D115" i="10"/>
  <c r="F112" i="10"/>
  <c r="E116" i="10"/>
  <c r="G108" i="10"/>
  <c r="D105" i="10"/>
  <c r="F103" i="10"/>
  <c r="G114" i="10"/>
  <c r="H107" i="10"/>
  <c r="H104" i="10"/>
  <c r="J110" i="10"/>
  <c r="K108" i="10"/>
  <c r="E106" i="10"/>
  <c r="F107" i="10"/>
  <c r="F115" i="10"/>
  <c r="F114" i="10"/>
  <c r="J105" i="10"/>
  <c r="I104" i="10"/>
  <c r="O114" i="10"/>
  <c r="O105" i="10"/>
  <c r="D111" i="10"/>
  <c r="K106" i="10"/>
  <c r="E113" i="10"/>
  <c r="L103" i="10"/>
  <c r="G104" i="10"/>
  <c r="O115" i="10"/>
  <c r="D107" i="10"/>
  <c r="E104" i="10"/>
  <c r="F116" i="10"/>
  <c r="O107" i="10"/>
  <c r="E114" i="10"/>
  <c r="P110" i="10"/>
  <c r="P114" i="10"/>
  <c r="I103" i="10"/>
  <c r="M105" i="10"/>
  <c r="M109" i="10"/>
  <c r="M116" i="10"/>
  <c r="M104" i="10"/>
  <c r="N114" i="10"/>
  <c r="E105" i="10"/>
  <c r="D103" i="10"/>
  <c r="N113" i="10"/>
  <c r="H110" i="10"/>
  <c r="K113" i="10"/>
  <c r="D113" i="10"/>
  <c r="K105" i="10"/>
  <c r="P111" i="10"/>
  <c r="O113" i="10"/>
  <c r="H113" i="10"/>
  <c r="E103" i="10"/>
  <c r="H115" i="10"/>
  <c r="M115" i="10"/>
  <c r="I110" i="10"/>
  <c r="F109" i="10"/>
  <c r="F111" i="10"/>
  <c r="D114" i="10"/>
  <c r="J112" i="10"/>
  <c r="N116" i="10"/>
  <c r="L113" i="10"/>
  <c r="K107" i="10"/>
  <c r="H105" i="10"/>
  <c r="M111" i="10"/>
  <c r="G111" i="10"/>
  <c r="K116" i="10"/>
  <c r="M106" i="10"/>
  <c r="L104" i="10"/>
  <c r="G113" i="10"/>
  <c r="P115" i="10"/>
  <c r="P113" i="10"/>
  <c r="J109" i="10"/>
  <c r="P116" i="10"/>
  <c r="D106" i="10"/>
  <c r="E112" i="10"/>
  <c r="O112" i="10"/>
  <c r="K112" i="10"/>
  <c r="M110" i="10"/>
  <c r="E109" i="10"/>
  <c r="O109" i="10"/>
  <c r="M112" i="10"/>
  <c r="G103" i="10"/>
  <c r="E115" i="10"/>
  <c r="N112" i="10"/>
  <c r="I105" i="10"/>
  <c r="I114" i="10"/>
  <c r="N109" i="10"/>
  <c r="N103" i="10"/>
  <c r="D108" i="10"/>
  <c r="L111" i="10"/>
  <c r="E108" i="10"/>
  <c r="L110" i="10"/>
  <c r="O103" i="10"/>
  <c r="F113" i="10"/>
  <c r="L114" i="10"/>
  <c r="N106" i="10"/>
  <c r="G115" i="10"/>
  <c r="F108" i="10"/>
  <c r="I107" i="10"/>
  <c r="G105" i="10"/>
  <c r="L115" i="10"/>
  <c r="N115" i="10"/>
  <c r="I106" i="10"/>
  <c r="P105" i="10"/>
  <c r="K104" i="10"/>
  <c r="I109" i="10"/>
  <c r="J113" i="10"/>
  <c r="J107" i="10"/>
  <c r="J104" i="10"/>
  <c r="J115" i="10"/>
  <c r="H108" i="10"/>
  <c r="D104" i="10"/>
  <c r="J108" i="10"/>
  <c r="K115" i="10"/>
  <c r="G109" i="10"/>
  <c r="F106" i="10"/>
  <c r="K114" i="10"/>
  <c r="G110" i="10"/>
  <c r="P107" i="10"/>
  <c r="M113" i="10"/>
  <c r="M103" i="10"/>
  <c r="O108" i="10"/>
  <c r="L106" i="10"/>
  <c r="K103" i="10"/>
  <c r="F110" i="10"/>
  <c r="O104" i="10"/>
  <c r="N107" i="10"/>
  <c r="D112" i="10"/>
  <c r="M108" i="10"/>
  <c r="H111" i="10"/>
  <c r="H112" i="10"/>
  <c r="N105" i="10"/>
  <c r="N111" i="10"/>
  <c r="H103" i="10"/>
  <c r="P108" i="10"/>
  <c r="P103" i="10"/>
  <c r="P106" i="10"/>
  <c r="L107" i="10"/>
  <c r="K111" i="10"/>
  <c r="D116" i="10"/>
  <c r="G106" i="10"/>
  <c r="G112" i="10"/>
  <c r="I115" i="10"/>
  <c r="N104" i="10"/>
  <c r="I111" i="10"/>
  <c r="H109" i="10"/>
  <c r="K109" i="10"/>
  <c r="J116" i="10"/>
  <c r="J103" i="10"/>
  <c r="M114" i="10"/>
  <c r="J114" i="10"/>
  <c r="P109" i="10"/>
  <c r="N110" i="10"/>
  <c r="H116" i="10"/>
  <c r="O116" i="10"/>
  <c r="M107" i="10"/>
  <c r="H106" i="10"/>
  <c r="L109" i="10"/>
  <c r="J111" i="10"/>
  <c r="L105" i="10"/>
  <c r="I112" i="10"/>
  <c r="Q97" i="10"/>
  <c r="C99" i="10"/>
  <c r="Q169" i="4" l="1"/>
  <c r="S169" i="4" s="1"/>
  <c r="N177" i="4"/>
  <c r="N179" i="4" s="1"/>
  <c r="Q168" i="4"/>
  <c r="S168" i="4" s="1"/>
  <c r="I177" i="4"/>
  <c r="I179" i="4" s="1"/>
  <c r="Q170" i="4"/>
  <c r="S170" i="4" s="1"/>
  <c r="M177" i="4"/>
  <c r="M179" i="4" s="1"/>
  <c r="E177" i="4"/>
  <c r="E179" i="4" s="1"/>
  <c r="Q164" i="4"/>
  <c r="S164" i="4" s="1"/>
  <c r="D177" i="4"/>
  <c r="D179" i="4" s="1"/>
  <c r="Q167" i="4"/>
  <c r="S167" i="4" s="1"/>
  <c r="G177" i="4"/>
  <c r="G179" i="4" s="1"/>
  <c r="Q165" i="4"/>
  <c r="S165" i="4" s="1"/>
  <c r="Q172" i="4"/>
  <c r="S172" i="4" s="1"/>
  <c r="Q174" i="4"/>
  <c r="S174" i="4" s="1"/>
  <c r="P177" i="4"/>
  <c r="P179" i="4" s="1"/>
  <c r="O177" i="4"/>
  <c r="O179" i="4" s="1"/>
  <c r="L177" i="4"/>
  <c r="L179" i="4" s="1"/>
  <c r="J177" i="4"/>
  <c r="J179" i="4" s="1"/>
  <c r="K177" i="4"/>
  <c r="K179" i="4" s="1"/>
  <c r="Q166" i="4"/>
  <c r="S166" i="4" s="1"/>
  <c r="F177" i="4"/>
  <c r="F179" i="4" s="1"/>
  <c r="H177" i="4"/>
  <c r="H179" i="4" s="1"/>
  <c r="Q171" i="4"/>
  <c r="S171" i="4" s="1"/>
  <c r="Q176" i="4"/>
  <c r="S176" i="4" s="1"/>
  <c r="I117" i="10"/>
  <c r="I119" i="10" s="1"/>
  <c r="E117" i="10"/>
  <c r="E119" i="10" s="1"/>
  <c r="O117" i="10"/>
  <c r="O119" i="10" s="1"/>
  <c r="D117" i="10"/>
  <c r="D119" i="10" s="1"/>
  <c r="L117" i="10"/>
  <c r="L119" i="10" s="1"/>
  <c r="M117" i="10"/>
  <c r="M119" i="10" s="1"/>
  <c r="F117" i="10"/>
  <c r="F119" i="10" s="1"/>
  <c r="C115" i="10"/>
  <c r="Q115" i="10" s="1"/>
  <c r="S115" i="10" s="1"/>
  <c r="G135" i="10" s="1"/>
  <c r="C110" i="10"/>
  <c r="C105" i="10"/>
  <c r="C108" i="10"/>
  <c r="C107" i="10"/>
  <c r="C114" i="10"/>
  <c r="C112" i="10"/>
  <c r="C103" i="10"/>
  <c r="C104" i="10"/>
  <c r="C109" i="10"/>
  <c r="C116" i="10"/>
  <c r="C106" i="10"/>
  <c r="C113" i="10"/>
  <c r="C111" i="10"/>
  <c r="P117" i="10"/>
  <c r="P119" i="10" s="1"/>
  <c r="K117" i="10"/>
  <c r="K119" i="10" s="1"/>
  <c r="N117" i="10"/>
  <c r="N119" i="10" s="1"/>
  <c r="J117" i="10"/>
  <c r="J119" i="10" s="1"/>
  <c r="G117" i="10"/>
  <c r="G119" i="10" s="1"/>
  <c r="H117" i="10"/>
  <c r="H119" i="10" s="1"/>
  <c r="G176" i="10" l="1"/>
  <c r="N135" i="10"/>
  <c r="I135" i="10"/>
  <c r="Q113" i="10"/>
  <c r="S113" i="10" s="1"/>
  <c r="C133" i="10" s="1"/>
  <c r="Q107" i="10"/>
  <c r="S107" i="10" s="1"/>
  <c r="C127" i="10" s="1"/>
  <c r="D135" i="10"/>
  <c r="J135" i="10"/>
  <c r="F135" i="10"/>
  <c r="Q114" i="10"/>
  <c r="S114" i="10" s="1"/>
  <c r="Q106" i="10"/>
  <c r="S106" i="10" s="1"/>
  <c r="C126" i="10" s="1"/>
  <c r="Q108" i="10"/>
  <c r="S108" i="10" s="1"/>
  <c r="C128" i="10" s="1"/>
  <c r="L135" i="10"/>
  <c r="M135" i="10"/>
  <c r="E135" i="10"/>
  <c r="Q110" i="10"/>
  <c r="S110" i="10" s="1"/>
  <c r="C130" i="10" s="1"/>
  <c r="Q116" i="10"/>
  <c r="S116" i="10" s="1"/>
  <c r="C136" i="10" s="1"/>
  <c r="Q104" i="10"/>
  <c r="S104" i="10" s="1"/>
  <c r="C124" i="10" s="1"/>
  <c r="C135" i="10"/>
  <c r="P135" i="10"/>
  <c r="Q111" i="10"/>
  <c r="S111" i="10" s="1"/>
  <c r="C131" i="10" s="1"/>
  <c r="Q109" i="10"/>
  <c r="S109" i="10" s="1"/>
  <c r="C129" i="10" s="1"/>
  <c r="O135" i="10"/>
  <c r="H135" i="10"/>
  <c r="K135" i="10"/>
  <c r="Q105" i="10"/>
  <c r="S105" i="10" s="1"/>
  <c r="C125" i="10" s="1"/>
  <c r="Q112" i="10"/>
  <c r="S112" i="10" s="1"/>
  <c r="C132" i="10" s="1"/>
  <c r="Q103" i="10"/>
  <c r="S103" i="10" s="1"/>
  <c r="C117" i="10"/>
  <c r="H176" i="10" l="1"/>
  <c r="C171" i="10"/>
  <c r="J176" i="10"/>
  <c r="K176" i="10"/>
  <c r="D176" i="10"/>
  <c r="C174" i="10"/>
  <c r="F176" i="10"/>
  <c r="O176" i="10"/>
  <c r="C168" i="10"/>
  <c r="P176" i="10"/>
  <c r="C169" i="10"/>
  <c r="I176" i="10"/>
  <c r="E176" i="10"/>
  <c r="C172" i="10"/>
  <c r="C173" i="10"/>
  <c r="C176" i="10"/>
  <c r="C167" i="10"/>
  <c r="N176" i="10"/>
  <c r="C177" i="10"/>
  <c r="C170" i="10"/>
  <c r="M176" i="10"/>
  <c r="L176" i="10"/>
  <c r="C166" i="10"/>
  <c r="C165" i="10"/>
  <c r="Q135" i="10"/>
  <c r="S135" i="10" s="1"/>
  <c r="H134" i="10"/>
  <c r="I134" i="10"/>
  <c r="F134" i="10"/>
  <c r="O134" i="10"/>
  <c r="M134" i="10"/>
  <c r="G134" i="10"/>
  <c r="L134" i="10"/>
  <c r="P134" i="10"/>
  <c r="K134" i="10"/>
  <c r="J134" i="10"/>
  <c r="N134" i="10"/>
  <c r="E134" i="10"/>
  <c r="D134" i="10"/>
  <c r="L123" i="10"/>
  <c r="G123" i="10"/>
  <c r="F123" i="10"/>
  <c r="J123" i="10"/>
  <c r="I123" i="10"/>
  <c r="P123" i="10"/>
  <c r="M123" i="10"/>
  <c r="H123" i="10"/>
  <c r="K123" i="10"/>
  <c r="E123" i="10"/>
  <c r="N123" i="10"/>
  <c r="O123" i="10"/>
  <c r="D123" i="10"/>
  <c r="L128" i="10"/>
  <c r="N128" i="10"/>
  <c r="I128" i="10"/>
  <c r="O128" i="10"/>
  <c r="D128" i="10"/>
  <c r="H128" i="10"/>
  <c r="E128" i="10"/>
  <c r="M128" i="10"/>
  <c r="F128" i="10"/>
  <c r="K128" i="10"/>
  <c r="J128" i="10"/>
  <c r="P128" i="10"/>
  <c r="G128" i="10"/>
  <c r="P124" i="10"/>
  <c r="E124" i="10"/>
  <c r="H124" i="10"/>
  <c r="L124" i="10"/>
  <c r="J124" i="10"/>
  <c r="N124" i="10"/>
  <c r="M124" i="10"/>
  <c r="F124" i="10"/>
  <c r="O124" i="10"/>
  <c r="I124" i="10"/>
  <c r="D124" i="10"/>
  <c r="K124" i="10"/>
  <c r="G124" i="10"/>
  <c r="I136" i="10"/>
  <c r="G136" i="10"/>
  <c r="F136" i="10"/>
  <c r="D136" i="10"/>
  <c r="K136" i="10"/>
  <c r="P136" i="10"/>
  <c r="E136" i="10"/>
  <c r="O136" i="10"/>
  <c r="N136" i="10"/>
  <c r="H136" i="10"/>
  <c r="L136" i="10"/>
  <c r="M136" i="10"/>
  <c r="J136" i="10"/>
  <c r="L127" i="10"/>
  <c r="P127" i="10"/>
  <c r="D127" i="10"/>
  <c r="J127" i="10"/>
  <c r="E127" i="10"/>
  <c r="I127" i="10"/>
  <c r="F127" i="10"/>
  <c r="O127" i="10"/>
  <c r="G127" i="10"/>
  <c r="H127" i="10"/>
  <c r="N127" i="10"/>
  <c r="K127" i="10"/>
  <c r="M127" i="10"/>
  <c r="L132" i="10"/>
  <c r="P132" i="10"/>
  <c r="J132" i="10"/>
  <c r="H132" i="10"/>
  <c r="F132" i="10"/>
  <c r="N132" i="10"/>
  <c r="I132" i="10"/>
  <c r="O132" i="10"/>
  <c r="G132" i="10"/>
  <c r="K132" i="10"/>
  <c r="D132" i="10"/>
  <c r="E132" i="10"/>
  <c r="M132" i="10"/>
  <c r="O126" i="10"/>
  <c r="J126" i="10"/>
  <c r="N126" i="10"/>
  <c r="F126" i="10"/>
  <c r="H126" i="10"/>
  <c r="L126" i="10"/>
  <c r="I126" i="10"/>
  <c r="E126" i="10"/>
  <c r="G126" i="10"/>
  <c r="P126" i="10"/>
  <c r="D126" i="10"/>
  <c r="M126" i="10"/>
  <c r="K126" i="10"/>
  <c r="C123" i="10"/>
  <c r="D129" i="10"/>
  <c r="H129" i="10"/>
  <c r="K129" i="10"/>
  <c r="G129" i="10"/>
  <c r="P129" i="10"/>
  <c r="E129" i="10"/>
  <c r="I129" i="10"/>
  <c r="N129" i="10"/>
  <c r="M129" i="10"/>
  <c r="L129" i="10"/>
  <c r="F129" i="10"/>
  <c r="O129" i="10"/>
  <c r="J129" i="10"/>
  <c r="F125" i="10"/>
  <c r="L125" i="10"/>
  <c r="M125" i="10"/>
  <c r="P125" i="10"/>
  <c r="J125" i="10"/>
  <c r="H125" i="10"/>
  <c r="D125" i="10"/>
  <c r="E125" i="10"/>
  <c r="G125" i="10"/>
  <c r="I125" i="10"/>
  <c r="O125" i="10"/>
  <c r="K125" i="10"/>
  <c r="N125" i="10"/>
  <c r="O131" i="10"/>
  <c r="E131" i="10"/>
  <c r="G131" i="10"/>
  <c r="N131" i="10"/>
  <c r="P131" i="10"/>
  <c r="L131" i="10"/>
  <c r="F131" i="10"/>
  <c r="M131" i="10"/>
  <c r="K131" i="10"/>
  <c r="D131" i="10"/>
  <c r="I131" i="10"/>
  <c r="J131" i="10"/>
  <c r="H131" i="10"/>
  <c r="D130" i="10"/>
  <c r="K130" i="10"/>
  <c r="O130" i="10"/>
  <c r="I130" i="10"/>
  <c r="J130" i="10"/>
  <c r="M130" i="10"/>
  <c r="H130" i="10"/>
  <c r="E130" i="10"/>
  <c r="F130" i="10"/>
  <c r="L130" i="10"/>
  <c r="N130" i="10"/>
  <c r="G130" i="10"/>
  <c r="P130" i="10"/>
  <c r="C134" i="10"/>
  <c r="I133" i="10"/>
  <c r="L133" i="10"/>
  <c r="O133" i="10"/>
  <c r="F133" i="10"/>
  <c r="E133" i="10"/>
  <c r="D133" i="10"/>
  <c r="P133" i="10"/>
  <c r="H133" i="10"/>
  <c r="J133" i="10"/>
  <c r="K133" i="10"/>
  <c r="M133" i="10"/>
  <c r="G133" i="10"/>
  <c r="N133" i="10"/>
  <c r="Q117" i="10"/>
  <c r="C119" i="10"/>
  <c r="Q176" i="10" l="1"/>
  <c r="P171" i="10"/>
  <c r="D172" i="10"/>
  <c r="P167" i="10"/>
  <c r="J168" i="10"/>
  <c r="N165" i="10"/>
  <c r="M175" i="10"/>
  <c r="H174" i="10"/>
  <c r="M171" i="10"/>
  <c r="I172" i="10"/>
  <c r="G172" i="10"/>
  <c r="E166" i="10"/>
  <c r="J170" i="10"/>
  <c r="P170" i="10"/>
  <c r="D167" i="10"/>
  <c r="N167" i="10"/>
  <c r="O173" i="10"/>
  <c r="M168" i="10"/>
  <c r="E168" i="10"/>
  <c r="H177" i="10"/>
  <c r="G177" i="10"/>
  <c r="M165" i="10"/>
  <c r="P169" i="10"/>
  <c r="O169" i="10"/>
  <c r="K164" i="10"/>
  <c r="L164" i="10"/>
  <c r="G175" i="10"/>
  <c r="J171" i="10"/>
  <c r="I173" i="10"/>
  <c r="D175" i="10"/>
  <c r="G171" i="10"/>
  <c r="I171" i="10"/>
  <c r="K172" i="10"/>
  <c r="O172" i="10"/>
  <c r="H166" i="10"/>
  <c r="F170" i="10"/>
  <c r="K170" i="10"/>
  <c r="G167" i="10"/>
  <c r="O167" i="10"/>
  <c r="N173" i="10"/>
  <c r="N168" i="10"/>
  <c r="D168" i="10"/>
  <c r="O177" i="10"/>
  <c r="G165" i="10"/>
  <c r="J165" i="10"/>
  <c r="K169" i="10"/>
  <c r="N169" i="10"/>
  <c r="M164" i="10"/>
  <c r="E175" i="10"/>
  <c r="O175" i="10"/>
  <c r="G170" i="10"/>
  <c r="J169" i="10"/>
  <c r="N174" i="10"/>
  <c r="N166" i="10"/>
  <c r="L170" i="10"/>
  <c r="H170" i="10"/>
  <c r="M173" i="10"/>
  <c r="F173" i="10"/>
  <c r="H168" i="10"/>
  <c r="P168" i="10"/>
  <c r="E177" i="10"/>
  <c r="K165" i="10"/>
  <c r="L165" i="10"/>
  <c r="F169" i="10"/>
  <c r="L169" i="10"/>
  <c r="P164" i="10"/>
  <c r="N175" i="10"/>
  <c r="F175" i="10"/>
  <c r="D166" i="10"/>
  <c r="K168" i="10"/>
  <c r="H164" i="10"/>
  <c r="E174" i="10"/>
  <c r="J166" i="10"/>
  <c r="E167" i="10"/>
  <c r="G174" i="10"/>
  <c r="F174" i="10"/>
  <c r="L171" i="10"/>
  <c r="K171" i="10"/>
  <c r="F172" i="10"/>
  <c r="K166" i="10"/>
  <c r="P166" i="10"/>
  <c r="M170" i="10"/>
  <c r="D170" i="10"/>
  <c r="I167" i="10"/>
  <c r="E173" i="10"/>
  <c r="H173" i="10"/>
  <c r="G168" i="10"/>
  <c r="L168" i="10"/>
  <c r="P177" i="10"/>
  <c r="D165" i="10"/>
  <c r="H165" i="10"/>
  <c r="M169" i="10"/>
  <c r="D164" i="10"/>
  <c r="I164" i="10"/>
  <c r="J175" i="10"/>
  <c r="I175" i="10"/>
  <c r="O170" i="10"/>
  <c r="I177" i="10"/>
  <c r="M172" i="10"/>
  <c r="O174" i="10"/>
  <c r="F171" i="10"/>
  <c r="D171" i="10"/>
  <c r="L172" i="10"/>
  <c r="O166" i="10"/>
  <c r="M166" i="10"/>
  <c r="N170" i="10"/>
  <c r="C164" i="10"/>
  <c r="L167" i="10"/>
  <c r="D173" i="10"/>
  <c r="J173" i="10"/>
  <c r="O168" i="10"/>
  <c r="J177" i="10"/>
  <c r="K177" i="10"/>
  <c r="I165" i="10"/>
  <c r="E165" i="10"/>
  <c r="E169" i="10"/>
  <c r="O164" i="10"/>
  <c r="J164" i="10"/>
  <c r="K175" i="10"/>
  <c r="H175" i="10"/>
  <c r="E172" i="10"/>
  <c r="N177" i="10"/>
  <c r="O171" i="10"/>
  <c r="M174" i="10"/>
  <c r="K174" i="10"/>
  <c r="L174" i="10"/>
  <c r="E171" i="10"/>
  <c r="H172" i="10"/>
  <c r="P172" i="10"/>
  <c r="I166" i="10"/>
  <c r="L166" i="10"/>
  <c r="I170" i="10"/>
  <c r="K167" i="10"/>
  <c r="H167" i="10"/>
  <c r="K173" i="10"/>
  <c r="P173" i="10"/>
  <c r="F168" i="10"/>
  <c r="M177" i="10"/>
  <c r="D177" i="10"/>
  <c r="O165" i="10"/>
  <c r="P165" i="10"/>
  <c r="H169" i="10"/>
  <c r="N164" i="10"/>
  <c r="F164" i="10"/>
  <c r="P175" i="10"/>
  <c r="P174" i="10"/>
  <c r="J167" i="10"/>
  <c r="I169" i="10"/>
  <c r="D174" i="10"/>
  <c r="N171" i="10"/>
  <c r="J174" i="10"/>
  <c r="I174" i="10"/>
  <c r="H171" i="10"/>
  <c r="J172" i="10"/>
  <c r="N172" i="10"/>
  <c r="G166" i="10"/>
  <c r="F166" i="10"/>
  <c r="E170" i="10"/>
  <c r="M167" i="10"/>
  <c r="F167" i="10"/>
  <c r="G173" i="10"/>
  <c r="L173" i="10"/>
  <c r="I168" i="10"/>
  <c r="L177" i="10"/>
  <c r="F177" i="10"/>
  <c r="F165" i="10"/>
  <c r="G169" i="10"/>
  <c r="D169" i="10"/>
  <c r="E164" i="10"/>
  <c r="G164" i="10"/>
  <c r="L175" i="10"/>
  <c r="Q134" i="10"/>
  <c r="S134" i="10" s="1"/>
  <c r="C175" i="10"/>
  <c r="Q131" i="10"/>
  <c r="S131" i="10" s="1"/>
  <c r="Q127" i="10"/>
  <c r="S127" i="10" s="1"/>
  <c r="Q133" i="10"/>
  <c r="S133" i="10" s="1"/>
  <c r="Q129" i="10"/>
  <c r="S129" i="10" s="1"/>
  <c r="Q132" i="10"/>
  <c r="S132" i="10" s="1"/>
  <c r="Q124" i="10"/>
  <c r="S124" i="10" s="1"/>
  <c r="Q130" i="10"/>
  <c r="S130" i="10" s="1"/>
  <c r="Q125" i="10"/>
  <c r="S125" i="10" s="1"/>
  <c r="Q126" i="10"/>
  <c r="S126" i="10" s="1"/>
  <c r="L137" i="10"/>
  <c r="L139" i="10" s="1"/>
  <c r="L155" i="10" s="1"/>
  <c r="O137" i="10"/>
  <c r="O139" i="10" s="1"/>
  <c r="O155" i="10" s="1"/>
  <c r="G137" i="10"/>
  <c r="G139" i="10" s="1"/>
  <c r="G155" i="10" s="1"/>
  <c r="H137" i="10"/>
  <c r="H139" i="10" s="1"/>
  <c r="H155" i="10" s="1"/>
  <c r="K137" i="10"/>
  <c r="K139" i="10" s="1"/>
  <c r="K155" i="10" s="1"/>
  <c r="M137" i="10"/>
  <c r="M139" i="10" s="1"/>
  <c r="M155" i="10" s="1"/>
  <c r="D137" i="10"/>
  <c r="D139" i="10" s="1"/>
  <c r="D155" i="10" s="1"/>
  <c r="I137" i="10"/>
  <c r="I139" i="10" s="1"/>
  <c r="I155" i="10" s="1"/>
  <c r="P137" i="10"/>
  <c r="P139" i="10" s="1"/>
  <c r="P155" i="10" s="1"/>
  <c r="J137" i="10"/>
  <c r="J139" i="10" s="1"/>
  <c r="J155" i="10" s="1"/>
  <c r="C137" i="10"/>
  <c r="Q123" i="10"/>
  <c r="Q128" i="10"/>
  <c r="S128" i="10" s="1"/>
  <c r="N137" i="10"/>
  <c r="N139" i="10" s="1"/>
  <c r="N155" i="10" s="1"/>
  <c r="F137" i="10"/>
  <c r="F139" i="10" s="1"/>
  <c r="F155" i="10" s="1"/>
  <c r="Q136" i="10"/>
  <c r="S136" i="10" s="1"/>
  <c r="E137" i="10"/>
  <c r="E139" i="10" s="1"/>
  <c r="E155" i="10" s="1"/>
  <c r="H148" i="10" l="1"/>
  <c r="H146" i="10"/>
  <c r="K153" i="10"/>
  <c r="E144" i="10"/>
  <c r="E152" i="10"/>
  <c r="H144" i="10"/>
  <c r="L150" i="10"/>
  <c r="E156" i="10"/>
  <c r="J145" i="10"/>
  <c r="H153" i="10"/>
  <c r="G144" i="10"/>
  <c r="F149" i="10"/>
  <c r="M154" i="10"/>
  <c r="J147" i="10"/>
  <c r="E151" i="10"/>
  <c r="L143" i="10"/>
  <c r="M147" i="10"/>
  <c r="G143" i="10"/>
  <c r="L152" i="10"/>
  <c r="J151" i="10"/>
  <c r="P144" i="10"/>
  <c r="K146" i="10"/>
  <c r="M149" i="10"/>
  <c r="I144" i="10"/>
  <c r="N149" i="10"/>
  <c r="K145" i="10"/>
  <c r="D144" i="10"/>
  <c r="F154" i="10"/>
  <c r="P147" i="10"/>
  <c r="N145" i="10"/>
  <c r="G153" i="10"/>
  <c r="O156" i="10"/>
  <c r="H145" i="10"/>
  <c r="D154" i="10"/>
  <c r="K147" i="10"/>
  <c r="D151" i="10"/>
  <c r="K143" i="10"/>
  <c r="O152" i="10"/>
  <c r="E143" i="10"/>
  <c r="G152" i="10"/>
  <c r="H150" i="10"/>
  <c r="O144" i="10"/>
  <c r="I149" i="10"/>
  <c r="F151" i="10"/>
  <c r="K156" i="10"/>
  <c r="M145" i="10"/>
  <c r="F153" i="10"/>
  <c r="P156" i="10"/>
  <c r="N154" i="10"/>
  <c r="H147" i="10"/>
  <c r="M151" i="10"/>
  <c r="O154" i="10"/>
  <c r="D147" i="10"/>
  <c r="O151" i="10"/>
  <c r="H143" i="10"/>
  <c r="H157" i="10" s="1"/>
  <c r="H159" i="10" s="1"/>
  <c r="I152" i="10"/>
  <c r="J150" i="10"/>
  <c r="O148" i="10"/>
  <c r="N146" i="10"/>
  <c r="D148" i="10"/>
  <c r="F146" i="10"/>
  <c r="I153" i="10"/>
  <c r="D156" i="10"/>
  <c r="L145" i="10"/>
  <c r="H154" i="10"/>
  <c r="J156" i="10"/>
  <c r="O145" i="10"/>
  <c r="I154" i="10"/>
  <c r="L147" i="10"/>
  <c r="P143" i="10"/>
  <c r="F152" i="10"/>
  <c r="O150" i="10"/>
  <c r="E154" i="10"/>
  <c r="N147" i="10"/>
  <c r="K151" i="10"/>
  <c r="I148" i="10"/>
  <c r="J146" i="10"/>
  <c r="P150" i="10"/>
  <c r="P148" i="10"/>
  <c r="D146" i="10"/>
  <c r="G148" i="10"/>
  <c r="M146" i="10"/>
  <c r="J153" i="10"/>
  <c r="M156" i="10"/>
  <c r="I145" i="10"/>
  <c r="K154" i="10"/>
  <c r="O147" i="10"/>
  <c r="L151" i="10"/>
  <c r="J154" i="10"/>
  <c r="G147" i="10"/>
  <c r="L148" i="10"/>
  <c r="M152" i="10"/>
  <c r="N150" i="10"/>
  <c r="M143" i="10"/>
  <c r="N152" i="10"/>
  <c r="I150" i="10"/>
  <c r="J148" i="10"/>
  <c r="P146" i="10"/>
  <c r="P153" i="10"/>
  <c r="M144" i="10"/>
  <c r="P149" i="10"/>
  <c r="F144" i="10"/>
  <c r="E149" i="10"/>
  <c r="L153" i="10"/>
  <c r="P154" i="10"/>
  <c r="F147" i="10"/>
  <c r="P151" i="10"/>
  <c r="J143" i="10"/>
  <c r="J152" i="10"/>
  <c r="D150" i="10"/>
  <c r="I143" i="10"/>
  <c r="H152" i="10"/>
  <c r="F148" i="10"/>
  <c r="E146" i="10"/>
  <c r="E153" i="10"/>
  <c r="N148" i="10"/>
  <c r="O146" i="10"/>
  <c r="G150" i="10"/>
  <c r="N144" i="10"/>
  <c r="G149" i="10"/>
  <c r="J149" i="10"/>
  <c r="G156" i="10"/>
  <c r="G151" i="10"/>
  <c r="F156" i="10"/>
  <c r="F145" i="10"/>
  <c r="M153" i="10"/>
  <c r="F143" i="10"/>
  <c r="P152" i="10"/>
  <c r="H151" i="10"/>
  <c r="O143" i="10"/>
  <c r="D152" i="10"/>
  <c r="F150" i="10"/>
  <c r="D143" i="10"/>
  <c r="D149" i="10"/>
  <c r="L144" i="10"/>
  <c r="H149" i="10"/>
  <c r="N153" i="10"/>
  <c r="K148" i="10"/>
  <c r="G146" i="10"/>
  <c r="D153" i="10"/>
  <c r="I156" i="10"/>
  <c r="O149" i="10"/>
  <c r="M150" i="10"/>
  <c r="H156" i="10"/>
  <c r="L156" i="10"/>
  <c r="G145" i="10"/>
  <c r="I146" i="10"/>
  <c r="N143" i="10"/>
  <c r="K152" i="10"/>
  <c r="E150" i="10"/>
  <c r="E148" i="10"/>
  <c r="L146" i="10"/>
  <c r="O153" i="10"/>
  <c r="M148" i="10"/>
  <c r="P145" i="10"/>
  <c r="K144" i="10"/>
  <c r="L149" i="10"/>
  <c r="I151" i="10"/>
  <c r="J144" i="10"/>
  <c r="K149" i="10"/>
  <c r="E145" i="10"/>
  <c r="N156" i="10"/>
  <c r="D145" i="10"/>
  <c r="G154" i="10"/>
  <c r="E147" i="10"/>
  <c r="L154" i="10"/>
  <c r="I147" i="10"/>
  <c r="N151" i="10"/>
  <c r="K150" i="10"/>
  <c r="Q170" i="10"/>
  <c r="Q166" i="10"/>
  <c r="Q165" i="10"/>
  <c r="Q173" i="10"/>
  <c r="Q168" i="10"/>
  <c r="S123" i="10"/>
  <c r="Q171" i="10"/>
  <c r="Q172" i="10"/>
  <c r="Q177" i="10"/>
  <c r="Q169" i="10"/>
  <c r="Q167" i="10"/>
  <c r="Q174" i="10"/>
  <c r="Q175" i="10"/>
  <c r="Q164" i="10"/>
  <c r="C179" i="10"/>
  <c r="C139" i="10"/>
  <c r="Q143" i="10" s="1"/>
  <c r="Q137" i="10"/>
  <c r="F157" i="10" l="1"/>
  <c r="F159" i="10" s="1"/>
  <c r="I157" i="10"/>
  <c r="I159" i="10" s="1"/>
  <c r="L157" i="10"/>
  <c r="L159" i="10" s="1"/>
  <c r="M157" i="10"/>
  <c r="M159" i="10" s="1"/>
  <c r="P157" i="10"/>
  <c r="P159" i="10" s="1"/>
  <c r="E157" i="10"/>
  <c r="E159" i="10" s="1"/>
  <c r="D157" i="10"/>
  <c r="D159" i="10" s="1"/>
  <c r="N157" i="10"/>
  <c r="N159" i="10" s="1"/>
  <c r="J157" i="10"/>
  <c r="J159" i="10" s="1"/>
  <c r="K157" i="10"/>
  <c r="K159" i="10" s="1"/>
  <c r="O157" i="10"/>
  <c r="O159" i="10" s="1"/>
  <c r="R143" i="10"/>
  <c r="C145" i="10"/>
  <c r="Q145" i="10" s="1"/>
  <c r="S145" i="10" s="1"/>
  <c r="C153" i="10"/>
  <c r="Q153" i="10" s="1"/>
  <c r="S153" i="10" s="1"/>
  <c r="C144" i="10"/>
  <c r="Q144" i="10" s="1"/>
  <c r="S144" i="10" s="1"/>
  <c r="C150" i="10"/>
  <c r="Q150" i="10" s="1"/>
  <c r="S150" i="10" s="1"/>
  <c r="C152" i="10"/>
  <c r="Q152" i="10" s="1"/>
  <c r="S152" i="10" s="1"/>
  <c r="C155" i="10"/>
  <c r="Q155" i="10" s="1"/>
  <c r="S155" i="10" s="1"/>
  <c r="C149" i="10"/>
  <c r="Q149" i="10" s="1"/>
  <c r="S149" i="10" s="1"/>
  <c r="C148" i="10"/>
  <c r="Q148" i="10" s="1"/>
  <c r="S148" i="10" s="1"/>
  <c r="C147" i="10"/>
  <c r="Q147" i="10" s="1"/>
  <c r="S147" i="10" s="1"/>
  <c r="C156" i="10"/>
  <c r="Q156" i="10" s="1"/>
  <c r="S156" i="10" s="1"/>
  <c r="C151" i="10"/>
  <c r="Q151" i="10" s="1"/>
  <c r="S151" i="10" s="1"/>
  <c r="C146" i="10"/>
  <c r="Q146" i="10" s="1"/>
  <c r="S146" i="10" s="1"/>
  <c r="C154" i="10"/>
  <c r="Q154" i="10" s="1"/>
  <c r="S154" i="10" s="1"/>
  <c r="C143" i="10"/>
  <c r="G157" i="10"/>
  <c r="G159" i="10" s="1"/>
  <c r="Q178" i="10"/>
  <c r="I54" i="2"/>
  <c r="I57" i="2"/>
  <c r="I58" i="2"/>
  <c r="I59" i="2"/>
  <c r="I55" i="2"/>
  <c r="S143" i="10" l="1"/>
  <c r="R157" i="10"/>
  <c r="C157" i="10"/>
  <c r="I56" i="2"/>
  <c r="I60" i="2" s="1"/>
  <c r="C177" i="4"/>
  <c r="C179" i="4" s="1"/>
  <c r="Q163" i="4"/>
  <c r="S163" i="4" s="1"/>
  <c r="Q157" i="10" l="1"/>
  <c r="C159" i="10"/>
  <c r="Q177" i="4"/>
</calcChain>
</file>

<file path=xl/sharedStrings.xml><?xml version="1.0" encoding="utf-8"?>
<sst xmlns="http://schemas.openxmlformats.org/spreadsheetml/2006/main" count="222" uniqueCount="65">
  <si>
    <t>Total Employment</t>
  </si>
  <si>
    <t>1 Person HHs</t>
  </si>
  <si>
    <t>2 Person HHs</t>
  </si>
  <si>
    <t>3 Person HHs</t>
  </si>
  <si>
    <t>4 Person HHs</t>
  </si>
  <si>
    <t>5+ Person HHs</t>
  </si>
  <si>
    <t>Low Income HHs</t>
  </si>
  <si>
    <t>Med Income HHs</t>
  </si>
  <si>
    <t>High Income HHs</t>
  </si>
  <si>
    <t>Destination TAZ</t>
  </si>
  <si>
    <t>Origin TAZ</t>
  </si>
  <si>
    <t xml:space="preserve"> </t>
  </si>
  <si>
    <t>Synthetic F-factors</t>
  </si>
  <si>
    <t>HBW</t>
  </si>
  <si>
    <t>HBO</t>
  </si>
  <si>
    <t>NHB</t>
  </si>
  <si>
    <t>F-factors</t>
  </si>
  <si>
    <t>RowSum</t>
  </si>
  <si>
    <t>ColSum</t>
  </si>
  <si>
    <t>Col Target</t>
  </si>
  <si>
    <t>Row Target</t>
  </si>
  <si>
    <t>Demographics and Employment</t>
  </si>
  <si>
    <t>TAZ</t>
  </si>
  <si>
    <t>HBW Trips</t>
  </si>
  <si>
    <t>lower</t>
  </si>
  <si>
    <t>upper</t>
  </si>
  <si>
    <t>Sum</t>
  </si>
  <si>
    <t>Iteration 0:</t>
  </si>
  <si>
    <t>Iteration 1:</t>
  </si>
  <si>
    <t>Iteration 2:</t>
  </si>
  <si>
    <t>Total travel time:</t>
  </si>
  <si>
    <t>wgt avg travel time</t>
  </si>
  <si>
    <t>Travel Time (Min)</t>
  </si>
  <si>
    <t>total travel Time (Min)</t>
  </si>
  <si>
    <t>avg travel time per trip</t>
  </si>
  <si>
    <t>Summarize  avg travel time per trip</t>
  </si>
  <si>
    <t>Total</t>
  </si>
  <si>
    <t>Minutes</t>
  </si>
  <si>
    <t>Travel Time Skims</t>
  </si>
  <si>
    <t>"Observed" Person Trips &amp; Travel Time</t>
  </si>
  <si>
    <t>hh1</t>
  </si>
  <si>
    <t>hh2</t>
  </si>
  <si>
    <t>hh3</t>
  </si>
  <si>
    <t>hh4</t>
  </si>
  <si>
    <t>Estimated:</t>
  </si>
  <si>
    <t>Total costs</t>
  </si>
  <si>
    <t>Column Labels</t>
  </si>
  <si>
    <t>Grand Total</t>
  </si>
  <si>
    <t>Row Labels</t>
  </si>
  <si>
    <t>Sum of HBW Trips</t>
  </si>
  <si>
    <t>Iteration 3:</t>
  </si>
  <si>
    <t>Converged:</t>
  </si>
  <si>
    <t>Iteration 4:</t>
  </si>
  <si>
    <t>Converged Trip Matrix:</t>
  </si>
  <si>
    <t>hh5+</t>
  </si>
  <si>
    <t>HBW Trip Productions (by HHsize)</t>
  </si>
  <si>
    <t>Iteration 5:</t>
  </si>
  <si>
    <t>Attractions</t>
  </si>
  <si>
    <t>Balance Factor</t>
  </si>
  <si>
    <t>Balanced trip attractions</t>
  </si>
  <si>
    <t>Balanced HBW Trip Attractions</t>
  </si>
  <si>
    <t>Observed</t>
  </si>
  <si>
    <t>Uncalibrated</t>
  </si>
  <si>
    <t>Calibrated</t>
  </si>
  <si>
    <t>Avg Travel 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</si>
</sst>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1" fillId="0" borderId="0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4" xfId="0" applyFont="1" applyBorder="1"/>
    <xf numFmtId="2" fontId="0" fillId="0" borderId="0" xfId="0" applyNumberFormat="1"/>
    <xf numFmtId="2" fontId="1" fillId="0" borderId="4" xfId="0" applyNumberFormat="1" applyFont="1" applyBorder="1"/>
    <xf numFmtId="2" fontId="1" fillId="0" borderId="0" xfId="0" applyNumberFormat="1" applyFont="1"/>
    <xf numFmtId="0" fontId="2" fillId="0" borderId="0" xfId="0" applyFont="1"/>
    <xf numFmtId="0" fontId="0" fillId="2" borderId="0" xfId="0" applyFill="1"/>
    <xf numFmtId="0" fontId="4" fillId="4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right" vertic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pivotButton="1"/>
    <xf numFmtId="0" fontId="0" fillId="0" borderId="0" xfId="0" applyNumberFormat="1"/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/>
    <xf numFmtId="0" fontId="0" fillId="0" borderId="0" xfId="0" applyFill="1"/>
    <xf numFmtId="0" fontId="4" fillId="0" borderId="0" xfId="0" applyFont="1" applyFill="1" applyAlignment="1">
      <alignment horizontal="right" vertical="center" wrapText="1"/>
    </xf>
    <xf numFmtId="0" fontId="5" fillId="0" borderId="0" xfId="0" applyFont="1" applyFill="1" applyAlignment="1">
      <alignment horizontal="right" vertical="center" wrapText="1"/>
    </xf>
    <xf numFmtId="0" fontId="0" fillId="0" borderId="4" xfId="0" applyFont="1" applyBorder="1"/>
    <xf numFmtId="0" fontId="5" fillId="0" borderId="7" xfId="0" applyFont="1" applyFill="1" applyBorder="1" applyAlignment="1">
      <alignment horizontal="right" vertical="center" wrapText="1"/>
    </xf>
    <xf numFmtId="0" fontId="5" fillId="0" borderId="8" xfId="0" applyFont="1" applyFill="1" applyBorder="1" applyAlignment="1">
      <alignment horizontal="right" vertical="center" wrapText="1"/>
    </xf>
    <xf numFmtId="0" fontId="0" fillId="0" borderId="7" xfId="0" applyFont="1" applyBorder="1"/>
    <xf numFmtId="0" fontId="0" fillId="0" borderId="8" xfId="0" applyFont="1" applyBorder="1"/>
    <xf numFmtId="0" fontId="0" fillId="0" borderId="0" xfId="0" quotePrefix="1" applyFont="1"/>
    <xf numFmtId="0" fontId="0" fillId="0" borderId="0" xfId="0" applyFont="1" applyFill="1"/>
    <xf numFmtId="0" fontId="1" fillId="0" borderId="0" xfId="0" applyFont="1" applyFill="1"/>
    <xf numFmtId="0" fontId="3" fillId="0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Observed vs Estimated Trip Length Frequency</a:t>
            </a:r>
            <a:r>
              <a:rPr lang="en-US" baseline="0"/>
              <a:t> Distribution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Observed</c:v>
          </c:tx>
          <c:marker>
            <c:symbol val="square"/>
            <c:size val="5"/>
          </c:marker>
          <c:cat>
            <c:numRef>
              <c:f>'Observed Trips'!$H$4:$H$9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'Observed Trips'!$I$4:$I$9</c:f>
              <c:numCache>
                <c:formatCode>General</c:formatCode>
                <c:ptCount val="6"/>
                <c:pt idx="0">
                  <c:v>22.393202097373084</c:v>
                </c:pt>
                <c:pt idx="1">
                  <c:v>60.630873747465536</c:v>
                </c:pt>
                <c:pt idx="2">
                  <c:v>16.078991935323412</c:v>
                </c:pt>
                <c:pt idx="3">
                  <c:v>0.87765601108623259</c:v>
                </c:pt>
                <c:pt idx="4">
                  <c:v>1.9276208751789516E-2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E8-4EDC-8EBD-CA21411DC9D0}"/>
            </c:ext>
          </c:extLst>
        </c:ser>
        <c:ser>
          <c:idx val="1"/>
          <c:order val="1"/>
          <c:tx>
            <c:v>Estimated</c:v>
          </c:tx>
          <c:val>
            <c:numRef>
              <c:f>'Observed Trips'!$I$23:$I$28</c:f>
              <c:numCache>
                <c:formatCode>General</c:formatCode>
                <c:ptCount val="6"/>
                <c:pt idx="0">
                  <c:v>2.153335597967537</c:v>
                </c:pt>
                <c:pt idx="1">
                  <c:v>59.432794123039891</c:v>
                </c:pt>
                <c:pt idx="2">
                  <c:v>35.860169108497388</c:v>
                </c:pt>
                <c:pt idx="3">
                  <c:v>2.4652122426905927</c:v>
                </c:pt>
                <c:pt idx="4">
                  <c:v>8.8488927804604794E-2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9E8-4EDC-8EBD-CA21411DC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562288"/>
        <c:axId val="397563856"/>
      </c:lineChart>
      <c:catAx>
        <c:axId val="39756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97563856"/>
        <c:crosses val="autoZero"/>
        <c:auto val="1"/>
        <c:lblAlgn val="ctr"/>
        <c:lblOffset val="100"/>
        <c:noMultiLvlLbl val="0"/>
      </c:catAx>
      <c:valAx>
        <c:axId val="397563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97562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Observed vs Estimated Trip Length Frequency</a:t>
            </a:r>
            <a:r>
              <a:rPr lang="en-US" baseline="0"/>
              <a:t> Distribution - Calibrated F-Factors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Observed</c:v>
          </c:tx>
          <c:marker>
            <c:symbol val="square"/>
            <c:size val="5"/>
          </c:marker>
          <c:cat>
            <c:numRef>
              <c:f>'Observed Trips'!$H$4:$H$9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'Observed Trips'!$I$4:$I$9</c:f>
              <c:numCache>
                <c:formatCode>General</c:formatCode>
                <c:ptCount val="6"/>
                <c:pt idx="0">
                  <c:v>22.393202097373084</c:v>
                </c:pt>
                <c:pt idx="1">
                  <c:v>60.630873747465536</c:v>
                </c:pt>
                <c:pt idx="2">
                  <c:v>16.078991935323412</c:v>
                </c:pt>
                <c:pt idx="3">
                  <c:v>0.87765601108623259</c:v>
                </c:pt>
                <c:pt idx="4">
                  <c:v>1.9276208751789516E-2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E8-4EDC-8EBD-CA21411DC9D0}"/>
            </c:ext>
          </c:extLst>
        </c:ser>
        <c:ser>
          <c:idx val="1"/>
          <c:order val="1"/>
          <c:tx>
            <c:v>Estimated</c:v>
          </c:tx>
          <c:val>
            <c:numRef>
              <c:f>'Observed Trips'!$I$54:$I$59</c:f>
              <c:numCache>
                <c:formatCode>General</c:formatCode>
                <c:ptCount val="6"/>
                <c:pt idx="0">
                  <c:v>3.4576757896559163</c:v>
                </c:pt>
                <c:pt idx="1">
                  <c:v>72.780248423024943</c:v>
                </c:pt>
                <c:pt idx="2">
                  <c:v>22.827224051132283</c:v>
                </c:pt>
                <c:pt idx="3">
                  <c:v>0.91477472375841262</c:v>
                </c:pt>
                <c:pt idx="4">
                  <c:v>2.0077012428481276E-2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9E8-4EDC-8EBD-CA21411DC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564640"/>
        <c:axId val="397565816"/>
      </c:lineChart>
      <c:catAx>
        <c:axId val="39756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97565816"/>
        <c:crosses val="autoZero"/>
        <c:auto val="1"/>
        <c:lblAlgn val="ctr"/>
        <c:lblOffset val="100"/>
        <c:noMultiLvlLbl val="0"/>
      </c:catAx>
      <c:valAx>
        <c:axId val="397565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9756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</xdr:colOff>
      <xdr:row>2</xdr:row>
      <xdr:rowOff>19050</xdr:rowOff>
    </xdr:from>
    <xdr:to>
      <xdr:col>16</xdr:col>
      <xdr:colOff>409575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609599</xdr:colOff>
      <xdr:row>50</xdr:row>
      <xdr:rowOff>200024</xdr:rowOff>
    </xdr:from>
    <xdr:to>
      <xdr:col>16</xdr:col>
      <xdr:colOff>638174</xdr:colOff>
      <xdr:row>72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0.75793</cdr:x>
      <cdr:y>0.90725</cdr:y>
    </cdr:from>
    <cdr:to>
      <cdr:x>0.92009</cdr:x>
      <cdr:y>0.97101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71812" y="2981325"/>
          <a:ext cx="657225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Min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0.75793</cdr:x>
      <cdr:y>0.90725</cdr:y>
    </cdr:from>
    <cdr:to>
      <cdr:x>0.92009</cdr:x>
      <cdr:y>0.97101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71812" y="2981325"/>
          <a:ext cx="657225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Min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vin Saavedra" refreshedDate="43242.414365046294" createdVersion="5" refreshedVersion="5" minRefreshableVersion="3" recordCount="196">
  <cacheSource type="worksheet">
    <worksheetSource ref="A3:D199" sheet="Observed Trips"/>
  </cacheSource>
  <cacheFields count="4">
    <cacheField name="Origin TAZ" numFmtId="0">
      <sharedItems containsSemiMixedTypes="0" containsString="0" containsNumber="1" containsInteger="1" minValue="263" maxValue="519" count="14">
        <n v="263"/>
        <n v="264"/>
        <n v="269"/>
        <n v="271"/>
        <n v="272"/>
        <n v="274"/>
        <n v="499"/>
        <n v="500"/>
        <n v="513"/>
        <n v="515"/>
        <n v="516"/>
        <n v="517"/>
        <n v="518"/>
        <n v="519"/>
      </sharedItems>
    </cacheField>
    <cacheField name="Destination TAZ" numFmtId="0">
      <sharedItems containsSemiMixedTypes="0" containsString="0" containsNumber="1" containsInteger="1" minValue="263" maxValue="519" count="14">
        <n v="263"/>
        <n v="264"/>
        <n v="269"/>
        <n v="271"/>
        <n v="272"/>
        <n v="274"/>
        <n v="499"/>
        <n v="500"/>
        <n v="513"/>
        <n v="515"/>
        <n v="516"/>
        <n v="517"/>
        <n v="518"/>
        <n v="519"/>
      </sharedItems>
    </cacheField>
    <cacheField name="HBW Trips" numFmtId="2">
      <sharedItems containsSemiMixedTypes="0" containsString="0" containsNumber="1" minValue="0.83249999999999991" maxValue="2758.0451940000003"/>
    </cacheField>
    <cacheField name="Travel Time (Min)" numFmtId="0">
      <sharedItems containsSemiMixedTypes="0" containsString="0" containsNumber="1" minValue="3.8035000000000001" maxValue="21.472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x v="0"/>
    <n v="723.70856700000002"/>
    <n v="6.0467000000000004"/>
  </r>
  <r>
    <x v="0"/>
    <x v="1"/>
    <n v="97.273629"/>
    <n v="9.8569999999999993"/>
  </r>
  <r>
    <x v="0"/>
    <x v="2"/>
    <n v="53.584361999999999"/>
    <n v="10.747999999999999"/>
  </r>
  <r>
    <x v="0"/>
    <x v="3"/>
    <n v="26.375264999999995"/>
    <n v="13.311"/>
  </r>
  <r>
    <x v="0"/>
    <x v="4"/>
    <n v="137.39446799999999"/>
    <n v="14.343"/>
  </r>
  <r>
    <x v="0"/>
    <x v="5"/>
    <n v="15.377940000000001"/>
    <n v="18.113"/>
  </r>
  <r>
    <x v="0"/>
    <x v="6"/>
    <n v="48.429855000000003"/>
    <n v="14.46"/>
  </r>
  <r>
    <x v="0"/>
    <x v="7"/>
    <n v="5.550777000000001"/>
    <n v="18.259"/>
  </r>
  <r>
    <x v="0"/>
    <x v="8"/>
    <n v="3.11355"/>
    <n v="14.529"/>
  </r>
  <r>
    <x v="0"/>
    <x v="9"/>
    <n v="59.989283999999991"/>
    <n v="10.635"/>
  </r>
  <r>
    <x v="0"/>
    <x v="10"/>
    <n v="250.961454"/>
    <n v="10.992000000000001"/>
  </r>
  <r>
    <x v="0"/>
    <x v="11"/>
    <n v="47.609010000000005"/>
    <n v="14.718"/>
  </r>
  <r>
    <x v="0"/>
    <x v="12"/>
    <n v="46.435517999999995"/>
    <n v="13.525"/>
  </r>
  <r>
    <x v="0"/>
    <x v="13"/>
    <n v="17.524791"/>
    <n v="15.547000000000001"/>
  </r>
  <r>
    <x v="1"/>
    <x v="0"/>
    <n v="75.594329999999999"/>
    <n v="9.8409999999999993"/>
  </r>
  <r>
    <x v="1"/>
    <x v="1"/>
    <n v="695.20876200000009"/>
    <n v="5.1109"/>
  </r>
  <r>
    <x v="1"/>
    <x v="2"/>
    <n v="127.99987200000001"/>
    <n v="6.64"/>
  </r>
  <r>
    <x v="1"/>
    <x v="3"/>
    <n v="56.080530000000003"/>
    <n v="9.2029999999999994"/>
  </r>
  <r>
    <x v="1"/>
    <x v="4"/>
    <n v="296.61675300000002"/>
    <n v="10.169"/>
  </r>
  <r>
    <x v="1"/>
    <x v="5"/>
    <n v="26.424216000000001"/>
    <n v="14.311"/>
  </r>
  <r>
    <x v="1"/>
    <x v="6"/>
    <n v="53.576036999999999"/>
    <n v="11.4"/>
  </r>
  <r>
    <x v="1"/>
    <x v="7"/>
    <n v="7.9134119999999992"/>
    <n v="15.199"/>
  </r>
  <r>
    <x v="1"/>
    <x v="8"/>
    <n v="2.2127849999999998"/>
    <n v="13.83"/>
  </r>
  <r>
    <x v="1"/>
    <x v="9"/>
    <n v="109.82140199999999"/>
    <n v="7.5750000000000002"/>
  </r>
  <r>
    <x v="1"/>
    <x v="10"/>
    <n v="457.73980200000005"/>
    <n v="7.9320000000000004"/>
  </r>
  <r>
    <x v="1"/>
    <x v="11"/>
    <n v="63.944991000000002"/>
    <n v="12.005000000000001"/>
  </r>
  <r>
    <x v="1"/>
    <x v="12"/>
    <n v="74.340918000000002"/>
    <n v="10.465"/>
  </r>
  <r>
    <x v="1"/>
    <x v="13"/>
    <n v="26.460512999999999"/>
    <n v="12.487"/>
  </r>
  <r>
    <x v="2"/>
    <x v="0"/>
    <n v="40.855769999999993"/>
    <n v="10.563000000000001"/>
  </r>
  <r>
    <x v="2"/>
    <x v="1"/>
    <n v="126.774432"/>
    <n v="6.64"/>
  </r>
  <r>
    <x v="2"/>
    <x v="2"/>
    <n v="364.94269200000002"/>
    <n v="4.9720000000000004"/>
  </r>
  <r>
    <x v="2"/>
    <x v="3"/>
    <n v="67.124475000000004"/>
    <n v="7.0960000000000001"/>
  </r>
  <r>
    <x v="2"/>
    <x v="4"/>
    <n v="413.2783080000001"/>
    <n v="8.1300000000000008"/>
  </r>
  <r>
    <x v="2"/>
    <x v="5"/>
    <n v="29.054915999999999"/>
    <n v="12.204000000000001"/>
  </r>
  <r>
    <x v="2"/>
    <x v="6"/>
    <n v="55.639305000000007"/>
    <n v="10.035"/>
  </r>
  <r>
    <x v="2"/>
    <x v="7"/>
    <n v="7.8155099999999997"/>
    <n v="13.834"/>
  </r>
  <r>
    <x v="2"/>
    <x v="8"/>
    <n v="1.8491489999999997"/>
    <n v="13.542999999999999"/>
  </r>
  <r>
    <x v="2"/>
    <x v="9"/>
    <n v="104.211018"/>
    <n v="6.21"/>
  </r>
  <r>
    <x v="2"/>
    <x v="10"/>
    <n v="445.11710400000004"/>
    <n v="6.5670000000000002"/>
  </r>
  <r>
    <x v="2"/>
    <x v="11"/>
    <n v="70.358571000000012"/>
    <n v="10.64"/>
  </r>
  <r>
    <x v="2"/>
    <x v="12"/>
    <n v="79.041212999999999"/>
    <n v="9.1"/>
  </r>
  <r>
    <x v="2"/>
    <x v="13"/>
    <n v="26.603703000000003"/>
    <n v="11.122"/>
  </r>
  <r>
    <x v="3"/>
    <x v="0"/>
    <n v="22.382595000000002"/>
    <n v="12.84"/>
  </r>
  <r>
    <x v="3"/>
    <x v="1"/>
    <n v="53.774837999999995"/>
    <n v="8.9169999999999998"/>
  </r>
  <r>
    <x v="3"/>
    <x v="2"/>
    <n v="75.209049000000007"/>
    <n v="7.0960000000000001"/>
  </r>
  <r>
    <x v="3"/>
    <x v="3"/>
    <n v="346.04960400000004"/>
    <n v="4.29"/>
  </r>
  <r>
    <x v="3"/>
    <x v="4"/>
    <n v="521.26987499999996"/>
    <n v="5.7389999999999999"/>
  </r>
  <r>
    <x v="3"/>
    <x v="5"/>
    <n v="66.116483999999986"/>
    <n v="8.8729999999999993"/>
  </r>
  <r>
    <x v="3"/>
    <x v="6"/>
    <n v="62.510094000000009"/>
    <n v="9.0790000000000006"/>
  </r>
  <r>
    <x v="3"/>
    <x v="7"/>
    <n v="5.5301309999999999"/>
    <n v="14.067"/>
  </r>
  <r>
    <x v="3"/>
    <x v="8"/>
    <n v="0.92574000000000012"/>
    <n v="15.195"/>
  </r>
  <r>
    <x v="3"/>
    <x v="9"/>
    <n v="31.053582000000002"/>
    <n v="7.6769999999999996"/>
  </r>
  <r>
    <x v="3"/>
    <x v="10"/>
    <n v="162.897606"/>
    <n v="8.9809999999999999"/>
  </r>
  <r>
    <x v="3"/>
    <x v="11"/>
    <n v="36.381914999999999"/>
    <n v="12.238"/>
  </r>
  <r>
    <x v="3"/>
    <x v="12"/>
    <n v="38.011283999999996"/>
    <n v="10.698"/>
  </r>
  <r>
    <x v="3"/>
    <x v="13"/>
    <n v="17.292356999999999"/>
    <n v="11.355"/>
  </r>
  <r>
    <x v="4"/>
    <x v="0"/>
    <n v="58.846095000000005"/>
    <n v="12.962999999999999"/>
  </r>
  <r>
    <x v="4"/>
    <x v="1"/>
    <n v="109.30958099999999"/>
    <n v="9.0399999999999991"/>
  </r>
  <r>
    <x v="4"/>
    <x v="2"/>
    <n v="150.81370199999998"/>
    <n v="7.7050000000000001"/>
  </r>
  <r>
    <x v="4"/>
    <x v="3"/>
    <n v="297.17219700000004"/>
    <n v="5.7389999999999999"/>
  </r>
  <r>
    <x v="4"/>
    <x v="4"/>
    <n v="2758.0451940000003"/>
    <n v="4.6750999999999996"/>
  </r>
  <r>
    <x v="4"/>
    <x v="5"/>
    <n v="229.15827900000005"/>
    <n v="9.4719999999999995"/>
  </r>
  <r>
    <x v="4"/>
    <x v="6"/>
    <n v="129.82737600000002"/>
    <n v="9.6289999999999996"/>
  </r>
  <r>
    <x v="4"/>
    <x v="7"/>
    <n v="15.191127000000002"/>
    <n v="14.19"/>
  </r>
  <r>
    <x v="4"/>
    <x v="8"/>
    <n v="3.0592710000000003"/>
    <n v="15.318"/>
  </r>
  <r>
    <x v="4"/>
    <x v="9"/>
    <n v="78.348240000000004"/>
    <n v="7.8"/>
  </r>
  <r>
    <x v="4"/>
    <x v="10"/>
    <n v="190.119024"/>
    <n v="9.1039999999999992"/>
  </r>
  <r>
    <x v="4"/>
    <x v="11"/>
    <n v="39.311649000000003"/>
    <n v="12.361000000000001"/>
  </r>
  <r>
    <x v="4"/>
    <x v="12"/>
    <n v="51.263685000000002"/>
    <n v="10.821"/>
  </r>
  <r>
    <x v="4"/>
    <x v="13"/>
    <n v="45.433853999999997"/>
    <n v="11.478"/>
  </r>
  <r>
    <x v="5"/>
    <x v="0"/>
    <n v="16.329653999999998"/>
    <n v="17.274999999999999"/>
  </r>
  <r>
    <x v="5"/>
    <x v="1"/>
    <n v="32.851449000000002"/>
    <n v="13.696"/>
  </r>
  <r>
    <x v="5"/>
    <x v="2"/>
    <n v="39.439520999999999"/>
    <n v="12.206"/>
  </r>
  <r>
    <x v="5"/>
    <x v="3"/>
    <n v="70.106822999999991"/>
    <n v="8.875"/>
  </r>
  <r>
    <x v="5"/>
    <x v="4"/>
    <n v="411.35423400000002"/>
    <n v="9.4749999999999996"/>
  </r>
  <r>
    <x v="5"/>
    <x v="5"/>
    <n v="1083.987261"/>
    <n v="5.5039999999999996"/>
  </r>
  <r>
    <x v="5"/>
    <x v="6"/>
    <n v="55.559384999999992"/>
    <n v="12.673999999999999"/>
  </r>
  <r>
    <x v="5"/>
    <x v="7"/>
    <n v="4.0835790000000003"/>
    <n v="18.846"/>
  </r>
  <r>
    <x v="5"/>
    <x v="8"/>
    <n v="0.83249999999999991"/>
    <n v="19.22"/>
  </r>
  <r>
    <x v="5"/>
    <x v="9"/>
    <n v="33.844787999999994"/>
    <n v="11.576000000000001"/>
  </r>
  <r>
    <x v="5"/>
    <x v="10"/>
    <n v="135.535662"/>
    <n v="12.88"/>
  </r>
  <r>
    <x v="5"/>
    <x v="11"/>
    <n v="32.244723"/>
    <n v="16.137"/>
  </r>
  <r>
    <x v="5"/>
    <x v="12"/>
    <n v="33.539094000000006"/>
    <n v="14.597"/>
  </r>
  <r>
    <x v="5"/>
    <x v="13"/>
    <n v="12.24108"/>
    <n v="16.134"/>
  </r>
  <r>
    <x v="6"/>
    <x v="0"/>
    <n v="36.528435000000002"/>
    <n v="14.342000000000001"/>
  </r>
  <r>
    <x v="6"/>
    <x v="1"/>
    <n v="49.857093000000006"/>
    <n v="11.343999999999999"/>
  </r>
  <r>
    <x v="6"/>
    <x v="2"/>
    <n v="48.911373000000005"/>
    <n v="9.9710000000000001"/>
  </r>
  <r>
    <x v="6"/>
    <x v="3"/>
    <n v="56.219723999999999"/>
    <n v="9.0790000000000006"/>
  </r>
  <r>
    <x v="6"/>
    <x v="4"/>
    <n v="184.53494699999999"/>
    <n v="10.446"/>
  </r>
  <r>
    <x v="6"/>
    <x v="5"/>
    <n v="51.450164999999998"/>
    <n v="12.672000000000001"/>
  </r>
  <r>
    <x v="6"/>
    <x v="6"/>
    <n v="667.17582300000004"/>
    <n v="6.8205999999999998"/>
  </r>
  <r>
    <x v="6"/>
    <x v="7"/>
    <n v="26.399241000000004"/>
    <n v="11.927"/>
  </r>
  <r>
    <x v="6"/>
    <x v="8"/>
    <n v="4.9084200000000004"/>
    <n v="13.46"/>
  </r>
  <r>
    <x v="6"/>
    <x v="9"/>
    <n v="114.04017899999999"/>
    <n v="7.1120000000000001"/>
  </r>
  <r>
    <x v="6"/>
    <x v="10"/>
    <n v="331.94139300000001"/>
    <n v="8.3559999999999999"/>
  </r>
  <r>
    <x v="6"/>
    <x v="11"/>
    <n v="85.749831000000015"/>
    <n v="11.172000000000001"/>
  </r>
  <r>
    <x v="6"/>
    <x v="12"/>
    <n v="103.37485500000001"/>
    <n v="9.6319999999999997"/>
  </r>
  <r>
    <x v="6"/>
    <x v="13"/>
    <n v="95.916321000000011"/>
    <n v="9.6199999999999992"/>
  </r>
  <r>
    <x v="7"/>
    <x v="0"/>
    <n v="5.5128149999999998"/>
    <n v="18.905999999999999"/>
  </r>
  <r>
    <x v="7"/>
    <x v="1"/>
    <n v="8.4448799999999995"/>
    <n v="15.907999999999999"/>
  </r>
  <r>
    <x v="7"/>
    <x v="2"/>
    <n v="8.3809439999999995"/>
    <n v="14.535"/>
  </r>
  <r>
    <x v="7"/>
    <x v="3"/>
    <n v="5.3429850000000005"/>
    <n v="16.206"/>
  </r>
  <r>
    <x v="7"/>
    <x v="4"/>
    <n v="27.673299"/>
    <n v="17.238"/>
  </r>
  <r>
    <x v="7"/>
    <x v="5"/>
    <n v="4.2081210000000002"/>
    <n v="21.111000000000001"/>
  </r>
  <r>
    <x v="7"/>
    <x v="6"/>
    <n v="30.581055000000003"/>
    <n v="12.798999999999999"/>
  </r>
  <r>
    <x v="7"/>
    <x v="7"/>
    <n v="153.79638299999999"/>
    <n v="6.7594000000000003"/>
  </r>
  <r>
    <x v="7"/>
    <x v="8"/>
    <n v="1.6543439999999998"/>
    <n v="14.071999999999999"/>
  </r>
  <r>
    <x v="7"/>
    <x v="9"/>
    <n v="24.339635999999999"/>
    <n v="11.688000000000001"/>
  </r>
  <r>
    <x v="7"/>
    <x v="10"/>
    <n v="52.761852000000005"/>
    <n v="12.92"/>
  </r>
  <r>
    <x v="7"/>
    <x v="11"/>
    <n v="20.681297999999998"/>
    <n v="13.601000000000001"/>
  </r>
  <r>
    <x v="7"/>
    <x v="12"/>
    <n v="15.081902999999999"/>
    <n v="14.196"/>
  </r>
  <r>
    <x v="7"/>
    <x v="13"/>
    <n v="32.659641000000001"/>
    <n v="10.231999999999999"/>
  </r>
  <r>
    <x v="8"/>
    <x v="0"/>
    <n v="3.7805489999999993"/>
    <n v="14.975"/>
  </r>
  <r>
    <x v="8"/>
    <x v="1"/>
    <n v="3.5437860000000003"/>
    <n v="15.113"/>
  </r>
  <r>
    <x v="8"/>
    <x v="2"/>
    <n v="2.8984320000000001"/>
    <n v="14.412000000000001"/>
  </r>
  <r>
    <x v="8"/>
    <x v="3"/>
    <n v="1.5684300000000002"/>
    <n v="17.68"/>
  </r>
  <r>
    <x v="8"/>
    <x v="4"/>
    <n v="8.057601"/>
    <n v="18.712"/>
  </r>
  <r>
    <x v="8"/>
    <x v="5"/>
    <n v="1.1145509999999998"/>
    <n v="21.472000000000001"/>
  </r>
  <r>
    <x v="8"/>
    <x v="6"/>
    <n v="7.919073"/>
    <n v="14.475"/>
  </r>
  <r>
    <x v="8"/>
    <x v="7"/>
    <n v="2.215449"/>
    <n v="14.146000000000001"/>
  </r>
  <r>
    <x v="8"/>
    <x v="8"/>
    <n v="11.478509999999998"/>
    <n v="5.3080999999999996"/>
  </r>
  <r>
    <x v="8"/>
    <x v="9"/>
    <n v="7.6573350000000007"/>
    <n v="12.063000000000001"/>
  </r>
  <r>
    <x v="8"/>
    <x v="10"/>
    <n v="31.968333000000005"/>
    <n v="11.757"/>
  </r>
  <r>
    <x v="8"/>
    <x v="11"/>
    <n v="35.123508000000001"/>
    <n v="9.8729999999999993"/>
  </r>
  <r>
    <x v="8"/>
    <x v="12"/>
    <n v="12.689298000000001"/>
    <n v="11.465999999999999"/>
  </r>
  <r>
    <x v="8"/>
    <x v="13"/>
    <n v="7.3609650000000002"/>
    <n v="11.433999999999999"/>
  </r>
  <r>
    <x v="9"/>
    <x v="0"/>
    <n v="47.048904"/>
    <n v="10.728"/>
  </r>
  <r>
    <x v="9"/>
    <x v="1"/>
    <n v="75.532724999999999"/>
    <n v="7.73"/>
  </r>
  <r>
    <x v="9"/>
    <x v="2"/>
    <n v="85.811102999999989"/>
    <n v="6.3570000000000002"/>
  </r>
  <r>
    <x v="9"/>
    <x v="3"/>
    <n v="28.703934"/>
    <n v="9.2289999999999992"/>
  </r>
  <r>
    <x v="9"/>
    <x v="4"/>
    <n v="83.531052000000003"/>
    <n v="10.260999999999999"/>
  </r>
  <r>
    <x v="9"/>
    <x v="5"/>
    <n v="26.786520000000003"/>
    <n v="13.021000000000001"/>
  </r>
  <r>
    <x v="9"/>
    <x v="6"/>
    <n v="105.005223"/>
    <n v="7.1820000000000004"/>
  </r>
  <r>
    <x v="9"/>
    <x v="7"/>
    <n v="19.293021000000003"/>
    <n v="10.981"/>
  </r>
  <r>
    <x v="9"/>
    <x v="8"/>
    <n v="5.1008940000000003"/>
    <n v="11.082000000000001"/>
  </r>
  <r>
    <x v="9"/>
    <x v="9"/>
    <n v="386.45615699999996"/>
    <n v="3.8035000000000001"/>
  </r>
  <r>
    <x v="9"/>
    <x v="10"/>
    <n v="352.644003"/>
    <n v="4.742"/>
  </r>
  <r>
    <x v="9"/>
    <x v="11"/>
    <n v="96.861708000000007"/>
    <n v="7.9989999999999997"/>
  </r>
  <r>
    <x v="9"/>
    <x v="12"/>
    <n v="144.07910999999999"/>
    <n v="6.4589999999999996"/>
  </r>
  <r>
    <x v="9"/>
    <x v="13"/>
    <n v="85.409837999999993"/>
    <n v="8.2690000000000001"/>
  </r>
  <r>
    <x v="10"/>
    <x v="0"/>
    <n v="120.645567"/>
    <n v="10.946999999999999"/>
  </r>
  <r>
    <x v="10"/>
    <x v="1"/>
    <n v="177.99416099999999"/>
    <n v="7.9489999999999998"/>
  </r>
  <r>
    <x v="10"/>
    <x v="2"/>
    <n v="197.389746"/>
    <n v="6.5759999999999996"/>
  </r>
  <r>
    <x v="10"/>
    <x v="3"/>
    <n v="72.015578999999988"/>
    <n v="9.9120000000000008"/>
  </r>
  <r>
    <x v="10"/>
    <x v="4"/>
    <n v="288.03933899999998"/>
    <n v="10.944000000000001"/>
  </r>
  <r>
    <x v="10"/>
    <x v="5"/>
    <n v="54.230381999999999"/>
    <n v="13.704000000000001"/>
  </r>
  <r>
    <x v="10"/>
    <x v="6"/>
    <n v="248.33408399999999"/>
    <n v="8.5820000000000007"/>
  </r>
  <r>
    <x v="10"/>
    <x v="7"/>
    <n v="31.844789999999996"/>
    <n v="12.381"/>
  </r>
  <r>
    <x v="10"/>
    <x v="8"/>
    <n v="12.649338000000002"/>
    <n v="10.823"/>
  </r>
  <r>
    <x v="10"/>
    <x v="9"/>
    <n v="386.01493199999999"/>
    <n v="4.8410000000000002"/>
  </r>
  <r>
    <x v="10"/>
    <x v="10"/>
    <n v="1546.6261590000001"/>
    <n v="6.2060000000000004"/>
  </r>
  <r>
    <x v="10"/>
    <x v="11"/>
    <n v="286.78492800000004"/>
    <n v="7.92"/>
  </r>
  <r>
    <x v="10"/>
    <x v="12"/>
    <n v="399.80879100000004"/>
    <n v="6.38"/>
  </r>
  <r>
    <x v="10"/>
    <x v="13"/>
    <n v="171.29719799999998"/>
    <n v="9.08"/>
  </r>
  <r>
    <x v="11"/>
    <x v="0"/>
    <n v="21.930381000000001"/>
    <n v="14.709"/>
  </r>
  <r>
    <x v="11"/>
    <x v="1"/>
    <n v="29.508129"/>
    <n v="12.019"/>
  </r>
  <r>
    <x v="11"/>
    <x v="2"/>
    <n v="28.766205000000003"/>
    <n v="10.646000000000001"/>
  </r>
  <r>
    <x v="11"/>
    <x v="3"/>
    <n v="16.885764000000002"/>
    <n v="13.728999999999999"/>
  </r>
  <r>
    <x v="11"/>
    <x v="4"/>
    <n v="83.793456000000006"/>
    <n v="14.760999999999999"/>
  </r>
  <r>
    <x v="11"/>
    <x v="5"/>
    <n v="11.735586"/>
    <n v="17.521000000000001"/>
  </r>
  <r>
    <x v="11"/>
    <x v="6"/>
    <n v="72.914012999999997"/>
    <n v="11.366"/>
  </r>
  <r>
    <x v="11"/>
    <x v="7"/>
    <n v="10.487502000000001"/>
    <n v="13.661"/>
  </r>
  <r>
    <x v="11"/>
    <x v="8"/>
    <n v="7.1511750000000003"/>
    <n v="9.4179999999999993"/>
  </r>
  <r>
    <x v="11"/>
    <x v="9"/>
    <n v="114.623262"/>
    <n v="8.1120000000000001"/>
  </r>
  <r>
    <x v="11"/>
    <x v="10"/>
    <n v="330.89910300000003"/>
    <n v="7.9909999999999997"/>
  </r>
  <r>
    <x v="11"/>
    <x v="11"/>
    <n v="889.9971119999999"/>
    <n v="5.3907999999999996"/>
  </r>
  <r>
    <x v="11"/>
    <x v="12"/>
    <n v="121.09345200000001"/>
    <n v="7.64"/>
  </r>
  <r>
    <x v="11"/>
    <x v="13"/>
    <n v="339.71661"/>
    <n v="7.8"/>
  </r>
  <r>
    <x v="12"/>
    <x v="0"/>
    <n v="41.809815"/>
    <n v="13.475"/>
  </r>
  <r>
    <x v="12"/>
    <x v="1"/>
    <n v="51.053228999999995"/>
    <n v="10.477"/>
  </r>
  <r>
    <x v="12"/>
    <x v="2"/>
    <n v="49.011606"/>
    <n v="9.1039999999999992"/>
  </r>
  <r>
    <x v="12"/>
    <x v="3"/>
    <n v="31.670964000000005"/>
    <n v="12.186999999999999"/>
  </r>
  <r>
    <x v="12"/>
    <x v="4"/>
    <n v="157.05678600000002"/>
    <n v="13.218999999999999"/>
  </r>
  <r>
    <x v="12"/>
    <x v="5"/>
    <n v="18.646335000000004"/>
    <n v="15.978999999999999"/>
  </r>
  <r>
    <x v="12"/>
    <x v="6"/>
    <n v="145.42875900000001"/>
    <n v="9.8239999999999998"/>
  </r>
  <r>
    <x v="12"/>
    <x v="7"/>
    <n v="10.202454000000001"/>
    <n v="13.622999999999999"/>
  </r>
  <r>
    <x v="12"/>
    <x v="8"/>
    <n v="5.0076540000000005"/>
    <n v="10.843999999999999"/>
  </r>
  <r>
    <x v="12"/>
    <x v="9"/>
    <n v="182.11736700000003"/>
    <n v="6.57"/>
  </r>
  <r>
    <x v="12"/>
    <x v="10"/>
    <n v="583.94114100000013"/>
    <n v="6.4489999999999998"/>
  </r>
  <r>
    <x v="12"/>
    <x v="11"/>
    <n v="171.98950500000001"/>
    <n v="7.64"/>
  </r>
  <r>
    <x v="12"/>
    <x v="12"/>
    <n v="864.1889460000001"/>
    <n v="4.6482000000000001"/>
  </r>
  <r>
    <x v="12"/>
    <x v="13"/>
    <n v="70.517412000000007"/>
    <n v="8.8000000000000007"/>
  </r>
  <r>
    <x v="13"/>
    <x v="0"/>
    <n v="22.131512999999998"/>
    <n v="16.177"/>
  </r>
  <r>
    <x v="13"/>
    <x v="1"/>
    <n v="31.524776999999997"/>
    <n v="13.179"/>
  </r>
  <r>
    <x v="13"/>
    <x v="2"/>
    <n v="32.042591999999999"/>
    <n v="11.805999999999999"/>
  </r>
  <r>
    <x v="13"/>
    <x v="3"/>
    <n v="21.039272999999998"/>
    <n v="13.808"/>
  </r>
  <r>
    <x v="13"/>
    <x v="4"/>
    <n v="124.71516"/>
    <n v="14.84"/>
  </r>
  <r>
    <x v="13"/>
    <x v="5"/>
    <n v="13.603382999999999"/>
    <n v="18.681000000000001"/>
  </r>
  <r>
    <x v="13"/>
    <x v="6"/>
    <n v="126.30789900000001"/>
    <n v="10.561"/>
  </r>
  <r>
    <x v="13"/>
    <x v="7"/>
    <n v="36.294003000000004"/>
    <n v="10.231999999999999"/>
  </r>
  <r>
    <x v="13"/>
    <x v="8"/>
    <n v="5.5371240000000004"/>
    <n v="11.36"/>
  </r>
  <r>
    <x v="13"/>
    <x v="9"/>
    <n v="120.21333299999999"/>
    <n v="9.2720000000000002"/>
  </r>
  <r>
    <x v="13"/>
    <x v="10"/>
    <n v="310.39795800000002"/>
    <n v="9.1509999999999998"/>
  </r>
  <r>
    <x v="13"/>
    <x v="11"/>
    <n v="535.27818600000001"/>
    <n v="7.8"/>
  </r>
  <r>
    <x v="13"/>
    <x v="12"/>
    <n v="127.78075799999999"/>
    <n v="8.8000000000000007"/>
  </r>
  <r>
    <x v="13"/>
    <x v="13"/>
    <n v="725.01492599999995"/>
    <n v="4.7709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K30:Z46" firstHeaderRow="1" firstDataRow="2" firstDataCol="1"/>
  <pivotFields count="4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2"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HBW Trip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opLeftCell="A13" workbookViewId="0">
      <selection activeCell="C44" sqref="C44"/>
    </sheetView>
  </sheetViews>
  <sheetFormatPr defaultRowHeight="15.75" x14ac:dyDescent="0.3"/>
  <cols>
    <col min="3" max="3" width="11.42578125" bestFit="1" customWidth="1"/>
    <col min="7" max="7" width="10" customWidth="1"/>
    <col min="8" max="8" width="8.140625" customWidth="1"/>
    <col min="14" max="14" width="11.5703125" customWidth="1"/>
    <col min="15" max="15" width="16" customWidth="1"/>
    <col min="16" max="16" width="11.42578125" bestFit="1" customWidth="1"/>
  </cols>
  <sheetData>
    <row r="1" spans="1:13" x14ac:dyDescent="0.3">
      <c r="A1" s="1" t="s">
        <v>21</v>
      </c>
    </row>
    <row r="3" spans="1:13" ht="45.75" x14ac:dyDescent="0.3">
      <c r="B3" s="15" t="s">
        <v>22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5</v>
      </c>
      <c r="H3" s="14" t="s">
        <v>6</v>
      </c>
      <c r="I3" s="14" t="s">
        <v>7</v>
      </c>
      <c r="J3" s="14" t="s">
        <v>8</v>
      </c>
      <c r="K3" s="14" t="s">
        <v>0</v>
      </c>
      <c r="L3" s="2"/>
    </row>
    <row r="4" spans="1:13" x14ac:dyDescent="0.3">
      <c r="B4" s="5">
        <v>263</v>
      </c>
      <c r="C4">
        <v>698</v>
      </c>
      <c r="D4">
        <v>849</v>
      </c>
      <c r="E4">
        <v>319</v>
      </c>
      <c r="F4">
        <v>221</v>
      </c>
      <c r="G4">
        <v>122</v>
      </c>
      <c r="H4">
        <v>489</v>
      </c>
      <c r="I4">
        <v>509</v>
      </c>
      <c r="J4">
        <v>1211</v>
      </c>
      <c r="K4">
        <v>5993</v>
      </c>
      <c r="M4" s="1"/>
    </row>
    <row r="5" spans="1:13" x14ac:dyDescent="0.3">
      <c r="B5" s="5">
        <v>264</v>
      </c>
      <c r="C5">
        <v>673</v>
      </c>
      <c r="D5">
        <v>750</v>
      </c>
      <c r="E5">
        <v>334</v>
      </c>
      <c r="F5">
        <v>233</v>
      </c>
      <c r="G5">
        <v>142</v>
      </c>
      <c r="H5">
        <v>398</v>
      </c>
      <c r="I5">
        <v>458</v>
      </c>
      <c r="J5">
        <v>1276</v>
      </c>
      <c r="K5">
        <v>678</v>
      </c>
      <c r="M5" s="1"/>
    </row>
    <row r="6" spans="1:13" x14ac:dyDescent="0.3">
      <c r="B6" s="5">
        <v>269</v>
      </c>
      <c r="C6">
        <v>537</v>
      </c>
      <c r="D6">
        <v>661</v>
      </c>
      <c r="E6">
        <v>271</v>
      </c>
      <c r="F6">
        <v>223</v>
      </c>
      <c r="G6">
        <v>112</v>
      </c>
      <c r="H6">
        <v>289</v>
      </c>
      <c r="I6">
        <v>317</v>
      </c>
      <c r="J6">
        <v>1198</v>
      </c>
      <c r="K6">
        <v>180</v>
      </c>
      <c r="M6" s="1"/>
    </row>
    <row r="7" spans="1:13" x14ac:dyDescent="0.3">
      <c r="B7" s="5">
        <v>271</v>
      </c>
      <c r="C7">
        <v>345</v>
      </c>
      <c r="D7">
        <v>452</v>
      </c>
      <c r="E7">
        <v>267</v>
      </c>
      <c r="F7">
        <v>166</v>
      </c>
      <c r="G7">
        <v>95</v>
      </c>
      <c r="H7">
        <v>201</v>
      </c>
      <c r="I7">
        <v>223</v>
      </c>
      <c r="J7">
        <v>901</v>
      </c>
      <c r="K7">
        <v>2378</v>
      </c>
      <c r="M7" s="1"/>
    </row>
    <row r="8" spans="1:13" x14ac:dyDescent="0.3">
      <c r="B8" s="5">
        <v>272</v>
      </c>
      <c r="C8">
        <v>123</v>
      </c>
      <c r="D8">
        <v>38</v>
      </c>
      <c r="E8">
        <v>5</v>
      </c>
      <c r="F8">
        <v>6</v>
      </c>
      <c r="G8">
        <v>0</v>
      </c>
      <c r="H8">
        <v>71</v>
      </c>
      <c r="I8">
        <v>23</v>
      </c>
      <c r="J8">
        <v>78</v>
      </c>
      <c r="K8">
        <v>28138</v>
      </c>
      <c r="M8" s="1"/>
    </row>
    <row r="9" spans="1:13" x14ac:dyDescent="0.3">
      <c r="B9" s="5">
        <v>274</v>
      </c>
      <c r="C9">
        <v>656</v>
      </c>
      <c r="D9">
        <v>891</v>
      </c>
      <c r="E9">
        <v>375</v>
      </c>
      <c r="F9">
        <v>292</v>
      </c>
      <c r="G9">
        <v>149</v>
      </c>
      <c r="H9">
        <v>356</v>
      </c>
      <c r="I9">
        <v>274</v>
      </c>
      <c r="J9">
        <v>1733</v>
      </c>
      <c r="K9">
        <v>257</v>
      </c>
      <c r="M9" s="1"/>
    </row>
    <row r="10" spans="1:13" x14ac:dyDescent="0.3">
      <c r="B10" s="5">
        <v>499</v>
      </c>
      <c r="C10">
        <v>231</v>
      </c>
      <c r="D10">
        <v>265</v>
      </c>
      <c r="E10">
        <v>85</v>
      </c>
      <c r="F10">
        <v>49</v>
      </c>
      <c r="G10">
        <v>42</v>
      </c>
      <c r="H10">
        <v>213</v>
      </c>
      <c r="I10">
        <v>124</v>
      </c>
      <c r="J10">
        <v>335</v>
      </c>
      <c r="K10">
        <v>10802</v>
      </c>
      <c r="M10" s="1"/>
    </row>
    <row r="11" spans="1:13" x14ac:dyDescent="0.3">
      <c r="B11" s="5">
        <v>500</v>
      </c>
      <c r="C11">
        <v>83</v>
      </c>
      <c r="D11">
        <v>135</v>
      </c>
      <c r="E11">
        <v>66</v>
      </c>
      <c r="F11">
        <v>45</v>
      </c>
      <c r="G11">
        <v>23</v>
      </c>
      <c r="H11">
        <v>93</v>
      </c>
      <c r="I11">
        <v>50</v>
      </c>
      <c r="J11">
        <v>209</v>
      </c>
      <c r="K11">
        <v>692</v>
      </c>
      <c r="M11" s="1"/>
    </row>
    <row r="12" spans="1:13" x14ac:dyDescent="0.3">
      <c r="B12" s="5">
        <v>513</v>
      </c>
      <c r="C12">
        <v>22</v>
      </c>
      <c r="D12">
        <v>76</v>
      </c>
      <c r="E12">
        <v>44</v>
      </c>
      <c r="F12">
        <v>45</v>
      </c>
      <c r="G12">
        <v>32</v>
      </c>
      <c r="H12">
        <v>5</v>
      </c>
      <c r="I12">
        <v>31</v>
      </c>
      <c r="J12">
        <v>183</v>
      </c>
      <c r="K12">
        <v>237</v>
      </c>
      <c r="M12" s="1"/>
    </row>
    <row r="13" spans="1:13" x14ac:dyDescent="0.3">
      <c r="B13" s="5">
        <v>515</v>
      </c>
      <c r="C13">
        <v>39</v>
      </c>
      <c r="D13">
        <v>10</v>
      </c>
      <c r="E13">
        <v>0</v>
      </c>
      <c r="F13">
        <v>9</v>
      </c>
      <c r="G13">
        <v>0</v>
      </c>
      <c r="H13">
        <v>42</v>
      </c>
      <c r="I13">
        <v>16</v>
      </c>
      <c r="J13">
        <v>0</v>
      </c>
      <c r="K13">
        <v>8185</v>
      </c>
      <c r="M13" s="1"/>
    </row>
    <row r="14" spans="1:13" x14ac:dyDescent="0.3">
      <c r="B14" s="5">
        <v>516</v>
      </c>
      <c r="C14">
        <v>686</v>
      </c>
      <c r="D14">
        <v>654</v>
      </c>
      <c r="E14">
        <v>208</v>
      </c>
      <c r="F14">
        <v>87</v>
      </c>
      <c r="G14">
        <v>44</v>
      </c>
      <c r="H14">
        <v>337</v>
      </c>
      <c r="I14">
        <v>228</v>
      </c>
      <c r="J14">
        <v>1114</v>
      </c>
      <c r="K14">
        <v>10872</v>
      </c>
      <c r="M14" s="1"/>
    </row>
    <row r="15" spans="1:13" x14ac:dyDescent="0.3">
      <c r="B15" s="5">
        <v>517</v>
      </c>
      <c r="C15">
        <v>334</v>
      </c>
      <c r="D15">
        <v>446</v>
      </c>
      <c r="E15">
        <v>269</v>
      </c>
      <c r="F15">
        <v>299</v>
      </c>
      <c r="G15">
        <v>149</v>
      </c>
      <c r="H15">
        <v>109</v>
      </c>
      <c r="I15">
        <v>187</v>
      </c>
      <c r="J15">
        <v>1201</v>
      </c>
      <c r="K15">
        <v>793</v>
      </c>
      <c r="M15" s="1"/>
    </row>
    <row r="16" spans="1:13" x14ac:dyDescent="0.3">
      <c r="B16" s="5">
        <v>518</v>
      </c>
      <c r="C16">
        <v>544</v>
      </c>
      <c r="D16">
        <v>661</v>
      </c>
      <c r="E16">
        <v>289</v>
      </c>
      <c r="F16">
        <v>278</v>
      </c>
      <c r="G16">
        <v>137</v>
      </c>
      <c r="H16">
        <v>405</v>
      </c>
      <c r="I16">
        <v>419</v>
      </c>
      <c r="J16">
        <v>1085</v>
      </c>
      <c r="K16">
        <v>447</v>
      </c>
      <c r="M16" s="1"/>
    </row>
    <row r="17" spans="1:16" x14ac:dyDescent="0.3">
      <c r="A17" s="9"/>
      <c r="B17" s="6">
        <v>519</v>
      </c>
      <c r="C17" s="4">
        <v>570</v>
      </c>
      <c r="D17" s="4">
        <v>779</v>
      </c>
      <c r="E17" s="4">
        <v>383</v>
      </c>
      <c r="F17" s="4">
        <v>290</v>
      </c>
      <c r="G17" s="4">
        <v>162</v>
      </c>
      <c r="H17" s="4">
        <v>507</v>
      </c>
      <c r="I17" s="4">
        <v>312</v>
      </c>
      <c r="J17" s="4">
        <v>1365</v>
      </c>
      <c r="K17" s="4">
        <v>251</v>
      </c>
      <c r="M17" s="1"/>
    </row>
    <row r="18" spans="1:16" x14ac:dyDescent="0.3">
      <c r="M18" s="1"/>
      <c r="N18" s="1"/>
    </row>
    <row r="22" spans="1:16" x14ac:dyDescent="0.3">
      <c r="A22" s="1" t="s">
        <v>55</v>
      </c>
      <c r="B22" s="36"/>
      <c r="C22" s="36"/>
      <c r="D22" s="36"/>
      <c r="E22" s="36"/>
      <c r="F22" s="36"/>
      <c r="G22" s="36"/>
      <c r="H22" s="36"/>
      <c r="M22" s="1" t="s">
        <v>60</v>
      </c>
      <c r="N22" s="36"/>
      <c r="O22" s="45"/>
      <c r="P22" s="36"/>
    </row>
    <row r="23" spans="1:16" x14ac:dyDescent="0.3">
      <c r="A23" s="36"/>
      <c r="B23" s="36" t="s">
        <v>22</v>
      </c>
      <c r="C23" s="36" t="s">
        <v>40</v>
      </c>
      <c r="D23" s="36" t="s">
        <v>41</v>
      </c>
      <c r="E23" s="36" t="s">
        <v>42</v>
      </c>
      <c r="F23" s="36" t="s">
        <v>43</v>
      </c>
      <c r="G23" s="36" t="s">
        <v>54</v>
      </c>
      <c r="H23" s="36" t="s">
        <v>36</v>
      </c>
      <c r="M23" s="36" t="s">
        <v>22</v>
      </c>
      <c r="N23" s="36" t="s">
        <v>57</v>
      </c>
      <c r="O23" s="36" t="s">
        <v>58</v>
      </c>
      <c r="P23" s="36" t="s">
        <v>59</v>
      </c>
    </row>
    <row r="24" spans="1:16" x14ac:dyDescent="0.3">
      <c r="A24" s="36"/>
      <c r="B24" s="36">
        <v>263</v>
      </c>
      <c r="C24" s="43">
        <f>C4*3.7*0.2</f>
        <v>516.52</v>
      </c>
      <c r="D24" s="36">
        <f>D4*7.6*0.22</f>
        <v>1419.528</v>
      </c>
      <c r="E24" s="36">
        <f>E4*10.6*0.19</f>
        <v>642.46600000000001</v>
      </c>
      <c r="F24" s="36">
        <f>F4*13.6*0.19</f>
        <v>571.06399999999996</v>
      </c>
      <c r="G24" s="36">
        <f>G4*16.6*0.17</f>
        <v>344.28400000000005</v>
      </c>
      <c r="H24" s="41">
        <f>SUM(C24:G24)</f>
        <v>3493.8620000000001</v>
      </c>
      <c r="K24" s="1"/>
      <c r="M24" s="46">
        <v>263</v>
      </c>
      <c r="N24" s="41">
        <f>1.45*K4</f>
        <v>8689.85</v>
      </c>
      <c r="O24" s="46">
        <f>$H$38/$N$38</f>
        <v>0.2991937497626021</v>
      </c>
      <c r="P24" s="39">
        <f>N24*O24</f>
        <v>2599.948806374548</v>
      </c>
    </row>
    <row r="25" spans="1:16" x14ac:dyDescent="0.3">
      <c r="A25" s="36"/>
      <c r="B25" s="36">
        <v>264</v>
      </c>
      <c r="C25" s="43">
        <f t="shared" ref="C25:C37" si="0">C5*3.7*0.2</f>
        <v>498.02</v>
      </c>
      <c r="D25" s="36">
        <f t="shared" ref="D25:D37" si="1">D5*7.6*0.22</f>
        <v>1254</v>
      </c>
      <c r="E25" s="36">
        <f t="shared" ref="E25:E37" si="2">E5*10.6*0.19</f>
        <v>672.67600000000004</v>
      </c>
      <c r="F25" s="36">
        <f t="shared" ref="F25:F37" si="3">F5*13.6*0.19</f>
        <v>602.072</v>
      </c>
      <c r="G25" s="36">
        <f t="shared" ref="G25:G37" si="4">G5*16.6*0.17</f>
        <v>400.7240000000001</v>
      </c>
      <c r="H25" s="41">
        <f t="shared" ref="H25:H37" si="5">SUM(C25:G25)</f>
        <v>3427.4920000000002</v>
      </c>
      <c r="K25" s="1"/>
      <c r="M25" s="46">
        <v>264</v>
      </c>
      <c r="N25" s="41">
        <f t="shared" ref="N25:N37" si="6">1.45*K5</f>
        <v>983.1</v>
      </c>
      <c r="O25" s="46">
        <f t="shared" ref="O25:O37" si="7">$H$38/$N$38</f>
        <v>0.2991937497626021</v>
      </c>
      <c r="P25" s="39">
        <f t="shared" ref="P25:P37" si="8">N25*O25</f>
        <v>294.13737539161411</v>
      </c>
    </row>
    <row r="26" spans="1:16" x14ac:dyDescent="0.3">
      <c r="A26" s="36"/>
      <c r="B26" s="36">
        <v>269</v>
      </c>
      <c r="C26" s="43">
        <f t="shared" si="0"/>
        <v>397.38000000000005</v>
      </c>
      <c r="D26" s="36">
        <f t="shared" si="1"/>
        <v>1105.1919999999998</v>
      </c>
      <c r="E26" s="36">
        <f t="shared" si="2"/>
        <v>545.79399999999998</v>
      </c>
      <c r="F26" s="36">
        <f t="shared" si="3"/>
        <v>576.23199999999997</v>
      </c>
      <c r="G26" s="36">
        <f t="shared" si="4"/>
        <v>316.06400000000008</v>
      </c>
      <c r="H26" s="41">
        <f t="shared" si="5"/>
        <v>2940.6620000000003</v>
      </c>
      <c r="K26" s="1"/>
      <c r="M26" s="46">
        <v>269</v>
      </c>
      <c r="N26" s="41">
        <f t="shared" si="6"/>
        <v>261</v>
      </c>
      <c r="O26" s="46">
        <f t="shared" si="7"/>
        <v>0.2991937497626021</v>
      </c>
      <c r="P26" s="39">
        <f t="shared" si="8"/>
        <v>78.089568688039151</v>
      </c>
    </row>
    <row r="27" spans="1:16" x14ac:dyDescent="0.3">
      <c r="A27" s="36"/>
      <c r="B27" s="36">
        <v>271</v>
      </c>
      <c r="C27" s="43">
        <f t="shared" si="0"/>
        <v>255.3</v>
      </c>
      <c r="D27" s="36">
        <f t="shared" si="1"/>
        <v>755.74399999999991</v>
      </c>
      <c r="E27" s="36">
        <f t="shared" si="2"/>
        <v>537.73799999999994</v>
      </c>
      <c r="F27" s="36">
        <f t="shared" si="3"/>
        <v>428.94399999999996</v>
      </c>
      <c r="G27" s="36">
        <f t="shared" si="4"/>
        <v>268.09000000000003</v>
      </c>
      <c r="H27" s="41">
        <f t="shared" si="5"/>
        <v>2245.8159999999998</v>
      </c>
      <c r="K27" s="1"/>
      <c r="M27" s="46">
        <v>271</v>
      </c>
      <c r="N27" s="41">
        <f t="shared" si="6"/>
        <v>3448.1</v>
      </c>
      <c r="O27" s="46">
        <f t="shared" si="7"/>
        <v>0.2991937497626021</v>
      </c>
      <c r="P27" s="39">
        <f t="shared" si="8"/>
        <v>1031.6499685564283</v>
      </c>
    </row>
    <row r="28" spans="1:16" x14ac:dyDescent="0.3">
      <c r="A28" s="36"/>
      <c r="B28" s="36">
        <v>272</v>
      </c>
      <c r="C28" s="43">
        <f t="shared" si="0"/>
        <v>91.02000000000001</v>
      </c>
      <c r="D28" s="36">
        <f t="shared" si="1"/>
        <v>63.536000000000001</v>
      </c>
      <c r="E28" s="36">
        <f t="shared" si="2"/>
        <v>10.07</v>
      </c>
      <c r="F28" s="36">
        <f t="shared" si="3"/>
        <v>15.504</v>
      </c>
      <c r="G28" s="36">
        <f t="shared" si="4"/>
        <v>0</v>
      </c>
      <c r="H28" s="41">
        <f t="shared" si="5"/>
        <v>180.13</v>
      </c>
      <c r="K28" s="1"/>
      <c r="M28" s="46">
        <v>272</v>
      </c>
      <c r="N28" s="41">
        <f t="shared" si="6"/>
        <v>40800.1</v>
      </c>
      <c r="O28" s="46">
        <f t="shared" si="7"/>
        <v>0.2991937497626021</v>
      </c>
      <c r="P28" s="39">
        <f t="shared" si="8"/>
        <v>12207.134909689141</v>
      </c>
    </row>
    <row r="29" spans="1:16" x14ac:dyDescent="0.3">
      <c r="A29" s="36"/>
      <c r="B29" s="36">
        <v>274</v>
      </c>
      <c r="C29" s="43">
        <f t="shared" si="0"/>
        <v>485.44000000000005</v>
      </c>
      <c r="D29" s="36">
        <f t="shared" si="1"/>
        <v>1489.752</v>
      </c>
      <c r="E29" s="36">
        <f t="shared" si="2"/>
        <v>755.25</v>
      </c>
      <c r="F29" s="36">
        <f t="shared" si="3"/>
        <v>754.52800000000002</v>
      </c>
      <c r="G29" s="36">
        <f t="shared" si="4"/>
        <v>420.47800000000007</v>
      </c>
      <c r="H29" s="41">
        <f t="shared" si="5"/>
        <v>3905.4480000000003</v>
      </c>
      <c r="K29" s="1"/>
      <c r="M29" s="46">
        <v>274</v>
      </c>
      <c r="N29" s="41">
        <f t="shared" si="6"/>
        <v>372.65</v>
      </c>
      <c r="O29" s="46">
        <f t="shared" si="7"/>
        <v>0.2991937497626021</v>
      </c>
      <c r="P29" s="39">
        <f t="shared" si="8"/>
        <v>111.49455084903367</v>
      </c>
    </row>
    <row r="30" spans="1:16" x14ac:dyDescent="0.3">
      <c r="A30" s="36"/>
      <c r="B30" s="36">
        <v>499</v>
      </c>
      <c r="C30" s="43">
        <f t="shared" si="0"/>
        <v>170.94000000000003</v>
      </c>
      <c r="D30" s="36">
        <f t="shared" si="1"/>
        <v>443.08</v>
      </c>
      <c r="E30" s="36">
        <f t="shared" si="2"/>
        <v>171.19</v>
      </c>
      <c r="F30" s="36">
        <f t="shared" si="3"/>
        <v>126.616</v>
      </c>
      <c r="G30" s="36">
        <f t="shared" si="4"/>
        <v>118.52400000000002</v>
      </c>
      <c r="H30" s="41">
        <f t="shared" si="5"/>
        <v>1030.3500000000001</v>
      </c>
      <c r="K30" s="1"/>
      <c r="M30" s="46">
        <v>499</v>
      </c>
      <c r="N30" s="41">
        <f t="shared" si="6"/>
        <v>15662.9</v>
      </c>
      <c r="O30" s="46">
        <f t="shared" si="7"/>
        <v>0.2991937497626021</v>
      </c>
      <c r="P30" s="39">
        <f t="shared" si="8"/>
        <v>4686.2417831566599</v>
      </c>
    </row>
    <row r="31" spans="1:16" x14ac:dyDescent="0.3">
      <c r="A31" s="36"/>
      <c r="B31" s="36">
        <v>500</v>
      </c>
      <c r="C31" s="43">
        <f t="shared" si="0"/>
        <v>61.420000000000009</v>
      </c>
      <c r="D31" s="36">
        <f t="shared" si="1"/>
        <v>225.72</v>
      </c>
      <c r="E31" s="36">
        <f t="shared" si="2"/>
        <v>132.92400000000001</v>
      </c>
      <c r="F31" s="36">
        <f t="shared" si="3"/>
        <v>116.28</v>
      </c>
      <c r="G31" s="36">
        <f t="shared" si="4"/>
        <v>64.906000000000006</v>
      </c>
      <c r="H31" s="41">
        <f t="shared" si="5"/>
        <v>601.25</v>
      </c>
      <c r="K31" s="1"/>
      <c r="M31" s="46">
        <v>500</v>
      </c>
      <c r="N31" s="41">
        <f t="shared" si="6"/>
        <v>1003.4</v>
      </c>
      <c r="O31" s="46">
        <f t="shared" si="7"/>
        <v>0.2991937497626021</v>
      </c>
      <c r="P31" s="39">
        <f t="shared" si="8"/>
        <v>300.21100851179494</v>
      </c>
    </row>
    <row r="32" spans="1:16" x14ac:dyDescent="0.3">
      <c r="A32" s="36"/>
      <c r="B32" s="36">
        <v>513</v>
      </c>
      <c r="C32" s="43">
        <f t="shared" si="0"/>
        <v>16.28</v>
      </c>
      <c r="D32" s="36">
        <f t="shared" si="1"/>
        <v>127.072</v>
      </c>
      <c r="E32" s="36">
        <f t="shared" si="2"/>
        <v>88.616</v>
      </c>
      <c r="F32" s="36">
        <f t="shared" si="3"/>
        <v>116.28</v>
      </c>
      <c r="G32" s="36">
        <f t="shared" si="4"/>
        <v>90.304000000000016</v>
      </c>
      <c r="H32" s="41">
        <f t="shared" si="5"/>
        <v>438.55200000000008</v>
      </c>
      <c r="K32" s="1"/>
      <c r="M32" s="46">
        <v>513</v>
      </c>
      <c r="N32" s="41">
        <f t="shared" si="6"/>
        <v>343.65</v>
      </c>
      <c r="O32" s="46">
        <f t="shared" si="7"/>
        <v>0.2991937497626021</v>
      </c>
      <c r="P32" s="39">
        <f t="shared" si="8"/>
        <v>102.8179321059182</v>
      </c>
    </row>
    <row r="33" spans="1:16" x14ac:dyDescent="0.3">
      <c r="A33" s="36"/>
      <c r="B33" s="36">
        <v>515</v>
      </c>
      <c r="C33" s="43">
        <f t="shared" si="0"/>
        <v>28.860000000000003</v>
      </c>
      <c r="D33" s="36">
        <f t="shared" si="1"/>
        <v>16.72</v>
      </c>
      <c r="E33" s="36">
        <f t="shared" si="2"/>
        <v>0</v>
      </c>
      <c r="F33" s="36">
        <f t="shared" si="3"/>
        <v>23.256</v>
      </c>
      <c r="G33" s="36">
        <f t="shared" si="4"/>
        <v>0</v>
      </c>
      <c r="H33" s="41">
        <f t="shared" si="5"/>
        <v>68.835999999999999</v>
      </c>
      <c r="K33" s="1"/>
      <c r="M33" s="46">
        <v>515</v>
      </c>
      <c r="N33" s="41">
        <f t="shared" si="6"/>
        <v>11868.25</v>
      </c>
      <c r="O33" s="46">
        <f t="shared" si="7"/>
        <v>0.2991937497626021</v>
      </c>
      <c r="P33" s="39">
        <f t="shared" si="8"/>
        <v>3550.9062206200024</v>
      </c>
    </row>
    <row r="34" spans="1:16" x14ac:dyDescent="0.3">
      <c r="A34" s="36"/>
      <c r="B34" s="36">
        <v>516</v>
      </c>
      <c r="C34" s="43">
        <f t="shared" si="0"/>
        <v>507.6400000000001</v>
      </c>
      <c r="D34" s="36">
        <f t="shared" si="1"/>
        <v>1093.4879999999998</v>
      </c>
      <c r="E34" s="36">
        <f t="shared" si="2"/>
        <v>418.91199999999998</v>
      </c>
      <c r="F34" s="36">
        <f t="shared" si="3"/>
        <v>224.80800000000002</v>
      </c>
      <c r="G34" s="36">
        <f t="shared" si="4"/>
        <v>124.16800000000002</v>
      </c>
      <c r="H34" s="41">
        <f t="shared" si="5"/>
        <v>2369.0160000000001</v>
      </c>
      <c r="K34" s="1"/>
      <c r="M34" s="46">
        <v>516</v>
      </c>
      <c r="N34" s="41">
        <f t="shared" si="6"/>
        <v>15764.4</v>
      </c>
      <c r="O34" s="46">
        <f t="shared" si="7"/>
        <v>0.2991937497626021</v>
      </c>
      <c r="P34" s="39">
        <f t="shared" si="8"/>
        <v>4716.6099487575648</v>
      </c>
    </row>
    <row r="35" spans="1:16" x14ac:dyDescent="0.3">
      <c r="A35" s="36"/>
      <c r="B35" s="36">
        <v>517</v>
      </c>
      <c r="C35" s="43">
        <f t="shared" si="0"/>
        <v>247.16</v>
      </c>
      <c r="D35" s="36">
        <f t="shared" si="1"/>
        <v>745.71199999999999</v>
      </c>
      <c r="E35" s="36">
        <f t="shared" si="2"/>
        <v>541.76600000000008</v>
      </c>
      <c r="F35" s="36">
        <f t="shared" si="3"/>
        <v>772.61599999999999</v>
      </c>
      <c r="G35" s="36">
        <f t="shared" si="4"/>
        <v>420.47800000000007</v>
      </c>
      <c r="H35" s="41">
        <f t="shared" si="5"/>
        <v>2727.732</v>
      </c>
      <c r="K35" s="1"/>
      <c r="M35" s="46">
        <v>517</v>
      </c>
      <c r="N35" s="41">
        <f t="shared" si="6"/>
        <v>1149.8499999999999</v>
      </c>
      <c r="O35" s="46">
        <f t="shared" si="7"/>
        <v>0.2991937497626021</v>
      </c>
      <c r="P35" s="39">
        <f t="shared" si="8"/>
        <v>344.02793316452801</v>
      </c>
    </row>
    <row r="36" spans="1:16" x14ac:dyDescent="0.3">
      <c r="A36" s="36"/>
      <c r="B36" s="36">
        <v>518</v>
      </c>
      <c r="C36" s="43">
        <f t="shared" si="0"/>
        <v>402.56000000000006</v>
      </c>
      <c r="D36" s="36">
        <f t="shared" si="1"/>
        <v>1105.1919999999998</v>
      </c>
      <c r="E36" s="36">
        <f t="shared" si="2"/>
        <v>582.04600000000005</v>
      </c>
      <c r="F36" s="36">
        <f t="shared" si="3"/>
        <v>718.35199999999998</v>
      </c>
      <c r="G36" s="36">
        <f t="shared" si="4"/>
        <v>386.61400000000009</v>
      </c>
      <c r="H36" s="41">
        <f t="shared" si="5"/>
        <v>3194.7639999999997</v>
      </c>
      <c r="K36" s="1"/>
      <c r="M36" s="46">
        <v>518</v>
      </c>
      <c r="N36" s="41">
        <f t="shared" si="6"/>
        <v>648.15</v>
      </c>
      <c r="O36" s="46">
        <f t="shared" si="7"/>
        <v>0.2991937497626021</v>
      </c>
      <c r="P36" s="39">
        <f t="shared" si="8"/>
        <v>193.92242890863054</v>
      </c>
    </row>
    <row r="37" spans="1:16" x14ac:dyDescent="0.3">
      <c r="A37" s="36"/>
      <c r="B37" s="36">
        <v>519</v>
      </c>
      <c r="C37" s="44">
        <f t="shared" si="0"/>
        <v>421.8</v>
      </c>
      <c r="D37" s="36">
        <f t="shared" si="1"/>
        <v>1302.4879999999998</v>
      </c>
      <c r="E37" s="36">
        <f t="shared" si="2"/>
        <v>771.36199999999997</v>
      </c>
      <c r="F37" s="36">
        <f t="shared" si="3"/>
        <v>749.36</v>
      </c>
      <c r="G37" s="36">
        <f t="shared" si="4"/>
        <v>457.1640000000001</v>
      </c>
      <c r="H37" s="42">
        <f t="shared" si="5"/>
        <v>3702.174</v>
      </c>
      <c r="K37" s="1"/>
      <c r="M37" s="46">
        <v>519</v>
      </c>
      <c r="N37" s="41">
        <f t="shared" si="6"/>
        <v>363.95</v>
      </c>
      <c r="O37" s="46">
        <f t="shared" si="7"/>
        <v>0.2991937497626021</v>
      </c>
      <c r="P37" s="39">
        <f t="shared" si="8"/>
        <v>108.89156522609903</v>
      </c>
    </row>
    <row r="38" spans="1:16" x14ac:dyDescent="0.3">
      <c r="A38" s="36"/>
      <c r="B38" s="40" t="s">
        <v>36</v>
      </c>
      <c r="C38" s="40"/>
      <c r="D38" s="40"/>
      <c r="E38" s="40"/>
      <c r="F38" s="40"/>
      <c r="G38" s="40"/>
      <c r="H38" s="40">
        <f>SUM(H24:H37)</f>
        <v>30326.083999999995</v>
      </c>
      <c r="K38" s="1"/>
      <c r="M38" s="40" t="s">
        <v>36</v>
      </c>
      <c r="N38" s="40">
        <f>SUM(N24:N37)</f>
        <v>101359.34999999998</v>
      </c>
      <c r="O38" s="40"/>
      <c r="P38" s="40">
        <f>SUM(P24:P37)</f>
        <v>30326.084000000006</v>
      </c>
    </row>
    <row r="39" spans="1:16" x14ac:dyDescent="0.3">
      <c r="K39" s="1"/>
    </row>
    <row r="40" spans="1:16" x14ac:dyDescent="0.3">
      <c r="K40" s="1"/>
    </row>
    <row r="41" spans="1:16" x14ac:dyDescent="0.3">
      <c r="A41" s="37"/>
      <c r="B41" s="37" t="s">
        <v>64</v>
      </c>
      <c r="C41" s="37"/>
      <c r="D41" s="37"/>
      <c r="E41" s="37"/>
      <c r="F41" s="37"/>
      <c r="G41" s="37"/>
      <c r="H41" s="37"/>
      <c r="I41" s="37"/>
      <c r="J41" s="37"/>
      <c r="K41" s="47"/>
      <c r="L41" s="37"/>
      <c r="M41" s="37"/>
    </row>
    <row r="42" spans="1:16" x14ac:dyDescent="0.3">
      <c r="A42" s="37" t="s">
        <v>61</v>
      </c>
      <c r="B42" s="48">
        <v>7.45</v>
      </c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37"/>
    </row>
    <row r="43" spans="1:16" x14ac:dyDescent="0.3">
      <c r="A43" s="37" t="s">
        <v>62</v>
      </c>
      <c r="B43" s="38">
        <v>9.7100000000000009</v>
      </c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7"/>
    </row>
    <row r="44" spans="1:16" x14ac:dyDescent="0.3">
      <c r="A44" s="37" t="s">
        <v>63</v>
      </c>
      <c r="B44" s="38">
        <v>8.77</v>
      </c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7"/>
    </row>
    <row r="45" spans="1:16" x14ac:dyDescent="0.3">
      <c r="A45" s="37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7"/>
    </row>
    <row r="46" spans="1:16" x14ac:dyDescent="0.3">
      <c r="A46" s="37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7"/>
    </row>
    <row r="47" spans="1:16" x14ac:dyDescent="0.3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7"/>
    </row>
    <row r="48" spans="1:16" x14ac:dyDescent="0.3">
      <c r="A48" s="37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7"/>
    </row>
    <row r="49" spans="1:13" x14ac:dyDescent="0.3">
      <c r="A49" s="37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7"/>
    </row>
    <row r="50" spans="1:13" x14ac:dyDescent="0.3">
      <c r="A50" s="37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7"/>
    </row>
    <row r="51" spans="1:13" x14ac:dyDescent="0.3">
      <c r="A51" s="37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7"/>
    </row>
    <row r="52" spans="1:13" x14ac:dyDescent="0.3">
      <c r="A52" s="37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7"/>
    </row>
    <row r="53" spans="1:13" x14ac:dyDescent="0.3">
      <c r="A53" s="37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7"/>
    </row>
    <row r="54" spans="1:13" x14ac:dyDescent="0.3">
      <c r="A54" s="37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7"/>
    </row>
    <row r="55" spans="1:13" x14ac:dyDescent="0.3">
      <c r="A55" s="37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7"/>
    </row>
    <row r="56" spans="1:13" x14ac:dyDescent="0.3">
      <c r="A56" s="37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7"/>
    </row>
    <row r="57" spans="1:13" x14ac:dyDescent="0.3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</row>
    <row r="58" spans="1:13" x14ac:dyDescent="0.3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</row>
  </sheetData>
  <sortState ref="A4:K22">
    <sortCondition ref="B4:B2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0"/>
  <sheetViews>
    <sheetView tabSelected="1" topLeftCell="A158" workbookViewId="0">
      <selection activeCell="Q192" sqref="Q192"/>
    </sheetView>
  </sheetViews>
  <sheetFormatPr defaultRowHeight="15.75" x14ac:dyDescent="0.3"/>
  <cols>
    <col min="1" max="1" width="8.28515625" customWidth="1"/>
    <col min="2" max="2" width="4" bestFit="1" customWidth="1"/>
    <col min="3" max="3" width="8" bestFit="1" customWidth="1"/>
    <col min="4" max="15" width="7" customWidth="1"/>
    <col min="16" max="16" width="7.85546875" customWidth="1"/>
    <col min="17" max="17" width="10.7109375" customWidth="1"/>
    <col min="18" max="18" width="8" bestFit="1" customWidth="1"/>
    <col min="19" max="21" width="9" bestFit="1" customWidth="1"/>
    <col min="22" max="22" width="11.28515625" hidden="1" customWidth="1"/>
  </cols>
  <sheetData>
    <row r="1" spans="1:16" x14ac:dyDescent="0.3">
      <c r="A1" s="1" t="s">
        <v>38</v>
      </c>
    </row>
    <row r="3" spans="1:16" x14ac:dyDescent="0.3">
      <c r="A3" s="7"/>
      <c r="B3" s="8" t="s">
        <v>11</v>
      </c>
      <c r="C3" s="29" t="s">
        <v>9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8"/>
    </row>
    <row r="4" spans="1:16" x14ac:dyDescent="0.3">
      <c r="A4" s="4"/>
      <c r="B4" s="6"/>
      <c r="C4" s="4">
        <v>263</v>
      </c>
      <c r="D4" s="4">
        <v>264</v>
      </c>
      <c r="E4" s="4">
        <v>269</v>
      </c>
      <c r="F4" s="4">
        <v>271</v>
      </c>
      <c r="G4" s="4">
        <v>272</v>
      </c>
      <c r="H4" s="4">
        <v>274</v>
      </c>
      <c r="I4" s="4">
        <v>499</v>
      </c>
      <c r="J4" s="4">
        <v>500</v>
      </c>
      <c r="K4" s="4">
        <v>513</v>
      </c>
      <c r="L4" s="4">
        <v>515</v>
      </c>
      <c r="M4" s="4">
        <v>516</v>
      </c>
      <c r="N4" s="4">
        <v>517</v>
      </c>
      <c r="O4" s="4">
        <v>518</v>
      </c>
      <c r="P4" s="6">
        <v>519</v>
      </c>
    </row>
    <row r="5" spans="1:16" x14ac:dyDescent="0.3">
      <c r="A5" s="31" t="s">
        <v>10</v>
      </c>
      <c r="B5" s="8">
        <v>263</v>
      </c>
      <c r="C5" s="7">
        <v>6.0467000000000004</v>
      </c>
      <c r="D5" s="7">
        <v>9.8569999999999993</v>
      </c>
      <c r="E5" s="7">
        <v>10.747999999999999</v>
      </c>
      <c r="F5" s="7">
        <v>13.311</v>
      </c>
      <c r="G5" s="7">
        <v>14.343</v>
      </c>
      <c r="H5" s="7">
        <v>18.113</v>
      </c>
      <c r="I5" s="7">
        <v>14.46</v>
      </c>
      <c r="J5">
        <v>18.259</v>
      </c>
      <c r="K5" s="7">
        <v>14.529</v>
      </c>
      <c r="L5" s="7">
        <v>10.635</v>
      </c>
      <c r="M5" s="7">
        <v>10.992000000000001</v>
      </c>
      <c r="N5" s="7">
        <v>14.718</v>
      </c>
      <c r="O5" s="7">
        <v>13.525</v>
      </c>
      <c r="P5" s="8">
        <v>15.547000000000001</v>
      </c>
    </row>
    <row r="6" spans="1:16" x14ac:dyDescent="0.3">
      <c r="A6" s="32"/>
      <c r="B6" s="5">
        <v>264</v>
      </c>
      <c r="C6" s="9">
        <v>9.8409999999999993</v>
      </c>
      <c r="D6" s="9">
        <v>5.1109</v>
      </c>
      <c r="E6" s="9">
        <v>6.64</v>
      </c>
      <c r="F6" s="9">
        <v>9.2029999999999994</v>
      </c>
      <c r="G6" s="9">
        <v>10.169</v>
      </c>
      <c r="H6" s="9">
        <v>14.311</v>
      </c>
      <c r="I6" s="9">
        <v>11.4</v>
      </c>
      <c r="J6">
        <v>15.199</v>
      </c>
      <c r="K6" s="9">
        <v>13.83</v>
      </c>
      <c r="L6" s="9">
        <v>7.5750000000000002</v>
      </c>
      <c r="M6" s="9">
        <v>7.9320000000000004</v>
      </c>
      <c r="N6" s="9">
        <v>12.005000000000001</v>
      </c>
      <c r="O6" s="9">
        <v>10.465</v>
      </c>
      <c r="P6" s="5">
        <v>12.487</v>
      </c>
    </row>
    <row r="7" spans="1:16" x14ac:dyDescent="0.3">
      <c r="A7" s="32"/>
      <c r="B7" s="5">
        <v>269</v>
      </c>
      <c r="C7" s="9">
        <v>10.563000000000001</v>
      </c>
      <c r="D7" s="9">
        <v>6.64</v>
      </c>
      <c r="E7" s="9">
        <v>4.9720000000000004</v>
      </c>
      <c r="F7" s="9">
        <v>7.0960000000000001</v>
      </c>
      <c r="G7" s="9">
        <v>8.1300000000000008</v>
      </c>
      <c r="H7" s="9">
        <v>12.204000000000001</v>
      </c>
      <c r="I7" s="9">
        <v>10.035</v>
      </c>
      <c r="J7">
        <v>13.834</v>
      </c>
      <c r="K7" s="9">
        <v>13.542999999999999</v>
      </c>
      <c r="L7" s="9">
        <v>6.21</v>
      </c>
      <c r="M7" s="9">
        <v>6.5670000000000002</v>
      </c>
      <c r="N7" s="9">
        <v>10.64</v>
      </c>
      <c r="O7" s="9">
        <v>9.1</v>
      </c>
      <c r="P7" s="5">
        <v>11.122</v>
      </c>
    </row>
    <row r="8" spans="1:16" x14ac:dyDescent="0.3">
      <c r="A8" s="32"/>
      <c r="B8" s="5">
        <v>271</v>
      </c>
      <c r="C8" s="9">
        <v>12.84</v>
      </c>
      <c r="D8" s="9">
        <v>8.9169999999999998</v>
      </c>
      <c r="E8" s="9">
        <v>7.0960000000000001</v>
      </c>
      <c r="F8" s="9">
        <v>4.29</v>
      </c>
      <c r="G8" s="9">
        <v>5.7389999999999999</v>
      </c>
      <c r="H8" s="9">
        <v>8.8729999999999993</v>
      </c>
      <c r="I8" s="9">
        <v>9.0790000000000006</v>
      </c>
      <c r="J8">
        <v>14.067</v>
      </c>
      <c r="K8" s="9">
        <v>15.195</v>
      </c>
      <c r="L8" s="9">
        <v>7.6769999999999996</v>
      </c>
      <c r="M8" s="9">
        <v>8.9809999999999999</v>
      </c>
      <c r="N8" s="9">
        <v>12.238</v>
      </c>
      <c r="O8" s="9">
        <v>10.698</v>
      </c>
      <c r="P8" s="5">
        <v>11.355</v>
      </c>
    </row>
    <row r="9" spans="1:16" x14ac:dyDescent="0.3">
      <c r="A9" s="32"/>
      <c r="B9" s="5">
        <v>272</v>
      </c>
      <c r="C9" s="9">
        <v>12.962999999999999</v>
      </c>
      <c r="D9" s="9">
        <v>9.0399999999999991</v>
      </c>
      <c r="E9" s="9">
        <v>7.7050000000000001</v>
      </c>
      <c r="F9" s="9">
        <v>5.7389999999999999</v>
      </c>
      <c r="G9" s="9">
        <v>4.6750999999999996</v>
      </c>
      <c r="H9" s="9">
        <v>9.4719999999999995</v>
      </c>
      <c r="I9" s="9">
        <v>9.6289999999999996</v>
      </c>
      <c r="J9">
        <v>14.19</v>
      </c>
      <c r="K9" s="9">
        <v>15.318</v>
      </c>
      <c r="L9" s="9">
        <v>7.8</v>
      </c>
      <c r="M9" s="9">
        <v>9.1039999999999992</v>
      </c>
      <c r="N9" s="9">
        <v>12.361000000000001</v>
      </c>
      <c r="O9" s="9">
        <v>10.821</v>
      </c>
      <c r="P9" s="5">
        <v>11.478</v>
      </c>
    </row>
    <row r="10" spans="1:16" x14ac:dyDescent="0.3">
      <c r="A10" s="32"/>
      <c r="B10" s="5">
        <v>274</v>
      </c>
      <c r="C10" s="9">
        <v>17.274999999999999</v>
      </c>
      <c r="D10" s="9">
        <v>13.696</v>
      </c>
      <c r="E10" s="9">
        <v>12.206</v>
      </c>
      <c r="F10" s="9">
        <v>8.875</v>
      </c>
      <c r="G10" s="9">
        <v>9.4749999999999996</v>
      </c>
      <c r="H10" s="9">
        <v>5.5039999999999996</v>
      </c>
      <c r="I10" s="9">
        <v>12.673999999999999</v>
      </c>
      <c r="J10">
        <v>18.846</v>
      </c>
      <c r="K10" s="9">
        <v>19.22</v>
      </c>
      <c r="L10" s="9">
        <v>11.576000000000001</v>
      </c>
      <c r="M10" s="9">
        <v>12.88</v>
      </c>
      <c r="N10" s="9">
        <v>16.137</v>
      </c>
      <c r="O10" s="9">
        <v>14.597</v>
      </c>
      <c r="P10" s="5">
        <v>16.134</v>
      </c>
    </row>
    <row r="11" spans="1:16" x14ac:dyDescent="0.3">
      <c r="A11" s="32"/>
      <c r="B11" s="5">
        <v>499</v>
      </c>
      <c r="C11" s="9">
        <v>14.342000000000001</v>
      </c>
      <c r="D11" s="9">
        <v>11.343999999999999</v>
      </c>
      <c r="E11" s="9">
        <v>9.9710000000000001</v>
      </c>
      <c r="F11" s="9">
        <v>9.0790000000000006</v>
      </c>
      <c r="G11" s="9">
        <v>10.446</v>
      </c>
      <c r="H11" s="9">
        <v>12.672000000000001</v>
      </c>
      <c r="I11" s="9">
        <v>6.8205999999999998</v>
      </c>
      <c r="J11">
        <v>11.927</v>
      </c>
      <c r="K11" s="9">
        <v>13.46</v>
      </c>
      <c r="L11" s="9">
        <v>7.1120000000000001</v>
      </c>
      <c r="M11" s="9">
        <v>8.3559999999999999</v>
      </c>
      <c r="N11" s="9">
        <v>11.172000000000001</v>
      </c>
      <c r="O11" s="9">
        <v>9.6319999999999997</v>
      </c>
      <c r="P11" s="5">
        <v>9.6199999999999992</v>
      </c>
    </row>
    <row r="12" spans="1:16" x14ac:dyDescent="0.3">
      <c r="A12" s="32"/>
      <c r="B12" s="5">
        <v>500</v>
      </c>
      <c r="C12" s="9">
        <v>18.905999999999999</v>
      </c>
      <c r="D12" s="9">
        <v>15.907999999999999</v>
      </c>
      <c r="E12" s="9">
        <v>14.535</v>
      </c>
      <c r="F12" s="9">
        <v>16.206</v>
      </c>
      <c r="G12" s="9">
        <v>17.238</v>
      </c>
      <c r="H12" s="9">
        <v>21.111000000000001</v>
      </c>
      <c r="I12" s="9">
        <v>12.798999999999999</v>
      </c>
      <c r="J12">
        <v>6.7594000000000003</v>
      </c>
      <c r="K12" s="9">
        <v>14.071999999999999</v>
      </c>
      <c r="L12" s="9">
        <v>11.688000000000001</v>
      </c>
      <c r="M12" s="9">
        <v>12.92</v>
      </c>
      <c r="N12" s="9">
        <v>13.601000000000001</v>
      </c>
      <c r="O12" s="9">
        <v>14.196</v>
      </c>
      <c r="P12" s="5">
        <v>10.231999999999999</v>
      </c>
    </row>
    <row r="13" spans="1:16" x14ac:dyDescent="0.3">
      <c r="A13" s="32"/>
      <c r="B13" s="5">
        <v>513</v>
      </c>
      <c r="C13" s="9">
        <v>14.975</v>
      </c>
      <c r="D13" s="9">
        <v>15.113</v>
      </c>
      <c r="E13" s="9">
        <v>14.412000000000001</v>
      </c>
      <c r="F13" s="9">
        <v>17.68</v>
      </c>
      <c r="G13" s="9">
        <v>18.712</v>
      </c>
      <c r="H13" s="9">
        <v>21.472000000000001</v>
      </c>
      <c r="I13" s="9">
        <v>14.475</v>
      </c>
      <c r="J13">
        <v>14.146000000000001</v>
      </c>
      <c r="K13" s="9">
        <v>5.3080999999999996</v>
      </c>
      <c r="L13" s="9">
        <v>12.063000000000001</v>
      </c>
      <c r="M13" s="9">
        <v>11.757</v>
      </c>
      <c r="N13" s="9">
        <v>9.8729999999999993</v>
      </c>
      <c r="O13" s="9">
        <v>11.465999999999999</v>
      </c>
      <c r="P13" s="5">
        <v>11.433999999999999</v>
      </c>
    </row>
    <row r="14" spans="1:16" x14ac:dyDescent="0.3">
      <c r="A14" s="32"/>
      <c r="B14" s="5">
        <v>515</v>
      </c>
      <c r="C14" s="9">
        <v>10.728</v>
      </c>
      <c r="D14" s="9">
        <v>7.73</v>
      </c>
      <c r="E14" s="9">
        <v>6.3570000000000002</v>
      </c>
      <c r="F14" s="9">
        <v>9.2289999999999992</v>
      </c>
      <c r="G14" s="9">
        <v>10.260999999999999</v>
      </c>
      <c r="H14" s="9">
        <v>13.021000000000001</v>
      </c>
      <c r="I14" s="9">
        <v>7.1820000000000004</v>
      </c>
      <c r="J14">
        <v>10.981</v>
      </c>
      <c r="K14" s="9">
        <v>11.082000000000001</v>
      </c>
      <c r="L14" s="9">
        <v>3.8035000000000001</v>
      </c>
      <c r="M14" s="9">
        <v>4.742</v>
      </c>
      <c r="N14" s="9">
        <v>7.9989999999999997</v>
      </c>
      <c r="O14" s="9">
        <v>6.4589999999999996</v>
      </c>
      <c r="P14" s="5">
        <v>8.2690000000000001</v>
      </c>
    </row>
    <row r="15" spans="1:16" x14ac:dyDescent="0.3">
      <c r="A15" s="32"/>
      <c r="B15" s="5">
        <v>516</v>
      </c>
      <c r="C15" s="9">
        <v>10.946999999999999</v>
      </c>
      <c r="D15" s="9">
        <v>7.9489999999999998</v>
      </c>
      <c r="E15" s="9">
        <v>6.5759999999999996</v>
      </c>
      <c r="F15" s="9">
        <v>9.9120000000000008</v>
      </c>
      <c r="G15" s="9">
        <v>10.944000000000001</v>
      </c>
      <c r="H15" s="9">
        <v>13.704000000000001</v>
      </c>
      <c r="I15" s="9">
        <v>8.5820000000000007</v>
      </c>
      <c r="J15">
        <v>12.381</v>
      </c>
      <c r="K15" s="9">
        <v>10.823</v>
      </c>
      <c r="L15" s="9">
        <v>4.8410000000000002</v>
      </c>
      <c r="M15" s="9">
        <v>6.2060000000000004</v>
      </c>
      <c r="N15" s="9">
        <v>7.92</v>
      </c>
      <c r="O15" s="9">
        <v>6.38</v>
      </c>
      <c r="P15" s="5">
        <v>9.08</v>
      </c>
    </row>
    <row r="16" spans="1:16" x14ac:dyDescent="0.3">
      <c r="A16" s="32"/>
      <c r="B16" s="5">
        <v>517</v>
      </c>
      <c r="C16" s="9">
        <v>14.709</v>
      </c>
      <c r="D16" s="9">
        <v>12.019</v>
      </c>
      <c r="E16" s="9">
        <v>10.646000000000001</v>
      </c>
      <c r="F16" s="9">
        <v>13.728999999999999</v>
      </c>
      <c r="G16" s="9">
        <v>14.760999999999999</v>
      </c>
      <c r="H16" s="9">
        <v>17.521000000000001</v>
      </c>
      <c r="I16" s="9">
        <v>11.366</v>
      </c>
      <c r="J16">
        <v>13.661</v>
      </c>
      <c r="K16" s="9">
        <v>9.4179999999999993</v>
      </c>
      <c r="L16" s="9">
        <v>8.1120000000000001</v>
      </c>
      <c r="M16" s="9">
        <v>7.9909999999999997</v>
      </c>
      <c r="N16" s="9">
        <v>5.3907999999999996</v>
      </c>
      <c r="O16" s="9">
        <v>7.64</v>
      </c>
      <c r="P16" s="5">
        <v>7.8</v>
      </c>
    </row>
    <row r="17" spans="1:36" x14ac:dyDescent="0.3">
      <c r="A17" s="32"/>
      <c r="B17" s="5">
        <v>518</v>
      </c>
      <c r="C17" s="9">
        <v>13.475</v>
      </c>
      <c r="D17" s="9">
        <v>10.477</v>
      </c>
      <c r="E17" s="9">
        <v>9.1039999999999992</v>
      </c>
      <c r="F17" s="9">
        <v>12.186999999999999</v>
      </c>
      <c r="G17" s="9">
        <v>13.218999999999999</v>
      </c>
      <c r="H17" s="9">
        <v>15.978999999999999</v>
      </c>
      <c r="I17" s="9">
        <v>9.8239999999999998</v>
      </c>
      <c r="J17">
        <v>13.622999999999999</v>
      </c>
      <c r="K17" s="9">
        <v>10.843999999999999</v>
      </c>
      <c r="L17" s="9">
        <v>6.57</v>
      </c>
      <c r="M17" s="9">
        <v>6.4489999999999998</v>
      </c>
      <c r="N17" s="9">
        <v>7.64</v>
      </c>
      <c r="O17" s="9">
        <v>4.6482000000000001</v>
      </c>
      <c r="P17" s="5">
        <v>8.8000000000000007</v>
      </c>
    </row>
    <row r="18" spans="1:36" x14ac:dyDescent="0.3">
      <c r="A18" s="33"/>
      <c r="B18" s="6">
        <v>519</v>
      </c>
      <c r="C18" s="4">
        <v>16.177</v>
      </c>
      <c r="D18" s="4">
        <v>13.179</v>
      </c>
      <c r="E18" s="4">
        <v>11.805999999999999</v>
      </c>
      <c r="F18" s="4">
        <v>13.808</v>
      </c>
      <c r="G18" s="4">
        <v>14.84</v>
      </c>
      <c r="H18" s="4">
        <v>18.681000000000001</v>
      </c>
      <c r="I18" s="4">
        <v>10.561</v>
      </c>
      <c r="J18" s="4">
        <v>10.231999999999999</v>
      </c>
      <c r="K18" s="4">
        <v>11.36</v>
      </c>
      <c r="L18" s="4">
        <v>9.2720000000000002</v>
      </c>
      <c r="M18" s="4">
        <v>9.1509999999999998</v>
      </c>
      <c r="N18" s="4">
        <v>7.8</v>
      </c>
      <c r="O18" s="4">
        <v>8.8000000000000007</v>
      </c>
      <c r="P18" s="6">
        <v>4.7709000000000001</v>
      </c>
    </row>
    <row r="19" spans="1:36" x14ac:dyDescent="0.3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1:36" x14ac:dyDescent="0.3">
      <c r="A20" s="12" t="s">
        <v>16</v>
      </c>
    </row>
    <row r="21" spans="1:36" x14ac:dyDescent="0.3">
      <c r="A21" s="7"/>
      <c r="B21" s="8" t="s">
        <v>11</v>
      </c>
      <c r="C21" s="29" t="s">
        <v>9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8"/>
    </row>
    <row r="22" spans="1:36" x14ac:dyDescent="0.3">
      <c r="A22" s="4"/>
      <c r="B22" s="6"/>
      <c r="C22" s="9">
        <v>263</v>
      </c>
      <c r="D22" s="9">
        <v>264</v>
      </c>
      <c r="E22" s="9">
        <v>269</v>
      </c>
      <c r="F22" s="9">
        <v>271</v>
      </c>
      <c r="G22" s="9">
        <v>272</v>
      </c>
      <c r="H22" s="9">
        <v>274</v>
      </c>
      <c r="I22" s="9">
        <v>499</v>
      </c>
      <c r="J22" s="9">
        <v>500</v>
      </c>
      <c r="K22" s="9">
        <v>513</v>
      </c>
      <c r="L22" s="9">
        <v>515</v>
      </c>
      <c r="M22" s="9">
        <v>516</v>
      </c>
      <c r="N22" s="9">
        <v>517</v>
      </c>
      <c r="O22" s="9">
        <v>518</v>
      </c>
      <c r="P22" s="5">
        <v>519</v>
      </c>
      <c r="Q22" t="s">
        <v>17</v>
      </c>
      <c r="R22" t="s">
        <v>20</v>
      </c>
      <c r="U22" s="22">
        <v>3493.8620000000001</v>
      </c>
      <c r="W22" s="22">
        <v>3493.8620000000001</v>
      </c>
      <c r="X22" s="23">
        <v>3427.4920000000002</v>
      </c>
      <c r="Y22" s="22">
        <v>2940.6620000000003</v>
      </c>
      <c r="Z22" s="23">
        <v>2245.8159999999998</v>
      </c>
      <c r="AA22" s="22">
        <v>180.13</v>
      </c>
      <c r="AB22" s="23">
        <v>3905.4480000000003</v>
      </c>
      <c r="AC22" s="22">
        <v>1030.3500000000001</v>
      </c>
      <c r="AD22" s="23">
        <v>601.25</v>
      </c>
      <c r="AE22" s="22">
        <v>438.55200000000008</v>
      </c>
      <c r="AF22" s="23">
        <v>68.835999999999999</v>
      </c>
      <c r="AG22" s="22">
        <v>2369.0160000000001</v>
      </c>
      <c r="AH22" s="23">
        <v>2727.732</v>
      </c>
      <c r="AI22" s="22">
        <v>3194.7639999999997</v>
      </c>
      <c r="AJ22" s="23">
        <v>3702.174</v>
      </c>
    </row>
    <row r="23" spans="1:36" x14ac:dyDescent="0.3">
      <c r="A23" s="31" t="s">
        <v>10</v>
      </c>
      <c r="B23" s="7">
        <v>263</v>
      </c>
      <c r="C23" s="24">
        <f>VLOOKUP(ROUND(C5,0), 'F-factors Lookup Table'!$A$4:$D$33, 2)</f>
        <v>13161</v>
      </c>
      <c r="D23" s="7">
        <f>VLOOKUP(ROUND(D5,0), 'F-factors Lookup Table'!$A$4:$D$33, 2)</f>
        <v>7972</v>
      </c>
      <c r="E23" s="7">
        <f>VLOOKUP(ROUND(E5,0), 'F-factors Lookup Table'!$A$4:$D$33, 2)</f>
        <v>7037</v>
      </c>
      <c r="F23" s="7">
        <f>VLOOKUP(ROUND(F5,0), 'F-factors Lookup Table'!$A$4:$D$33, 2)</f>
        <v>5486</v>
      </c>
      <c r="G23" s="7">
        <f>VLOOKUP(ROUND(G5,0), 'F-factors Lookup Table'!$A$4:$D$33, 2)</f>
        <v>4845</v>
      </c>
      <c r="H23" s="7">
        <f>VLOOKUP(ROUND(H5,0), 'F-factors Lookup Table'!$A$4:$D$33, 2)</f>
        <v>2950</v>
      </c>
      <c r="I23" s="7">
        <f>VLOOKUP(ROUND(I5,0), 'F-factors Lookup Table'!$A$4:$D$33, 2)</f>
        <v>4845</v>
      </c>
      <c r="J23" s="7">
        <f>VLOOKUP(ROUND(J5,0), 'F-factors Lookup Table'!$A$4:$D$33, 2)</f>
        <v>2950</v>
      </c>
      <c r="K23" s="7">
        <f>VLOOKUP(ROUND(K5,0), 'F-factors Lookup Table'!$A$4:$D$33, 2)</f>
        <v>4280</v>
      </c>
      <c r="L23" s="7">
        <f>VLOOKUP(ROUND(L5,0), 'F-factors Lookup Table'!$A$4:$D$33, 2)</f>
        <v>7037</v>
      </c>
      <c r="M23" s="7">
        <f>VLOOKUP(ROUND(M5,0), 'F-factors Lookup Table'!$A$4:$D$33, 2)</f>
        <v>7037</v>
      </c>
      <c r="N23" s="7">
        <f>VLOOKUP(ROUND(N5,0), 'F-factors Lookup Table'!$A$4:$D$33, 2)</f>
        <v>4280</v>
      </c>
      <c r="O23" s="7">
        <f>VLOOKUP(ROUND(O5,0), 'F-factors Lookup Table'!$A$4:$D$33, 2)</f>
        <v>4845</v>
      </c>
      <c r="P23" s="8">
        <f>VLOOKUP(ROUND(P5,0), 'F-factors Lookup Table'!$A$4:$D$33, 2)</f>
        <v>3780</v>
      </c>
      <c r="Q23">
        <f t="shared" ref="Q23:Q36" si="0">SUM(C23:P23)</f>
        <v>80505</v>
      </c>
      <c r="R23" s="21">
        <f>'Trip_Prod&amp;Attr'!P24</f>
        <v>2599.948806374548</v>
      </c>
      <c r="S23">
        <f>R23/Q23</f>
        <v>3.2295494768952833E-2</v>
      </c>
      <c r="U23" s="23">
        <v>3427.4920000000002</v>
      </c>
    </row>
    <row r="24" spans="1:36" x14ac:dyDescent="0.3">
      <c r="A24" s="32"/>
      <c r="B24" s="9">
        <v>264</v>
      </c>
      <c r="C24" s="25">
        <f>VLOOKUP(ROUND(C6,0), 'F-factors Lookup Table'!$A$4:$D$33, 2)</f>
        <v>7972</v>
      </c>
      <c r="D24" s="9">
        <f>VLOOKUP(ROUND(D6,0), 'F-factors Lookup Table'!$A$4:$D$33, 2)</f>
        <v>14936</v>
      </c>
      <c r="E24" s="9">
        <f>VLOOKUP(ROUND(E6,0), 'F-factors Lookup Table'!$A$4:$D$33, 2)</f>
        <v>11605</v>
      </c>
      <c r="F24" s="9">
        <f>VLOOKUP(ROUND(F6,0), 'F-factors Lookup Table'!$A$4:$D$33, 2)</f>
        <v>9032</v>
      </c>
      <c r="G24" s="9">
        <f>VLOOKUP(ROUND(G6,0), 'F-factors Lookup Table'!$A$4:$D$33, 2)</f>
        <v>7972</v>
      </c>
      <c r="H24" s="9">
        <f>VLOOKUP(ROUND(H6,0), 'F-factors Lookup Table'!$A$4:$D$33, 2)</f>
        <v>4845</v>
      </c>
      <c r="I24" s="9">
        <f>VLOOKUP(ROUND(I6,0), 'F-factors Lookup Table'!$A$4:$D$33, 2)</f>
        <v>7037</v>
      </c>
      <c r="J24" s="9">
        <f>VLOOKUP(ROUND(J6,0), 'F-factors Lookup Table'!$A$4:$D$33, 2)</f>
        <v>4280</v>
      </c>
      <c r="K24" s="9">
        <f>VLOOKUP(ROUND(K6,0), 'F-factors Lookup Table'!$A$4:$D$33, 2)</f>
        <v>4845</v>
      </c>
      <c r="L24" s="9">
        <f>VLOOKUP(ROUND(L6,0), 'F-factors Lookup Table'!$A$4:$D$33, 2)</f>
        <v>10236</v>
      </c>
      <c r="M24" s="9">
        <f>VLOOKUP(ROUND(M6,0), 'F-factors Lookup Table'!$A$4:$D$33, 2)</f>
        <v>10236</v>
      </c>
      <c r="N24" s="9">
        <f>VLOOKUP(ROUND(N6,0), 'F-factors Lookup Table'!$A$4:$D$33, 2)</f>
        <v>6213</v>
      </c>
      <c r="O24" s="9">
        <f>VLOOKUP(ROUND(O6,0), 'F-factors Lookup Table'!$A$4:$D$33, 2)</f>
        <v>7972</v>
      </c>
      <c r="P24" s="5">
        <f>VLOOKUP(ROUND(P6,0), 'F-factors Lookup Table'!$A$4:$D$33, 2)</f>
        <v>6213</v>
      </c>
      <c r="Q24">
        <f t="shared" si="0"/>
        <v>113394</v>
      </c>
      <c r="R24" s="21">
        <f>'Trip_Prod&amp;Attr'!P25</f>
        <v>294.13737539161411</v>
      </c>
      <c r="S24">
        <f t="shared" ref="S24:S36" si="1">R24/Q24</f>
        <v>2.593941261368451E-3</v>
      </c>
      <c r="U24" s="22">
        <v>2940.6620000000003</v>
      </c>
    </row>
    <row r="25" spans="1:36" x14ac:dyDescent="0.3">
      <c r="A25" s="32"/>
      <c r="B25" s="9">
        <v>269</v>
      </c>
      <c r="C25" s="25">
        <f>VLOOKUP(ROUND(C7,0), 'F-factors Lookup Table'!$A$4:$D$33, 2)</f>
        <v>7037</v>
      </c>
      <c r="D25" s="9">
        <f>VLOOKUP(ROUND(D7,0), 'F-factors Lookup Table'!$A$4:$D$33, 2)</f>
        <v>11605</v>
      </c>
      <c r="E25" s="9">
        <f>VLOOKUP(ROUND(E7,0), 'F-factors Lookup Table'!$A$4:$D$33, 2)</f>
        <v>14936</v>
      </c>
      <c r="F25" s="9">
        <f>VLOOKUP(ROUND(F7,0), 'F-factors Lookup Table'!$A$4:$D$33, 2)</f>
        <v>11605</v>
      </c>
      <c r="G25" s="9">
        <f>VLOOKUP(ROUND(G7,0), 'F-factors Lookup Table'!$A$4:$D$33, 2)</f>
        <v>10236</v>
      </c>
      <c r="H25" s="9">
        <f>VLOOKUP(ROUND(H7,0), 'F-factors Lookup Table'!$A$4:$D$33, 2)</f>
        <v>6213</v>
      </c>
      <c r="I25" s="9">
        <f>VLOOKUP(ROUND(I7,0), 'F-factors Lookup Table'!$A$4:$D$33, 2)</f>
        <v>7972</v>
      </c>
      <c r="J25" s="9">
        <f>VLOOKUP(ROUND(J7,0), 'F-factors Lookup Table'!$A$4:$D$33, 2)</f>
        <v>4845</v>
      </c>
      <c r="K25" s="9">
        <f>VLOOKUP(ROUND(K7,0), 'F-factors Lookup Table'!$A$4:$D$33, 2)</f>
        <v>4845</v>
      </c>
      <c r="L25" s="9">
        <f>VLOOKUP(ROUND(L7,0), 'F-factors Lookup Table'!$A$4:$D$33, 2)</f>
        <v>13161</v>
      </c>
      <c r="M25" s="9">
        <f>VLOOKUP(ROUND(M7,0), 'F-factors Lookup Table'!$A$4:$D$33, 2)</f>
        <v>11605</v>
      </c>
      <c r="N25" s="9">
        <f>VLOOKUP(ROUND(N7,0), 'F-factors Lookup Table'!$A$4:$D$33, 2)</f>
        <v>7037</v>
      </c>
      <c r="O25" s="9">
        <f>VLOOKUP(ROUND(O7,0), 'F-factors Lookup Table'!$A$4:$D$33, 2)</f>
        <v>9032</v>
      </c>
      <c r="P25" s="5">
        <f>VLOOKUP(ROUND(P7,0), 'F-factors Lookup Table'!$A$4:$D$33, 2)</f>
        <v>7037</v>
      </c>
      <c r="Q25">
        <f t="shared" si="0"/>
        <v>127166</v>
      </c>
      <c r="R25" s="21">
        <f>'Trip_Prod&amp;Attr'!P26</f>
        <v>78.089568688039151</v>
      </c>
      <c r="S25">
        <f t="shared" si="1"/>
        <v>6.1407584329175365E-4</v>
      </c>
      <c r="U25" s="23">
        <v>2245.8159999999998</v>
      </c>
    </row>
    <row r="26" spans="1:36" x14ac:dyDescent="0.3">
      <c r="A26" s="32"/>
      <c r="B26" s="9">
        <v>271</v>
      </c>
      <c r="C26" s="25">
        <f>VLOOKUP(ROUND(C8,0), 'F-factors Lookup Table'!$A$4:$D$33, 2)</f>
        <v>5486</v>
      </c>
      <c r="D26" s="9">
        <f>VLOOKUP(ROUND(D8,0), 'F-factors Lookup Table'!$A$4:$D$33, 2)</f>
        <v>9032</v>
      </c>
      <c r="E26" s="9">
        <f>VLOOKUP(ROUND(E8,0), 'F-factors Lookup Table'!$A$4:$D$33, 2)</f>
        <v>11605</v>
      </c>
      <c r="F26" s="9">
        <f>VLOOKUP(ROUND(F8,0), 'F-factors Lookup Table'!$A$4:$D$33, 2)</f>
        <v>16963</v>
      </c>
      <c r="G26" s="9">
        <f>VLOOKUP(ROUND(G8,0), 'F-factors Lookup Table'!$A$4:$D$33, 2)</f>
        <v>13161</v>
      </c>
      <c r="H26" s="9">
        <f>VLOOKUP(ROUND(H8,0), 'F-factors Lookup Table'!$A$4:$D$33, 2)</f>
        <v>9032</v>
      </c>
      <c r="I26" s="9">
        <f>VLOOKUP(ROUND(I8,0), 'F-factors Lookup Table'!$A$4:$D$33, 2)</f>
        <v>9032</v>
      </c>
      <c r="J26" s="9">
        <f>VLOOKUP(ROUND(J8,0), 'F-factors Lookup Table'!$A$4:$D$33, 2)</f>
        <v>4845</v>
      </c>
      <c r="K26" s="9">
        <f>VLOOKUP(ROUND(K8,0), 'F-factors Lookup Table'!$A$4:$D$33, 2)</f>
        <v>4280</v>
      </c>
      <c r="L26" s="9">
        <f>VLOOKUP(ROUND(L8,0), 'F-factors Lookup Table'!$A$4:$D$33, 2)</f>
        <v>10236</v>
      </c>
      <c r="M26" s="9">
        <f>VLOOKUP(ROUND(M8,0), 'F-factors Lookup Table'!$A$4:$D$33, 2)</f>
        <v>9032</v>
      </c>
      <c r="N26" s="9">
        <f>VLOOKUP(ROUND(N8,0), 'F-factors Lookup Table'!$A$4:$D$33, 2)</f>
        <v>6213</v>
      </c>
      <c r="O26" s="9">
        <f>VLOOKUP(ROUND(O8,0), 'F-factors Lookup Table'!$A$4:$D$33, 2)</f>
        <v>7037</v>
      </c>
      <c r="P26" s="5">
        <f>VLOOKUP(ROUND(P8,0), 'F-factors Lookup Table'!$A$4:$D$33, 2)</f>
        <v>7037</v>
      </c>
      <c r="Q26">
        <f t="shared" si="0"/>
        <v>122991</v>
      </c>
      <c r="R26" s="21">
        <f>'Trip_Prod&amp;Attr'!P27</f>
        <v>1031.6499685564283</v>
      </c>
      <c r="S26">
        <f t="shared" si="1"/>
        <v>8.3880118753114317E-3</v>
      </c>
      <c r="U26" s="22">
        <v>180.13</v>
      </c>
    </row>
    <row r="27" spans="1:36" x14ac:dyDescent="0.3">
      <c r="A27" s="32"/>
      <c r="B27" s="9">
        <v>272</v>
      </c>
      <c r="C27" s="25">
        <f>VLOOKUP(ROUND(C9,0), 'F-factors Lookup Table'!$A$4:$D$33, 2)</f>
        <v>5486</v>
      </c>
      <c r="D27" s="9">
        <f>VLOOKUP(ROUND(D9,0), 'F-factors Lookup Table'!$A$4:$D$33, 2)</f>
        <v>9032</v>
      </c>
      <c r="E27" s="9">
        <f>VLOOKUP(ROUND(E9,0), 'F-factors Lookup Table'!$A$4:$D$33, 2)</f>
        <v>10236</v>
      </c>
      <c r="F27" s="9">
        <f>VLOOKUP(ROUND(F9,0), 'F-factors Lookup Table'!$A$4:$D$33, 2)</f>
        <v>13161</v>
      </c>
      <c r="G27" s="9">
        <f>VLOOKUP(ROUND(G9,0), 'F-factors Lookup Table'!$A$4:$D$33, 2)</f>
        <v>14936</v>
      </c>
      <c r="H27" s="9">
        <f>VLOOKUP(ROUND(H9,0), 'F-factors Lookup Table'!$A$4:$D$33, 2)</f>
        <v>9032</v>
      </c>
      <c r="I27" s="9">
        <f>VLOOKUP(ROUND(I9,0), 'F-factors Lookup Table'!$A$4:$D$33, 2)</f>
        <v>7972</v>
      </c>
      <c r="J27" s="9">
        <f>VLOOKUP(ROUND(J9,0), 'F-factors Lookup Table'!$A$4:$D$33, 2)</f>
        <v>4845</v>
      </c>
      <c r="K27" s="9">
        <f>VLOOKUP(ROUND(K9,0), 'F-factors Lookup Table'!$A$4:$D$33, 2)</f>
        <v>4280</v>
      </c>
      <c r="L27" s="9">
        <f>VLOOKUP(ROUND(L9,0), 'F-factors Lookup Table'!$A$4:$D$33, 2)</f>
        <v>10236</v>
      </c>
      <c r="M27" s="9">
        <f>VLOOKUP(ROUND(M9,0), 'F-factors Lookup Table'!$A$4:$D$33, 2)</f>
        <v>9032</v>
      </c>
      <c r="N27" s="9">
        <f>VLOOKUP(ROUND(N9,0), 'F-factors Lookup Table'!$A$4:$D$33, 2)</f>
        <v>6213</v>
      </c>
      <c r="O27" s="9">
        <f>VLOOKUP(ROUND(O9,0), 'F-factors Lookup Table'!$A$4:$D$33, 2)</f>
        <v>7037</v>
      </c>
      <c r="P27" s="5">
        <f>VLOOKUP(ROUND(P9,0), 'F-factors Lookup Table'!$A$4:$D$33, 2)</f>
        <v>7037</v>
      </c>
      <c r="Q27">
        <f t="shared" si="0"/>
        <v>118535</v>
      </c>
      <c r="R27" s="21">
        <f>'Trip_Prod&amp;Attr'!P28</f>
        <v>12207.134909689141</v>
      </c>
      <c r="S27">
        <f t="shared" si="1"/>
        <v>0.10298337967426617</v>
      </c>
      <c r="U27" s="23">
        <v>3905.4480000000003</v>
      </c>
    </row>
    <row r="28" spans="1:36" x14ac:dyDescent="0.3">
      <c r="A28" s="32"/>
      <c r="B28" s="9">
        <v>274</v>
      </c>
      <c r="C28" s="25">
        <f>VLOOKUP(ROUND(C10,0), 'F-factors Lookup Table'!$A$4:$D$33, 2)</f>
        <v>3339</v>
      </c>
      <c r="D28" s="9">
        <f>VLOOKUP(ROUND(D10,0), 'F-factors Lookup Table'!$A$4:$D$33, 2)</f>
        <v>4845</v>
      </c>
      <c r="E28" s="9">
        <f>VLOOKUP(ROUND(E10,0), 'F-factors Lookup Table'!$A$4:$D$33, 2)</f>
        <v>6213</v>
      </c>
      <c r="F28" s="9">
        <f>VLOOKUP(ROUND(F10,0), 'F-factors Lookup Table'!$A$4:$D$33, 2)</f>
        <v>9032</v>
      </c>
      <c r="G28" s="9">
        <f>VLOOKUP(ROUND(G10,0), 'F-factors Lookup Table'!$A$4:$D$33, 2)</f>
        <v>9032</v>
      </c>
      <c r="H28" s="9">
        <f>VLOOKUP(ROUND(H10,0), 'F-factors Lookup Table'!$A$4:$D$33, 2)</f>
        <v>13161</v>
      </c>
      <c r="I28" s="9">
        <f>VLOOKUP(ROUND(I10,0), 'F-factors Lookup Table'!$A$4:$D$33, 2)</f>
        <v>5486</v>
      </c>
      <c r="J28" s="9">
        <f>VLOOKUP(ROUND(J10,0), 'F-factors Lookup Table'!$A$4:$D$33, 2)</f>
        <v>2607</v>
      </c>
      <c r="K28" s="9">
        <f>VLOOKUP(ROUND(K10,0), 'F-factors Lookup Table'!$A$4:$D$33, 2)</f>
        <v>2607</v>
      </c>
      <c r="L28" s="9">
        <f>VLOOKUP(ROUND(L10,0), 'F-factors Lookup Table'!$A$4:$D$33, 2)</f>
        <v>6213</v>
      </c>
      <c r="M28" s="9">
        <f>VLOOKUP(ROUND(M10,0), 'F-factors Lookup Table'!$A$4:$D$33, 2)</f>
        <v>5486</v>
      </c>
      <c r="N28" s="9">
        <f>VLOOKUP(ROUND(N10,0), 'F-factors Lookup Table'!$A$4:$D$33, 2)</f>
        <v>3780</v>
      </c>
      <c r="O28" s="9">
        <f>VLOOKUP(ROUND(O10,0), 'F-factors Lookup Table'!$A$4:$D$33, 2)</f>
        <v>4280</v>
      </c>
      <c r="P28" s="5">
        <f>VLOOKUP(ROUND(P10,0), 'F-factors Lookup Table'!$A$4:$D$33, 2)</f>
        <v>3780</v>
      </c>
      <c r="Q28">
        <f t="shared" si="0"/>
        <v>79861</v>
      </c>
      <c r="R28" s="21">
        <f>'Trip_Prod&amp;Attr'!P29</f>
        <v>111.49455084903367</v>
      </c>
      <c r="S28">
        <f t="shared" si="1"/>
        <v>1.396107622607201E-3</v>
      </c>
      <c r="U28" s="22">
        <v>1030.3500000000001</v>
      </c>
    </row>
    <row r="29" spans="1:36" x14ac:dyDescent="0.3">
      <c r="A29" s="32"/>
      <c r="B29" s="9">
        <v>499</v>
      </c>
      <c r="C29" s="25">
        <f>VLOOKUP(ROUND(C11,0), 'F-factors Lookup Table'!$A$4:$D$33, 2)</f>
        <v>4845</v>
      </c>
      <c r="D29" s="9">
        <f>VLOOKUP(ROUND(D11,0), 'F-factors Lookup Table'!$A$4:$D$33, 2)</f>
        <v>7037</v>
      </c>
      <c r="E29" s="9">
        <f>VLOOKUP(ROUND(E11,0), 'F-factors Lookup Table'!$A$4:$D$33, 2)</f>
        <v>7972</v>
      </c>
      <c r="F29" s="9">
        <f>VLOOKUP(ROUND(F11,0), 'F-factors Lookup Table'!$A$4:$D$33, 2)</f>
        <v>9032</v>
      </c>
      <c r="G29" s="9">
        <f>VLOOKUP(ROUND(G11,0), 'F-factors Lookup Table'!$A$4:$D$33, 2)</f>
        <v>7972</v>
      </c>
      <c r="H29" s="9">
        <f>VLOOKUP(ROUND(H11,0), 'F-factors Lookup Table'!$A$4:$D$33, 2)</f>
        <v>5486</v>
      </c>
      <c r="I29" s="9">
        <f>VLOOKUP(ROUND(I11,0), 'F-factors Lookup Table'!$A$4:$D$33, 2)</f>
        <v>11605</v>
      </c>
      <c r="J29" s="9">
        <f>VLOOKUP(ROUND(J11,0), 'F-factors Lookup Table'!$A$4:$D$33, 2)</f>
        <v>6213</v>
      </c>
      <c r="K29" s="9">
        <f>VLOOKUP(ROUND(K11,0), 'F-factors Lookup Table'!$A$4:$D$33, 2)</f>
        <v>5486</v>
      </c>
      <c r="L29" s="9">
        <f>VLOOKUP(ROUND(L11,0), 'F-factors Lookup Table'!$A$4:$D$33, 2)</f>
        <v>11605</v>
      </c>
      <c r="M29" s="9">
        <f>VLOOKUP(ROUND(M11,0), 'F-factors Lookup Table'!$A$4:$D$33, 2)</f>
        <v>10236</v>
      </c>
      <c r="N29" s="9">
        <f>VLOOKUP(ROUND(N11,0), 'F-factors Lookup Table'!$A$4:$D$33, 2)</f>
        <v>7037</v>
      </c>
      <c r="O29" s="9">
        <f>VLOOKUP(ROUND(O11,0), 'F-factors Lookup Table'!$A$4:$D$33, 2)</f>
        <v>7972</v>
      </c>
      <c r="P29" s="5">
        <f>VLOOKUP(ROUND(P11,0), 'F-factors Lookup Table'!$A$4:$D$33, 2)</f>
        <v>7972</v>
      </c>
      <c r="Q29">
        <f t="shared" si="0"/>
        <v>110470</v>
      </c>
      <c r="R29" s="21">
        <f>'Trip_Prod&amp;Attr'!P30</f>
        <v>4686.2417831566599</v>
      </c>
      <c r="S29">
        <f t="shared" si="1"/>
        <v>4.2420944900485744E-2</v>
      </c>
      <c r="U29" s="23">
        <v>601.25</v>
      </c>
    </row>
    <row r="30" spans="1:36" x14ac:dyDescent="0.3">
      <c r="A30" s="32"/>
      <c r="B30" s="9">
        <v>500</v>
      </c>
      <c r="C30" s="25">
        <f>VLOOKUP(ROUND(C12,0), 'F-factors Lookup Table'!$A$4:$D$33, 2)</f>
        <v>2607</v>
      </c>
      <c r="D30" s="9">
        <f>VLOOKUP(ROUND(D12,0), 'F-factors Lookup Table'!$A$4:$D$33, 2)</f>
        <v>3780</v>
      </c>
      <c r="E30" s="9">
        <f>VLOOKUP(ROUND(E12,0), 'F-factors Lookup Table'!$A$4:$D$33, 2)</f>
        <v>4280</v>
      </c>
      <c r="F30" s="9">
        <f>VLOOKUP(ROUND(F12,0), 'F-factors Lookup Table'!$A$4:$D$33, 2)</f>
        <v>3780</v>
      </c>
      <c r="G30" s="9">
        <f>VLOOKUP(ROUND(G12,0), 'F-factors Lookup Table'!$A$4:$D$33, 2)</f>
        <v>3339</v>
      </c>
      <c r="H30" s="9">
        <f>VLOOKUP(ROUND(H12,0), 'F-factors Lookup Table'!$A$4:$D$33, 2)</f>
        <v>2035</v>
      </c>
      <c r="I30" s="9">
        <f>VLOOKUP(ROUND(I12,0), 'F-factors Lookup Table'!$A$4:$D$33, 2)</f>
        <v>5486</v>
      </c>
      <c r="J30" s="9">
        <f>VLOOKUP(ROUND(J12,0), 'F-factors Lookup Table'!$A$4:$D$33, 2)</f>
        <v>11605</v>
      </c>
      <c r="K30" s="9">
        <f>VLOOKUP(ROUND(K12,0), 'F-factors Lookup Table'!$A$4:$D$33, 2)</f>
        <v>4845</v>
      </c>
      <c r="L30" s="9">
        <f>VLOOKUP(ROUND(L12,0), 'F-factors Lookup Table'!$A$4:$D$33, 2)</f>
        <v>6213</v>
      </c>
      <c r="M30" s="9">
        <f>VLOOKUP(ROUND(M12,0), 'F-factors Lookup Table'!$A$4:$D$33, 2)</f>
        <v>5486</v>
      </c>
      <c r="N30" s="9">
        <f>VLOOKUP(ROUND(N12,0), 'F-factors Lookup Table'!$A$4:$D$33, 2)</f>
        <v>4845</v>
      </c>
      <c r="O30" s="9">
        <f>VLOOKUP(ROUND(O12,0), 'F-factors Lookup Table'!$A$4:$D$33, 2)</f>
        <v>4845</v>
      </c>
      <c r="P30" s="5">
        <f>VLOOKUP(ROUND(P12,0), 'F-factors Lookup Table'!$A$4:$D$33, 2)</f>
        <v>7972</v>
      </c>
      <c r="Q30">
        <f t="shared" si="0"/>
        <v>71118</v>
      </c>
      <c r="R30" s="21">
        <f>'Trip_Prod&amp;Attr'!P31</f>
        <v>300.21100851179494</v>
      </c>
      <c r="S30">
        <f t="shared" si="1"/>
        <v>4.2213083679489716E-3</v>
      </c>
      <c r="U30" s="22">
        <v>438.55200000000008</v>
      </c>
    </row>
    <row r="31" spans="1:36" x14ac:dyDescent="0.3">
      <c r="A31" s="32"/>
      <c r="B31" s="9">
        <v>513</v>
      </c>
      <c r="C31" s="25">
        <f>VLOOKUP(ROUND(C13,0), 'F-factors Lookup Table'!$A$4:$D$33, 2)</f>
        <v>4280</v>
      </c>
      <c r="D31" s="9">
        <f>VLOOKUP(ROUND(D13,0), 'F-factors Lookup Table'!$A$4:$D$33, 2)</f>
        <v>4280</v>
      </c>
      <c r="E31" s="9">
        <f>VLOOKUP(ROUND(E13,0), 'F-factors Lookup Table'!$A$4:$D$33, 2)</f>
        <v>4845</v>
      </c>
      <c r="F31" s="9">
        <f>VLOOKUP(ROUND(F13,0), 'F-factors Lookup Table'!$A$4:$D$33, 2)</f>
        <v>2950</v>
      </c>
      <c r="G31" s="9">
        <f>VLOOKUP(ROUND(G13,0), 'F-factors Lookup Table'!$A$4:$D$33, 2)</f>
        <v>2607</v>
      </c>
      <c r="H31" s="9">
        <f>VLOOKUP(ROUND(H13,0), 'F-factors Lookup Table'!$A$4:$D$33, 2)</f>
        <v>2035</v>
      </c>
      <c r="I31" s="9">
        <f>VLOOKUP(ROUND(I13,0), 'F-factors Lookup Table'!$A$4:$D$33, 2)</f>
        <v>4845</v>
      </c>
      <c r="J31" s="9">
        <f>VLOOKUP(ROUND(J13,0), 'F-factors Lookup Table'!$A$4:$D$33, 2)</f>
        <v>4845</v>
      </c>
      <c r="K31" s="9">
        <f>VLOOKUP(ROUND(K13,0), 'F-factors Lookup Table'!$A$4:$D$33, 2)</f>
        <v>14936</v>
      </c>
      <c r="L31" s="9">
        <f>VLOOKUP(ROUND(L13,0), 'F-factors Lookup Table'!$A$4:$D$33, 2)</f>
        <v>6213</v>
      </c>
      <c r="M31" s="9">
        <f>VLOOKUP(ROUND(M13,0), 'F-factors Lookup Table'!$A$4:$D$33, 2)</f>
        <v>6213</v>
      </c>
      <c r="N31" s="9">
        <f>VLOOKUP(ROUND(N13,0), 'F-factors Lookup Table'!$A$4:$D$33, 2)</f>
        <v>7972</v>
      </c>
      <c r="O31" s="9">
        <f>VLOOKUP(ROUND(O13,0), 'F-factors Lookup Table'!$A$4:$D$33, 2)</f>
        <v>7037</v>
      </c>
      <c r="P31" s="5">
        <f>VLOOKUP(ROUND(P13,0), 'F-factors Lookup Table'!$A$4:$D$33, 2)</f>
        <v>7037</v>
      </c>
      <c r="Q31">
        <f t="shared" si="0"/>
        <v>80095</v>
      </c>
      <c r="R31" s="21">
        <f>'Trip_Prod&amp;Attr'!P32</f>
        <v>102.8179321059182</v>
      </c>
      <c r="S31">
        <f t="shared" si="1"/>
        <v>1.2836997578615169E-3</v>
      </c>
      <c r="U31" s="23">
        <v>68.835999999999999</v>
      </c>
    </row>
    <row r="32" spans="1:36" x14ac:dyDescent="0.3">
      <c r="A32" s="32"/>
      <c r="B32" s="9">
        <v>515</v>
      </c>
      <c r="C32" s="25">
        <f>VLOOKUP(ROUND(C14,0), 'F-factors Lookup Table'!$A$4:$D$33, 2)</f>
        <v>7037</v>
      </c>
      <c r="D32" s="9">
        <f>VLOOKUP(ROUND(D14,0), 'F-factors Lookup Table'!$A$4:$D$33, 2)</f>
        <v>10236</v>
      </c>
      <c r="E32" s="9">
        <f>VLOOKUP(ROUND(E14,0), 'F-factors Lookup Table'!$A$4:$D$33, 2)</f>
        <v>13161</v>
      </c>
      <c r="F32" s="9">
        <f>VLOOKUP(ROUND(F14,0), 'F-factors Lookup Table'!$A$4:$D$33, 2)</f>
        <v>9032</v>
      </c>
      <c r="G32" s="9">
        <f>VLOOKUP(ROUND(G14,0), 'F-factors Lookup Table'!$A$4:$D$33, 2)</f>
        <v>7972</v>
      </c>
      <c r="H32" s="9">
        <f>VLOOKUP(ROUND(H14,0), 'F-factors Lookup Table'!$A$4:$D$33, 2)</f>
        <v>5486</v>
      </c>
      <c r="I32" s="9">
        <f>VLOOKUP(ROUND(I14,0), 'F-factors Lookup Table'!$A$4:$D$33, 2)</f>
        <v>11605</v>
      </c>
      <c r="J32" s="9">
        <f>VLOOKUP(ROUND(J14,0), 'F-factors Lookup Table'!$A$4:$D$33, 2)</f>
        <v>7037</v>
      </c>
      <c r="K32" s="9">
        <f>VLOOKUP(ROUND(K14,0), 'F-factors Lookup Table'!$A$4:$D$33, 2)</f>
        <v>7037</v>
      </c>
      <c r="L32" s="9">
        <f>VLOOKUP(ROUND(L14,0), 'F-factors Lookup Table'!$A$4:$D$33, 2)</f>
        <v>16963</v>
      </c>
      <c r="M32" s="9">
        <f>VLOOKUP(ROUND(M14,0), 'F-factors Lookup Table'!$A$4:$D$33, 2)</f>
        <v>14936</v>
      </c>
      <c r="N32" s="9">
        <f>VLOOKUP(ROUND(N14,0), 'F-factors Lookup Table'!$A$4:$D$33, 2)</f>
        <v>10236</v>
      </c>
      <c r="O32" s="9">
        <f>VLOOKUP(ROUND(O14,0), 'F-factors Lookup Table'!$A$4:$D$33, 2)</f>
        <v>13161</v>
      </c>
      <c r="P32" s="5">
        <f>VLOOKUP(ROUND(P14,0), 'F-factors Lookup Table'!$A$4:$D$33, 2)</f>
        <v>10236</v>
      </c>
      <c r="Q32">
        <f t="shared" si="0"/>
        <v>144135</v>
      </c>
      <c r="R32" s="21">
        <f>'Trip_Prod&amp;Attr'!P33</f>
        <v>3550.9062206200024</v>
      </c>
      <c r="S32">
        <f t="shared" si="1"/>
        <v>2.4635974750199484E-2</v>
      </c>
      <c r="U32" s="22">
        <v>2369.0160000000001</v>
      </c>
    </row>
    <row r="33" spans="1:21" x14ac:dyDescent="0.3">
      <c r="A33" s="32"/>
      <c r="B33" s="9">
        <v>516</v>
      </c>
      <c r="C33" s="25">
        <f>VLOOKUP(ROUND(C15,0), 'F-factors Lookup Table'!$A$4:$D$33, 2)</f>
        <v>7037</v>
      </c>
      <c r="D33" s="9">
        <f>VLOOKUP(ROUND(D15,0), 'F-factors Lookup Table'!$A$4:$D$33, 2)</f>
        <v>10236</v>
      </c>
      <c r="E33" s="9">
        <f>VLOOKUP(ROUND(E15,0), 'F-factors Lookup Table'!$A$4:$D$33, 2)</f>
        <v>11605</v>
      </c>
      <c r="F33" s="9">
        <f>VLOOKUP(ROUND(F15,0), 'F-factors Lookup Table'!$A$4:$D$33, 2)</f>
        <v>7972</v>
      </c>
      <c r="G33" s="9">
        <f>VLOOKUP(ROUND(G15,0), 'F-factors Lookup Table'!$A$4:$D$33, 2)</f>
        <v>7037</v>
      </c>
      <c r="H33" s="9">
        <f>VLOOKUP(ROUND(H15,0), 'F-factors Lookup Table'!$A$4:$D$33, 2)</f>
        <v>4845</v>
      </c>
      <c r="I33" s="9">
        <f>VLOOKUP(ROUND(I15,0), 'F-factors Lookup Table'!$A$4:$D$33, 2)</f>
        <v>9032</v>
      </c>
      <c r="J33" s="9">
        <f>VLOOKUP(ROUND(J15,0), 'F-factors Lookup Table'!$A$4:$D$33, 2)</f>
        <v>6213</v>
      </c>
      <c r="K33" s="9">
        <f>VLOOKUP(ROUND(K15,0), 'F-factors Lookup Table'!$A$4:$D$33, 2)</f>
        <v>7037</v>
      </c>
      <c r="L33" s="9">
        <f>VLOOKUP(ROUND(L15,0), 'F-factors Lookup Table'!$A$4:$D$33, 2)</f>
        <v>14936</v>
      </c>
      <c r="M33" s="9">
        <f>VLOOKUP(ROUND(M15,0), 'F-factors Lookup Table'!$A$4:$D$33, 2)</f>
        <v>13161</v>
      </c>
      <c r="N33" s="9">
        <f>VLOOKUP(ROUND(N15,0), 'F-factors Lookup Table'!$A$4:$D$33, 2)</f>
        <v>10236</v>
      </c>
      <c r="O33" s="9">
        <f>VLOOKUP(ROUND(O15,0), 'F-factors Lookup Table'!$A$4:$D$33, 2)</f>
        <v>13161</v>
      </c>
      <c r="P33" s="5">
        <f>VLOOKUP(ROUND(P15,0), 'F-factors Lookup Table'!$A$4:$D$33, 2)</f>
        <v>9032</v>
      </c>
      <c r="Q33">
        <f t="shared" si="0"/>
        <v>131540</v>
      </c>
      <c r="R33" s="21">
        <f>'Trip_Prod&amp;Attr'!P34</f>
        <v>4716.6099487575648</v>
      </c>
      <c r="S33">
        <f t="shared" si="1"/>
        <v>3.585684923793192E-2</v>
      </c>
      <c r="U33" s="23">
        <v>2727.732</v>
      </c>
    </row>
    <row r="34" spans="1:21" x14ac:dyDescent="0.3">
      <c r="A34" s="32"/>
      <c r="B34" s="9">
        <v>517</v>
      </c>
      <c r="C34" s="25">
        <f>VLOOKUP(ROUND(C16,0), 'F-factors Lookup Table'!$A$4:$D$33, 2)</f>
        <v>4280</v>
      </c>
      <c r="D34" s="9">
        <f>VLOOKUP(ROUND(D16,0), 'F-factors Lookup Table'!$A$4:$D$33, 2)</f>
        <v>6213</v>
      </c>
      <c r="E34" s="9">
        <f>VLOOKUP(ROUND(E16,0), 'F-factors Lookup Table'!$A$4:$D$33, 2)</f>
        <v>7037</v>
      </c>
      <c r="F34" s="9">
        <f>VLOOKUP(ROUND(F16,0), 'F-factors Lookup Table'!$A$4:$D$33, 2)</f>
        <v>4845</v>
      </c>
      <c r="G34" s="9">
        <f>VLOOKUP(ROUND(G16,0), 'F-factors Lookup Table'!$A$4:$D$33, 2)</f>
        <v>4280</v>
      </c>
      <c r="H34" s="9">
        <f>VLOOKUP(ROUND(H16,0), 'F-factors Lookup Table'!$A$4:$D$33, 2)</f>
        <v>2950</v>
      </c>
      <c r="I34" s="9">
        <f>VLOOKUP(ROUND(I16,0), 'F-factors Lookup Table'!$A$4:$D$33, 2)</f>
        <v>7037</v>
      </c>
      <c r="J34" s="9">
        <f>VLOOKUP(ROUND(J16,0), 'F-factors Lookup Table'!$A$4:$D$33, 2)</f>
        <v>4845</v>
      </c>
      <c r="K34" s="9">
        <f>VLOOKUP(ROUND(K16,0), 'F-factors Lookup Table'!$A$4:$D$33, 2)</f>
        <v>9032</v>
      </c>
      <c r="L34" s="9">
        <f>VLOOKUP(ROUND(L16,0), 'F-factors Lookup Table'!$A$4:$D$33, 2)</f>
        <v>10236</v>
      </c>
      <c r="M34" s="9">
        <f>VLOOKUP(ROUND(M16,0), 'F-factors Lookup Table'!$A$4:$D$33, 2)</f>
        <v>10236</v>
      </c>
      <c r="N34" s="9">
        <f>VLOOKUP(ROUND(N16,0), 'F-factors Lookup Table'!$A$4:$D$33, 2)</f>
        <v>14936</v>
      </c>
      <c r="O34" s="9">
        <f>VLOOKUP(ROUND(O16,0), 'F-factors Lookup Table'!$A$4:$D$33, 2)</f>
        <v>10236</v>
      </c>
      <c r="P34" s="5">
        <f>VLOOKUP(ROUND(P16,0), 'F-factors Lookup Table'!$A$4:$D$33, 2)</f>
        <v>10236</v>
      </c>
      <c r="Q34">
        <f t="shared" si="0"/>
        <v>106399</v>
      </c>
      <c r="R34" s="21">
        <f>'Trip_Prod&amp;Attr'!P35</f>
        <v>344.02793316452801</v>
      </c>
      <c r="S34">
        <f t="shared" si="1"/>
        <v>3.2333756253773815E-3</v>
      </c>
      <c r="U34" s="22">
        <v>3194.7639999999997</v>
      </c>
    </row>
    <row r="35" spans="1:21" x14ac:dyDescent="0.3">
      <c r="A35" s="32"/>
      <c r="B35" s="9">
        <v>518</v>
      </c>
      <c r="C35" s="25">
        <f>VLOOKUP(ROUND(C17,0), 'F-factors Lookup Table'!$A$4:$D$33, 2)</f>
        <v>5486</v>
      </c>
      <c r="D35" s="9">
        <f>VLOOKUP(ROUND(D17,0), 'F-factors Lookup Table'!$A$4:$D$33, 2)</f>
        <v>7972</v>
      </c>
      <c r="E35" s="9">
        <f>VLOOKUP(ROUND(E17,0), 'F-factors Lookup Table'!$A$4:$D$33, 2)</f>
        <v>9032</v>
      </c>
      <c r="F35" s="9">
        <f>VLOOKUP(ROUND(F17,0), 'F-factors Lookup Table'!$A$4:$D$33, 2)</f>
        <v>6213</v>
      </c>
      <c r="G35" s="9">
        <f>VLOOKUP(ROUND(G17,0), 'F-factors Lookup Table'!$A$4:$D$33, 2)</f>
        <v>5486</v>
      </c>
      <c r="H35" s="9">
        <f>VLOOKUP(ROUND(H17,0), 'F-factors Lookup Table'!$A$4:$D$33, 2)</f>
        <v>3780</v>
      </c>
      <c r="I35" s="9">
        <f>VLOOKUP(ROUND(I17,0), 'F-factors Lookup Table'!$A$4:$D$33, 2)</f>
        <v>7972</v>
      </c>
      <c r="J35" s="9">
        <f>VLOOKUP(ROUND(J17,0), 'F-factors Lookup Table'!$A$4:$D$33, 2)</f>
        <v>4845</v>
      </c>
      <c r="K35" s="9">
        <f>VLOOKUP(ROUND(K17,0), 'F-factors Lookup Table'!$A$4:$D$33, 2)</f>
        <v>7037</v>
      </c>
      <c r="L35" s="9">
        <f>VLOOKUP(ROUND(L17,0), 'F-factors Lookup Table'!$A$4:$D$33, 2)</f>
        <v>11605</v>
      </c>
      <c r="M35" s="9">
        <f>VLOOKUP(ROUND(M17,0), 'F-factors Lookup Table'!$A$4:$D$33, 2)</f>
        <v>13161</v>
      </c>
      <c r="N35" s="9">
        <f>VLOOKUP(ROUND(N17,0), 'F-factors Lookup Table'!$A$4:$D$33, 2)</f>
        <v>10236</v>
      </c>
      <c r="O35" s="9">
        <f>VLOOKUP(ROUND(O17,0), 'F-factors Lookup Table'!$A$4:$D$33, 2)</f>
        <v>14936</v>
      </c>
      <c r="P35" s="5">
        <f>VLOOKUP(ROUND(P17,0), 'F-factors Lookup Table'!$A$4:$D$33, 2)</f>
        <v>9032</v>
      </c>
      <c r="Q35">
        <f t="shared" si="0"/>
        <v>116793</v>
      </c>
      <c r="R35" s="21">
        <f>'Trip_Prod&amp;Attr'!P36</f>
        <v>193.92242890863054</v>
      </c>
      <c r="S35">
        <f t="shared" si="1"/>
        <v>1.6603942779843872E-3</v>
      </c>
      <c r="U35" s="23">
        <v>3702.174</v>
      </c>
    </row>
    <row r="36" spans="1:21" x14ac:dyDescent="0.3">
      <c r="A36" s="33"/>
      <c r="B36" s="4">
        <v>519</v>
      </c>
      <c r="C36" s="26">
        <f>VLOOKUP(ROUND(C18,0), 'F-factors Lookup Table'!$A$4:$D$33, 2)</f>
        <v>3780</v>
      </c>
      <c r="D36" s="4">
        <f>VLOOKUP(ROUND(D18,0), 'F-factors Lookup Table'!$A$4:$D$33, 2)</f>
        <v>5486</v>
      </c>
      <c r="E36" s="4">
        <f>VLOOKUP(ROUND(E18,0), 'F-factors Lookup Table'!$A$4:$D$33, 2)</f>
        <v>6213</v>
      </c>
      <c r="F36" s="4">
        <f>VLOOKUP(ROUND(F18,0), 'F-factors Lookup Table'!$A$4:$D$33, 2)</f>
        <v>4845</v>
      </c>
      <c r="G36" s="4">
        <f>VLOOKUP(ROUND(G18,0), 'F-factors Lookup Table'!$A$4:$D$33, 2)</f>
        <v>4280</v>
      </c>
      <c r="H36" s="4">
        <f>VLOOKUP(ROUND(H18,0), 'F-factors Lookup Table'!$A$4:$D$33, 2)</f>
        <v>2607</v>
      </c>
      <c r="I36" s="4">
        <f>VLOOKUP(ROUND(I18,0), 'F-factors Lookup Table'!$A$4:$D$33, 2)</f>
        <v>7037</v>
      </c>
      <c r="J36" s="4">
        <f>VLOOKUP(ROUND(J18,0), 'F-factors Lookup Table'!$A$4:$D$33, 2)</f>
        <v>7972</v>
      </c>
      <c r="K36" s="4">
        <f>VLOOKUP(ROUND(K18,0), 'F-factors Lookup Table'!$A$4:$D$33, 2)</f>
        <v>7037</v>
      </c>
      <c r="L36" s="4">
        <f>VLOOKUP(ROUND(L18,0), 'F-factors Lookup Table'!$A$4:$D$33, 2)</f>
        <v>9032</v>
      </c>
      <c r="M36" s="4">
        <f>VLOOKUP(ROUND(M18,0), 'F-factors Lookup Table'!$A$4:$D$33, 2)</f>
        <v>9032</v>
      </c>
      <c r="N36" s="4">
        <f>VLOOKUP(ROUND(N18,0), 'F-factors Lookup Table'!$A$4:$D$33, 2)</f>
        <v>10236</v>
      </c>
      <c r="O36" s="4">
        <f>VLOOKUP(ROUND(O18,0), 'F-factors Lookup Table'!$A$4:$D$33, 2)</f>
        <v>9032</v>
      </c>
      <c r="P36" s="6">
        <f>VLOOKUP(ROUND(P18,0), 'F-factors Lookup Table'!$A$4:$D$33, 2)</f>
        <v>14936</v>
      </c>
      <c r="Q36">
        <f t="shared" si="0"/>
        <v>101525</v>
      </c>
      <c r="R36" s="21">
        <f>'Trip_Prod&amp;Attr'!P37</f>
        <v>108.89156522609903</v>
      </c>
      <c r="S36">
        <f t="shared" si="1"/>
        <v>1.0725591255956565E-3</v>
      </c>
    </row>
    <row r="37" spans="1:21" x14ac:dyDescent="0.3">
      <c r="A37" t="s">
        <v>18</v>
      </c>
      <c r="B37" s="3"/>
      <c r="C37">
        <f>SUM(C23:C36)</f>
        <v>81833</v>
      </c>
      <c r="D37">
        <f t="shared" ref="D37:P37" si="2">SUM(D23:D36)</f>
        <v>112662</v>
      </c>
      <c r="E37">
        <f t="shared" si="2"/>
        <v>125777</v>
      </c>
      <c r="F37">
        <f t="shared" si="2"/>
        <v>113948</v>
      </c>
      <c r="G37">
        <f t="shared" si="2"/>
        <v>103155</v>
      </c>
      <c r="H37">
        <f t="shared" si="2"/>
        <v>74457</v>
      </c>
      <c r="I37">
        <f t="shared" si="2"/>
        <v>106963</v>
      </c>
      <c r="J37">
        <f t="shared" si="2"/>
        <v>77947</v>
      </c>
      <c r="K37">
        <f t="shared" si="2"/>
        <v>87584</v>
      </c>
      <c r="L37">
        <f t="shared" si="2"/>
        <v>143922</v>
      </c>
      <c r="M37">
        <f t="shared" si="2"/>
        <v>134889</v>
      </c>
      <c r="N37">
        <f t="shared" si="2"/>
        <v>109470</v>
      </c>
      <c r="O37">
        <f t="shared" si="2"/>
        <v>120583</v>
      </c>
      <c r="P37">
        <f t="shared" si="2"/>
        <v>111337</v>
      </c>
    </row>
    <row r="38" spans="1:21" ht="31.5" x14ac:dyDescent="0.3">
      <c r="A38" s="2" t="s">
        <v>19</v>
      </c>
      <c r="C38" s="22">
        <v>3493.8620000000001</v>
      </c>
      <c r="D38" s="23">
        <v>3427.4920000000002</v>
      </c>
      <c r="E38" s="22">
        <v>2940.6620000000003</v>
      </c>
      <c r="F38" s="23">
        <v>2245.8159999999998</v>
      </c>
      <c r="G38" s="22">
        <v>180.13</v>
      </c>
      <c r="H38" s="23">
        <v>3905.4480000000003</v>
      </c>
      <c r="I38" s="22">
        <v>1030.3500000000001</v>
      </c>
      <c r="J38" s="23">
        <v>601.25</v>
      </c>
      <c r="K38" s="22">
        <v>438.55200000000008</v>
      </c>
      <c r="L38" s="23">
        <v>68.835999999999999</v>
      </c>
      <c r="M38" s="22">
        <v>2369.0160000000001</v>
      </c>
      <c r="N38" s="23">
        <v>2727.732</v>
      </c>
      <c r="O38" s="22">
        <v>3194.7639999999997</v>
      </c>
      <c r="P38" s="23">
        <v>3702.174</v>
      </c>
    </row>
    <row r="40" spans="1:21" x14ac:dyDescent="0.3">
      <c r="A40" s="1" t="s">
        <v>27</v>
      </c>
    </row>
    <row r="41" spans="1:21" x14ac:dyDescent="0.3">
      <c r="B41" t="s">
        <v>11</v>
      </c>
      <c r="C41" t="s">
        <v>9</v>
      </c>
    </row>
    <row r="42" spans="1:21" x14ac:dyDescent="0.3">
      <c r="C42">
        <v>263</v>
      </c>
      <c r="D42">
        <v>264</v>
      </c>
      <c r="E42">
        <v>269</v>
      </c>
      <c r="F42">
        <v>271</v>
      </c>
      <c r="G42">
        <v>272</v>
      </c>
      <c r="H42">
        <v>274</v>
      </c>
      <c r="I42">
        <v>499</v>
      </c>
      <c r="J42">
        <v>500</v>
      </c>
      <c r="K42">
        <v>513</v>
      </c>
      <c r="L42">
        <v>515</v>
      </c>
      <c r="M42">
        <v>516</v>
      </c>
      <c r="N42">
        <v>517</v>
      </c>
      <c r="O42">
        <v>518</v>
      </c>
      <c r="P42">
        <v>519</v>
      </c>
      <c r="Q42" t="s">
        <v>17</v>
      </c>
      <c r="R42" t="s">
        <v>20</v>
      </c>
    </row>
    <row r="43" spans="1:21" x14ac:dyDescent="0.3">
      <c r="A43" t="s">
        <v>10</v>
      </c>
      <c r="B43">
        <v>263</v>
      </c>
      <c r="C43">
        <f>C23*$S23</f>
        <v>425.04100665418821</v>
      </c>
      <c r="D43">
        <f t="shared" ref="D43:P43" si="3">D23*$S23</f>
        <v>257.45968429809199</v>
      </c>
      <c r="E43">
        <f t="shared" si="3"/>
        <v>227.26339668912109</v>
      </c>
      <c r="F43">
        <f t="shared" si="3"/>
        <v>177.17308430247525</v>
      </c>
      <c r="G43">
        <f t="shared" si="3"/>
        <v>156.47167215557647</v>
      </c>
      <c r="H43">
        <f t="shared" si="3"/>
        <v>95.271709568410856</v>
      </c>
      <c r="I43">
        <f t="shared" si="3"/>
        <v>156.47167215557647</v>
      </c>
      <c r="J43">
        <f t="shared" si="3"/>
        <v>95.271709568410856</v>
      </c>
      <c r="K43">
        <f t="shared" si="3"/>
        <v>138.22471761111814</v>
      </c>
      <c r="L43">
        <f t="shared" si="3"/>
        <v>227.26339668912109</v>
      </c>
      <c r="M43">
        <f t="shared" si="3"/>
        <v>227.26339668912109</v>
      </c>
      <c r="N43">
        <f t="shared" si="3"/>
        <v>138.22471761111814</v>
      </c>
      <c r="O43">
        <f t="shared" si="3"/>
        <v>156.47167215557647</v>
      </c>
      <c r="P43">
        <f t="shared" si="3"/>
        <v>122.07697022664171</v>
      </c>
      <c r="Q43">
        <f>SUM(C43:P43)</f>
        <v>2599.948806374548</v>
      </c>
      <c r="R43">
        <f>R23</f>
        <v>2599.948806374548</v>
      </c>
      <c r="S43">
        <f>R43/Q43</f>
        <v>1</v>
      </c>
    </row>
    <row r="44" spans="1:21" x14ac:dyDescent="0.3">
      <c r="B44">
        <v>264</v>
      </c>
      <c r="C44">
        <f t="shared" ref="C44:P44" si="4">C24*$S24</f>
        <v>20.67889973562929</v>
      </c>
      <c r="D44">
        <f t="shared" si="4"/>
        <v>38.743106679799183</v>
      </c>
      <c r="E44">
        <f t="shared" si="4"/>
        <v>30.102688338180872</v>
      </c>
      <c r="F44">
        <f t="shared" si="4"/>
        <v>23.428477472679848</v>
      </c>
      <c r="G44">
        <f t="shared" si="4"/>
        <v>20.67889973562929</v>
      </c>
      <c r="H44">
        <f t="shared" si="4"/>
        <v>12.567645411330146</v>
      </c>
      <c r="I44">
        <f t="shared" si="4"/>
        <v>18.25356465624979</v>
      </c>
      <c r="J44">
        <f t="shared" si="4"/>
        <v>11.10206859865697</v>
      </c>
      <c r="K44">
        <f t="shared" si="4"/>
        <v>12.567645411330146</v>
      </c>
      <c r="L44">
        <f t="shared" si="4"/>
        <v>26.551582751367466</v>
      </c>
      <c r="M44">
        <f t="shared" si="4"/>
        <v>26.551582751367466</v>
      </c>
      <c r="N44">
        <f t="shared" si="4"/>
        <v>16.116157056882187</v>
      </c>
      <c r="O44">
        <f t="shared" si="4"/>
        <v>20.67889973562929</v>
      </c>
      <c r="P44">
        <f t="shared" si="4"/>
        <v>16.116157056882187</v>
      </c>
      <c r="Q44">
        <f t="shared" ref="Q44:Q56" si="5">SUM(C44:P44)</f>
        <v>294.13737539161411</v>
      </c>
      <c r="R44">
        <f t="shared" ref="R44:R56" si="6">R24</f>
        <v>294.13737539161411</v>
      </c>
      <c r="S44">
        <f t="shared" ref="S44:S56" si="7">R44/Q44</f>
        <v>1</v>
      </c>
    </row>
    <row r="45" spans="1:21" x14ac:dyDescent="0.3">
      <c r="B45">
        <v>269</v>
      </c>
      <c r="C45">
        <f t="shared" ref="C45:P45" si="8">C25*$S25</f>
        <v>4.3212517092440708</v>
      </c>
      <c r="D45">
        <f t="shared" si="8"/>
        <v>7.1263501614008016</v>
      </c>
      <c r="E45">
        <f t="shared" si="8"/>
        <v>9.1718367954056319</v>
      </c>
      <c r="F45">
        <f t="shared" si="8"/>
        <v>7.1263501614008016</v>
      </c>
      <c r="G45">
        <f t="shared" si="8"/>
        <v>6.2856803319343904</v>
      </c>
      <c r="H45">
        <f t="shared" si="8"/>
        <v>3.8152532143716655</v>
      </c>
      <c r="I45">
        <f t="shared" si="8"/>
        <v>4.8954126227218602</v>
      </c>
      <c r="J45">
        <f t="shared" si="8"/>
        <v>2.9751974607485465</v>
      </c>
      <c r="K45">
        <f t="shared" si="8"/>
        <v>2.9751974607485465</v>
      </c>
      <c r="L45">
        <f t="shared" si="8"/>
        <v>8.0818521735627691</v>
      </c>
      <c r="M45">
        <f t="shared" si="8"/>
        <v>7.1263501614008016</v>
      </c>
      <c r="N45">
        <f t="shared" si="8"/>
        <v>4.3212517092440708</v>
      </c>
      <c r="O45">
        <f t="shared" si="8"/>
        <v>5.5463330166111193</v>
      </c>
      <c r="P45">
        <f t="shared" si="8"/>
        <v>4.3212517092440708</v>
      </c>
      <c r="Q45">
        <f t="shared" si="5"/>
        <v>78.089568688039137</v>
      </c>
      <c r="R45">
        <f t="shared" si="6"/>
        <v>78.089568688039151</v>
      </c>
      <c r="S45">
        <f t="shared" si="7"/>
        <v>1.0000000000000002</v>
      </c>
    </row>
    <row r="46" spans="1:21" x14ac:dyDescent="0.3">
      <c r="B46">
        <v>271</v>
      </c>
      <c r="C46">
        <f t="shared" ref="C46:P46" si="9">C26*$S26</f>
        <v>46.016633147958515</v>
      </c>
      <c r="D46">
        <f t="shared" si="9"/>
        <v>75.760523257812849</v>
      </c>
      <c r="E46">
        <f t="shared" si="9"/>
        <v>97.342877812989173</v>
      </c>
      <c r="F46">
        <f t="shared" si="9"/>
        <v>142.28584544090782</v>
      </c>
      <c r="G46">
        <f t="shared" si="9"/>
        <v>110.39462429097375</v>
      </c>
      <c r="H46">
        <f t="shared" si="9"/>
        <v>75.760523257812849</v>
      </c>
      <c r="I46">
        <f t="shared" si="9"/>
        <v>75.760523257812849</v>
      </c>
      <c r="J46">
        <f t="shared" si="9"/>
        <v>40.639917535883889</v>
      </c>
      <c r="K46">
        <f t="shared" si="9"/>
        <v>35.900690826332927</v>
      </c>
      <c r="L46">
        <f t="shared" si="9"/>
        <v>85.859689555687822</v>
      </c>
      <c r="M46">
        <f t="shared" si="9"/>
        <v>75.760523257812849</v>
      </c>
      <c r="N46">
        <f t="shared" si="9"/>
        <v>52.114717781309928</v>
      </c>
      <c r="O46">
        <f t="shared" si="9"/>
        <v>59.026439566566545</v>
      </c>
      <c r="P46">
        <f t="shared" si="9"/>
        <v>59.026439566566545</v>
      </c>
      <c r="Q46">
        <f t="shared" si="5"/>
        <v>1031.6499685564283</v>
      </c>
      <c r="R46">
        <f t="shared" si="6"/>
        <v>1031.6499685564283</v>
      </c>
      <c r="S46">
        <f t="shared" si="7"/>
        <v>1</v>
      </c>
    </row>
    <row r="47" spans="1:21" x14ac:dyDescent="0.3">
      <c r="B47">
        <v>272</v>
      </c>
      <c r="C47">
        <f t="shared" ref="C47:P47" si="10">C27*$S27</f>
        <v>564.96682089302419</v>
      </c>
      <c r="D47">
        <f t="shared" si="10"/>
        <v>930.14588521797202</v>
      </c>
      <c r="E47">
        <f t="shared" si="10"/>
        <v>1054.1378743457885</v>
      </c>
      <c r="F47">
        <f t="shared" si="10"/>
        <v>1355.3642598930171</v>
      </c>
      <c r="G47">
        <f t="shared" si="10"/>
        <v>1538.1597588148395</v>
      </c>
      <c r="H47">
        <f t="shared" si="10"/>
        <v>930.14588521797202</v>
      </c>
      <c r="I47">
        <f t="shared" si="10"/>
        <v>820.98350276324993</v>
      </c>
      <c r="J47">
        <f t="shared" si="10"/>
        <v>498.95447452181958</v>
      </c>
      <c r="K47">
        <f t="shared" si="10"/>
        <v>440.7688650058592</v>
      </c>
      <c r="L47">
        <f t="shared" si="10"/>
        <v>1054.1378743457885</v>
      </c>
      <c r="M47">
        <f t="shared" si="10"/>
        <v>930.14588521797202</v>
      </c>
      <c r="N47">
        <f t="shared" si="10"/>
        <v>639.83573791621575</v>
      </c>
      <c r="O47">
        <f t="shared" si="10"/>
        <v>724.69404276781108</v>
      </c>
      <c r="P47">
        <f t="shared" si="10"/>
        <v>724.69404276781108</v>
      </c>
      <c r="Q47">
        <f t="shared" si="5"/>
        <v>12207.134909689139</v>
      </c>
      <c r="R47">
        <f t="shared" si="6"/>
        <v>12207.134909689141</v>
      </c>
      <c r="S47">
        <f t="shared" si="7"/>
        <v>1.0000000000000002</v>
      </c>
    </row>
    <row r="48" spans="1:21" x14ac:dyDescent="0.3">
      <c r="B48">
        <v>274</v>
      </c>
      <c r="C48">
        <f t="shared" ref="C48:P48" si="11">C28*$S28</f>
        <v>4.6616033518854438</v>
      </c>
      <c r="D48">
        <f t="shared" si="11"/>
        <v>6.7641414315318888</v>
      </c>
      <c r="E48">
        <f t="shared" si="11"/>
        <v>8.6740166592585393</v>
      </c>
      <c r="F48">
        <f t="shared" si="11"/>
        <v>12.609644047388239</v>
      </c>
      <c r="G48">
        <f t="shared" si="11"/>
        <v>12.609644047388239</v>
      </c>
      <c r="H48">
        <f t="shared" si="11"/>
        <v>18.374172421133373</v>
      </c>
      <c r="I48">
        <f t="shared" si="11"/>
        <v>7.659046417623105</v>
      </c>
      <c r="J48">
        <f t="shared" si="11"/>
        <v>3.6396525721369728</v>
      </c>
      <c r="K48">
        <f t="shared" si="11"/>
        <v>3.6396525721369728</v>
      </c>
      <c r="L48">
        <f t="shared" si="11"/>
        <v>8.6740166592585393</v>
      </c>
      <c r="M48">
        <f t="shared" si="11"/>
        <v>7.659046417623105</v>
      </c>
      <c r="N48">
        <f t="shared" si="11"/>
        <v>5.2772868134552198</v>
      </c>
      <c r="O48">
        <f t="shared" si="11"/>
        <v>5.9753406247588199</v>
      </c>
      <c r="P48">
        <f t="shared" si="11"/>
        <v>5.2772868134552198</v>
      </c>
      <c r="Q48">
        <f t="shared" si="5"/>
        <v>111.49455084903366</v>
      </c>
      <c r="R48">
        <f t="shared" si="6"/>
        <v>111.49455084903367</v>
      </c>
      <c r="S48">
        <f t="shared" si="7"/>
        <v>1.0000000000000002</v>
      </c>
    </row>
    <row r="49" spans="1:19" x14ac:dyDescent="0.3">
      <c r="B49">
        <v>499</v>
      </c>
      <c r="C49">
        <f t="shared" ref="C49:P49" si="12">C29*$S29</f>
        <v>205.52947804285344</v>
      </c>
      <c r="D49">
        <f t="shared" si="12"/>
        <v>298.51618926471815</v>
      </c>
      <c r="E49">
        <f t="shared" si="12"/>
        <v>338.17977274667237</v>
      </c>
      <c r="F49">
        <f t="shared" si="12"/>
        <v>383.14597434118724</v>
      </c>
      <c r="G49">
        <f t="shared" si="12"/>
        <v>338.17977274667237</v>
      </c>
      <c r="H49">
        <f t="shared" si="12"/>
        <v>232.7213037240648</v>
      </c>
      <c r="I49">
        <f t="shared" si="12"/>
        <v>492.29506557013707</v>
      </c>
      <c r="J49">
        <f t="shared" si="12"/>
        <v>263.56133066671794</v>
      </c>
      <c r="K49">
        <f t="shared" si="12"/>
        <v>232.7213037240648</v>
      </c>
      <c r="L49">
        <f t="shared" si="12"/>
        <v>492.29506557013707</v>
      </c>
      <c r="M49">
        <f t="shared" si="12"/>
        <v>434.22079200137205</v>
      </c>
      <c r="N49">
        <f t="shared" si="12"/>
        <v>298.51618926471815</v>
      </c>
      <c r="O49">
        <f t="shared" si="12"/>
        <v>338.17977274667237</v>
      </c>
      <c r="P49">
        <f t="shared" si="12"/>
        <v>338.17977274667237</v>
      </c>
      <c r="Q49">
        <f t="shared" si="5"/>
        <v>4686.2417831566599</v>
      </c>
      <c r="R49">
        <f t="shared" si="6"/>
        <v>4686.2417831566599</v>
      </c>
      <c r="S49">
        <f t="shared" si="7"/>
        <v>1</v>
      </c>
    </row>
    <row r="50" spans="1:19" x14ac:dyDescent="0.3">
      <c r="B50">
        <v>500</v>
      </c>
      <c r="C50">
        <f t="shared" ref="C50:P50" si="13">C30*$S30</f>
        <v>11.004950915242969</v>
      </c>
      <c r="D50">
        <f t="shared" si="13"/>
        <v>15.956545630847113</v>
      </c>
      <c r="E50">
        <f t="shared" si="13"/>
        <v>18.067199814821599</v>
      </c>
      <c r="F50">
        <f t="shared" si="13"/>
        <v>15.956545630847113</v>
      </c>
      <c r="G50">
        <f t="shared" si="13"/>
        <v>14.094948640581617</v>
      </c>
      <c r="H50">
        <f t="shared" si="13"/>
        <v>8.5903625287761578</v>
      </c>
      <c r="I50">
        <f t="shared" si="13"/>
        <v>23.158097706568057</v>
      </c>
      <c r="J50">
        <f t="shared" si="13"/>
        <v>48.988283610047816</v>
      </c>
      <c r="K50">
        <f t="shared" si="13"/>
        <v>20.452239042712769</v>
      </c>
      <c r="L50">
        <f t="shared" si="13"/>
        <v>26.226988890066959</v>
      </c>
      <c r="M50">
        <f t="shared" si="13"/>
        <v>23.158097706568057</v>
      </c>
      <c r="N50">
        <f t="shared" si="13"/>
        <v>20.452239042712769</v>
      </c>
      <c r="O50">
        <f t="shared" si="13"/>
        <v>20.452239042712769</v>
      </c>
      <c r="P50">
        <f t="shared" si="13"/>
        <v>33.6522703092892</v>
      </c>
      <c r="Q50">
        <f t="shared" si="5"/>
        <v>300.21100851179494</v>
      </c>
      <c r="R50">
        <f t="shared" si="6"/>
        <v>300.21100851179494</v>
      </c>
      <c r="S50">
        <f t="shared" si="7"/>
        <v>1</v>
      </c>
    </row>
    <row r="51" spans="1:19" x14ac:dyDescent="0.3">
      <c r="B51">
        <v>513</v>
      </c>
      <c r="C51">
        <f t="shared" ref="C51:P51" si="14">C31*$S31</f>
        <v>5.4942349636472922</v>
      </c>
      <c r="D51">
        <f t="shared" si="14"/>
        <v>5.4942349636472922</v>
      </c>
      <c r="E51">
        <f t="shared" si="14"/>
        <v>6.2195253268390491</v>
      </c>
      <c r="F51">
        <f t="shared" si="14"/>
        <v>3.7869142856914748</v>
      </c>
      <c r="G51">
        <f t="shared" si="14"/>
        <v>3.3466052687449745</v>
      </c>
      <c r="H51">
        <f t="shared" si="14"/>
        <v>2.6123290072481868</v>
      </c>
      <c r="I51">
        <f t="shared" si="14"/>
        <v>6.2195253268390491</v>
      </c>
      <c r="J51">
        <f t="shared" si="14"/>
        <v>6.2195253268390491</v>
      </c>
      <c r="K51">
        <f t="shared" si="14"/>
        <v>19.173339583419619</v>
      </c>
      <c r="L51">
        <f t="shared" si="14"/>
        <v>7.9756265955936048</v>
      </c>
      <c r="M51">
        <f t="shared" si="14"/>
        <v>7.9756265955936048</v>
      </c>
      <c r="N51">
        <f t="shared" si="14"/>
        <v>10.233654469672013</v>
      </c>
      <c r="O51">
        <f t="shared" si="14"/>
        <v>9.0333951960714955</v>
      </c>
      <c r="P51">
        <f t="shared" si="14"/>
        <v>9.0333951960714955</v>
      </c>
      <c r="Q51">
        <f t="shared" si="5"/>
        <v>102.8179321059182</v>
      </c>
      <c r="R51">
        <f t="shared" si="6"/>
        <v>102.8179321059182</v>
      </c>
      <c r="S51">
        <f t="shared" si="7"/>
        <v>1</v>
      </c>
    </row>
    <row r="52" spans="1:19" x14ac:dyDescent="0.3">
      <c r="B52">
        <v>515</v>
      </c>
      <c r="C52">
        <f t="shared" ref="C52:P52" si="15">C32*$S32</f>
        <v>173.36335431715378</v>
      </c>
      <c r="D52">
        <f t="shared" si="15"/>
        <v>252.17383754304191</v>
      </c>
      <c r="E52">
        <f t="shared" si="15"/>
        <v>324.2340636873754</v>
      </c>
      <c r="F52">
        <f t="shared" si="15"/>
        <v>222.51212394380173</v>
      </c>
      <c r="G52">
        <f t="shared" si="15"/>
        <v>196.3979907085903</v>
      </c>
      <c r="H52">
        <f t="shared" si="15"/>
        <v>135.15295747959436</v>
      </c>
      <c r="I52">
        <f t="shared" si="15"/>
        <v>285.900486976065</v>
      </c>
      <c r="J52">
        <f t="shared" si="15"/>
        <v>173.36335431715378</v>
      </c>
      <c r="K52">
        <f t="shared" si="15"/>
        <v>173.36335431715378</v>
      </c>
      <c r="L52">
        <f t="shared" si="15"/>
        <v>417.90003968763386</v>
      </c>
      <c r="M52">
        <f t="shared" si="15"/>
        <v>367.9629188689795</v>
      </c>
      <c r="N52">
        <f t="shared" si="15"/>
        <v>252.17383754304191</v>
      </c>
      <c r="O52">
        <f t="shared" si="15"/>
        <v>324.2340636873754</v>
      </c>
      <c r="P52">
        <f t="shared" si="15"/>
        <v>252.17383754304191</v>
      </c>
      <c r="Q52">
        <f t="shared" si="5"/>
        <v>3550.9062206200028</v>
      </c>
      <c r="R52">
        <f t="shared" si="6"/>
        <v>3550.9062206200024</v>
      </c>
      <c r="S52">
        <f t="shared" si="7"/>
        <v>0.99999999999999989</v>
      </c>
    </row>
    <row r="53" spans="1:19" x14ac:dyDescent="0.3">
      <c r="B53">
        <v>516</v>
      </c>
      <c r="C53">
        <f t="shared" ref="C53:P53" si="16">C33*$S33</f>
        <v>252.32464808732692</v>
      </c>
      <c r="D53">
        <f t="shared" si="16"/>
        <v>367.03070879947114</v>
      </c>
      <c r="E53">
        <f t="shared" si="16"/>
        <v>416.11873540619996</v>
      </c>
      <c r="F53">
        <f t="shared" si="16"/>
        <v>285.85080212479329</v>
      </c>
      <c r="G53">
        <f t="shared" si="16"/>
        <v>252.32464808732692</v>
      </c>
      <c r="H53">
        <f t="shared" si="16"/>
        <v>173.72643455778015</v>
      </c>
      <c r="I53">
        <f t="shared" si="16"/>
        <v>323.85906231700113</v>
      </c>
      <c r="J53">
        <f t="shared" si="16"/>
        <v>222.77860431527102</v>
      </c>
      <c r="K53">
        <f t="shared" si="16"/>
        <v>252.32464808732692</v>
      </c>
      <c r="L53">
        <f t="shared" si="16"/>
        <v>535.55790021775113</v>
      </c>
      <c r="M53">
        <f t="shared" si="16"/>
        <v>471.91199282042203</v>
      </c>
      <c r="N53">
        <f t="shared" si="16"/>
        <v>367.03070879947114</v>
      </c>
      <c r="O53">
        <f t="shared" si="16"/>
        <v>471.91199282042203</v>
      </c>
      <c r="P53">
        <f t="shared" si="16"/>
        <v>323.85906231700113</v>
      </c>
      <c r="Q53">
        <f t="shared" si="5"/>
        <v>4716.6099487575648</v>
      </c>
      <c r="R53">
        <f t="shared" si="6"/>
        <v>4716.6099487575648</v>
      </c>
      <c r="S53">
        <f t="shared" si="7"/>
        <v>1</v>
      </c>
    </row>
    <row r="54" spans="1:19" x14ac:dyDescent="0.3">
      <c r="B54">
        <v>517</v>
      </c>
      <c r="C54">
        <f t="shared" ref="C54:P54" si="17">C34*$S34</f>
        <v>13.838847676615194</v>
      </c>
      <c r="D54">
        <f t="shared" si="17"/>
        <v>20.08896276046967</v>
      </c>
      <c r="E54">
        <f t="shared" si="17"/>
        <v>22.753264275780634</v>
      </c>
      <c r="F54">
        <f t="shared" si="17"/>
        <v>15.665704904953413</v>
      </c>
      <c r="G54">
        <f t="shared" si="17"/>
        <v>13.838847676615194</v>
      </c>
      <c r="H54">
        <f t="shared" si="17"/>
        <v>9.5384580948632749</v>
      </c>
      <c r="I54">
        <f t="shared" si="17"/>
        <v>22.753264275780634</v>
      </c>
      <c r="J54">
        <f t="shared" si="17"/>
        <v>15.665704904953413</v>
      </c>
      <c r="K54">
        <f t="shared" si="17"/>
        <v>29.20384864840851</v>
      </c>
      <c r="L54">
        <f t="shared" si="17"/>
        <v>33.09683290136288</v>
      </c>
      <c r="M54">
        <f t="shared" si="17"/>
        <v>33.09683290136288</v>
      </c>
      <c r="N54">
        <f t="shared" si="17"/>
        <v>48.293698340636567</v>
      </c>
      <c r="O54">
        <f t="shared" si="17"/>
        <v>33.09683290136288</v>
      </c>
      <c r="P54">
        <f t="shared" si="17"/>
        <v>33.09683290136288</v>
      </c>
      <c r="Q54">
        <f t="shared" si="5"/>
        <v>344.02793316452801</v>
      </c>
      <c r="R54">
        <f t="shared" si="6"/>
        <v>344.02793316452801</v>
      </c>
      <c r="S54">
        <f t="shared" si="7"/>
        <v>1</v>
      </c>
    </row>
    <row r="55" spans="1:19" x14ac:dyDescent="0.3">
      <c r="B55">
        <v>518</v>
      </c>
      <c r="C55">
        <f t="shared" ref="C55:P55" si="18">C35*$S35</f>
        <v>9.1089230090223481</v>
      </c>
      <c r="D55">
        <f t="shared" si="18"/>
        <v>13.236663184091535</v>
      </c>
      <c r="E55">
        <f t="shared" si="18"/>
        <v>14.996681118754985</v>
      </c>
      <c r="F55">
        <f t="shared" si="18"/>
        <v>10.316029649116997</v>
      </c>
      <c r="G55">
        <f t="shared" si="18"/>
        <v>9.1089230090223481</v>
      </c>
      <c r="H55">
        <f t="shared" si="18"/>
        <v>6.2762903707809832</v>
      </c>
      <c r="I55">
        <f t="shared" si="18"/>
        <v>13.236663184091535</v>
      </c>
      <c r="J55">
        <f t="shared" si="18"/>
        <v>8.044610276834355</v>
      </c>
      <c r="K55">
        <f t="shared" si="18"/>
        <v>11.684194534176132</v>
      </c>
      <c r="L55">
        <f t="shared" si="18"/>
        <v>19.268875596008812</v>
      </c>
      <c r="M55">
        <f t="shared" si="18"/>
        <v>21.852449092552519</v>
      </c>
      <c r="N55">
        <f t="shared" si="18"/>
        <v>16.995795829448188</v>
      </c>
      <c r="O55">
        <f t="shared" si="18"/>
        <v>24.799648935974808</v>
      </c>
      <c r="P55">
        <f t="shared" si="18"/>
        <v>14.996681118754985</v>
      </c>
      <c r="Q55">
        <f t="shared" si="5"/>
        <v>193.92242890863051</v>
      </c>
      <c r="R55">
        <f t="shared" si="6"/>
        <v>193.92242890863054</v>
      </c>
      <c r="S55">
        <f t="shared" si="7"/>
        <v>1.0000000000000002</v>
      </c>
    </row>
    <row r="56" spans="1:19" x14ac:dyDescent="0.3">
      <c r="B56">
        <v>519</v>
      </c>
      <c r="C56">
        <f t="shared" ref="C56:P56" si="19">C36*$S36</f>
        <v>4.0542734947515822</v>
      </c>
      <c r="D56">
        <f t="shared" si="19"/>
        <v>5.884059363017772</v>
      </c>
      <c r="E56">
        <f t="shared" si="19"/>
        <v>6.6638098473258145</v>
      </c>
      <c r="F56">
        <f t="shared" si="19"/>
        <v>5.1965489635109563</v>
      </c>
      <c r="G56">
        <f t="shared" si="19"/>
        <v>4.5905530575494096</v>
      </c>
      <c r="H56">
        <f t="shared" si="19"/>
        <v>2.7961616404278766</v>
      </c>
      <c r="I56">
        <f t="shared" si="19"/>
        <v>7.5475985668166352</v>
      </c>
      <c r="J56">
        <f t="shared" si="19"/>
        <v>8.5504413492485742</v>
      </c>
      <c r="K56">
        <f t="shared" si="19"/>
        <v>7.5475985668166352</v>
      </c>
      <c r="L56">
        <f t="shared" si="19"/>
        <v>9.6873540223799708</v>
      </c>
      <c r="M56">
        <f t="shared" si="19"/>
        <v>9.6873540223799708</v>
      </c>
      <c r="N56">
        <f t="shared" si="19"/>
        <v>10.978715209597141</v>
      </c>
      <c r="O56">
        <f t="shared" si="19"/>
        <v>9.6873540223799708</v>
      </c>
      <c r="P56">
        <f t="shared" si="19"/>
        <v>16.019743099896726</v>
      </c>
      <c r="Q56">
        <f t="shared" si="5"/>
        <v>108.89156522609905</v>
      </c>
      <c r="R56">
        <f t="shared" si="6"/>
        <v>108.89156522609903</v>
      </c>
      <c r="S56">
        <f t="shared" si="7"/>
        <v>0.99999999999999989</v>
      </c>
    </row>
    <row r="57" spans="1:19" x14ac:dyDescent="0.3">
      <c r="A57" t="s">
        <v>18</v>
      </c>
      <c r="C57">
        <f>SUM(C43:C56)</f>
        <v>1740.4049259985434</v>
      </c>
      <c r="D57">
        <f t="shared" ref="D57:P57" si="20">SUM(D43:D56)</f>
        <v>2294.3808925559133</v>
      </c>
      <c r="E57">
        <f t="shared" si="20"/>
        <v>2573.9257428645137</v>
      </c>
      <c r="F57">
        <f t="shared" si="20"/>
        <v>2660.4183051617715</v>
      </c>
      <c r="G57">
        <f t="shared" si="20"/>
        <v>2676.4825685714445</v>
      </c>
      <c r="H57">
        <f t="shared" si="20"/>
        <v>1707.3494864945667</v>
      </c>
      <c r="I57">
        <f t="shared" si="20"/>
        <v>2258.9934857965327</v>
      </c>
      <c r="J57">
        <f t="shared" si="20"/>
        <v>1399.7548750247227</v>
      </c>
      <c r="K57">
        <f t="shared" si="20"/>
        <v>1380.5472953916051</v>
      </c>
      <c r="L57">
        <f t="shared" si="20"/>
        <v>2952.5770956557208</v>
      </c>
      <c r="M57">
        <f t="shared" si="20"/>
        <v>2644.3728485045285</v>
      </c>
      <c r="N57">
        <f t="shared" si="20"/>
        <v>1880.5647073875232</v>
      </c>
      <c r="O57">
        <f t="shared" si="20"/>
        <v>2203.7880272199259</v>
      </c>
      <c r="P57">
        <f t="shared" si="20"/>
        <v>1952.5237433726916</v>
      </c>
      <c r="Q57">
        <f>SUM(Q43:Q56)</f>
        <v>30326.084000000006</v>
      </c>
      <c r="R57">
        <f>SUM(R43:R56)</f>
        <v>30326.084000000006</v>
      </c>
    </row>
    <row r="58" spans="1:19" x14ac:dyDescent="0.3">
      <c r="A58" t="s">
        <v>19</v>
      </c>
      <c r="C58">
        <f>C38</f>
        <v>3493.8620000000001</v>
      </c>
      <c r="D58">
        <f t="shared" ref="D58:P58" si="21">D38</f>
        <v>3427.4920000000002</v>
      </c>
      <c r="E58">
        <f t="shared" si="21"/>
        <v>2940.6620000000003</v>
      </c>
      <c r="F58">
        <f t="shared" si="21"/>
        <v>2245.8159999999998</v>
      </c>
      <c r="G58">
        <f t="shared" si="21"/>
        <v>180.13</v>
      </c>
      <c r="H58">
        <f t="shared" si="21"/>
        <v>3905.4480000000003</v>
      </c>
      <c r="I58">
        <f t="shared" si="21"/>
        <v>1030.3500000000001</v>
      </c>
      <c r="J58">
        <f t="shared" si="21"/>
        <v>601.25</v>
      </c>
      <c r="K58">
        <f t="shared" si="21"/>
        <v>438.55200000000008</v>
      </c>
      <c r="L58">
        <f t="shared" si="21"/>
        <v>68.835999999999999</v>
      </c>
      <c r="M58">
        <f t="shared" si="21"/>
        <v>2369.0160000000001</v>
      </c>
      <c r="N58">
        <f t="shared" si="21"/>
        <v>2727.732</v>
      </c>
      <c r="O58">
        <f t="shared" si="21"/>
        <v>3194.7639999999997</v>
      </c>
      <c r="P58">
        <f t="shared" si="21"/>
        <v>3702.174</v>
      </c>
    </row>
    <row r="59" spans="1:19" x14ac:dyDescent="0.3">
      <c r="C59">
        <f>C58/C57</f>
        <v>2.0074994892326132</v>
      </c>
      <c r="D59">
        <f t="shared" ref="D59:P59" si="22">D58/D57</f>
        <v>1.4938635564480378</v>
      </c>
      <c r="E59">
        <f t="shared" si="22"/>
        <v>1.1424812888064699</v>
      </c>
      <c r="F59">
        <f t="shared" si="22"/>
        <v>0.84415897892547354</v>
      </c>
      <c r="G59">
        <f t="shared" si="22"/>
        <v>6.7301017430553722E-2</v>
      </c>
      <c r="H59">
        <f t="shared" si="22"/>
        <v>2.2874332589155166</v>
      </c>
      <c r="I59">
        <f t="shared" si="22"/>
        <v>0.45611021301227589</v>
      </c>
      <c r="J59">
        <f t="shared" si="22"/>
        <v>0.42953949346979814</v>
      </c>
      <c r="K59">
        <f t="shared" si="22"/>
        <v>0.31766532118379959</v>
      </c>
      <c r="L59">
        <f t="shared" si="22"/>
        <v>2.331387048327441E-2</v>
      </c>
      <c r="M59">
        <f t="shared" si="22"/>
        <v>0.89587064144140982</v>
      </c>
      <c r="N59">
        <f t="shared" si="22"/>
        <v>1.450485585146049</v>
      </c>
      <c r="O59">
        <f t="shared" si="22"/>
        <v>1.4496693695310561</v>
      </c>
      <c r="P59">
        <f t="shared" si="22"/>
        <v>1.8960967888692868</v>
      </c>
    </row>
    <row r="61" spans="1:19" x14ac:dyDescent="0.3">
      <c r="A61" s="1" t="s">
        <v>28</v>
      </c>
    </row>
    <row r="62" spans="1:19" x14ac:dyDescent="0.3">
      <c r="C62">
        <v>263</v>
      </c>
      <c r="D62">
        <v>264</v>
      </c>
      <c r="E62">
        <v>269</v>
      </c>
      <c r="F62">
        <v>271</v>
      </c>
      <c r="G62">
        <v>272</v>
      </c>
      <c r="H62">
        <v>274</v>
      </c>
      <c r="I62">
        <v>499</v>
      </c>
      <c r="J62">
        <v>500</v>
      </c>
      <c r="K62">
        <v>513</v>
      </c>
      <c r="L62">
        <v>515</v>
      </c>
      <c r="M62">
        <v>516</v>
      </c>
      <c r="N62">
        <v>517</v>
      </c>
      <c r="O62">
        <v>518</v>
      </c>
      <c r="P62">
        <v>519</v>
      </c>
      <c r="Q62" t="s">
        <v>17</v>
      </c>
      <c r="R62" t="s">
        <v>20</v>
      </c>
    </row>
    <row r="63" spans="1:19" x14ac:dyDescent="0.3">
      <c r="A63" t="s">
        <v>10</v>
      </c>
      <c r="B63">
        <v>263</v>
      </c>
      <c r="C63">
        <f>C43*C$59</f>
        <v>853.2696037611986</v>
      </c>
      <c r="D63">
        <f t="shared" ref="D63:P63" si="23">D43*D$59</f>
        <v>384.60963962753675</v>
      </c>
      <c r="E63">
        <f t="shared" si="23"/>
        <v>259.64417834792312</v>
      </c>
      <c r="F63">
        <f t="shared" si="23"/>
        <v>149.56224993785435</v>
      </c>
      <c r="G63">
        <f t="shared" si="23"/>
        <v>10.53070273513034</v>
      </c>
      <c r="H63">
        <f t="shared" si="23"/>
        <v>217.92767710052266</v>
      </c>
      <c r="I63">
        <f t="shared" si="23"/>
        <v>71.368327717266979</v>
      </c>
      <c r="J63">
        <f t="shared" si="23"/>
        <v>40.92296187001692</v>
      </c>
      <c r="K63">
        <f t="shared" si="23"/>
        <v>43.909199315475846</v>
      </c>
      <c r="L63">
        <f t="shared" si="23"/>
        <v>5.2983893959991839</v>
      </c>
      <c r="M63">
        <f t="shared" si="23"/>
        <v>203.59860496803648</v>
      </c>
      <c r="N63">
        <f t="shared" si="23"/>
        <v>200.49296040581007</v>
      </c>
      <c r="O63">
        <f t="shared" si="23"/>
        <v>226.83219032324465</v>
      </c>
      <c r="P63">
        <f t="shared" si="23"/>
        <v>231.46975124162688</v>
      </c>
      <c r="Q63">
        <f>SUM(C63:P63)</f>
        <v>2899.4364367476433</v>
      </c>
      <c r="R63">
        <f>R23</f>
        <v>2599.948806374548</v>
      </c>
      <c r="S63">
        <f>R63/Q63</f>
        <v>0.89670833042677889</v>
      </c>
    </row>
    <row r="64" spans="1:19" x14ac:dyDescent="0.3">
      <c r="B64">
        <v>264</v>
      </c>
      <c r="C64">
        <f t="shared" ref="C64:P64" si="24">C44*C$59</f>
        <v>41.512880657168218</v>
      </c>
      <c r="D64">
        <f t="shared" si="24"/>
        <v>57.876915132530534</v>
      </c>
      <c r="E64">
        <f t="shared" si="24"/>
        <v>34.391758169144374</v>
      </c>
      <c r="F64">
        <f t="shared" si="24"/>
        <v>19.777359621115881</v>
      </c>
      <c r="G64">
        <f t="shared" si="24"/>
        <v>1.3917109915522596</v>
      </c>
      <c r="H64">
        <f t="shared" si="24"/>
        <v>28.747650100133555</v>
      </c>
      <c r="I64">
        <f t="shared" si="24"/>
        <v>8.3256372635954428</v>
      </c>
      <c r="J64">
        <f t="shared" si="24"/>
        <v>4.7687769223340668</v>
      </c>
      <c r="K64">
        <f t="shared" si="24"/>
        <v>3.9923051161142959</v>
      </c>
      <c r="L64">
        <f t="shared" si="24"/>
        <v>0.61902016139132388</v>
      </c>
      <c r="M64">
        <f t="shared" si="24"/>
        <v>23.786783470752244</v>
      </c>
      <c r="N64">
        <f t="shared" si="24"/>
        <v>23.376253498957386</v>
      </c>
      <c r="O64">
        <f t="shared" si="24"/>
        <v>29.977567542345636</v>
      </c>
      <c r="P64">
        <f t="shared" si="24"/>
        <v>30.557793644467409</v>
      </c>
      <c r="Q64">
        <f t="shared" ref="Q64:Q76" si="25">SUM(C64:P64)</f>
        <v>309.1024122916026</v>
      </c>
      <c r="R64">
        <f t="shared" ref="R64:R76" si="26">R24</f>
        <v>294.13737539161411</v>
      </c>
      <c r="S64">
        <f t="shared" ref="S64:S76" si="27">R64/Q64</f>
        <v>0.95158550595240676</v>
      </c>
    </row>
    <row r="65" spans="1:19" x14ac:dyDescent="0.3">
      <c r="B65">
        <v>269</v>
      </c>
      <c r="C65">
        <f t="shared" ref="C65:P65" si="28">C45*C$59</f>
        <v>8.6749105991530282</v>
      </c>
      <c r="D65">
        <f t="shared" si="28"/>
        <v>10.64579479660425</v>
      </c>
      <c r="E65">
        <f t="shared" si="28"/>
        <v>10.47865192273763</v>
      </c>
      <c r="F65">
        <f t="shared" si="28"/>
        <v>6.0157724757134838</v>
      </c>
      <c r="G65">
        <f t="shared" si="28"/>
        <v>0.42303268158240509</v>
      </c>
      <c r="H65">
        <f t="shared" si="28"/>
        <v>8.7271370937380794</v>
      </c>
      <c r="I65">
        <f t="shared" si="28"/>
        <v>2.2328476941326518</v>
      </c>
      <c r="J65">
        <f t="shared" si="28"/>
        <v>1.2779648102625603</v>
      </c>
      <c r="K65">
        <f t="shared" si="28"/>
        <v>0.94511705695391202</v>
      </c>
      <c r="L65">
        <f t="shared" si="28"/>
        <v>0.18841925483941219</v>
      </c>
      <c r="M65">
        <f t="shared" si="28"/>
        <v>6.3842878902302305</v>
      </c>
      <c r="N65">
        <f t="shared" si="28"/>
        <v>6.2679133140462504</v>
      </c>
      <c r="O65">
        <f t="shared" si="28"/>
        <v>8.040349087399921</v>
      </c>
      <c r="P65">
        <f t="shared" si="28"/>
        <v>8.1935114897936003</v>
      </c>
      <c r="Q65">
        <f t="shared" si="25"/>
        <v>78.495710167187411</v>
      </c>
      <c r="R65">
        <f t="shared" si="26"/>
        <v>78.089568688039151</v>
      </c>
      <c r="S65">
        <f t="shared" si="27"/>
        <v>0.99482594044587636</v>
      </c>
    </row>
    <row r="66" spans="1:19" x14ac:dyDescent="0.3">
      <c r="B66">
        <v>271</v>
      </c>
      <c r="C66">
        <f t="shared" ref="C66:P66" si="29">C46*C$59</f>
        <v>92.378367540731261</v>
      </c>
      <c r="D66">
        <f t="shared" si="29"/>
        <v>113.17588471228059</v>
      </c>
      <c r="E66">
        <f t="shared" si="29"/>
        <v>111.2124164999146</v>
      </c>
      <c r="F66">
        <f t="shared" si="29"/>
        <v>120.11187400294449</v>
      </c>
      <c r="G66">
        <f t="shared" si="29"/>
        <v>7.4296705336462541</v>
      </c>
      <c r="H66">
        <f t="shared" si="29"/>
        <v>173.29714061276363</v>
      </c>
      <c r="I66">
        <f t="shared" si="29"/>
        <v>34.555148401042501</v>
      </c>
      <c r="J66">
        <f t="shared" si="29"/>
        <v>17.456449593017933</v>
      </c>
      <c r="K66">
        <f t="shared" si="29"/>
        <v>11.404404482067337</v>
      </c>
      <c r="L66">
        <f t="shared" si="29"/>
        <v>2.0017216820354546</v>
      </c>
      <c r="M66">
        <f t="shared" si="29"/>
        <v>67.871628566913643</v>
      </c>
      <c r="N66">
        <f t="shared" si="29"/>
        <v>75.591646915744533</v>
      </c>
      <c r="O66">
        <f t="shared" si="29"/>
        <v>85.568821432127507</v>
      </c>
      <c r="P66">
        <f t="shared" si="29"/>
        <v>111.91984252055384</v>
      </c>
      <c r="Q66">
        <f t="shared" si="25"/>
        <v>1023.9750174957835</v>
      </c>
      <c r="R66">
        <f t="shared" si="26"/>
        <v>1031.6499685564283</v>
      </c>
      <c r="S66">
        <f t="shared" si="27"/>
        <v>1.0074952522566563</v>
      </c>
    </row>
    <row r="67" spans="1:19" x14ac:dyDescent="0.3">
      <c r="B67">
        <v>272</v>
      </c>
      <c r="C67">
        <f t="shared" ref="C67:P67" si="30">C47*C$59</f>
        <v>1134.1706043761194</v>
      </c>
      <c r="D67">
        <f t="shared" si="30"/>
        <v>1389.5110401072282</v>
      </c>
      <c r="E67">
        <f t="shared" si="30"/>
        <v>1204.3327972622892</v>
      </c>
      <c r="F67">
        <f t="shared" si="30"/>
        <v>1144.1429097033695</v>
      </c>
      <c r="G67">
        <f t="shared" si="30"/>
        <v>103.51971673897383</v>
      </c>
      <c r="H67">
        <f t="shared" si="30"/>
        <v>2127.6466334910037</v>
      </c>
      <c r="I67">
        <f t="shared" si="30"/>
        <v>374.45896032491032</v>
      </c>
      <c r="J67">
        <f t="shared" si="30"/>
        <v>214.32065225059168</v>
      </c>
      <c r="K67">
        <f t="shared" si="30"/>
        <v>140.01698306990505</v>
      </c>
      <c r="L67">
        <f t="shared" si="30"/>
        <v>24.576033874011909</v>
      </c>
      <c r="M67">
        <f t="shared" si="30"/>
        <v>833.29039082431257</v>
      </c>
      <c r="N67">
        <f t="shared" si="30"/>
        <v>928.07251470875622</v>
      </c>
      <c r="O67">
        <f t="shared" si="30"/>
        <v>1050.5667560821248</v>
      </c>
      <c r="P67">
        <f t="shared" si="30"/>
        <v>1374.0900474047482</v>
      </c>
      <c r="Q67">
        <f t="shared" si="25"/>
        <v>12042.716040218347</v>
      </c>
      <c r="R67">
        <f t="shared" si="26"/>
        <v>12207.134909689141</v>
      </c>
      <c r="S67">
        <f t="shared" si="27"/>
        <v>1.0136529723794609</v>
      </c>
    </row>
    <row r="68" spans="1:19" x14ac:dyDescent="0.3">
      <c r="B68">
        <v>274</v>
      </c>
      <c r="C68">
        <f t="shared" ref="C68:P68" si="31">C48*C$59</f>
        <v>9.3581663479150663</v>
      </c>
      <c r="D68">
        <f t="shared" si="31"/>
        <v>10.104704375225749</v>
      </c>
      <c r="E68">
        <f t="shared" si="31"/>
        <v>9.9099017319984863</v>
      </c>
      <c r="F68">
        <f t="shared" si="31"/>
        <v>10.644544243656931</v>
      </c>
      <c r="G68">
        <f t="shared" si="31"/>
        <v>0.84864187382635381</v>
      </c>
      <c r="H68">
        <f t="shared" si="31"/>
        <v>42.029693101148723</v>
      </c>
      <c r="I68">
        <f t="shared" si="31"/>
        <v>3.4933692930129832</v>
      </c>
      <c r="J68">
        <f t="shared" si="31"/>
        <v>1.5633745222417632</v>
      </c>
      <c r="K68">
        <f t="shared" si="31"/>
        <v>1.1561914033253338</v>
      </c>
      <c r="L68">
        <f t="shared" si="31"/>
        <v>0.20222490096371817</v>
      </c>
      <c r="M68">
        <f t="shared" si="31"/>
        <v>6.8615148269855428</v>
      </c>
      <c r="N68">
        <f t="shared" si="31"/>
        <v>7.6546284515981222</v>
      </c>
      <c r="O68">
        <f t="shared" si="31"/>
        <v>8.6622682762274259</v>
      </c>
      <c r="P68">
        <f t="shared" si="31"/>
        <v>10.006246580934674</v>
      </c>
      <c r="Q68">
        <f t="shared" si="25"/>
        <v>122.49546992906087</v>
      </c>
      <c r="R68">
        <f t="shared" si="26"/>
        <v>111.49455084903367</v>
      </c>
      <c r="S68">
        <f t="shared" si="27"/>
        <v>0.9101932578698787</v>
      </c>
    </row>
    <row r="69" spans="1:19" x14ac:dyDescent="0.3">
      <c r="B69">
        <v>499</v>
      </c>
      <c r="C69">
        <f t="shared" ref="C69:P69" si="32">C49*C$59</f>
        <v>412.60032219327388</v>
      </c>
      <c r="D69">
        <f t="shared" si="32"/>
        <v>445.94245615230744</v>
      </c>
      <c r="E69">
        <f t="shared" si="32"/>
        <v>386.36406261589735</v>
      </c>
      <c r="F69">
        <f t="shared" si="32"/>
        <v>323.4361144792623</v>
      </c>
      <c r="G69">
        <f t="shared" si="32"/>
        <v>22.759842780284494</v>
      </c>
      <c r="H69">
        <f t="shared" si="32"/>
        <v>532.3344501966053</v>
      </c>
      <c r="I69">
        <f t="shared" si="32"/>
        <v>224.54080722208755</v>
      </c>
      <c r="J69">
        <f t="shared" si="32"/>
        <v>113.21000047280799</v>
      </c>
      <c r="K69">
        <f t="shared" si="32"/>
        <v>73.927487693817625</v>
      </c>
      <c r="L69">
        <f t="shared" si="32"/>
        <v>11.477303398257259</v>
      </c>
      <c r="M69">
        <f t="shared" si="32"/>
        <v>389.00565945746615</v>
      </c>
      <c r="N69">
        <f t="shared" si="32"/>
        <v>432.99342946120339</v>
      </c>
      <c r="O69">
        <f t="shared" si="32"/>
        <v>490.24885794582434</v>
      </c>
      <c r="P69">
        <f t="shared" si="32"/>
        <v>641.22158116551066</v>
      </c>
      <c r="Q69">
        <f t="shared" si="25"/>
        <v>4500.0623752346064</v>
      </c>
      <c r="R69">
        <f t="shared" si="26"/>
        <v>4686.2417831566599</v>
      </c>
      <c r="S69">
        <f t="shared" si="27"/>
        <v>1.0413726282877018</v>
      </c>
    </row>
    <row r="70" spans="1:19" x14ac:dyDescent="0.3">
      <c r="B70">
        <v>500</v>
      </c>
      <c r="C70">
        <f t="shared" ref="C70:P70" si="33">C50*C$59</f>
        <v>22.092433341380239</v>
      </c>
      <c r="D70">
        <f t="shared" si="33"/>
        <v>23.836902004722667</v>
      </c>
      <c r="E70">
        <f t="shared" si="33"/>
        <v>20.641437729561396</v>
      </c>
      <c r="F70">
        <f t="shared" si="33"/>
        <v>13.469861266913625</v>
      </c>
      <c r="G70">
        <f t="shared" si="33"/>
        <v>0.94860438414254289</v>
      </c>
      <c r="H70">
        <f t="shared" si="33"/>
        <v>19.649880954464184</v>
      </c>
      <c r="I70">
        <f t="shared" si="33"/>
        <v>10.562644877901855</v>
      </c>
      <c r="J70">
        <f t="shared" si="33"/>
        <v>21.042402527814755</v>
      </c>
      <c r="K70">
        <f t="shared" si="33"/>
        <v>6.4969670844311977</v>
      </c>
      <c r="L70">
        <f t="shared" si="33"/>
        <v>0.61145262214929796</v>
      </c>
      <c r="M70">
        <f t="shared" si="33"/>
        <v>20.746659846945967</v>
      </c>
      <c r="N70">
        <f t="shared" si="33"/>
        <v>29.665677915416101</v>
      </c>
      <c r="O70">
        <f t="shared" si="33"/>
        <v>29.64898447854787</v>
      </c>
      <c r="P70">
        <f t="shared" si="33"/>
        <v>63.807961671604495</v>
      </c>
      <c r="Q70">
        <f t="shared" si="25"/>
        <v>283.2218707059962</v>
      </c>
      <c r="R70">
        <f t="shared" si="26"/>
        <v>300.21100851179494</v>
      </c>
      <c r="S70">
        <f t="shared" si="27"/>
        <v>1.0599852608961637</v>
      </c>
    </row>
    <row r="71" spans="1:19" x14ac:dyDescent="0.3">
      <c r="B71">
        <v>513</v>
      </c>
      <c r="C71">
        <f t="shared" ref="C71:P71" si="34">C51*C$59</f>
        <v>11.029673883245904</v>
      </c>
      <c r="D71">
        <f t="shared" si="34"/>
        <v>8.2076373827552995</v>
      </c>
      <c r="E71">
        <f t="shared" si="34"/>
        <v>7.1056913111715581</v>
      </c>
      <c r="F71">
        <f t="shared" si="34"/>
        <v>3.1967576966876043</v>
      </c>
      <c r="G71">
        <f t="shared" si="34"/>
        <v>0.22522993952498846</v>
      </c>
      <c r="H71">
        <f t="shared" si="34"/>
        <v>5.9755282544092561</v>
      </c>
      <c r="I71">
        <f t="shared" si="34"/>
        <v>2.8367890216598037</v>
      </c>
      <c r="J71">
        <f t="shared" si="34"/>
        <v>2.671531758513026</v>
      </c>
      <c r="K71">
        <f t="shared" si="34"/>
        <v>6.0907050769330517</v>
      </c>
      <c r="L71">
        <f t="shared" si="34"/>
        <v>0.18594272547262811</v>
      </c>
      <c r="M71">
        <f t="shared" si="34"/>
        <v>7.1451297140916106</v>
      </c>
      <c r="N71">
        <f t="shared" si="34"/>
        <v>14.84376829162469</v>
      </c>
      <c r="O71">
        <f t="shared" si="34"/>
        <v>13.095436318613835</v>
      </c>
      <c r="P71">
        <f t="shared" si="34"/>
        <v>17.128191623858402</v>
      </c>
      <c r="Q71">
        <f t="shared" si="25"/>
        <v>99.738012998561658</v>
      </c>
      <c r="R71">
        <f t="shared" si="26"/>
        <v>102.8179321059182</v>
      </c>
      <c r="S71">
        <f t="shared" si="27"/>
        <v>1.0308800929030033</v>
      </c>
    </row>
    <row r="72" spans="1:19" x14ac:dyDescent="0.3">
      <c r="B72">
        <v>515</v>
      </c>
      <c r="C72">
        <f t="shared" ref="C72:P72" si="35">C52*C$59</f>
        <v>348.02684524333876</v>
      </c>
      <c r="D72">
        <f t="shared" si="35"/>
        <v>376.71330579519832</v>
      </c>
      <c r="E72">
        <f t="shared" si="35"/>
        <v>370.43135095651172</v>
      </c>
      <c r="F72">
        <f t="shared" si="35"/>
        <v>187.83560734693808</v>
      </c>
      <c r="G72">
        <f t="shared" si="35"/>
        <v>13.217784596004563</v>
      </c>
      <c r="H72">
        <f t="shared" si="35"/>
        <v>309.15336997961879</v>
      </c>
      <c r="I72">
        <f t="shared" si="35"/>
        <v>130.40213201496641</v>
      </c>
      <c r="J72">
        <f t="shared" si="35"/>
        <v>74.466407399615377</v>
      </c>
      <c r="K72">
        <f t="shared" si="35"/>
        <v>55.071525630659501</v>
      </c>
      <c r="L72">
        <f t="shared" si="35"/>
        <v>9.7428674002327327</v>
      </c>
      <c r="M72">
        <f t="shared" si="35"/>
        <v>329.64717615380613</v>
      </c>
      <c r="N72">
        <f t="shared" si="35"/>
        <v>365.77451630714381</v>
      </c>
      <c r="O72">
        <f t="shared" si="35"/>
        <v>470.03219068616977</v>
      </c>
      <c r="P72">
        <f t="shared" si="35"/>
        <v>478.14600360220697</v>
      </c>
      <c r="Q72">
        <f t="shared" si="25"/>
        <v>3518.6610831124117</v>
      </c>
      <c r="R72">
        <f t="shared" si="26"/>
        <v>3550.9062206200024</v>
      </c>
      <c r="S72">
        <f t="shared" si="27"/>
        <v>1.0091640361904559</v>
      </c>
    </row>
    <row r="73" spans="1:19" x14ac:dyDescent="0.3">
      <c r="B73">
        <v>516</v>
      </c>
      <c r="C73">
        <f t="shared" ref="C73:P73" si="36">C53*C$59</f>
        <v>506.54160215610767</v>
      </c>
      <c r="D73">
        <f t="shared" si="36"/>
        <v>548.29379997282206</v>
      </c>
      <c r="E73">
        <f t="shared" si="36"/>
        <v>475.40786912339377</v>
      </c>
      <c r="F73">
        <f t="shared" si="36"/>
        <v>241.30352124669309</v>
      </c>
      <c r="G73">
        <f t="shared" si="36"/>
        <v>16.981705539083524</v>
      </c>
      <c r="H73">
        <f t="shared" si="36"/>
        <v>397.38762436027628</v>
      </c>
      <c r="I73">
        <f t="shared" si="36"/>
        <v>147.71542589936331</v>
      </c>
      <c r="J73">
        <f t="shared" si="36"/>
        <v>95.692208853490101</v>
      </c>
      <c r="K73">
        <f t="shared" si="36"/>
        <v>80.15479037724991</v>
      </c>
      <c r="L73">
        <f t="shared" si="36"/>
        <v>12.48592752197105</v>
      </c>
      <c r="M73">
        <f t="shared" si="36"/>
        <v>422.77209971192548</v>
      </c>
      <c r="N73">
        <f t="shared" si="36"/>
        <v>532.37275241957002</v>
      </c>
      <c r="O73">
        <f t="shared" si="36"/>
        <v>684.11636110612551</v>
      </c>
      <c r="P73">
        <f t="shared" si="36"/>
        <v>614.06812810548411</v>
      </c>
      <c r="Q73">
        <f t="shared" si="25"/>
        <v>4775.293816393556</v>
      </c>
      <c r="R73">
        <f t="shared" si="26"/>
        <v>4716.6099487575648</v>
      </c>
      <c r="S73">
        <f t="shared" si="27"/>
        <v>0.98771094096146927</v>
      </c>
    </row>
    <row r="74" spans="1:19" x14ac:dyDescent="0.3">
      <c r="B74">
        <v>517</v>
      </c>
      <c r="C74">
        <f t="shared" ref="C74:P74" si="37">C54*C$59</f>
        <v>27.781479642372936</v>
      </c>
      <c r="D74">
        <f t="shared" si="37"/>
        <v>30.010169354707411</v>
      </c>
      <c r="E74">
        <f t="shared" si="37"/>
        <v>25.99517869434807</v>
      </c>
      <c r="F74">
        <f t="shared" si="37"/>
        <v>13.224345456713255</v>
      </c>
      <c r="G74">
        <f t="shared" si="37"/>
        <v>0.93136852870265707</v>
      </c>
      <c r="H74">
        <f t="shared" si="37"/>
        <v>21.818586284962191</v>
      </c>
      <c r="I74">
        <f t="shared" si="37"/>
        <v>10.377996215550912</v>
      </c>
      <c r="J74">
        <f t="shared" si="37"/>
        <v>6.729038949721021</v>
      </c>
      <c r="K74">
        <f t="shared" si="37"/>
        <v>9.2770499606997614</v>
      </c>
      <c r="L74">
        <f t="shared" si="37"/>
        <v>0.77161527566894939</v>
      </c>
      <c r="M74">
        <f t="shared" si="37"/>
        <v>29.650480921023121</v>
      </c>
      <c r="N74">
        <f t="shared" si="37"/>
        <v>70.04931329648501</v>
      </c>
      <c r="O74">
        <f t="shared" si="37"/>
        <v>47.979464885593437</v>
      </c>
      <c r="P74">
        <f t="shared" si="37"/>
        <v>62.754798586017515</v>
      </c>
      <c r="Q74">
        <f t="shared" si="25"/>
        <v>357.35088605256624</v>
      </c>
      <c r="R74">
        <f t="shared" si="26"/>
        <v>344.02793316452801</v>
      </c>
      <c r="S74">
        <f t="shared" si="27"/>
        <v>0.96271744828952677</v>
      </c>
    </row>
    <row r="75" spans="1:19" x14ac:dyDescent="0.3">
      <c r="B75">
        <v>518</v>
      </c>
      <c r="C75">
        <f t="shared" ref="C75:P75" si="38">C55*C$59</f>
        <v>18.286158288071562</v>
      </c>
      <c r="D75">
        <f t="shared" si="38"/>
        <v>19.773768739691789</v>
      </c>
      <c r="E75">
        <f t="shared" si="38"/>
        <v>17.133427572374849</v>
      </c>
      <c r="F75">
        <f t="shared" si="38"/>
        <v>8.7083690551635158</v>
      </c>
      <c r="G75">
        <f t="shared" si="38"/>
        <v>0.61303978620378496</v>
      </c>
      <c r="H75">
        <f t="shared" si="38"/>
        <v>14.356595336735621</v>
      </c>
      <c r="I75">
        <f t="shared" si="38"/>
        <v>6.0373772644677404</v>
      </c>
      <c r="J75">
        <f t="shared" si="38"/>
        <v>3.4554778234733616</v>
      </c>
      <c r="K75">
        <f t="shared" si="38"/>
        <v>3.7116634094730565</v>
      </c>
      <c r="L75">
        <f t="shared" si="38"/>
        <v>0.44923207000367643</v>
      </c>
      <c r="M75">
        <f t="shared" si="38"/>
        <v>19.576967585610777</v>
      </c>
      <c r="N75">
        <f t="shared" si="38"/>
        <v>24.652156858699932</v>
      </c>
      <c r="O75">
        <f t="shared" si="38"/>
        <v>35.951291437606123</v>
      </c>
      <c r="P75">
        <f t="shared" si="38"/>
        <v>28.435158912967992</v>
      </c>
      <c r="Q75">
        <f t="shared" si="25"/>
        <v>201.14068414054378</v>
      </c>
      <c r="R75">
        <f t="shared" si="26"/>
        <v>193.92242890863054</v>
      </c>
      <c r="S75">
        <f t="shared" si="27"/>
        <v>0.96411340021658865</v>
      </c>
    </row>
    <row r="76" spans="1:19" x14ac:dyDescent="0.3">
      <c r="B76">
        <v>519</v>
      </c>
      <c r="C76">
        <f t="shared" ref="C76:P76" si="39">C56*C$59</f>
        <v>8.1389519699231236</v>
      </c>
      <c r="D76">
        <f t="shared" si="39"/>
        <v>8.7899818463891055</v>
      </c>
      <c r="E76">
        <f t="shared" si="39"/>
        <v>7.6132780627340422</v>
      </c>
      <c r="F76">
        <f t="shared" si="39"/>
        <v>4.386713466973637</v>
      </c>
      <c r="G76">
        <f t="shared" si="39"/>
        <v>0.30894889134201448</v>
      </c>
      <c r="H76">
        <f t="shared" si="39"/>
        <v>6.396033133618495</v>
      </c>
      <c r="I76">
        <f t="shared" si="39"/>
        <v>3.4425367900418835</v>
      </c>
      <c r="J76">
        <f t="shared" si="39"/>
        <v>3.6727522460994497</v>
      </c>
      <c r="K76">
        <f t="shared" si="39"/>
        <v>2.3976103228941921</v>
      </c>
      <c r="L76">
        <f t="shared" si="39"/>
        <v>0.22584971700339404</v>
      </c>
      <c r="M76">
        <f t="shared" si="39"/>
        <v>8.6786160618995662</v>
      </c>
      <c r="N76">
        <f t="shared" si="39"/>
        <v>15.924468154944336</v>
      </c>
      <c r="O76">
        <f t="shared" si="39"/>
        <v>14.043460398047712</v>
      </c>
      <c r="P76">
        <f t="shared" si="39"/>
        <v>30.374983450225095</v>
      </c>
      <c r="Q76">
        <f t="shared" si="25"/>
        <v>114.39418451213606</v>
      </c>
      <c r="R76">
        <f t="shared" si="26"/>
        <v>108.89156522609903</v>
      </c>
      <c r="S76">
        <f t="shared" si="27"/>
        <v>0.95189773580270365</v>
      </c>
    </row>
    <row r="77" spans="1:19" x14ac:dyDescent="0.3">
      <c r="A77" t="s">
        <v>18</v>
      </c>
      <c r="C77">
        <f>SUM(C63:C76)</f>
        <v>3493.8619999999996</v>
      </c>
      <c r="D77">
        <f t="shared" ref="D77:P77" si="40">SUM(D63:D76)</f>
        <v>3427.4920000000002</v>
      </c>
      <c r="E77">
        <f t="shared" si="40"/>
        <v>2940.6619999999998</v>
      </c>
      <c r="F77">
        <f t="shared" si="40"/>
        <v>2245.8159999999998</v>
      </c>
      <c r="G77">
        <f t="shared" si="40"/>
        <v>180.13</v>
      </c>
      <c r="H77">
        <f t="shared" si="40"/>
        <v>3905.4480000000003</v>
      </c>
      <c r="I77">
        <f t="shared" si="40"/>
        <v>1030.3500000000004</v>
      </c>
      <c r="J77">
        <f t="shared" si="40"/>
        <v>601.25000000000011</v>
      </c>
      <c r="K77">
        <f t="shared" si="40"/>
        <v>438.55200000000002</v>
      </c>
      <c r="L77">
        <f t="shared" si="40"/>
        <v>68.835999999999999</v>
      </c>
      <c r="M77">
        <f t="shared" si="40"/>
        <v>2369.0159999999996</v>
      </c>
      <c r="N77">
        <f t="shared" si="40"/>
        <v>2727.732</v>
      </c>
      <c r="O77">
        <f t="shared" si="40"/>
        <v>3194.7639999999983</v>
      </c>
      <c r="P77">
        <f t="shared" si="40"/>
        <v>3702.1739999999995</v>
      </c>
      <c r="Q77">
        <f>SUM(Q63:Q76)</f>
        <v>30326.084000000003</v>
      </c>
      <c r="R77">
        <f>SUM(R63:R76)</f>
        <v>30326.084000000006</v>
      </c>
    </row>
    <row r="78" spans="1:19" x14ac:dyDescent="0.3">
      <c r="A78" t="s">
        <v>19</v>
      </c>
      <c r="C78">
        <f>C58</f>
        <v>3493.8620000000001</v>
      </c>
      <c r="D78">
        <f t="shared" ref="D78:P78" si="41">D58</f>
        <v>3427.4920000000002</v>
      </c>
      <c r="E78">
        <f t="shared" si="41"/>
        <v>2940.6620000000003</v>
      </c>
      <c r="F78">
        <f t="shared" si="41"/>
        <v>2245.8159999999998</v>
      </c>
      <c r="G78">
        <f t="shared" si="41"/>
        <v>180.13</v>
      </c>
      <c r="H78">
        <f t="shared" si="41"/>
        <v>3905.4480000000003</v>
      </c>
      <c r="I78">
        <f t="shared" si="41"/>
        <v>1030.3500000000001</v>
      </c>
      <c r="J78">
        <f t="shared" si="41"/>
        <v>601.25</v>
      </c>
      <c r="K78">
        <f t="shared" si="41"/>
        <v>438.55200000000008</v>
      </c>
      <c r="L78">
        <f t="shared" si="41"/>
        <v>68.835999999999999</v>
      </c>
      <c r="M78">
        <f t="shared" si="41"/>
        <v>2369.0160000000001</v>
      </c>
      <c r="N78">
        <f t="shared" si="41"/>
        <v>2727.732</v>
      </c>
      <c r="O78">
        <f t="shared" si="41"/>
        <v>3194.7639999999997</v>
      </c>
      <c r="P78">
        <f t="shared" si="41"/>
        <v>3702.174</v>
      </c>
    </row>
    <row r="79" spans="1:19" x14ac:dyDescent="0.3">
      <c r="C79">
        <f>C78/C77</f>
        <v>1.0000000000000002</v>
      </c>
      <c r="D79">
        <f t="shared" ref="D79" si="42">D78/D77</f>
        <v>1</v>
      </c>
      <c r="E79">
        <f t="shared" ref="E79" si="43">E78/E77</f>
        <v>1.0000000000000002</v>
      </c>
      <c r="F79">
        <f t="shared" ref="F79" si="44">F78/F77</f>
        <v>1</v>
      </c>
      <c r="G79">
        <f t="shared" ref="G79" si="45">G78/G77</f>
        <v>1</v>
      </c>
      <c r="H79">
        <f t="shared" ref="H79" si="46">H78/H77</f>
        <v>1</v>
      </c>
      <c r="I79">
        <f t="shared" ref="I79" si="47">I78/I77</f>
        <v>0.99999999999999978</v>
      </c>
      <c r="J79">
        <f t="shared" ref="J79" si="48">J78/J77</f>
        <v>0.99999999999999978</v>
      </c>
      <c r="K79">
        <f t="shared" ref="K79" si="49">K78/K77</f>
        <v>1.0000000000000002</v>
      </c>
      <c r="L79">
        <f t="shared" ref="L79" si="50">L78/L77</f>
        <v>1</v>
      </c>
      <c r="M79">
        <f t="shared" ref="M79" si="51">M78/M77</f>
        <v>1.0000000000000002</v>
      </c>
      <c r="N79">
        <f t="shared" ref="N79" si="52">N78/N77</f>
        <v>1</v>
      </c>
      <c r="O79">
        <f t="shared" ref="O79" si="53">O78/O77</f>
        <v>1.0000000000000004</v>
      </c>
      <c r="P79">
        <f t="shared" ref="P79" si="54">P78/P77</f>
        <v>1.0000000000000002</v>
      </c>
    </row>
    <row r="81" spans="1:19" x14ac:dyDescent="0.3">
      <c r="A81" s="1" t="s">
        <v>29</v>
      </c>
    </row>
    <row r="82" spans="1:19" x14ac:dyDescent="0.3">
      <c r="C82">
        <v>263</v>
      </c>
      <c r="D82">
        <v>264</v>
      </c>
      <c r="E82">
        <v>269</v>
      </c>
      <c r="F82">
        <v>271</v>
      </c>
      <c r="G82">
        <v>272</v>
      </c>
      <c r="H82">
        <v>274</v>
      </c>
      <c r="I82">
        <v>499</v>
      </c>
      <c r="J82">
        <v>500</v>
      </c>
      <c r="K82">
        <v>513</v>
      </c>
      <c r="L82">
        <v>515</v>
      </c>
      <c r="M82">
        <v>516</v>
      </c>
      <c r="N82">
        <v>517</v>
      </c>
      <c r="O82">
        <v>518</v>
      </c>
      <c r="P82">
        <v>519</v>
      </c>
      <c r="Q82" t="s">
        <v>17</v>
      </c>
      <c r="R82" t="s">
        <v>20</v>
      </c>
    </row>
    <row r="83" spans="1:19" x14ac:dyDescent="0.3">
      <c r="A83" t="s">
        <v>10</v>
      </c>
      <c r="B83">
        <v>263</v>
      </c>
      <c r="C83">
        <f>C63*$S63</f>
        <v>765.13396179262361</v>
      </c>
      <c r="D83">
        <f t="shared" ref="D83:P83" si="55">D63*$S63</f>
        <v>344.88266781645359</v>
      </c>
      <c r="E83">
        <f t="shared" si="55"/>
        <v>232.82509767139896</v>
      </c>
      <c r="F83">
        <f t="shared" si="55"/>
        <v>134.11371543664598</v>
      </c>
      <c r="G83">
        <f t="shared" si="55"/>
        <v>9.4429688678394417</v>
      </c>
      <c r="H83">
        <f t="shared" si="55"/>
        <v>195.41756348659584</v>
      </c>
      <c r="I83">
        <f t="shared" si="55"/>
        <v>63.996573992701677</v>
      </c>
      <c r="J83">
        <f t="shared" si="55"/>
        <v>36.695960814581603</v>
      </c>
      <c r="K83">
        <f t="shared" si="55"/>
        <v>39.373744808557007</v>
      </c>
      <c r="L83">
        <f t="shared" si="55"/>
        <v>4.7511099092373774</v>
      </c>
      <c r="M83">
        <f t="shared" si="55"/>
        <v>182.56856513810928</v>
      </c>
      <c r="N83">
        <f t="shared" si="55"/>
        <v>179.78370778781624</v>
      </c>
      <c r="O83">
        <f t="shared" si="55"/>
        <v>203.40231467180607</v>
      </c>
      <c r="P83">
        <f t="shared" si="55"/>
        <v>207.56085418018108</v>
      </c>
      <c r="Q83">
        <f>SUM(C83:P83)</f>
        <v>2599.9488063745475</v>
      </c>
      <c r="R83">
        <f>R23</f>
        <v>2599.948806374548</v>
      </c>
      <c r="S83">
        <f>R83/Q83</f>
        <v>1.0000000000000002</v>
      </c>
    </row>
    <row r="84" spans="1:19" x14ac:dyDescent="0.3">
      <c r="B84">
        <v>264</v>
      </c>
      <c r="C84">
        <f t="shared" ref="C84:P84" si="56">C64*$S64</f>
        <v>39.5030555436933</v>
      </c>
      <c r="D84">
        <f t="shared" si="56"/>
        <v>55.074833569353579</v>
      </c>
      <c r="E84">
        <f t="shared" si="56"/>
        <v>32.726698597978071</v>
      </c>
      <c r="F84">
        <f t="shared" si="56"/>
        <v>18.819848761462257</v>
      </c>
      <c r="G84">
        <f t="shared" si="56"/>
        <v>1.3243320080357828</v>
      </c>
      <c r="H84">
        <f t="shared" si="56"/>
        <v>27.355847165478345</v>
      </c>
      <c r="I84">
        <f t="shared" si="56"/>
        <v>7.9225557478546804</v>
      </c>
      <c r="J84">
        <f t="shared" si="56"/>
        <v>4.5378990004134243</v>
      </c>
      <c r="K84">
        <f t="shared" si="56"/>
        <v>3.7990196838340045</v>
      </c>
      <c r="L84">
        <f t="shared" si="56"/>
        <v>0.58905061347230347</v>
      </c>
      <c r="M84">
        <f t="shared" si="56"/>
        <v>22.635158383996121</v>
      </c>
      <c r="N84">
        <f t="shared" si="56"/>
        <v>22.244504013077083</v>
      </c>
      <c r="O84">
        <f t="shared" si="56"/>
        <v>28.526218777005418</v>
      </c>
      <c r="P84">
        <f t="shared" si="56"/>
        <v>29.078353525959759</v>
      </c>
      <c r="Q84">
        <f t="shared" ref="Q84:Q96" si="57">SUM(C84:P84)</f>
        <v>294.13737539161417</v>
      </c>
      <c r="R84">
        <f t="shared" ref="R84:R96" si="58">R24</f>
        <v>294.13737539161411</v>
      </c>
      <c r="S84">
        <f t="shared" ref="S84:S96" si="59">R84/Q84</f>
        <v>0.99999999999999978</v>
      </c>
    </row>
    <row r="85" spans="1:19" x14ac:dyDescent="0.3">
      <c r="B85">
        <v>269</v>
      </c>
      <c r="C85">
        <f t="shared" ref="C85:P85" si="60">C65*$S65</f>
        <v>8.6300260950863112</v>
      </c>
      <c r="D85">
        <f t="shared" si="60"/>
        <v>10.59071282032564</v>
      </c>
      <c r="E85">
        <f t="shared" si="60"/>
        <v>10.424434753642453</v>
      </c>
      <c r="F85">
        <f t="shared" si="60"/>
        <v>5.9846465106600846</v>
      </c>
      <c r="G85">
        <f t="shared" si="60"/>
        <v>0.42084388529455707</v>
      </c>
      <c r="H85">
        <f t="shared" si="60"/>
        <v>8.6819823666780778</v>
      </c>
      <c r="I85">
        <f t="shared" si="60"/>
        <v>2.2212948071879217</v>
      </c>
      <c r="J85">
        <f t="shared" si="60"/>
        <v>1.2713525442261875</v>
      </c>
      <c r="K85">
        <f t="shared" si="60"/>
        <v>0.94022696501561442</v>
      </c>
      <c r="L85">
        <f t="shared" si="60"/>
        <v>0.18744436239372947</v>
      </c>
      <c r="M85">
        <f t="shared" si="60"/>
        <v>6.3512552044755086</v>
      </c>
      <c r="N85">
        <f t="shared" si="60"/>
        <v>6.235482757279291</v>
      </c>
      <c r="O85">
        <f t="shared" si="60"/>
        <v>7.9987478423857699</v>
      </c>
      <c r="P85">
        <f t="shared" si="60"/>
        <v>8.1511177733880125</v>
      </c>
      <c r="Q85">
        <f t="shared" si="57"/>
        <v>78.089568688039151</v>
      </c>
      <c r="R85">
        <f t="shared" si="58"/>
        <v>78.089568688039151</v>
      </c>
      <c r="S85">
        <f t="shared" si="59"/>
        <v>1</v>
      </c>
    </row>
    <row r="86" spans="1:19" x14ac:dyDescent="0.3">
      <c r="B86">
        <v>271</v>
      </c>
      <c r="C86">
        <f t="shared" ref="C86:P86" si="61">C66*$S66</f>
        <v>93.070766708507151</v>
      </c>
      <c r="D86">
        <f t="shared" si="61"/>
        <v>114.02416651756938</v>
      </c>
      <c r="E86">
        <f t="shared" si="61"/>
        <v>112.04598161565377</v>
      </c>
      <c r="F86">
        <f t="shared" si="61"/>
        <v>121.01214279761628</v>
      </c>
      <c r="G86">
        <f t="shared" si="61"/>
        <v>7.4853577884797788</v>
      </c>
      <c r="H86">
        <f t="shared" si="61"/>
        <v>174.59604639701351</v>
      </c>
      <c r="I86">
        <f t="shared" si="61"/>
        <v>34.81414795507451</v>
      </c>
      <c r="J86">
        <f t="shared" si="61"/>
        <v>17.587290086223206</v>
      </c>
      <c r="K86">
        <f t="shared" si="61"/>
        <v>11.489883370497372</v>
      </c>
      <c r="L86">
        <f t="shared" si="61"/>
        <v>2.0167250909899286</v>
      </c>
      <c r="M86">
        <f t="shared" si="61"/>
        <v>68.380343544092739</v>
      </c>
      <c r="N86">
        <f t="shared" si="61"/>
        <v>76.158225377874132</v>
      </c>
      <c r="O86">
        <f t="shared" si="61"/>
        <v>86.210181334066078</v>
      </c>
      <c r="P86">
        <f t="shared" si="61"/>
        <v>112.75870997277063</v>
      </c>
      <c r="Q86">
        <f t="shared" si="57"/>
        <v>1031.6499685564286</v>
      </c>
      <c r="R86">
        <f t="shared" si="58"/>
        <v>1031.6499685564283</v>
      </c>
      <c r="S86">
        <f t="shared" si="59"/>
        <v>0.99999999999999978</v>
      </c>
    </row>
    <row r="87" spans="1:19" x14ac:dyDescent="0.3">
      <c r="B87">
        <v>272</v>
      </c>
      <c r="C87">
        <f t="shared" ref="C87:P87" si="62">C67*$S67</f>
        <v>1149.6554043112631</v>
      </c>
      <c r="D87">
        <f t="shared" si="62"/>
        <v>1408.4819959587683</v>
      </c>
      <c r="E87">
        <f t="shared" si="62"/>
        <v>1220.7755196789901</v>
      </c>
      <c r="F87">
        <f t="shared" si="62"/>
        <v>1159.7638612477056</v>
      </c>
      <c r="G87">
        <f t="shared" si="62"/>
        <v>104.93306857234066</v>
      </c>
      <c r="H87">
        <f t="shared" si="62"/>
        <v>2156.6953342113093</v>
      </c>
      <c r="I87">
        <f t="shared" si="62"/>
        <v>379.57143816746799</v>
      </c>
      <c r="J87">
        <f t="shared" si="62"/>
        <v>217.24676619611705</v>
      </c>
      <c r="K87">
        <f t="shared" si="62"/>
        <v>141.92863107241391</v>
      </c>
      <c r="L87">
        <f t="shared" si="62"/>
        <v>24.911569785690489</v>
      </c>
      <c r="M87">
        <f t="shared" si="62"/>
        <v>844.66728151430709</v>
      </c>
      <c r="N87">
        <f t="shared" si="62"/>
        <v>940.74346311821171</v>
      </c>
      <c r="O87">
        <f t="shared" si="62"/>
        <v>1064.910114985694</v>
      </c>
      <c r="P87">
        <f t="shared" si="62"/>
        <v>1392.8504608688575</v>
      </c>
      <c r="Q87">
        <f t="shared" si="57"/>
        <v>12207.134909689137</v>
      </c>
      <c r="R87">
        <f t="shared" si="58"/>
        <v>12207.134909689141</v>
      </c>
      <c r="S87">
        <f t="shared" si="59"/>
        <v>1.0000000000000002</v>
      </c>
    </row>
    <row r="88" spans="1:19" x14ac:dyDescent="0.3">
      <c r="B88">
        <v>274</v>
      </c>
      <c r="C88">
        <f t="shared" ref="C88:P88" si="63">C68*$S68</f>
        <v>8.5177399158970797</v>
      </c>
      <c r="D88">
        <f t="shared" si="63"/>
        <v>9.1972337950987413</v>
      </c>
      <c r="E88">
        <f t="shared" si="63"/>
        <v>9.0199257426180566</v>
      </c>
      <c r="F88">
        <f t="shared" si="63"/>
        <v>9.688592403674166</v>
      </c>
      <c r="G88">
        <f t="shared" si="63"/>
        <v>0.77242811190280747</v>
      </c>
      <c r="H88">
        <f t="shared" si="63"/>
        <v>38.255143291005723</v>
      </c>
      <c r="I88">
        <f t="shared" si="63"/>
        <v>3.1796411777500819</v>
      </c>
      <c r="J88">
        <f t="shared" si="63"/>
        <v>1.4229729496699957</v>
      </c>
      <c r="K88">
        <f t="shared" si="63"/>
        <v>1.0523576201138325</v>
      </c>
      <c r="L88">
        <f t="shared" si="63"/>
        <v>0.18406374143058021</v>
      </c>
      <c r="M88">
        <f t="shared" si="63"/>
        <v>6.2453045342964479</v>
      </c>
      <c r="N88">
        <f t="shared" si="63"/>
        <v>6.9671912081435599</v>
      </c>
      <c r="O88">
        <f t="shared" si="63"/>
        <v>7.8843381828823391</v>
      </c>
      <c r="P88">
        <f t="shared" si="63"/>
        <v>9.1076181745502662</v>
      </c>
      <c r="Q88">
        <f t="shared" si="57"/>
        <v>111.4945508490337</v>
      </c>
      <c r="R88">
        <f t="shared" si="58"/>
        <v>111.49455084903367</v>
      </c>
      <c r="S88">
        <f t="shared" si="59"/>
        <v>0.99999999999999978</v>
      </c>
    </row>
    <row r="89" spans="1:19" x14ac:dyDescent="0.3">
      <c r="B89">
        <v>499</v>
      </c>
      <c r="C89">
        <f t="shared" ref="C89:P89" si="64">C69*$S69</f>
        <v>429.67068195476219</v>
      </c>
      <c r="D89">
        <f t="shared" si="64"/>
        <v>464.39226762840161</v>
      </c>
      <c r="E89">
        <f t="shared" si="64"/>
        <v>402.34895936223126</v>
      </c>
      <c r="F89">
        <f t="shared" si="64"/>
        <v>336.8175166184314</v>
      </c>
      <c r="G89">
        <f t="shared" si="64"/>
        <v>23.701477295519737</v>
      </c>
      <c r="H89">
        <f t="shared" si="64"/>
        <v>554.35852552932761</v>
      </c>
      <c r="I89">
        <f t="shared" si="64"/>
        <v>233.83065057470751</v>
      </c>
      <c r="J89">
        <f t="shared" si="64"/>
        <v>117.89379574082002</v>
      </c>
      <c r="K89">
        <f t="shared" si="64"/>
        <v>76.986062162417596</v>
      </c>
      <c r="L89">
        <f t="shared" si="64"/>
        <v>11.952149605498533</v>
      </c>
      <c r="M89">
        <f t="shared" si="64"/>
        <v>405.09984600801221</v>
      </c>
      <c r="N89">
        <f t="shared" si="64"/>
        <v>450.90750566931899</v>
      </c>
      <c r="O89">
        <f t="shared" si="64"/>
        <v>510.53174171408727</v>
      </c>
      <c r="P89">
        <f t="shared" si="64"/>
        <v>667.75060329312373</v>
      </c>
      <c r="Q89">
        <f t="shared" si="57"/>
        <v>4686.2417831566599</v>
      </c>
      <c r="R89">
        <f t="shared" si="58"/>
        <v>4686.2417831566599</v>
      </c>
      <c r="S89">
        <f t="shared" si="59"/>
        <v>1</v>
      </c>
    </row>
    <row r="90" spans="1:19" x14ac:dyDescent="0.3">
      <c r="B90">
        <v>500</v>
      </c>
      <c r="C90">
        <f t="shared" ref="C90:P90" si="65">C70*$S70</f>
        <v>23.417653719194039</v>
      </c>
      <c r="D90">
        <f t="shared" si="65"/>
        <v>25.266764790432244</v>
      </c>
      <c r="E90">
        <f t="shared" si="65"/>
        <v>21.879619757041056</v>
      </c>
      <c r="F90">
        <f t="shared" si="65"/>
        <v>14.27785440924457</v>
      </c>
      <c r="G90">
        <f t="shared" si="65"/>
        <v>1.005506665612578</v>
      </c>
      <c r="H90">
        <f t="shared" si="65"/>
        <v>20.828584190096276</v>
      </c>
      <c r="I90">
        <f t="shared" si="65"/>
        <v>11.196247886656325</v>
      </c>
      <c r="J90">
        <f t="shared" si="65"/>
        <v>22.30463653332782</v>
      </c>
      <c r="K90">
        <f t="shared" si="65"/>
        <v>6.8866893500245911</v>
      </c>
      <c r="L90">
        <f t="shared" si="65"/>
        <v>0.64813076721456708</v>
      </c>
      <c r="M90">
        <f t="shared" si="65"/>
        <v>21.991153650588984</v>
      </c>
      <c r="N90">
        <f t="shared" si="65"/>
        <v>31.445181344833898</v>
      </c>
      <c r="O90">
        <f t="shared" si="65"/>
        <v>31.427486547799873</v>
      </c>
      <c r="P90">
        <f t="shared" si="65"/>
        <v>67.635498899728105</v>
      </c>
      <c r="Q90">
        <f t="shared" si="57"/>
        <v>300.21100851179489</v>
      </c>
      <c r="R90">
        <f t="shared" si="58"/>
        <v>300.21100851179494</v>
      </c>
      <c r="S90">
        <f t="shared" si="59"/>
        <v>1.0000000000000002</v>
      </c>
    </row>
    <row r="91" spans="1:19" x14ac:dyDescent="0.3">
      <c r="B91">
        <v>513</v>
      </c>
      <c r="C91">
        <f t="shared" ref="C91:P91" si="66">C71*$S71</f>
        <v>11.370271237450366</v>
      </c>
      <c r="D91">
        <f t="shared" si="66"/>
        <v>8.4610899876489469</v>
      </c>
      <c r="E91">
        <f t="shared" si="66"/>
        <v>7.3251157190005989</v>
      </c>
      <c r="F91">
        <f t="shared" si="66"/>
        <v>3.2954738713497083</v>
      </c>
      <c r="G91">
        <f t="shared" si="66"/>
        <v>0.23218506098205793</v>
      </c>
      <c r="H91">
        <f t="shared" si="66"/>
        <v>6.160053122049935</v>
      </c>
      <c r="I91">
        <f t="shared" si="66"/>
        <v>2.9243893301948782</v>
      </c>
      <c r="J91">
        <f t="shared" si="66"/>
        <v>2.7540289074092321</v>
      </c>
      <c r="K91">
        <f t="shared" si="66"/>
        <v>6.2787866155535381</v>
      </c>
      <c r="L91">
        <f t="shared" si="66"/>
        <v>0.19168465410986049</v>
      </c>
      <c r="M91">
        <f t="shared" si="66"/>
        <v>7.365771983466769</v>
      </c>
      <c r="N91">
        <f t="shared" si="66"/>
        <v>15.302145235500715</v>
      </c>
      <c r="O91">
        <f t="shared" si="66"/>
        <v>13.499824608737994</v>
      </c>
      <c r="P91">
        <f t="shared" si="66"/>
        <v>17.657111772463594</v>
      </c>
      <c r="Q91">
        <f t="shared" si="57"/>
        <v>102.81793210591819</v>
      </c>
      <c r="R91">
        <f t="shared" si="58"/>
        <v>102.8179321059182</v>
      </c>
      <c r="S91">
        <f t="shared" si="59"/>
        <v>1.0000000000000002</v>
      </c>
    </row>
    <row r="92" spans="1:19" x14ac:dyDescent="0.3">
      <c r="B92">
        <v>515</v>
      </c>
      <c r="C92">
        <f t="shared" ref="C92:P92" si="67">C72*$S72</f>
        <v>351.2161758483989</v>
      </c>
      <c r="D92">
        <f t="shared" si="67"/>
        <v>380.16552016293178</v>
      </c>
      <c r="E92">
        <f t="shared" si="67"/>
        <v>373.82599726275669</v>
      </c>
      <c r="F92">
        <f t="shared" si="67"/>
        <v>189.55693965052168</v>
      </c>
      <c r="G92">
        <f t="shared" si="67"/>
        <v>13.3389128524</v>
      </c>
      <c r="H92">
        <f t="shared" si="67"/>
        <v>311.98646265051343</v>
      </c>
      <c r="I92">
        <f t="shared" si="67"/>
        <v>131.59714187206419</v>
      </c>
      <c r="J92">
        <f t="shared" si="67"/>
        <v>75.148820251998686</v>
      </c>
      <c r="K92">
        <f t="shared" si="67"/>
        <v>55.576203084602483</v>
      </c>
      <c r="L92">
        <f t="shared" si="67"/>
        <v>9.8321513896872794</v>
      </c>
      <c r="M92">
        <f t="shared" si="67"/>
        <v>332.6680748061612</v>
      </c>
      <c r="N92">
        <f t="shared" si="67"/>
        <v>369.12648721212901</v>
      </c>
      <c r="O92">
        <f t="shared" si="67"/>
        <v>474.33958269229709</v>
      </c>
      <c r="P92">
        <f t="shared" si="67"/>
        <v>482.52775088353945</v>
      </c>
      <c r="Q92">
        <f t="shared" si="57"/>
        <v>3550.9062206200015</v>
      </c>
      <c r="R92">
        <f t="shared" si="58"/>
        <v>3550.9062206200024</v>
      </c>
      <c r="S92">
        <f t="shared" si="59"/>
        <v>1.0000000000000002</v>
      </c>
    </row>
    <row r="93" spans="1:19" x14ac:dyDescent="0.3">
      <c r="B93">
        <v>516</v>
      </c>
      <c r="C93">
        <f t="shared" ref="C93:P93" si="68">C73*$S73</f>
        <v>500.31668250173931</v>
      </c>
      <c r="D93">
        <f t="shared" si="68"/>
        <v>541.55578509449572</v>
      </c>
      <c r="E93">
        <f t="shared" si="68"/>
        <v>469.56555375235428</v>
      </c>
      <c r="F93">
        <f t="shared" si="68"/>
        <v>238.33812802788714</v>
      </c>
      <c r="G93">
        <f t="shared" si="68"/>
        <v>16.773016357138783</v>
      </c>
      <c r="H93">
        <f t="shared" si="68"/>
        <v>392.50410438333137</v>
      </c>
      <c r="I93">
        <f t="shared" si="68"/>
        <v>145.90014230958431</v>
      </c>
      <c r="J93">
        <f t="shared" si="68"/>
        <v>94.516241649362144</v>
      </c>
      <c r="K93">
        <f t="shared" si="68"/>
        <v>79.169763426082838</v>
      </c>
      <c r="L93">
        <f t="shared" si="68"/>
        <v>12.332487221502731</v>
      </c>
      <c r="M93">
        <f t="shared" si="68"/>
        <v>417.57662841872201</v>
      </c>
      <c r="N93">
        <f t="shared" si="68"/>
        <v>525.83039223458081</v>
      </c>
      <c r="O93">
        <f t="shared" si="68"/>
        <v>675.70921475526757</v>
      </c>
      <c r="P93">
        <f t="shared" si="68"/>
        <v>606.52180862551575</v>
      </c>
      <c r="Q93">
        <f t="shared" si="57"/>
        <v>4716.6099487575648</v>
      </c>
      <c r="R93">
        <f t="shared" si="58"/>
        <v>4716.6099487575648</v>
      </c>
      <c r="S93">
        <f t="shared" si="59"/>
        <v>1</v>
      </c>
    </row>
    <row r="94" spans="1:19" x14ac:dyDescent="0.3">
      <c r="B94">
        <v>517</v>
      </c>
      <c r="C94">
        <f t="shared" ref="C94:P94" si="69">C74*$S74</f>
        <v>26.745715191012707</v>
      </c>
      <c r="D94">
        <f t="shared" si="69"/>
        <v>28.891313663900473</v>
      </c>
      <c r="E94">
        <f t="shared" si="69"/>
        <v>25.026012100453045</v>
      </c>
      <c r="F94">
        <f t="shared" si="69"/>
        <v>12.731308113386181</v>
      </c>
      <c r="G94">
        <f t="shared" si="69"/>
        <v>0.89664473336979289</v>
      </c>
      <c r="H94">
        <f t="shared" si="69"/>
        <v>21.005133713543664</v>
      </c>
      <c r="I94">
        <f t="shared" si="69"/>
        <v>9.9910780349935386</v>
      </c>
      <c r="J94">
        <f t="shared" si="69"/>
        <v>6.4781632071162587</v>
      </c>
      <c r="K94">
        <f t="shared" si="69"/>
        <v>8.931177865819329</v>
      </c>
      <c r="L94">
        <f t="shared" si="69"/>
        <v>0.74284748925323074</v>
      </c>
      <c r="M94">
        <f t="shared" si="69"/>
        <v>28.545035332844677</v>
      </c>
      <c r="N94">
        <f t="shared" si="69"/>
        <v>67.437696151225666</v>
      </c>
      <c r="O94">
        <f t="shared" si="69"/>
        <v>46.190668004955462</v>
      </c>
      <c r="P94">
        <f t="shared" si="69"/>
        <v>60.415139562653984</v>
      </c>
      <c r="Q94">
        <f t="shared" si="57"/>
        <v>344.02793316452801</v>
      </c>
      <c r="R94">
        <f t="shared" si="58"/>
        <v>344.02793316452801</v>
      </c>
      <c r="S94">
        <f t="shared" si="59"/>
        <v>1</v>
      </c>
    </row>
    <row r="95" spans="1:19" x14ac:dyDescent="0.3">
      <c r="B95">
        <v>518</v>
      </c>
      <c r="C95">
        <f t="shared" ref="C95:P95" si="70">C75*$S75</f>
        <v>17.629930244011426</v>
      </c>
      <c r="D95">
        <f t="shared" si="70"/>
        <v>19.064155414720741</v>
      </c>
      <c r="E95">
        <f t="shared" si="70"/>
        <v>16.518567114166967</v>
      </c>
      <c r="F95">
        <f t="shared" si="70"/>
        <v>8.3958553001146186</v>
      </c>
      <c r="G95">
        <f t="shared" si="70"/>
        <v>0.59103987274498171</v>
      </c>
      <c r="H95">
        <f t="shared" si="70"/>
        <v>13.8413859456338</v>
      </c>
      <c r="I95">
        <f t="shared" si="70"/>
        <v>5.8207163228363195</v>
      </c>
      <c r="J95">
        <f t="shared" si="70"/>
        <v>3.3314724737619197</v>
      </c>
      <c r="K95">
        <f t="shared" si="70"/>
        <v>3.5784644301665649</v>
      </c>
      <c r="L95">
        <f t="shared" si="70"/>
        <v>0.43311065849758107</v>
      </c>
      <c r="M95">
        <f t="shared" si="70"/>
        <v>18.874416784893146</v>
      </c>
      <c r="N95">
        <f t="shared" si="70"/>
        <v>23.767474771713889</v>
      </c>
      <c r="O95">
        <f t="shared" si="70"/>
        <v>34.661121830087971</v>
      </c>
      <c r="P95">
        <f t="shared" si="70"/>
        <v>27.414717745280608</v>
      </c>
      <c r="Q95">
        <f t="shared" si="57"/>
        <v>193.92242890863051</v>
      </c>
      <c r="R95">
        <f t="shared" si="58"/>
        <v>193.92242890863054</v>
      </c>
      <c r="S95">
        <f t="shared" si="59"/>
        <v>1.0000000000000002</v>
      </c>
    </row>
    <row r="96" spans="1:19" x14ac:dyDescent="0.3">
      <c r="B96">
        <v>519</v>
      </c>
      <c r="C96">
        <f t="shared" ref="C96:P96" si="71">C76*$S76</f>
        <v>7.7474499519767761</v>
      </c>
      <c r="D96">
        <f t="shared" si="71"/>
        <v>8.3671638173246574</v>
      </c>
      <c r="E96">
        <f t="shared" si="71"/>
        <v>7.2470621499529289</v>
      </c>
      <c r="F96">
        <f t="shared" si="71"/>
        <v>4.1757026168274329</v>
      </c>
      <c r="G96">
        <f t="shared" si="71"/>
        <v>0.29408775014721911</v>
      </c>
      <c r="H96">
        <f t="shared" si="71"/>
        <v>6.0883694580105168</v>
      </c>
      <c r="I96">
        <f t="shared" si="71"/>
        <v>3.2769429758583764</v>
      </c>
      <c r="J96">
        <f t="shared" si="71"/>
        <v>3.4960845472263604</v>
      </c>
      <c r="K96">
        <f t="shared" si="71"/>
        <v>2.2822798377001705</v>
      </c>
      <c r="L96">
        <f t="shared" si="71"/>
        <v>0.21498583424721215</v>
      </c>
      <c r="M96">
        <f t="shared" si="71"/>
        <v>8.2611549792231731</v>
      </c>
      <c r="N96">
        <f t="shared" si="71"/>
        <v>15.158465180553771</v>
      </c>
      <c r="O96">
        <f t="shared" si="71"/>
        <v>13.367938155736551</v>
      </c>
      <c r="P96">
        <f t="shared" si="71"/>
        <v>28.913877971313863</v>
      </c>
      <c r="Q96">
        <f t="shared" si="57"/>
        <v>108.89156522609902</v>
      </c>
      <c r="R96">
        <f t="shared" si="58"/>
        <v>108.89156522609903</v>
      </c>
      <c r="S96">
        <f t="shared" si="59"/>
        <v>1.0000000000000002</v>
      </c>
    </row>
    <row r="97" spans="1:19" x14ac:dyDescent="0.3">
      <c r="A97" t="s">
        <v>18</v>
      </c>
      <c r="C97">
        <f>SUM(C83:C96)</f>
        <v>3432.6255150156157</v>
      </c>
      <c r="D97">
        <f t="shared" ref="D97" si="72">SUM(D83:D96)</f>
        <v>3418.4156710374245</v>
      </c>
      <c r="E97">
        <f t="shared" ref="E97" si="73">SUM(E83:E96)</f>
        <v>2941.554545278238</v>
      </c>
      <c r="F97">
        <f t="shared" ref="F97" si="74">SUM(F83:F96)</f>
        <v>2256.9715857655274</v>
      </c>
      <c r="G97">
        <f t="shared" ref="G97" si="75">SUM(G83:G96)</f>
        <v>181.21186982180814</v>
      </c>
      <c r="H97">
        <f t="shared" ref="H97" si="76">SUM(H83:H96)</f>
        <v>3927.7745359105875</v>
      </c>
      <c r="I97">
        <f t="shared" ref="I97" si="77">SUM(I83:I96)</f>
        <v>1036.2429611549323</v>
      </c>
      <c r="J97">
        <f t="shared" ref="J97" si="78">SUM(J83:J96)</f>
        <v>604.68548490225385</v>
      </c>
      <c r="K97">
        <f t="shared" ref="K97" si="79">SUM(K83:K96)</f>
        <v>438.27329029279883</v>
      </c>
      <c r="L97">
        <f t="shared" ref="L97" si="80">SUM(L83:L96)</f>
        <v>68.987511123225417</v>
      </c>
      <c r="M97">
        <f t="shared" ref="M97" si="81">SUM(M83:M96)</f>
        <v>2371.2299902831892</v>
      </c>
      <c r="N97">
        <f t="shared" ref="N97" si="82">SUM(N83:N96)</f>
        <v>2731.1079220622587</v>
      </c>
      <c r="O97">
        <f t="shared" ref="O97" si="83">SUM(O83:O96)</f>
        <v>3198.6594941028102</v>
      </c>
      <c r="P97">
        <f t="shared" ref="P97" si="84">SUM(P83:P96)</f>
        <v>3718.3436232493259</v>
      </c>
      <c r="Q97">
        <f>SUM(Q83:Q96)</f>
        <v>30326.083999999999</v>
      </c>
      <c r="R97">
        <f>SUM(R83:R96)</f>
        <v>30326.084000000006</v>
      </c>
    </row>
    <row r="98" spans="1:19" x14ac:dyDescent="0.3">
      <c r="A98" t="s">
        <v>19</v>
      </c>
      <c r="C98">
        <f>C58</f>
        <v>3493.8620000000001</v>
      </c>
      <c r="D98">
        <f t="shared" ref="D98:P98" si="85">D58</f>
        <v>3427.4920000000002</v>
      </c>
      <c r="E98">
        <f t="shared" si="85"/>
        <v>2940.6620000000003</v>
      </c>
      <c r="F98">
        <f t="shared" si="85"/>
        <v>2245.8159999999998</v>
      </c>
      <c r="G98">
        <f t="shared" si="85"/>
        <v>180.13</v>
      </c>
      <c r="H98">
        <f t="shared" si="85"/>
        <v>3905.4480000000003</v>
      </c>
      <c r="I98">
        <f t="shared" si="85"/>
        <v>1030.3500000000001</v>
      </c>
      <c r="J98">
        <f t="shared" si="85"/>
        <v>601.25</v>
      </c>
      <c r="K98">
        <f t="shared" si="85"/>
        <v>438.55200000000008</v>
      </c>
      <c r="L98">
        <f t="shared" si="85"/>
        <v>68.835999999999999</v>
      </c>
      <c r="M98">
        <f t="shared" si="85"/>
        <v>2369.0160000000001</v>
      </c>
      <c r="N98">
        <f t="shared" si="85"/>
        <v>2727.732</v>
      </c>
      <c r="O98">
        <f t="shared" si="85"/>
        <v>3194.7639999999997</v>
      </c>
      <c r="P98">
        <f t="shared" si="85"/>
        <v>3702.174</v>
      </c>
    </row>
    <row r="99" spans="1:19" x14ac:dyDescent="0.3">
      <c r="C99">
        <f>C98/C97</f>
        <v>1.0178395472260264</v>
      </c>
      <c r="D99">
        <f t="shared" ref="D99" si="86">D98/D97</f>
        <v>1.0026551273560658</v>
      </c>
      <c r="E99">
        <f t="shared" ref="E99" si="87">E98/E97</f>
        <v>0.99969657360946429</v>
      </c>
      <c r="F99">
        <f t="shared" ref="F99" si="88">F98/F97</f>
        <v>0.99505727682356104</v>
      </c>
      <c r="G99">
        <f t="shared" ref="G99" si="89">G98/G97</f>
        <v>0.99402980708232869</v>
      </c>
      <c r="H99">
        <f t="shared" ref="H99" si="90">H98/H97</f>
        <v>0.9943157287399107</v>
      </c>
      <c r="I99">
        <f t="shared" ref="I99" si="91">I98/I97</f>
        <v>0.994313147229136</v>
      </c>
      <c r="J99">
        <f t="shared" ref="J99" si="92">J98/J97</f>
        <v>0.99431855900624244</v>
      </c>
      <c r="K99">
        <f t="shared" ref="K99" si="93">K98/K97</f>
        <v>1.0006359267456502</v>
      </c>
      <c r="L99">
        <f t="shared" ref="L99" si="94">L98/L97</f>
        <v>0.99780378910967249</v>
      </c>
      <c r="M99">
        <f t="shared" ref="M99" si="95">M98/M97</f>
        <v>0.99906631145343916</v>
      </c>
      <c r="N99">
        <f t="shared" ref="N99" si="96">N98/N97</f>
        <v>0.99876390016118088</v>
      </c>
      <c r="O99">
        <f t="shared" ref="O99" si="97">O98/O97</f>
        <v>0.99878214792478148</v>
      </c>
      <c r="P99">
        <f t="shared" ref="P99" si="98">P98/P97</f>
        <v>0.99565139081062237</v>
      </c>
    </row>
    <row r="101" spans="1:19" x14ac:dyDescent="0.3">
      <c r="A101" s="1" t="s">
        <v>50</v>
      </c>
    </row>
    <row r="102" spans="1:19" x14ac:dyDescent="0.3">
      <c r="C102">
        <v>263</v>
      </c>
      <c r="D102">
        <v>264</v>
      </c>
      <c r="E102">
        <v>269</v>
      </c>
      <c r="F102">
        <v>271</v>
      </c>
      <c r="G102">
        <v>272</v>
      </c>
      <c r="H102">
        <v>274</v>
      </c>
      <c r="I102">
        <v>499</v>
      </c>
      <c r="J102">
        <v>500</v>
      </c>
      <c r="K102">
        <v>513</v>
      </c>
      <c r="L102">
        <v>515</v>
      </c>
      <c r="M102">
        <v>516</v>
      </c>
      <c r="N102">
        <v>517</v>
      </c>
      <c r="O102">
        <v>518</v>
      </c>
      <c r="P102">
        <v>519</v>
      </c>
      <c r="Q102" t="s">
        <v>17</v>
      </c>
      <c r="R102" t="s">
        <v>20</v>
      </c>
    </row>
    <row r="103" spans="1:19" x14ac:dyDescent="0.3">
      <c r="A103" t="s">
        <v>10</v>
      </c>
      <c r="B103">
        <v>263</v>
      </c>
      <c r="C103">
        <f>C83*C$99</f>
        <v>778.78360523825984</v>
      </c>
      <c r="D103">
        <f t="shared" ref="D103:P103" si="99">D83*D$99</f>
        <v>345.79837522240598</v>
      </c>
      <c r="E103">
        <f t="shared" si="99"/>
        <v>232.75445239238641</v>
      </c>
      <c r="F103">
        <f t="shared" si="99"/>
        <v>133.45082846707894</v>
      </c>
      <c r="G103">
        <f t="shared" si="99"/>
        <v>9.3865925219828767</v>
      </c>
      <c r="H103">
        <f t="shared" si="99"/>
        <v>194.3067570467523</v>
      </c>
      <c r="I103">
        <f t="shared" si="99"/>
        <v>63.632634898565477</v>
      </c>
      <c r="J103">
        <f t="shared" si="99"/>
        <v>36.487474878504315</v>
      </c>
      <c r="K103">
        <f t="shared" si="99"/>
        <v>39.398783625957172</v>
      </c>
      <c r="L103">
        <f t="shared" si="99"/>
        <v>4.7406754699135671</v>
      </c>
      <c r="M103">
        <f t="shared" si="99"/>
        <v>182.39810295987778</v>
      </c>
      <c r="N103">
        <f t="shared" si="99"/>
        <v>179.56147717559742</v>
      </c>
      <c r="O103">
        <f t="shared" si="99"/>
        <v>203.15460074077876</v>
      </c>
      <c r="P103">
        <f t="shared" si="99"/>
        <v>206.65825314233808</v>
      </c>
      <c r="Q103">
        <f>SUM(C103:P103)</f>
        <v>2610.5126137803995</v>
      </c>
      <c r="R103">
        <f>R23</f>
        <v>2599.948806374548</v>
      </c>
      <c r="S103">
        <f>R103/Q103</f>
        <v>0.99595335898777615</v>
      </c>
    </row>
    <row r="104" spans="1:19" x14ac:dyDescent="0.3">
      <c r="B104">
        <v>264</v>
      </c>
      <c r="C104">
        <f t="shared" ref="C104:P104" si="100">C84*C$99</f>
        <v>40.207772168637362</v>
      </c>
      <c r="D104">
        <f t="shared" si="100"/>
        <v>55.22106426659434</v>
      </c>
      <c r="E104">
        <f t="shared" si="100"/>
        <v>32.716768453948333</v>
      </c>
      <c r="F104">
        <f t="shared" si="100"/>
        <v>18.726827458811901</v>
      </c>
      <c r="G104">
        <f t="shared" si="100"/>
        <v>1.3164254904607622</v>
      </c>
      <c r="H104">
        <f t="shared" si="100"/>
        <v>27.200349109640221</v>
      </c>
      <c r="I104">
        <f t="shared" si="100"/>
        <v>7.8775013397476688</v>
      </c>
      <c r="J104">
        <f t="shared" si="100"/>
        <v>4.5121171950069439</v>
      </c>
      <c r="K104">
        <f t="shared" si="100"/>
        <v>3.8014355820582058</v>
      </c>
      <c r="L104">
        <f t="shared" si="100"/>
        <v>0.58775693410004148</v>
      </c>
      <c r="M104">
        <f t="shared" si="100"/>
        <v>22.614024195863394</v>
      </c>
      <c r="N104">
        <f t="shared" si="100"/>
        <v>22.217007585251906</v>
      </c>
      <c r="O104">
        <f t="shared" si="100"/>
        <v>28.491478062269707</v>
      </c>
      <c r="P104">
        <f t="shared" si="100"/>
        <v>28.951903130604798</v>
      </c>
      <c r="Q104">
        <f t="shared" ref="Q104:Q116" si="101">SUM(C104:P104)</f>
        <v>294.44243097299568</v>
      </c>
      <c r="R104">
        <f t="shared" ref="R104:R116" si="102">R24</f>
        <v>294.13737539161411</v>
      </c>
      <c r="S104">
        <f t="shared" ref="S104:S116" si="103">R104/Q104</f>
        <v>0.99896395509175262</v>
      </c>
    </row>
    <row r="105" spans="1:19" x14ac:dyDescent="0.3">
      <c r="B105">
        <v>269</v>
      </c>
      <c r="C105">
        <f t="shared" ref="C105:P105" si="104">C85*C$99</f>
        <v>8.7839818531714435</v>
      </c>
      <c r="D105">
        <f t="shared" si="104"/>
        <v>10.618832511655123</v>
      </c>
      <c r="E105">
        <f t="shared" si="104"/>
        <v>10.42127170503178</v>
      </c>
      <c r="F105">
        <f t="shared" si="104"/>
        <v>5.9550660596490506</v>
      </c>
      <c r="G105">
        <f t="shared" si="104"/>
        <v>0.41833136611112626</v>
      </c>
      <c r="H105">
        <f t="shared" si="104"/>
        <v>8.6326316238305676</v>
      </c>
      <c r="I105">
        <f t="shared" si="104"/>
        <v>2.2086626306587593</v>
      </c>
      <c r="J105">
        <f t="shared" si="104"/>
        <v>1.2641294297639027</v>
      </c>
      <c r="K105">
        <f t="shared" si="104"/>
        <v>0.9408248804896493</v>
      </c>
      <c r="L105">
        <f t="shared" si="104"/>
        <v>0.18703269504370987</v>
      </c>
      <c r="M105">
        <f t="shared" si="104"/>
        <v>6.3453251102348052</v>
      </c>
      <c r="N105">
        <f t="shared" si="104"/>
        <v>6.227775078048059</v>
      </c>
      <c r="O105">
        <f t="shared" si="104"/>
        <v>7.9890065507267707</v>
      </c>
      <c r="P105">
        <f t="shared" si="104"/>
        <v>8.1156717477349574</v>
      </c>
      <c r="Q105">
        <f t="shared" si="101"/>
        <v>78.108543242149693</v>
      </c>
      <c r="R105">
        <f t="shared" si="102"/>
        <v>78.089568688039151</v>
      </c>
      <c r="S105">
        <f t="shared" si="103"/>
        <v>0.99975707453598617</v>
      </c>
    </row>
    <row r="106" spans="1:19" x14ac:dyDescent="0.3">
      <c r="B106">
        <v>271</v>
      </c>
      <c r="C106">
        <f t="shared" ref="C106:P106" si="105">C86*C$99</f>
        <v>94.731107046566052</v>
      </c>
      <c r="D106">
        <f t="shared" si="105"/>
        <v>114.32691520134279</v>
      </c>
      <c r="E106">
        <f t="shared" si="105"/>
        <v>112.0119839078781</v>
      </c>
      <c r="F106">
        <f t="shared" si="105"/>
        <v>120.41401327477996</v>
      </c>
      <c r="G106">
        <f t="shared" si="105"/>
        <v>7.4406687584247608</v>
      </c>
      <c r="H106">
        <f t="shared" si="105"/>
        <v>173.60359510835374</v>
      </c>
      <c r="I106">
        <f t="shared" si="105"/>
        <v>34.616165021310927</v>
      </c>
      <c r="J106">
        <f t="shared" si="105"/>
        <v>17.48736893535823</v>
      </c>
      <c r="K106">
        <f t="shared" si="105"/>
        <v>11.497190094637073</v>
      </c>
      <c r="L106">
        <f t="shared" si="105"/>
        <v>2.0122959373822997</v>
      </c>
      <c r="M106">
        <f t="shared" si="105"/>
        <v>68.316497600515717</v>
      </c>
      <c r="N106">
        <f t="shared" si="105"/>
        <v>76.064086207759786</v>
      </c>
      <c r="O106">
        <f t="shared" si="105"/>
        <v>86.105190085823423</v>
      </c>
      <c r="P106">
        <f t="shared" si="105"/>
        <v>112.26836641040067</v>
      </c>
      <c r="Q106">
        <f t="shared" si="101"/>
        <v>1030.8954435905337</v>
      </c>
      <c r="R106">
        <f t="shared" si="102"/>
        <v>1031.6499685564283</v>
      </c>
      <c r="S106">
        <f t="shared" si="103"/>
        <v>1.0007319122133926</v>
      </c>
    </row>
    <row r="107" spans="1:19" x14ac:dyDescent="0.3">
      <c r="B107">
        <v>272</v>
      </c>
      <c r="C107">
        <f t="shared" ref="C107:P107" si="106">C87*C$99</f>
        <v>1170.1647361901303</v>
      </c>
      <c r="D107">
        <f t="shared" si="106"/>
        <v>1412.2216950367645</v>
      </c>
      <c r="E107">
        <f t="shared" si="106"/>
        <v>1220.4051041693995</v>
      </c>
      <c r="F107">
        <f t="shared" si="106"/>
        <v>1154.0314695315201</v>
      </c>
      <c r="G107">
        <f t="shared" si="106"/>
        <v>104.30659790952055</v>
      </c>
      <c r="H107">
        <f t="shared" si="106"/>
        <v>2144.4360929062832</v>
      </c>
      <c r="I107">
        <f t="shared" si="106"/>
        <v>377.41287128258449</v>
      </c>
      <c r="J107">
        <f t="shared" si="106"/>
        <v>216.01249151288917</v>
      </c>
      <c r="K107">
        <f t="shared" si="106"/>
        <v>142.01888728488638</v>
      </c>
      <c r="L107">
        <f t="shared" si="106"/>
        <v>24.856858724832001</v>
      </c>
      <c r="M107">
        <f t="shared" si="106"/>
        <v>843.87862534790247</v>
      </c>
      <c r="N107">
        <f t="shared" si="106"/>
        <v>939.5806102750812</v>
      </c>
      <c r="O107">
        <f t="shared" si="106"/>
        <v>1063.6132119922374</v>
      </c>
      <c r="P107">
        <f t="shared" si="106"/>
        <v>1386.7934985552943</v>
      </c>
      <c r="Q107">
        <f t="shared" si="101"/>
        <v>12199.732750719326</v>
      </c>
      <c r="R107">
        <f t="shared" si="102"/>
        <v>12207.134909689141</v>
      </c>
      <c r="S107">
        <f t="shared" si="103"/>
        <v>1.0006067476330069</v>
      </c>
    </row>
    <row r="108" spans="1:19" x14ac:dyDescent="0.3">
      <c r="B108">
        <v>274</v>
      </c>
      <c r="C108">
        <f t="shared" ref="C108:P108" si="107">C88*C$99</f>
        <v>8.6696925393857356</v>
      </c>
      <c r="D108">
        <f t="shared" si="107"/>
        <v>9.2216536221482404</v>
      </c>
      <c r="E108">
        <f t="shared" si="107"/>
        <v>9.0171888591070744</v>
      </c>
      <c r="F108">
        <f t="shared" si="107"/>
        <v>9.6407043734534561</v>
      </c>
      <c r="G108">
        <f t="shared" si="107"/>
        <v>0.76781656705971513</v>
      </c>
      <c r="H108">
        <f t="shared" si="107"/>
        <v>38.037690679446058</v>
      </c>
      <c r="I108">
        <f t="shared" si="107"/>
        <v>3.1615590265080407</v>
      </c>
      <c r="J108">
        <f t="shared" si="107"/>
        <v>1.4148884128207324</v>
      </c>
      <c r="K108">
        <f t="shared" si="107"/>
        <v>1.0530268424704516</v>
      </c>
      <c r="L108">
        <f t="shared" si="107"/>
        <v>0.18365949863713596</v>
      </c>
      <c r="M108">
        <f t="shared" si="107"/>
        <v>6.2394733649829908</v>
      </c>
      <c r="N108">
        <f t="shared" si="107"/>
        <v>6.9585790642141516</v>
      </c>
      <c r="O108">
        <f t="shared" si="107"/>
        <v>7.8747362252645914</v>
      </c>
      <c r="P108">
        <f t="shared" si="107"/>
        <v>9.0680127024630739</v>
      </c>
      <c r="Q108">
        <f t="shared" si="101"/>
        <v>111.30868177796143</v>
      </c>
      <c r="R108">
        <f t="shared" si="102"/>
        <v>111.49455084903367</v>
      </c>
      <c r="S108">
        <f t="shared" si="103"/>
        <v>1.0016698524149537</v>
      </c>
    </row>
    <row r="109" spans="1:19" x14ac:dyDescent="0.3">
      <c r="B109">
        <v>499</v>
      </c>
      <c r="C109">
        <f t="shared" ref="C109:P109" si="108">C89*C$99</f>
        <v>437.33581237713315</v>
      </c>
      <c r="D109">
        <f t="shared" si="108"/>
        <v>465.62528824212717</v>
      </c>
      <c r="E109">
        <f t="shared" si="108"/>
        <v>402.2268760697562</v>
      </c>
      <c r="F109">
        <f t="shared" si="108"/>
        <v>335.15272087281085</v>
      </c>
      <c r="G109">
        <f t="shared" si="108"/>
        <v>23.559974903631677</v>
      </c>
      <c r="H109">
        <f t="shared" si="108"/>
        <v>551.20740129487581</v>
      </c>
      <c r="I109">
        <f t="shared" si="108"/>
        <v>232.50089009157381</v>
      </c>
      <c r="J109">
        <f t="shared" si="108"/>
        <v>117.22398909678844</v>
      </c>
      <c r="K109">
        <f t="shared" si="108"/>
        <v>77.035019658388961</v>
      </c>
      <c r="L109">
        <f t="shared" si="108"/>
        <v>11.925900164372115</v>
      </c>
      <c r="M109">
        <f t="shared" si="108"/>
        <v>404.72160892158098</v>
      </c>
      <c r="N109">
        <f t="shared" si="108"/>
        <v>450.3501389742388</v>
      </c>
      <c r="O109">
        <f t="shared" si="108"/>
        <v>509.90998957297586</v>
      </c>
      <c r="P109">
        <f t="shared" si="108"/>
        <v>664.84681688343085</v>
      </c>
      <c r="Q109">
        <f t="shared" si="101"/>
        <v>4683.6224271236842</v>
      </c>
      <c r="R109">
        <f t="shared" si="102"/>
        <v>4686.2417831566599</v>
      </c>
      <c r="S109">
        <f t="shared" si="103"/>
        <v>1.0005592585810945</v>
      </c>
    </row>
    <row r="110" spans="1:19" x14ac:dyDescent="0.3">
      <c r="B110">
        <v>500</v>
      </c>
      <c r="C110">
        <f t="shared" ref="C110:P110" si="109">C90*C$99</f>
        <v>23.835414058640335</v>
      </c>
      <c r="D110">
        <f t="shared" si="109"/>
        <v>25.333851268826599</v>
      </c>
      <c r="E110">
        <f t="shared" si="109"/>
        <v>21.872980902991884</v>
      </c>
      <c r="F110">
        <f t="shared" si="109"/>
        <v>14.207282927346176</v>
      </c>
      <c r="G110">
        <f t="shared" si="109"/>
        <v>0.99950359683886647</v>
      </c>
      <c r="H110">
        <f t="shared" si="109"/>
        <v>20.710188867596163</v>
      </c>
      <c r="I110">
        <f t="shared" si="109"/>
        <v>11.132576473338814</v>
      </c>
      <c r="J110">
        <f t="shared" si="109"/>
        <v>22.177914056976508</v>
      </c>
      <c r="K110">
        <f t="shared" si="109"/>
        <v>6.8910687799712562</v>
      </c>
      <c r="L110">
        <f t="shared" si="109"/>
        <v>0.64670733536525415</v>
      </c>
      <c r="M110">
        <f t="shared" si="109"/>
        <v>21.97062076229977</v>
      </c>
      <c r="N110">
        <f t="shared" si="109"/>
        <v>31.406311961241911</v>
      </c>
      <c r="O110">
        <f t="shared" si="109"/>
        <v>31.389212518088733</v>
      </c>
      <c r="P110">
        <f t="shared" si="109"/>
        <v>67.341378547684613</v>
      </c>
      <c r="Q110">
        <f t="shared" si="101"/>
        <v>299.91501205720687</v>
      </c>
      <c r="R110">
        <f t="shared" si="102"/>
        <v>300.21100851179494</v>
      </c>
      <c r="S110">
        <f t="shared" si="103"/>
        <v>1.0009869344403861</v>
      </c>
    </row>
    <row r="111" spans="1:19" x14ac:dyDescent="0.3">
      <c r="B111">
        <v>513</v>
      </c>
      <c r="C111">
        <f t="shared" ref="C111:P111" si="110">C91*C$99</f>
        <v>11.573111728163592</v>
      </c>
      <c r="D111">
        <f t="shared" si="110"/>
        <v>8.4835552591372885</v>
      </c>
      <c r="E111">
        <f t="shared" si="110"/>
        <v>7.3228930855777259</v>
      </c>
      <c r="F111">
        <f t="shared" si="110"/>
        <v>3.2791852562684389</v>
      </c>
      <c r="G111">
        <f t="shared" si="110"/>
        <v>0.23079887137539376</v>
      </c>
      <c r="H111">
        <f t="shared" si="110"/>
        <v>6.1250377091276436</v>
      </c>
      <c r="I111">
        <f t="shared" si="110"/>
        <v>2.9077587586293743</v>
      </c>
      <c r="J111">
        <f t="shared" si="110"/>
        <v>2.7383820546766842</v>
      </c>
      <c r="K111">
        <f t="shared" si="110"/>
        <v>6.2827794638925987</v>
      </c>
      <c r="L111">
        <f t="shared" si="110"/>
        <v>0.19126367418499576</v>
      </c>
      <c r="M111">
        <f t="shared" si="110"/>
        <v>7.3588946465292278</v>
      </c>
      <c r="N111">
        <f t="shared" si="110"/>
        <v>15.283230256241525</v>
      </c>
      <c r="O111">
        <f t="shared" si="110"/>
        <v>13.483383819323157</v>
      </c>
      <c r="P111">
        <f t="shared" si="110"/>
        <v>17.580327893951992</v>
      </c>
      <c r="Q111">
        <f t="shared" si="101"/>
        <v>102.84060247707964</v>
      </c>
      <c r="R111">
        <f t="shared" si="102"/>
        <v>102.8179321059182</v>
      </c>
      <c r="S111">
        <f t="shared" si="103"/>
        <v>0.99977955816462183</v>
      </c>
    </row>
    <row r="112" spans="1:19" x14ac:dyDescent="0.3">
      <c r="B112">
        <v>515</v>
      </c>
      <c r="C112">
        <f t="shared" ref="C112:P112" si="111">C92*C$99</f>
        <v>357.4817134039908</v>
      </c>
      <c r="D112">
        <f t="shared" si="111"/>
        <v>381.17490803534935</v>
      </c>
      <c r="E112">
        <f t="shared" si="111"/>
        <v>373.71256858971884</v>
      </c>
      <c r="F112">
        <f t="shared" si="111"/>
        <v>188.62001217165621</v>
      </c>
      <c r="G112">
        <f t="shared" si="111"/>
        <v>13.259276969359167</v>
      </c>
      <c r="H112">
        <f t="shared" si="111"/>
        <v>310.21304696733222</v>
      </c>
      <c r="I112">
        <f t="shared" si="111"/>
        <v>130.84876830117125</v>
      </c>
      <c r="J112">
        <f t="shared" si="111"/>
        <v>74.721866663986461</v>
      </c>
      <c r="K112">
        <f t="shared" si="111"/>
        <v>55.611545478565667</v>
      </c>
      <c r="L112">
        <f t="shared" si="111"/>
        <v>9.8105579117298998</v>
      </c>
      <c r="M112">
        <f t="shared" si="111"/>
        <v>332.35746643490825</v>
      </c>
      <c r="N112">
        <f t="shared" si="111"/>
        <v>368.67021002078224</v>
      </c>
      <c r="O112">
        <f t="shared" si="111"/>
        <v>473.76190724715701</v>
      </c>
      <c r="P112">
        <f t="shared" si="111"/>
        <v>480.42942627191758</v>
      </c>
      <c r="Q112">
        <f t="shared" si="101"/>
        <v>3550.6732744676251</v>
      </c>
      <c r="R112">
        <f t="shared" si="102"/>
        <v>3550.9062206200024</v>
      </c>
      <c r="S112">
        <f t="shared" si="103"/>
        <v>1.0000656061919446</v>
      </c>
    </row>
    <row r="113" spans="1:19" x14ac:dyDescent="0.3">
      <c r="B113">
        <v>516</v>
      </c>
      <c r="C113">
        <f t="shared" ref="C113:P113" si="112">C93*C$99</f>
        <v>509.24210558719795</v>
      </c>
      <c r="D113">
        <f t="shared" si="112"/>
        <v>542.99368467433578</v>
      </c>
      <c r="E113">
        <f t="shared" si="112"/>
        <v>469.42307517125931</v>
      </c>
      <c r="F113">
        <f t="shared" si="112"/>
        <v>237.16008863865463</v>
      </c>
      <c r="G113">
        <f t="shared" si="112"/>
        <v>16.672878213675407</v>
      </c>
      <c r="H113">
        <f t="shared" si="112"/>
        <v>390.27300458331808</v>
      </c>
      <c r="I113">
        <f t="shared" si="112"/>
        <v>145.07042968102161</v>
      </c>
      <c r="J113">
        <f t="shared" si="112"/>
        <v>93.979253199479558</v>
      </c>
      <c r="K113">
        <f t="shared" si="112"/>
        <v>79.220109596092286</v>
      </c>
      <c r="L113">
        <f t="shared" si="112"/>
        <v>12.305402478762042</v>
      </c>
      <c r="M113">
        <f t="shared" si="112"/>
        <v>417.18674190345598</v>
      </c>
      <c r="N113">
        <f t="shared" si="112"/>
        <v>525.1804133714935</v>
      </c>
      <c r="O113">
        <f t="shared" si="112"/>
        <v>674.88630088583363</v>
      </c>
      <c r="P113">
        <f t="shared" si="112"/>
        <v>603.88428231496891</v>
      </c>
      <c r="Q113">
        <f t="shared" si="101"/>
        <v>4717.4777702995489</v>
      </c>
      <c r="R113">
        <f t="shared" si="102"/>
        <v>4716.6099487575648</v>
      </c>
      <c r="S113">
        <f t="shared" si="103"/>
        <v>0.99981604120162526</v>
      </c>
    </row>
    <row r="114" spans="1:19" x14ac:dyDescent="0.3">
      <c r="B114">
        <v>517</v>
      </c>
      <c r="C114">
        <f t="shared" ref="C114:P114" si="113">C94*C$99</f>
        <v>27.22284664025663</v>
      </c>
      <c r="D114">
        <f t="shared" si="113"/>
        <v>28.96802378116217</v>
      </c>
      <c r="E114">
        <f t="shared" si="113"/>
        <v>25.018418547931901</v>
      </c>
      <c r="F114">
        <f t="shared" si="113"/>
        <v>12.668380781707761</v>
      </c>
      <c r="G114">
        <f t="shared" si="113"/>
        <v>0.89129159133296132</v>
      </c>
      <c r="H114">
        <f t="shared" si="113"/>
        <v>20.885734835661435</v>
      </c>
      <c r="I114">
        <f t="shared" si="113"/>
        <v>9.9342602451863176</v>
      </c>
      <c r="J114">
        <f t="shared" si="113"/>
        <v>6.4413579051070968</v>
      </c>
      <c r="K114">
        <f t="shared" si="113"/>
        <v>8.9368574406943626</v>
      </c>
      <c r="L114">
        <f t="shared" si="113"/>
        <v>0.74121603950748038</v>
      </c>
      <c r="M114">
        <f t="shared" si="113"/>
        <v>28.518383160293226</v>
      </c>
      <c r="N114">
        <f t="shared" si="113"/>
        <v>67.354336425882806</v>
      </c>
      <c r="O114">
        <f t="shared" si="113"/>
        <v>46.134414604069896</v>
      </c>
      <c r="P114">
        <f t="shared" si="113"/>
        <v>60.152417731574296</v>
      </c>
      <c r="Q114">
        <f t="shared" si="101"/>
        <v>343.86793973036833</v>
      </c>
      <c r="R114">
        <f t="shared" si="102"/>
        <v>344.02793316452801</v>
      </c>
      <c r="S114">
        <f t="shared" si="103"/>
        <v>1.0004652758099086</v>
      </c>
    </row>
    <row r="115" spans="1:19" x14ac:dyDescent="0.3">
      <c r="B115">
        <v>518</v>
      </c>
      <c r="C115">
        <f t="shared" ref="C115:P115" si="114">C95*C$99</f>
        <v>17.944440217191019</v>
      </c>
      <c r="D115">
        <f t="shared" si="114"/>
        <v>19.114773175282654</v>
      </c>
      <c r="E115">
        <f t="shared" si="114"/>
        <v>16.513554944970693</v>
      </c>
      <c r="F115">
        <f t="shared" si="114"/>
        <v>8.3543569115367138</v>
      </c>
      <c r="G115">
        <f t="shared" si="114"/>
        <v>0.5875112506826583</v>
      </c>
      <c r="H115">
        <f t="shared" si="114"/>
        <v>13.762707753303228</v>
      </c>
      <c r="I115">
        <f t="shared" si="114"/>
        <v>5.7876147660873842</v>
      </c>
      <c r="J115">
        <f t="shared" si="114"/>
        <v>3.312544909479914</v>
      </c>
      <c r="K115">
        <f t="shared" si="114"/>
        <v>3.5807400714060655</v>
      </c>
      <c r="L115">
        <f t="shared" si="114"/>
        <v>0.43215945615267176</v>
      </c>
      <c r="M115">
        <f t="shared" si="114"/>
        <v>18.856793958118075</v>
      </c>
      <c r="N115">
        <f t="shared" si="114"/>
        <v>23.738095799979437</v>
      </c>
      <c r="O115">
        <f t="shared" si="114"/>
        <v>34.6189097109378</v>
      </c>
      <c r="P115">
        <f t="shared" si="114"/>
        <v>27.295501851769288</v>
      </c>
      <c r="Q115">
        <f t="shared" si="101"/>
        <v>193.89970477689764</v>
      </c>
      <c r="R115">
        <f t="shared" si="102"/>
        <v>193.92242890863054</v>
      </c>
      <c r="S115">
        <f t="shared" si="103"/>
        <v>1.0001171952879404</v>
      </c>
    </row>
    <row r="116" spans="1:19" x14ac:dyDescent="0.3">
      <c r="B116">
        <v>519</v>
      </c>
      <c r="C116">
        <f t="shared" ref="C116:P116" si="115">C96*C$99</f>
        <v>7.8856609512763418</v>
      </c>
      <c r="D116">
        <f t="shared" si="115"/>
        <v>8.3893797028687196</v>
      </c>
      <c r="E116">
        <f t="shared" si="115"/>
        <v>7.2448632000427811</v>
      </c>
      <c r="F116">
        <f t="shared" si="115"/>
        <v>4.1550632747253236</v>
      </c>
      <c r="G116">
        <f t="shared" si="115"/>
        <v>0.29233198954411627</v>
      </c>
      <c r="H116">
        <f t="shared" si="115"/>
        <v>6.0537615144795422</v>
      </c>
      <c r="I116">
        <f t="shared" si="115"/>
        <v>3.2583074836161527</v>
      </c>
      <c r="J116">
        <f t="shared" si="115"/>
        <v>3.4762217491621064</v>
      </c>
      <c r="K116">
        <f t="shared" si="115"/>
        <v>2.2837312004900223</v>
      </c>
      <c r="L116">
        <f t="shared" si="115"/>
        <v>0.21451368001677229</v>
      </c>
      <c r="M116">
        <f t="shared" si="115"/>
        <v>8.2534416334377081</v>
      </c>
      <c r="N116">
        <f t="shared" si="115"/>
        <v>15.139727804187343</v>
      </c>
      <c r="O116">
        <f t="shared" si="115"/>
        <v>13.351657984512194</v>
      </c>
      <c r="P116">
        <f t="shared" si="115"/>
        <v>28.788142815867264</v>
      </c>
      <c r="Q116">
        <f t="shared" si="101"/>
        <v>108.78680498422638</v>
      </c>
      <c r="R116">
        <f t="shared" si="102"/>
        <v>108.89156522609903</v>
      </c>
      <c r="S116">
        <f t="shared" si="103"/>
        <v>1.000962986658978</v>
      </c>
    </row>
    <row r="117" spans="1:19" x14ac:dyDescent="0.3">
      <c r="A117" t="s">
        <v>18</v>
      </c>
      <c r="C117">
        <f>SUM(C103:C116)</f>
        <v>3493.8620000000005</v>
      </c>
      <c r="D117">
        <f t="shared" ref="D117" si="116">SUM(D103:D116)</f>
        <v>3427.4920000000002</v>
      </c>
      <c r="E117">
        <f t="shared" ref="E117" si="117">SUM(E103:E116)</f>
        <v>2940.6620000000007</v>
      </c>
      <c r="F117">
        <f t="shared" ref="F117" si="118">SUM(F103:F116)</f>
        <v>2245.8159999999993</v>
      </c>
      <c r="G117">
        <f t="shared" ref="G117" si="119">SUM(G103:G116)</f>
        <v>180.13000000000005</v>
      </c>
      <c r="H117">
        <f t="shared" ref="H117" si="120">SUM(H103:H116)</f>
        <v>3905.4480000000003</v>
      </c>
      <c r="I117">
        <f t="shared" ref="I117" si="121">SUM(I103:I116)</f>
        <v>1030.3500000000001</v>
      </c>
      <c r="J117">
        <f t="shared" ref="J117" si="122">SUM(J103:J116)</f>
        <v>601.25</v>
      </c>
      <c r="K117">
        <f t="shared" ref="K117" si="123">SUM(K103:K116)</f>
        <v>438.55200000000025</v>
      </c>
      <c r="L117">
        <f t="shared" ref="L117" si="124">SUM(L103:L116)</f>
        <v>68.835999999999999</v>
      </c>
      <c r="M117">
        <f t="shared" ref="M117" si="125">SUM(M103:M116)</f>
        <v>2369.0160000000005</v>
      </c>
      <c r="N117">
        <f t="shared" ref="N117" si="126">SUM(N103:N116)</f>
        <v>2727.7319999999995</v>
      </c>
      <c r="O117">
        <f t="shared" ref="O117" si="127">SUM(O103:O116)</f>
        <v>3194.7639999999992</v>
      </c>
      <c r="P117">
        <f t="shared" ref="P117" si="128">SUM(P103:P116)</f>
        <v>3702.174</v>
      </c>
      <c r="Q117">
        <f>SUM(C117:P117)</f>
        <v>30326.083999999995</v>
      </c>
      <c r="R117">
        <f>SUM(R103:R116)</f>
        <v>30326.084000000006</v>
      </c>
    </row>
    <row r="118" spans="1:19" x14ac:dyDescent="0.3">
      <c r="A118" t="s">
        <v>19</v>
      </c>
      <c r="C118">
        <f>C58</f>
        <v>3493.8620000000001</v>
      </c>
      <c r="D118">
        <f t="shared" ref="D118:P118" si="129">D58</f>
        <v>3427.4920000000002</v>
      </c>
      <c r="E118">
        <f t="shared" si="129"/>
        <v>2940.6620000000003</v>
      </c>
      <c r="F118">
        <f t="shared" si="129"/>
        <v>2245.8159999999998</v>
      </c>
      <c r="G118">
        <f t="shared" si="129"/>
        <v>180.13</v>
      </c>
      <c r="H118">
        <f t="shared" si="129"/>
        <v>3905.4480000000003</v>
      </c>
      <c r="I118">
        <f t="shared" si="129"/>
        <v>1030.3500000000001</v>
      </c>
      <c r="J118">
        <f t="shared" si="129"/>
        <v>601.25</v>
      </c>
      <c r="K118">
        <f t="shared" si="129"/>
        <v>438.55200000000008</v>
      </c>
      <c r="L118">
        <f t="shared" si="129"/>
        <v>68.835999999999999</v>
      </c>
      <c r="M118">
        <f t="shared" si="129"/>
        <v>2369.0160000000001</v>
      </c>
      <c r="N118">
        <f t="shared" si="129"/>
        <v>2727.732</v>
      </c>
      <c r="O118">
        <f t="shared" si="129"/>
        <v>3194.7639999999997</v>
      </c>
      <c r="P118">
        <f t="shared" si="129"/>
        <v>3702.174</v>
      </c>
      <c r="Q118">
        <f>SUM(Q103:Q117)</f>
        <v>60652.168000000005</v>
      </c>
    </row>
    <row r="119" spans="1:19" x14ac:dyDescent="0.3">
      <c r="C119">
        <f>C118/C117</f>
        <v>0.99999999999999989</v>
      </c>
      <c r="D119">
        <f t="shared" ref="D119" si="130">D118/D117</f>
        <v>1</v>
      </c>
      <c r="E119">
        <f t="shared" ref="E119" si="131">E118/E117</f>
        <v>0.99999999999999989</v>
      </c>
      <c r="F119">
        <f t="shared" ref="F119" si="132">F118/F117</f>
        <v>1.0000000000000002</v>
      </c>
      <c r="G119">
        <f t="shared" ref="G119" si="133">G118/G117</f>
        <v>0.99999999999999967</v>
      </c>
      <c r="H119">
        <f t="shared" ref="H119" si="134">H118/H117</f>
        <v>1</v>
      </c>
      <c r="I119">
        <f t="shared" ref="I119" si="135">I118/I117</f>
        <v>1</v>
      </c>
      <c r="J119">
        <f t="shared" ref="J119" si="136">J118/J117</f>
        <v>1</v>
      </c>
      <c r="K119">
        <f t="shared" ref="K119" si="137">K118/K117</f>
        <v>0.99999999999999956</v>
      </c>
      <c r="L119">
        <f t="shared" ref="L119" si="138">L118/L117</f>
        <v>1</v>
      </c>
      <c r="M119">
        <f t="shared" ref="M119" si="139">M118/M117</f>
        <v>0.99999999999999978</v>
      </c>
      <c r="N119">
        <f t="shared" ref="N119" si="140">N118/N117</f>
        <v>1.0000000000000002</v>
      </c>
      <c r="O119">
        <f t="shared" ref="O119" si="141">O118/O117</f>
        <v>1.0000000000000002</v>
      </c>
      <c r="P119">
        <f t="shared" ref="P119" si="142">P118/P117</f>
        <v>1</v>
      </c>
    </row>
    <row r="120" spans="1:19" x14ac:dyDescent="0.3">
      <c r="A120" s="1"/>
    </row>
    <row r="121" spans="1:19" x14ac:dyDescent="0.3">
      <c r="A121" s="1" t="s">
        <v>52</v>
      </c>
    </row>
    <row r="122" spans="1:19" x14ac:dyDescent="0.3">
      <c r="C122">
        <v>263</v>
      </c>
      <c r="D122">
        <v>264</v>
      </c>
      <c r="E122">
        <v>269</v>
      </c>
      <c r="F122">
        <v>271</v>
      </c>
      <c r="G122">
        <v>272</v>
      </c>
      <c r="H122">
        <v>274</v>
      </c>
      <c r="I122">
        <v>499</v>
      </c>
      <c r="J122">
        <v>500</v>
      </c>
      <c r="K122">
        <v>513</v>
      </c>
      <c r="L122">
        <v>515</v>
      </c>
      <c r="M122">
        <v>516</v>
      </c>
      <c r="N122">
        <v>517</v>
      </c>
      <c r="O122">
        <v>518</v>
      </c>
      <c r="P122">
        <v>519</v>
      </c>
      <c r="Q122" t="s">
        <v>17</v>
      </c>
      <c r="R122" t="s">
        <v>20</v>
      </c>
    </row>
    <row r="123" spans="1:19" x14ac:dyDescent="0.3">
      <c r="A123" t="s">
        <v>10</v>
      </c>
      <c r="B123">
        <v>263</v>
      </c>
      <c r="C123">
        <f>C103*$S103</f>
        <v>775.63214756165519</v>
      </c>
      <c r="D123">
        <f t="shared" ref="D123:P123" si="143">D103*$S103</f>
        <v>344.39905333527059</v>
      </c>
      <c r="E123">
        <f t="shared" si="143"/>
        <v>231.81257867955767</v>
      </c>
      <c r="F123">
        <f t="shared" si="143"/>
        <v>132.91080087148882</v>
      </c>
      <c r="G123">
        <f t="shared" si="143"/>
        <v>9.3486083517183864</v>
      </c>
      <c r="H123">
        <f t="shared" si="143"/>
        <v>193.52046735473471</v>
      </c>
      <c r="I123">
        <f t="shared" si="143"/>
        <v>63.375136468469073</v>
      </c>
      <c r="J123">
        <f t="shared" si="143"/>
        <v>36.33982316622847</v>
      </c>
      <c r="K123">
        <f t="shared" si="143"/>
        <v>39.239350892304643</v>
      </c>
      <c r="L123">
        <f t="shared" si="143"/>
        <v>4.7214916581313711</v>
      </c>
      <c r="M123">
        <f t="shared" si="143"/>
        <v>181.6600033158885</v>
      </c>
      <c r="N123">
        <f t="shared" si="143"/>
        <v>178.83485633784315</v>
      </c>
      <c r="O123">
        <f t="shared" si="143"/>
        <v>202.33250700159917</v>
      </c>
      <c r="P123">
        <f t="shared" si="143"/>
        <v>205.82198137965776</v>
      </c>
      <c r="Q123">
        <f>SUM(C123:P123)</f>
        <v>2599.9488063745471</v>
      </c>
      <c r="R123">
        <f>R83</f>
        <v>2599.948806374548</v>
      </c>
      <c r="S123">
        <f>R123/Q123</f>
        <v>1.0000000000000004</v>
      </c>
    </row>
    <row r="124" spans="1:19" x14ac:dyDescent="0.3">
      <c r="B124">
        <v>264</v>
      </c>
      <c r="C124">
        <f t="shared" ref="C124:P124" si="144">C104*$S104</f>
        <v>40.166115111010072</v>
      </c>
      <c r="D124">
        <f t="shared" si="144"/>
        <v>55.163852764132933</v>
      </c>
      <c r="E124">
        <f t="shared" si="144"/>
        <v>32.682872412577311</v>
      </c>
      <c r="F124">
        <f t="shared" si="144"/>
        <v>18.707425624575571</v>
      </c>
      <c r="G124">
        <f t="shared" si="144"/>
        <v>1.3150616145342833</v>
      </c>
      <c r="H124">
        <f t="shared" si="144"/>
        <v>27.172168326442627</v>
      </c>
      <c r="I124">
        <f t="shared" si="144"/>
        <v>7.8693398945949111</v>
      </c>
      <c r="J124">
        <f t="shared" si="144"/>
        <v>4.5074424389616414</v>
      </c>
      <c r="K124">
        <f t="shared" si="144"/>
        <v>3.797497124079384</v>
      </c>
      <c r="L124">
        <f t="shared" si="144"/>
        <v>0.58714799152118002</v>
      </c>
      <c r="M124">
        <f t="shared" si="144"/>
        <v>22.590595051240285</v>
      </c>
      <c r="N124">
        <f t="shared" si="144"/>
        <v>22.193989767666711</v>
      </c>
      <c r="O124">
        <f t="shared" si="144"/>
        <v>28.461959611494851</v>
      </c>
      <c r="P124">
        <f t="shared" si="144"/>
        <v>28.921907658782263</v>
      </c>
      <c r="Q124">
        <f t="shared" ref="Q124:Q136" si="145">SUM(C124:P124)</f>
        <v>294.13737539161406</v>
      </c>
      <c r="R124">
        <f t="shared" ref="R124:R136" si="146">R84</f>
        <v>294.13737539161411</v>
      </c>
      <c r="S124">
        <f t="shared" ref="S124:S136" si="147">R124/Q124</f>
        <v>1.0000000000000002</v>
      </c>
    </row>
    <row r="125" spans="1:19" x14ac:dyDescent="0.3">
      <c r="B125">
        <v>269</v>
      </c>
      <c r="C125">
        <f t="shared" ref="C125:P125" si="148">C105*$S105</f>
        <v>8.7818480003038726</v>
      </c>
      <c r="D125">
        <f t="shared" si="148"/>
        <v>10.616252926839945</v>
      </c>
      <c r="E125">
        <f t="shared" si="148"/>
        <v>10.418740112767221</v>
      </c>
      <c r="F125">
        <f t="shared" si="148"/>
        <v>5.9536194224632775</v>
      </c>
      <c r="G125">
        <f t="shared" si="148"/>
        <v>0.41822974276990216</v>
      </c>
      <c r="H125">
        <f t="shared" si="148"/>
        <v>8.6305345377876872</v>
      </c>
      <c r="I125">
        <f t="shared" si="148"/>
        <v>2.2081260902643565</v>
      </c>
      <c r="J125">
        <f t="shared" si="148"/>
        <v>1.2638223405356037</v>
      </c>
      <c r="K125">
        <f t="shared" si="148"/>
        <v>0.94059633016900057</v>
      </c>
      <c r="L125">
        <f t="shared" si="148"/>
        <v>0.18698726003948063</v>
      </c>
      <c r="M125">
        <f t="shared" si="148"/>
        <v>6.3437836691880829</v>
      </c>
      <c r="N125">
        <f t="shared" si="148"/>
        <v>6.2262621928974502</v>
      </c>
      <c r="O125">
        <f t="shared" si="148"/>
        <v>7.9870658176034262</v>
      </c>
      <c r="P125">
        <f t="shared" si="148"/>
        <v>8.1137002444098556</v>
      </c>
      <c r="Q125">
        <f t="shared" si="145"/>
        <v>78.089568688039165</v>
      </c>
      <c r="R125">
        <f t="shared" si="146"/>
        <v>78.089568688039151</v>
      </c>
      <c r="S125">
        <f t="shared" si="147"/>
        <v>0.99999999999999978</v>
      </c>
    </row>
    <row r="126" spans="1:19" x14ac:dyDescent="0.3">
      <c r="B126">
        <v>271</v>
      </c>
      <c r="C126">
        <f t="shared" ref="C126:P126" si="149">C106*$S106</f>
        <v>94.800441900801644</v>
      </c>
      <c r="D126">
        <f t="shared" si="149"/>
        <v>114.41059246689815</v>
      </c>
      <c r="E126">
        <f t="shared" si="149"/>
        <v>112.09396684694661</v>
      </c>
      <c r="F126">
        <f t="shared" si="149"/>
        <v>120.50214576175939</v>
      </c>
      <c r="G126">
        <f t="shared" si="149"/>
        <v>7.4461146747648606</v>
      </c>
      <c r="H126">
        <f t="shared" si="149"/>
        <v>173.73065769990242</v>
      </c>
      <c r="I126">
        <f t="shared" si="149"/>
        <v>34.64150101527084</v>
      </c>
      <c r="J126">
        <f t="shared" si="149"/>
        <v>17.500168154262123</v>
      </c>
      <c r="K126">
        <f t="shared" si="149"/>
        <v>11.505605028487034</v>
      </c>
      <c r="L126">
        <f t="shared" si="149"/>
        <v>2.0137687613558302</v>
      </c>
      <c r="M126">
        <f t="shared" si="149"/>
        <v>68.366499279485737</v>
      </c>
      <c r="N126">
        <f t="shared" si="149"/>
        <v>76.119758441455801</v>
      </c>
      <c r="O126">
        <f t="shared" si="149"/>
        <v>86.168211526083738</v>
      </c>
      <c r="P126">
        <f t="shared" si="149"/>
        <v>112.35053699895408</v>
      </c>
      <c r="Q126">
        <f t="shared" si="145"/>
        <v>1031.6499685564281</v>
      </c>
      <c r="R126">
        <f t="shared" si="146"/>
        <v>1031.6499685564283</v>
      </c>
      <c r="S126">
        <f t="shared" si="147"/>
        <v>1.0000000000000002</v>
      </c>
    </row>
    <row r="127" spans="1:19" x14ac:dyDescent="0.3">
      <c r="B127">
        <v>272</v>
      </c>
      <c r="C127">
        <f t="shared" ref="C127:P127" si="150">C107*$S107</f>
        <v>1170.8747308740419</v>
      </c>
      <c r="D127">
        <f t="shared" si="150"/>
        <v>1413.078557207509</v>
      </c>
      <c r="E127">
        <f t="shared" si="150"/>
        <v>1221.1455820776639</v>
      </c>
      <c r="F127">
        <f t="shared" si="150"/>
        <v>1154.7316753940738</v>
      </c>
      <c r="G127">
        <f t="shared" si="150"/>
        <v>104.36988569090916</v>
      </c>
      <c r="H127">
        <f t="shared" si="150"/>
        <v>2145.7372244297885</v>
      </c>
      <c r="I127">
        <f t="shared" si="150"/>
        <v>377.64186564890156</v>
      </c>
      <c r="J127">
        <f t="shared" si="150"/>
        <v>216.14355658081456</v>
      </c>
      <c r="K127">
        <f t="shared" si="150"/>
        <v>142.10505690858875</v>
      </c>
      <c r="L127">
        <f t="shared" si="150"/>
        <v>24.87194056502728</v>
      </c>
      <c r="M127">
        <f t="shared" si="150"/>
        <v>844.39064670637742</v>
      </c>
      <c r="N127">
        <f t="shared" si="150"/>
        <v>940.15069858638481</v>
      </c>
      <c r="O127">
        <f t="shared" si="150"/>
        <v>1064.2585567910487</v>
      </c>
      <c r="P127">
        <f t="shared" si="150"/>
        <v>1387.6349322280121</v>
      </c>
      <c r="Q127">
        <f t="shared" si="145"/>
        <v>12207.134909689143</v>
      </c>
      <c r="R127">
        <f t="shared" si="146"/>
        <v>12207.134909689141</v>
      </c>
      <c r="S127">
        <f t="shared" si="147"/>
        <v>0.99999999999999989</v>
      </c>
    </row>
    <row r="128" spans="1:19" x14ac:dyDescent="0.3">
      <c r="B128">
        <v>274</v>
      </c>
      <c r="C128">
        <f t="shared" ref="C128:P128" si="151">C108*$S108</f>
        <v>8.6841696464095346</v>
      </c>
      <c r="D128">
        <f t="shared" si="151"/>
        <v>9.2370524227190511</v>
      </c>
      <c r="E128">
        <f t="shared" si="151"/>
        <v>9.0322462336995475</v>
      </c>
      <c r="F128">
        <f t="shared" si="151"/>
        <v>9.656802926933322</v>
      </c>
      <c r="G128">
        <f t="shared" si="151"/>
        <v>0.7690987074084612</v>
      </c>
      <c r="H128">
        <f t="shared" si="151"/>
        <v>38.101208009086392</v>
      </c>
      <c r="I128">
        <f t="shared" si="151"/>
        <v>3.1668383634834738</v>
      </c>
      <c r="J128">
        <f t="shared" si="151"/>
        <v>1.4172510676537711</v>
      </c>
      <c r="K128">
        <f t="shared" si="151"/>
        <v>1.0547852418863619</v>
      </c>
      <c r="L128">
        <f t="shared" si="151"/>
        <v>0.18396618289446437</v>
      </c>
      <c r="M128">
        <f t="shared" si="151"/>
        <v>6.249892364649547</v>
      </c>
      <c r="N128">
        <f t="shared" si="151"/>
        <v>6.9701988642691752</v>
      </c>
      <c r="O128">
        <f t="shared" si="151"/>
        <v>7.8878858725674723</v>
      </c>
      <c r="P128">
        <f t="shared" si="151"/>
        <v>9.0831549453731117</v>
      </c>
      <c r="Q128">
        <f t="shared" si="145"/>
        <v>111.49455084903369</v>
      </c>
      <c r="R128">
        <f t="shared" si="146"/>
        <v>111.49455084903367</v>
      </c>
      <c r="S128">
        <f t="shared" si="147"/>
        <v>0.99999999999999989</v>
      </c>
    </row>
    <row r="129" spans="1:19" x14ac:dyDescent="0.3">
      <c r="B129">
        <v>499</v>
      </c>
      <c r="C129">
        <f t="shared" ref="C129:P129" si="152">C109*$S109</f>
        <v>437.58039618302502</v>
      </c>
      <c r="D129">
        <f t="shared" si="152"/>
        <v>465.88569318015118</v>
      </c>
      <c r="E129">
        <f t="shared" si="152"/>
        <v>402.45182490174506</v>
      </c>
      <c r="F129">
        <f t="shared" si="152"/>
        <v>335.34015790793615</v>
      </c>
      <c r="G129">
        <f t="shared" si="152"/>
        <v>23.573151021766904</v>
      </c>
      <c r="H129">
        <f t="shared" si="152"/>
        <v>551.51566876401273</v>
      </c>
      <c r="I129">
        <f t="shared" si="152"/>
        <v>232.63091820946963</v>
      </c>
      <c r="J129">
        <f t="shared" si="152"/>
        <v>117.28954761860095</v>
      </c>
      <c r="K129">
        <f t="shared" si="152"/>
        <v>77.078102154177699</v>
      </c>
      <c r="L129">
        <f t="shared" si="152"/>
        <v>11.932569826376316</v>
      </c>
      <c r="M129">
        <f t="shared" si="152"/>
        <v>404.94795295432476</v>
      </c>
      <c r="N129">
        <f t="shared" si="152"/>
        <v>450.60200115395725</v>
      </c>
      <c r="O129">
        <f t="shared" si="152"/>
        <v>510.19516111023034</v>
      </c>
      <c r="P129">
        <f t="shared" si="152"/>
        <v>665.21863817088627</v>
      </c>
      <c r="Q129">
        <f t="shared" si="145"/>
        <v>4686.2417831566599</v>
      </c>
      <c r="R129">
        <f t="shared" si="146"/>
        <v>4686.2417831566599</v>
      </c>
      <c r="S129">
        <f t="shared" si="147"/>
        <v>1</v>
      </c>
    </row>
    <row r="130" spans="1:19" x14ac:dyDescent="0.3">
      <c r="B130">
        <v>500</v>
      </c>
      <c r="C130">
        <f t="shared" ref="C130:P130" si="153">C110*$S110</f>
        <v>23.858938049675672</v>
      </c>
      <c r="D130">
        <f t="shared" si="153"/>
        <v>25.358854119151424</v>
      </c>
      <c r="E130">
        <f t="shared" si="153"/>
        <v>21.894568101158953</v>
      </c>
      <c r="F130">
        <f t="shared" si="153"/>
        <v>14.221304584171484</v>
      </c>
      <c r="G130">
        <f t="shared" si="153"/>
        <v>1.0004900413618765</v>
      </c>
      <c r="H130">
        <f t="shared" si="153"/>
        <v>20.730628466256494</v>
      </c>
      <c r="I130">
        <f t="shared" si="153"/>
        <v>11.143563596470583</v>
      </c>
      <c r="J130">
        <f t="shared" si="153"/>
        <v>22.199802204175263</v>
      </c>
      <c r="K130">
        <f t="shared" si="153"/>
        <v>6.8978698130812797</v>
      </c>
      <c r="L130">
        <f t="shared" si="153"/>
        <v>0.64734559310737649</v>
      </c>
      <c r="M130">
        <f t="shared" si="153"/>
        <v>21.992304324606746</v>
      </c>
      <c r="N130">
        <f t="shared" si="153"/>
        <v>31.437307932161971</v>
      </c>
      <c r="O130">
        <f t="shared" si="153"/>
        <v>31.420191612979433</v>
      </c>
      <c r="P130">
        <f t="shared" si="153"/>
        <v>67.407840073436404</v>
      </c>
      <c r="Q130">
        <f t="shared" si="145"/>
        <v>300.211008511795</v>
      </c>
      <c r="R130">
        <f t="shared" si="146"/>
        <v>300.21100851179494</v>
      </c>
      <c r="S130">
        <f t="shared" si="147"/>
        <v>0.99999999999999978</v>
      </c>
    </row>
    <row r="131" spans="1:19" x14ac:dyDescent="0.3">
      <c r="B131">
        <v>513</v>
      </c>
      <c r="C131">
        <f t="shared" ref="C131:P131" si="154">C111*$S111</f>
        <v>11.5705605301732</v>
      </c>
      <c r="D131">
        <f t="shared" si="154"/>
        <v>8.4816851286454327</v>
      </c>
      <c r="E131">
        <f t="shared" si="154"/>
        <v>7.3212788135856632</v>
      </c>
      <c r="F131">
        <f t="shared" si="154"/>
        <v>3.2784623866520022</v>
      </c>
      <c r="G131">
        <f t="shared" si="154"/>
        <v>0.23074799364858456</v>
      </c>
      <c r="H131">
        <f t="shared" si="154"/>
        <v>6.1236874945732831</v>
      </c>
      <c r="I131">
        <f t="shared" si="154"/>
        <v>2.9071177669517851</v>
      </c>
      <c r="J131">
        <f t="shared" si="154"/>
        <v>2.7377784007105848</v>
      </c>
      <c r="K131">
        <f t="shared" si="154"/>
        <v>6.2813944764563017</v>
      </c>
      <c r="L131">
        <f t="shared" si="154"/>
        <v>0.19122151166961726</v>
      </c>
      <c r="M131">
        <f t="shared" si="154"/>
        <v>7.3572724382869925</v>
      </c>
      <c r="N131">
        <f t="shared" si="154"/>
        <v>15.279861192913332</v>
      </c>
      <c r="O131">
        <f t="shared" si="154"/>
        <v>13.480411517446917</v>
      </c>
      <c r="P131">
        <f t="shared" si="154"/>
        <v>17.5764524542045</v>
      </c>
      <c r="Q131">
        <f t="shared" si="145"/>
        <v>102.81793210591819</v>
      </c>
      <c r="R131">
        <f t="shared" si="146"/>
        <v>102.8179321059182</v>
      </c>
      <c r="S131">
        <f t="shared" si="147"/>
        <v>1.0000000000000002</v>
      </c>
    </row>
    <row r="132" spans="1:19" x14ac:dyDescent="0.3">
      <c r="B132">
        <v>515</v>
      </c>
      <c r="C132">
        <f t="shared" ref="C132:P132" si="155">C112*$S112</f>
        <v>357.50516641789704</v>
      </c>
      <c r="D132">
        <f t="shared" si="155"/>
        <v>381.19991546953037</v>
      </c>
      <c r="E132">
        <f t="shared" si="155"/>
        <v>373.73708644822585</v>
      </c>
      <c r="F132">
        <f t="shared" si="155"/>
        <v>188.63238681237934</v>
      </c>
      <c r="G132">
        <f t="shared" si="155"/>
        <v>13.260146860029066</v>
      </c>
      <c r="H132">
        <f t="shared" si="155"/>
        <v>310.23339886403528</v>
      </c>
      <c r="I132">
        <f t="shared" si="155"/>
        <v>130.85735279058014</v>
      </c>
      <c r="J132">
        <f t="shared" si="155"/>
        <v>74.726768881113273</v>
      </c>
      <c r="K132">
        <f t="shared" si="155"/>
        <v>55.61519394029267</v>
      </c>
      <c r="L132">
        <f t="shared" si="155"/>
        <v>9.81120154507534</v>
      </c>
      <c r="M132">
        <f t="shared" si="155"/>
        <v>332.37927114264539</v>
      </c>
      <c r="N132">
        <f t="shared" si="155"/>
        <v>368.69439706934514</v>
      </c>
      <c r="O132">
        <f t="shared" si="155"/>
        <v>473.79298896177994</v>
      </c>
      <c r="P132">
        <f t="shared" si="155"/>
        <v>480.46094541707339</v>
      </c>
      <c r="Q132">
        <f t="shared" si="145"/>
        <v>3550.9062206200024</v>
      </c>
      <c r="R132">
        <f t="shared" si="146"/>
        <v>3550.9062206200024</v>
      </c>
      <c r="S132">
        <f t="shared" si="147"/>
        <v>1</v>
      </c>
    </row>
    <row r="133" spans="1:19" x14ac:dyDescent="0.3">
      <c r="B133">
        <v>516</v>
      </c>
      <c r="C133">
        <f t="shared" ref="C133:P133" si="156">C113*$S113</f>
        <v>509.1484260213723</v>
      </c>
      <c r="D133">
        <f t="shared" si="156"/>
        <v>542.89379620857801</v>
      </c>
      <c r="E133">
        <f t="shared" si="156"/>
        <v>469.33672066642146</v>
      </c>
      <c r="F133">
        <f t="shared" si="156"/>
        <v>237.1164609537262</v>
      </c>
      <c r="G133">
        <f t="shared" si="156"/>
        <v>16.669811091033772</v>
      </c>
      <c r="H133">
        <f t="shared" si="156"/>
        <v>390.20121043035681</v>
      </c>
      <c r="I133">
        <f t="shared" si="156"/>
        <v>145.04374269909778</v>
      </c>
      <c r="J133">
        <f t="shared" si="156"/>
        <v>93.961964888988831</v>
      </c>
      <c r="K133">
        <f t="shared" si="156"/>
        <v>79.205536359923869</v>
      </c>
      <c r="L133">
        <f t="shared" si="156"/>
        <v>12.303138791708532</v>
      </c>
      <c r="M133">
        <f t="shared" si="156"/>
        <v>417.10999673171756</v>
      </c>
      <c r="N133">
        <f t="shared" si="156"/>
        <v>525.08380181371979</v>
      </c>
      <c r="O133">
        <f t="shared" si="156"/>
        <v>674.76214961288315</v>
      </c>
      <c r="P133">
        <f t="shared" si="156"/>
        <v>603.7731924880369</v>
      </c>
      <c r="Q133">
        <f t="shared" si="145"/>
        <v>4716.6099487575657</v>
      </c>
      <c r="R133">
        <f t="shared" si="146"/>
        <v>4716.6099487575648</v>
      </c>
      <c r="S133">
        <f t="shared" si="147"/>
        <v>0.99999999999999978</v>
      </c>
    </row>
    <row r="134" spans="1:19" x14ac:dyDescent="0.3">
      <c r="B134">
        <v>517</v>
      </c>
      <c r="C134">
        <f t="shared" ref="C134:P134" si="157">C114*$S114</f>
        <v>27.235512772275193</v>
      </c>
      <c r="D134">
        <f t="shared" si="157"/>
        <v>28.981501901888404</v>
      </c>
      <c r="E134">
        <f t="shared" si="157"/>
        <v>25.030059012884422</v>
      </c>
      <c r="F134">
        <f t="shared" si="157"/>
        <v>12.674275072836201</v>
      </c>
      <c r="G134">
        <f t="shared" si="157"/>
        <v>0.89170628774998351</v>
      </c>
      <c r="H134">
        <f t="shared" si="157"/>
        <v>20.895452462852635</v>
      </c>
      <c r="I134">
        <f t="shared" si="157"/>
        <v>9.9388824161677398</v>
      </c>
      <c r="J134">
        <f t="shared" si="157"/>
        <v>6.4443549131233064</v>
      </c>
      <c r="K134">
        <f t="shared" si="157"/>
        <v>8.9410155442781196</v>
      </c>
      <c r="L134">
        <f t="shared" si="157"/>
        <v>0.7415609094005795</v>
      </c>
      <c r="M134">
        <f t="shared" si="157"/>
        <v>28.531652074115417</v>
      </c>
      <c r="N134">
        <f t="shared" si="157"/>
        <v>67.385674769314221</v>
      </c>
      <c r="O134">
        <f t="shared" si="157"/>
        <v>46.155879831189466</v>
      </c>
      <c r="P134">
        <f t="shared" si="157"/>
        <v>60.18040519645232</v>
      </c>
      <c r="Q134">
        <f t="shared" si="145"/>
        <v>344.02793316452801</v>
      </c>
      <c r="R134">
        <f t="shared" si="146"/>
        <v>344.02793316452801</v>
      </c>
      <c r="S134">
        <f t="shared" si="147"/>
        <v>1</v>
      </c>
    </row>
    <row r="135" spans="1:19" x14ac:dyDescent="0.3">
      <c r="B135">
        <v>518</v>
      </c>
      <c r="C135">
        <f t="shared" ref="C135:P135" si="158">C115*$S115</f>
        <v>17.946543221029202</v>
      </c>
      <c r="D135">
        <f t="shared" si="158"/>
        <v>19.117013336628847</v>
      </c>
      <c r="E135">
        <f t="shared" si="158"/>
        <v>16.515490255797388</v>
      </c>
      <c r="F135">
        <f t="shared" si="158"/>
        <v>8.3553360028005184</v>
      </c>
      <c r="G135">
        <f t="shared" si="158"/>
        <v>0.58758010423285034</v>
      </c>
      <c r="H135">
        <f t="shared" si="158"/>
        <v>13.764320677801216</v>
      </c>
      <c r="I135">
        <f t="shared" si="158"/>
        <v>5.7882930472663841</v>
      </c>
      <c r="J135">
        <f t="shared" si="158"/>
        <v>3.3129331241343962</v>
      </c>
      <c r="K135">
        <f t="shared" si="158"/>
        <v>3.5811597172697738</v>
      </c>
      <c r="L135">
        <f t="shared" si="158"/>
        <v>0.43221010320457176</v>
      </c>
      <c r="M135">
        <f t="shared" si="158"/>
        <v>18.85900388551563</v>
      </c>
      <c r="N135">
        <f t="shared" si="158"/>
        <v>23.740877792951874</v>
      </c>
      <c r="O135">
        <f t="shared" si="158"/>
        <v>34.622966884029559</v>
      </c>
      <c r="P135">
        <f t="shared" si="158"/>
        <v>27.298700755968284</v>
      </c>
      <c r="Q135">
        <f t="shared" si="145"/>
        <v>193.92242890863048</v>
      </c>
      <c r="R135">
        <f t="shared" si="146"/>
        <v>193.92242890863054</v>
      </c>
      <c r="S135">
        <f t="shared" si="147"/>
        <v>1.0000000000000002</v>
      </c>
    </row>
    <row r="136" spans="1:19" x14ac:dyDescent="0.3">
      <c r="B136">
        <v>519</v>
      </c>
      <c r="C136">
        <f t="shared" ref="C136:P136" si="159">C116*$S116</f>
        <v>7.8932547375696442</v>
      </c>
      <c r="D136">
        <f t="shared" si="159"/>
        <v>8.3974585635996828</v>
      </c>
      <c r="E136">
        <f t="shared" si="159"/>
        <v>7.2518399066505426</v>
      </c>
      <c r="F136">
        <f t="shared" si="159"/>
        <v>4.1590645452260935</v>
      </c>
      <c r="G136">
        <f t="shared" si="159"/>
        <v>0.29261350135003972</v>
      </c>
      <c r="H136">
        <f t="shared" si="159"/>
        <v>6.0595912060546206</v>
      </c>
      <c r="I136">
        <f t="shared" si="159"/>
        <v>3.2614451902537231</v>
      </c>
      <c r="J136">
        <f t="shared" si="159"/>
        <v>3.4795693043301985</v>
      </c>
      <c r="K136">
        <f t="shared" si="159"/>
        <v>2.2859304031687859</v>
      </c>
      <c r="L136">
        <f t="shared" si="159"/>
        <v>0.21472025382879673</v>
      </c>
      <c r="M136">
        <f t="shared" si="159"/>
        <v>8.2613895876213626</v>
      </c>
      <c r="N136">
        <f t="shared" si="159"/>
        <v>15.154307160083334</v>
      </c>
      <c r="O136">
        <f t="shared" si="159"/>
        <v>13.364515453026517</v>
      </c>
      <c r="P136">
        <f t="shared" si="159"/>
        <v>28.815865413335697</v>
      </c>
      <c r="Q136">
        <f t="shared" si="145"/>
        <v>108.89156522609903</v>
      </c>
      <c r="R136">
        <f t="shared" si="146"/>
        <v>108.89156522609903</v>
      </c>
      <c r="S136">
        <f t="shared" si="147"/>
        <v>1</v>
      </c>
    </row>
    <row r="137" spans="1:19" x14ac:dyDescent="0.3">
      <c r="A137" t="s">
        <v>18</v>
      </c>
      <c r="C137">
        <f>SUM(C123:C136)</f>
        <v>3491.6782510272396</v>
      </c>
      <c r="D137">
        <f t="shared" ref="D137:P137" si="160">SUM(D123:D136)</f>
        <v>3427.2212790315434</v>
      </c>
      <c r="E137">
        <f t="shared" si="160"/>
        <v>2940.7248544696822</v>
      </c>
      <c r="F137">
        <f t="shared" si="160"/>
        <v>2246.2399182670224</v>
      </c>
      <c r="G137">
        <f t="shared" si="160"/>
        <v>180.17324568327814</v>
      </c>
      <c r="H137">
        <f t="shared" si="160"/>
        <v>3906.4162187236857</v>
      </c>
      <c r="I137">
        <f t="shared" si="160"/>
        <v>1030.4741231972419</v>
      </c>
      <c r="J137">
        <f t="shared" si="160"/>
        <v>601.32478308363295</v>
      </c>
      <c r="K137">
        <f t="shared" si="160"/>
        <v>438.52909393416365</v>
      </c>
      <c r="L137">
        <f t="shared" si="160"/>
        <v>68.83927095334073</v>
      </c>
      <c r="M137">
        <f t="shared" si="160"/>
        <v>2369.0402635256632</v>
      </c>
      <c r="N137">
        <f t="shared" si="160"/>
        <v>2727.8739930749639</v>
      </c>
      <c r="O137">
        <f t="shared" si="160"/>
        <v>3194.8904516039629</v>
      </c>
      <c r="P137">
        <f t="shared" si="160"/>
        <v>3702.6582534245831</v>
      </c>
      <c r="Q137">
        <f>SUM(Q123:Q136)</f>
        <v>30326.084000000006</v>
      </c>
      <c r="R137">
        <f>SUM(R123:R136)</f>
        <v>30326.084000000006</v>
      </c>
    </row>
    <row r="138" spans="1:19" x14ac:dyDescent="0.3">
      <c r="A138" t="s">
        <v>19</v>
      </c>
      <c r="C138">
        <f>C118</f>
        <v>3493.8620000000001</v>
      </c>
      <c r="D138">
        <f t="shared" ref="D138:P138" si="161">D118</f>
        <v>3427.4920000000002</v>
      </c>
      <c r="E138">
        <f t="shared" si="161"/>
        <v>2940.6620000000003</v>
      </c>
      <c r="F138">
        <f t="shared" si="161"/>
        <v>2245.8159999999998</v>
      </c>
      <c r="G138">
        <f t="shared" si="161"/>
        <v>180.13</v>
      </c>
      <c r="H138">
        <f t="shared" si="161"/>
        <v>3905.4480000000003</v>
      </c>
      <c r="I138">
        <f t="shared" si="161"/>
        <v>1030.3500000000001</v>
      </c>
      <c r="J138">
        <f t="shared" si="161"/>
        <v>601.25</v>
      </c>
      <c r="K138">
        <f t="shared" si="161"/>
        <v>438.55200000000008</v>
      </c>
      <c r="L138">
        <f t="shared" si="161"/>
        <v>68.835999999999999</v>
      </c>
      <c r="M138">
        <f t="shared" si="161"/>
        <v>2369.0160000000001</v>
      </c>
      <c r="N138">
        <f t="shared" si="161"/>
        <v>2727.732</v>
      </c>
      <c r="O138">
        <f t="shared" si="161"/>
        <v>3194.7639999999997</v>
      </c>
      <c r="P138">
        <f t="shared" si="161"/>
        <v>3702.174</v>
      </c>
    </row>
    <row r="139" spans="1:19" x14ac:dyDescent="0.3">
      <c r="C139">
        <f>C138/C137</f>
        <v>1.0006254152919496</v>
      </c>
      <c r="D139">
        <f t="shared" ref="D139:P139" si="162">D138/D137</f>
        <v>1.0000789913887711</v>
      </c>
      <c r="E139">
        <f t="shared" si="162"/>
        <v>0.99997862619837197</v>
      </c>
      <c r="F139">
        <f t="shared" si="162"/>
        <v>0.99981127649652413</v>
      </c>
      <c r="G139">
        <f t="shared" si="162"/>
        <v>0.99975997722017973</v>
      </c>
      <c r="H139">
        <f t="shared" si="162"/>
        <v>0.99975214655339473</v>
      </c>
      <c r="I139">
        <f t="shared" si="162"/>
        <v>0.99987954748746466</v>
      </c>
      <c r="J139">
        <f t="shared" si="162"/>
        <v>0.99987563611922081</v>
      </c>
      <c r="K139">
        <f t="shared" si="162"/>
        <v>1.000052233856666</v>
      </c>
      <c r="L139">
        <f t="shared" si="162"/>
        <v>0.9999524841954972</v>
      </c>
      <c r="M139">
        <f t="shared" si="162"/>
        <v>0.99998975807797075</v>
      </c>
      <c r="N139">
        <f t="shared" si="162"/>
        <v>0.99994794734825565</v>
      </c>
      <c r="O139">
        <f t="shared" si="162"/>
        <v>0.99996042067611435</v>
      </c>
      <c r="P139">
        <f t="shared" si="162"/>
        <v>0.99986921465837819</v>
      </c>
    </row>
    <row r="140" spans="1:19" x14ac:dyDescent="0.3">
      <c r="A140" s="1"/>
    </row>
    <row r="141" spans="1:19" x14ac:dyDescent="0.3">
      <c r="A141" s="1" t="s">
        <v>56</v>
      </c>
    </row>
    <row r="142" spans="1:19" x14ac:dyDescent="0.3">
      <c r="C142">
        <v>263</v>
      </c>
      <c r="D142">
        <v>264</v>
      </c>
      <c r="E142">
        <v>269</v>
      </c>
      <c r="F142">
        <v>271</v>
      </c>
      <c r="G142">
        <v>272</v>
      </c>
      <c r="H142">
        <v>274</v>
      </c>
      <c r="I142">
        <v>499</v>
      </c>
      <c r="J142">
        <v>500</v>
      </c>
      <c r="K142">
        <v>513</v>
      </c>
      <c r="L142">
        <v>515</v>
      </c>
      <c r="M142">
        <v>516</v>
      </c>
      <c r="N142">
        <v>517</v>
      </c>
      <c r="O142">
        <v>518</v>
      </c>
      <c r="P142">
        <v>519</v>
      </c>
      <c r="Q142" t="s">
        <v>17</v>
      </c>
      <c r="R142" t="s">
        <v>20</v>
      </c>
    </row>
    <row r="143" spans="1:19" x14ac:dyDescent="0.3">
      <c r="A143" t="s">
        <v>10</v>
      </c>
      <c r="B143">
        <v>263</v>
      </c>
      <c r="C143">
        <f>C123*C$139</f>
        <v>776.11723976766791</v>
      </c>
      <c r="D143">
        <f t="shared" ref="D143:P143" si="163">D123*D$139</f>
        <v>344.42625789478501</v>
      </c>
      <c r="E143">
        <f t="shared" si="163"/>
        <v>231.80762396348609</v>
      </c>
      <c r="F143">
        <f t="shared" si="163"/>
        <v>132.88571747949857</v>
      </c>
      <c r="G143">
        <f t="shared" si="163"/>
        <v>9.346364472754356</v>
      </c>
      <c r="H143">
        <f t="shared" si="163"/>
        <v>193.47250263991216</v>
      </c>
      <c r="I143">
        <f t="shared" si="163"/>
        <v>63.367502774049179</v>
      </c>
      <c r="J143">
        <f t="shared" si="163"/>
        <v>36.335303804792687</v>
      </c>
      <c r="K143">
        <f t="shared" si="163"/>
        <v>39.241400514934817</v>
      </c>
      <c r="L143">
        <f t="shared" si="163"/>
        <v>4.7212673126567815</v>
      </c>
      <c r="M143">
        <f t="shared" si="163"/>
        <v>181.65814276829872</v>
      </c>
      <c r="N143">
        <f t="shared" si="163"/>
        <v>178.82554750934645</v>
      </c>
      <c r="O143">
        <f t="shared" si="163"/>
        <v>202.32449881777197</v>
      </c>
      <c r="P143">
        <f t="shared" si="163"/>
        <v>205.79506288150975</v>
      </c>
      <c r="Q143">
        <f>SUM(C143:P143)</f>
        <v>2600.3244326014647</v>
      </c>
      <c r="R143">
        <f>R63</f>
        <v>2599.948806374548</v>
      </c>
      <c r="S143">
        <f>R143/Q143</f>
        <v>0.99985554639943874</v>
      </c>
    </row>
    <row r="144" spans="1:19" x14ac:dyDescent="0.3">
      <c r="B144">
        <v>264</v>
      </c>
      <c r="C144">
        <f t="shared" ref="C144:P144" si="164">C124*C$139</f>
        <v>40.191235613618709</v>
      </c>
      <c r="D144">
        <f t="shared" si="164"/>
        <v>55.168210233472735</v>
      </c>
      <c r="E144">
        <f t="shared" si="164"/>
        <v>32.682173855345731</v>
      </c>
      <c r="F144">
        <f t="shared" si="164"/>
        <v>18.703895093670685</v>
      </c>
      <c r="G144">
        <f t="shared" si="164"/>
        <v>1.3147459697899277</v>
      </c>
      <c r="H144">
        <f t="shared" si="164"/>
        <v>27.16543361087118</v>
      </c>
      <c r="I144">
        <f t="shared" si="164"/>
        <v>7.8683920128326124</v>
      </c>
      <c r="J144">
        <f t="shared" si="164"/>
        <v>4.5068818759275437</v>
      </c>
      <c r="K144">
        <f t="shared" si="164"/>
        <v>3.7976954819998525</v>
      </c>
      <c r="L144">
        <f t="shared" si="164"/>
        <v>0.58712009271200072</v>
      </c>
      <c r="M144">
        <f t="shared" si="164"/>
        <v>22.590363680127176</v>
      </c>
      <c r="N144">
        <f t="shared" si="164"/>
        <v>22.192834511646517</v>
      </c>
      <c r="O144">
        <f t="shared" si="164"/>
        <v>28.460833106376967</v>
      </c>
      <c r="P144">
        <f t="shared" si="164"/>
        <v>28.918125097208755</v>
      </c>
      <c r="Q144">
        <f t="shared" ref="Q144:Q156" si="165">SUM(C144:P144)</f>
        <v>294.1479402356004</v>
      </c>
      <c r="R144">
        <f t="shared" ref="R144:R156" si="166">R64</f>
        <v>294.13737539161411</v>
      </c>
      <c r="S144">
        <f t="shared" ref="S144:S156" si="167">R144/Q144</f>
        <v>0.99996408322975905</v>
      </c>
    </row>
    <row r="145" spans="1:19" x14ac:dyDescent="0.3">
      <c r="B145">
        <v>269</v>
      </c>
      <c r="C145">
        <f t="shared" ref="C145:P145" si="168">C125*C$139</f>
        <v>8.7873403023348402</v>
      </c>
      <c r="D145">
        <f t="shared" si="168"/>
        <v>10.61709151940218</v>
      </c>
      <c r="E145">
        <f t="shared" si="168"/>
        <v>10.418517424682836</v>
      </c>
      <c r="F145">
        <f t="shared" si="168"/>
        <v>5.9524958345475083</v>
      </c>
      <c r="G145">
        <f t="shared" si="168"/>
        <v>0.41812935810443902</v>
      </c>
      <c r="H145">
        <f t="shared" si="168"/>
        <v>8.6283954300564503</v>
      </c>
      <c r="I145">
        <f t="shared" si="168"/>
        <v>2.2078601159287894</v>
      </c>
      <c r="J145">
        <f t="shared" si="168"/>
        <v>1.2636651666847192</v>
      </c>
      <c r="K145">
        <f t="shared" si="168"/>
        <v>0.94064546114289116</v>
      </c>
      <c r="L145">
        <f t="shared" si="168"/>
        <v>0.18697837518938809</v>
      </c>
      <c r="M145">
        <f t="shared" si="168"/>
        <v>6.3437186966503729</v>
      </c>
      <c r="N145">
        <f t="shared" si="168"/>
        <v>6.2259380994398539</v>
      </c>
      <c r="O145">
        <f t="shared" si="168"/>
        <v>7.9867496949385348</v>
      </c>
      <c r="P145">
        <f t="shared" si="168"/>
        <v>8.1126390913515731</v>
      </c>
      <c r="Q145">
        <f t="shared" si="165"/>
        <v>78.090164570454363</v>
      </c>
      <c r="R145">
        <f t="shared" si="166"/>
        <v>78.089568688039151</v>
      </c>
      <c r="S145">
        <f t="shared" si="167"/>
        <v>0.99999236930260693</v>
      </c>
    </row>
    <row r="146" spans="1:19" x14ac:dyDescent="0.3">
      <c r="B146">
        <v>271</v>
      </c>
      <c r="C146">
        <f t="shared" ref="C146:P146" si="169">C126*C$139</f>
        <v>94.859731546849986</v>
      </c>
      <c r="D146">
        <f t="shared" si="169"/>
        <v>114.41962991848723</v>
      </c>
      <c r="E146">
        <f t="shared" si="169"/>
        <v>112.09157097273552</v>
      </c>
      <c r="F146">
        <f t="shared" si="169"/>
        <v>120.47940417463488</v>
      </c>
      <c r="G146">
        <f t="shared" si="169"/>
        <v>7.4443274376217632</v>
      </c>
      <c r="H146">
        <f t="shared" si="169"/>
        <v>173.68759795761051</v>
      </c>
      <c r="I146">
        <f t="shared" si="169"/>
        <v>34.637328359435557</v>
      </c>
      <c r="J146">
        <f t="shared" si="169"/>
        <v>17.497991765436172</v>
      </c>
      <c r="K146">
        <f t="shared" si="169"/>
        <v>11.506206010610947</v>
      </c>
      <c r="L146">
        <f t="shared" si="169"/>
        <v>2.0136730755130516</v>
      </c>
      <c r="M146">
        <f t="shared" si="169"/>
        <v>68.36579907513071</v>
      </c>
      <c r="N146">
        <f t="shared" si="169"/>
        <v>76.115796206178786</v>
      </c>
      <c r="O146">
        <f t="shared" si="169"/>
        <v>86.164801046531096</v>
      </c>
      <c r="P146">
        <f t="shared" si="169"/>
        <v>112.33584319559128</v>
      </c>
      <c r="Q146">
        <f t="shared" si="165"/>
        <v>1031.6197007423673</v>
      </c>
      <c r="R146">
        <f t="shared" si="166"/>
        <v>1031.6499685564283</v>
      </c>
      <c r="S146">
        <f t="shared" si="167"/>
        <v>1.0000293400892202</v>
      </c>
    </row>
    <row r="147" spans="1:19" x14ac:dyDescent="0.3">
      <c r="B147">
        <v>272</v>
      </c>
      <c r="C147">
        <f t="shared" ref="C147:P147" si="170">C127*C$139</f>
        <v>1171.6070138356879</v>
      </c>
      <c r="D147">
        <f t="shared" si="170"/>
        <v>1413.1901782451855</v>
      </c>
      <c r="E147">
        <f t="shared" si="170"/>
        <v>1221.1194815542335</v>
      </c>
      <c r="F147">
        <f t="shared" si="170"/>
        <v>1154.5137503867188</v>
      </c>
      <c r="G147">
        <f t="shared" si="170"/>
        <v>104.34483454081609</v>
      </c>
      <c r="H147">
        <f t="shared" si="170"/>
        <v>2145.2053960632043</v>
      </c>
      <c r="I147">
        <f t="shared" si="170"/>
        <v>377.59637773734562</v>
      </c>
      <c r="J147">
        <f t="shared" si="170"/>
        <v>216.11667612931276</v>
      </c>
      <c r="K147">
        <f t="shared" si="170"/>
        <v>142.11247960376284</v>
      </c>
      <c r="L147">
        <f t="shared" si="170"/>
        <v>24.870758754761788</v>
      </c>
      <c r="M147">
        <f t="shared" si="170"/>
        <v>844.38199852321168</v>
      </c>
      <c r="N147">
        <f t="shared" si="170"/>
        <v>940.10176124948407</v>
      </c>
      <c r="O147">
        <f t="shared" si="170"/>
        <v>1064.2164341569314</v>
      </c>
      <c r="P147">
        <f t="shared" si="170"/>
        <v>1387.4534499193542</v>
      </c>
      <c r="Q147">
        <f t="shared" si="165"/>
        <v>12206.830590700009</v>
      </c>
      <c r="R147">
        <f t="shared" si="166"/>
        <v>12207.134909689141</v>
      </c>
      <c r="S147">
        <f t="shared" si="167"/>
        <v>1.000024930221393</v>
      </c>
    </row>
    <row r="148" spans="1:19" x14ac:dyDescent="0.3">
      <c r="B148">
        <v>274</v>
      </c>
      <c r="C148">
        <f t="shared" ref="C148:P148" si="171">C128*C$139</f>
        <v>8.6896008589042832</v>
      </c>
      <c r="D148">
        <f t="shared" si="171"/>
        <v>9.2377820703180724</v>
      </c>
      <c r="E148">
        <f t="shared" si="171"/>
        <v>9.0320531802602932</v>
      </c>
      <c r="F148">
        <f t="shared" si="171"/>
        <v>9.6549804612525758</v>
      </c>
      <c r="G148">
        <f t="shared" si="171"/>
        <v>0.76891410619875289</v>
      </c>
      <c r="H148">
        <f t="shared" si="171"/>
        <v>38.091764493361516</v>
      </c>
      <c r="I148">
        <f t="shared" si="171"/>
        <v>3.1664569098457989</v>
      </c>
      <c r="J148">
        <f t="shared" si="171"/>
        <v>1.4170748128109592</v>
      </c>
      <c r="K148">
        <f t="shared" si="171"/>
        <v>1.0548403373874999</v>
      </c>
      <c r="L148">
        <f t="shared" si="171"/>
        <v>0.18395744159328284</v>
      </c>
      <c r="M148">
        <f t="shared" si="171"/>
        <v>6.2498283537392574</v>
      </c>
      <c r="N148">
        <f t="shared" si="171"/>
        <v>6.9698360469351046</v>
      </c>
      <c r="O148">
        <f t="shared" si="171"/>
        <v>7.887573675377749</v>
      </c>
      <c r="P148">
        <f t="shared" si="171"/>
        <v>9.0819670018505771</v>
      </c>
      <c r="Q148">
        <f t="shared" si="165"/>
        <v>111.4866297498357</v>
      </c>
      <c r="R148">
        <f t="shared" si="166"/>
        <v>111.49455084903367</v>
      </c>
      <c r="S148">
        <f t="shared" si="167"/>
        <v>1.0000710497681717</v>
      </c>
    </row>
    <row r="149" spans="1:19" x14ac:dyDescent="0.3">
      <c r="B149">
        <v>499</v>
      </c>
      <c r="C149">
        <f t="shared" ref="C149:P149" si="172">C129*C$139</f>
        <v>437.85406565425524</v>
      </c>
      <c r="D149">
        <f t="shared" si="172"/>
        <v>465.92249413806405</v>
      </c>
      <c r="E149">
        <f t="shared" si="172"/>
        <v>402.44322297627474</v>
      </c>
      <c r="F149">
        <f t="shared" si="172"/>
        <v>335.27687133847962</v>
      </c>
      <c r="G149">
        <f t="shared" si="172"/>
        <v>23.567492928529536</v>
      </c>
      <c r="H149">
        <f t="shared" si="172"/>
        <v>551.37897370465271</v>
      </c>
      <c r="I149">
        <f t="shared" si="172"/>
        <v>232.60289723087789</v>
      </c>
      <c r="J149">
        <f t="shared" si="172"/>
        <v>117.27496103528426</v>
      </c>
      <c r="K149">
        <f t="shared" si="172"/>
        <v>77.082128240717708</v>
      </c>
      <c r="L149">
        <f t="shared" si="172"/>
        <v>11.93200284072123</v>
      </c>
      <c r="M149">
        <f t="shared" si="172"/>
        <v>404.94380550896472</v>
      </c>
      <c r="N149">
        <f t="shared" si="172"/>
        <v>450.57854612491587</v>
      </c>
      <c r="O149">
        <f t="shared" si="172"/>
        <v>510.17496793070387</v>
      </c>
      <c r="P149">
        <f t="shared" si="172"/>
        <v>665.13163732403984</v>
      </c>
      <c r="Q149">
        <f t="shared" si="165"/>
        <v>4686.164066976482</v>
      </c>
      <c r="R149">
        <f t="shared" si="166"/>
        <v>4686.2417831566599</v>
      </c>
      <c r="S149">
        <f t="shared" si="167"/>
        <v>1.0000165841782462</v>
      </c>
    </row>
    <row r="150" spans="1:19" x14ac:dyDescent="0.3">
      <c r="B150">
        <v>500</v>
      </c>
      <c r="C150">
        <f t="shared" ref="C150:P150" si="173">C130*C$139</f>
        <v>23.873859794381616</v>
      </c>
      <c r="D150">
        <f t="shared" si="173"/>
        <v>25.36085725025594</v>
      </c>
      <c r="E150">
        <f t="shared" si="173"/>
        <v>21.894100131003626</v>
      </c>
      <c r="F150">
        <f t="shared" si="173"/>
        <v>14.218620689746363</v>
      </c>
      <c r="G150">
        <f t="shared" si="173"/>
        <v>1.0002499009609662</v>
      </c>
      <c r="H150">
        <f t="shared" si="173"/>
        <v>20.725490308540838</v>
      </c>
      <c r="I150">
        <f t="shared" si="173"/>
        <v>11.142221326236792</v>
      </c>
      <c r="J150">
        <f t="shared" si="173"/>
        <v>22.197041350620623</v>
      </c>
      <c r="K150">
        <f t="shared" si="173"/>
        <v>6.898230115424397</v>
      </c>
      <c r="L150">
        <f t="shared" si="173"/>
        <v>0.64731483396072864</v>
      </c>
      <c r="M150">
        <f t="shared" si="173"/>
        <v>21.992079081140609</v>
      </c>
      <c r="N150">
        <f t="shared" si="173"/>
        <v>31.435671536920399</v>
      </c>
      <c r="O150">
        <f t="shared" si="173"/>
        <v>31.418948023039032</v>
      </c>
      <c r="P150">
        <f t="shared" si="173"/>
        <v>67.399024116044416</v>
      </c>
      <c r="Q150">
        <f t="shared" si="165"/>
        <v>300.20370845827637</v>
      </c>
      <c r="R150">
        <f t="shared" si="166"/>
        <v>300.21100851179494</v>
      </c>
      <c r="S150">
        <f t="shared" si="167"/>
        <v>1.0000243169998002</v>
      </c>
    </row>
    <row r="151" spans="1:19" x14ac:dyDescent="0.3">
      <c r="B151">
        <v>513</v>
      </c>
      <c r="C151">
        <f t="shared" ref="C151:P151" si="174">C131*C$139</f>
        <v>11.577796935665198</v>
      </c>
      <c r="D151">
        <f t="shared" si="174"/>
        <v>8.4823551087328628</v>
      </c>
      <c r="E151">
        <f t="shared" si="174"/>
        <v>7.3211223300246377</v>
      </c>
      <c r="F151">
        <f t="shared" si="174"/>
        <v>3.2778436637443793</v>
      </c>
      <c r="G151">
        <f t="shared" si="174"/>
        <v>0.23069260887371107</v>
      </c>
      <c r="H151">
        <f t="shared" si="174"/>
        <v>6.1221697175218193</v>
      </c>
      <c r="I151">
        <f t="shared" si="174"/>
        <v>2.9067675973125198</v>
      </c>
      <c r="J151">
        <f t="shared" si="174"/>
        <v>2.7374379199639591</v>
      </c>
      <c r="K151">
        <f t="shared" si="174"/>
        <v>6.2817225779150476</v>
      </c>
      <c r="L151">
        <f t="shared" si="174"/>
        <v>0.19121242562565205</v>
      </c>
      <c r="M151">
        <f t="shared" si="174"/>
        <v>7.357197085676332</v>
      </c>
      <c r="N151">
        <f t="shared" si="174"/>
        <v>15.279065835619955</v>
      </c>
      <c r="O151">
        <f t="shared" si="174"/>
        <v>13.479877971873357</v>
      </c>
      <c r="P151">
        <f t="shared" si="174"/>
        <v>17.574153711865776</v>
      </c>
      <c r="Q151">
        <f t="shared" si="165"/>
        <v>102.81941549041521</v>
      </c>
      <c r="R151">
        <f t="shared" si="166"/>
        <v>102.8179321059182</v>
      </c>
      <c r="S151">
        <f t="shared" si="167"/>
        <v>0.99998557291451295</v>
      </c>
    </row>
    <row r="152" spans="1:19" x14ac:dyDescent="0.3">
      <c r="B152">
        <v>515</v>
      </c>
      <c r="C152">
        <f t="shared" ref="C152:P152" si="175">C132*C$139</f>
        <v>357.72875561592576</v>
      </c>
      <c r="D152">
        <f t="shared" si="175"/>
        <v>381.23002698025272</v>
      </c>
      <c r="E152">
        <f t="shared" si="175"/>
        <v>373.72909826587909</v>
      </c>
      <c r="F152">
        <f t="shared" si="175"/>
        <v>188.59678744747109</v>
      </c>
      <c r="G152">
        <f t="shared" si="175"/>
        <v>13.256964122718896</v>
      </c>
      <c r="H152">
        <f t="shared" si="175"/>
        <v>310.15650644687474</v>
      </c>
      <c r="I152">
        <f t="shared" si="175"/>
        <v>130.84159069365279</v>
      </c>
      <c r="J152">
        <f t="shared" si="175"/>
        <v>74.717475570137125</v>
      </c>
      <c r="K152">
        <f t="shared" si="175"/>
        <v>55.618098936361399</v>
      </c>
      <c r="L152">
        <f t="shared" si="175"/>
        <v>9.8107353579407874</v>
      </c>
      <c r="M152">
        <f t="shared" si="175"/>
        <v>332.3758669400662</v>
      </c>
      <c r="N152">
        <f t="shared" si="175"/>
        <v>368.6752055482944</v>
      </c>
      <c r="O152">
        <f t="shared" si="175"/>
        <v>473.77423655561506</v>
      </c>
      <c r="P152">
        <f t="shared" si="175"/>
        <v>480.39810816819107</v>
      </c>
      <c r="Q152">
        <f t="shared" si="165"/>
        <v>3550.9094566493809</v>
      </c>
      <c r="R152">
        <f t="shared" si="166"/>
        <v>3550.9062206200024</v>
      </c>
      <c r="S152">
        <f t="shared" si="167"/>
        <v>0.99999908867589615</v>
      </c>
    </row>
    <row r="153" spans="1:19" x14ac:dyDescent="0.3">
      <c r="B153">
        <v>516</v>
      </c>
      <c r="C153">
        <f t="shared" ref="C153:P153" si="176">C133*C$139</f>
        <v>509.46685523287812</v>
      </c>
      <c r="D153">
        <f t="shared" si="176"/>
        <v>542.93668014349578</v>
      </c>
      <c r="E153">
        <f t="shared" si="176"/>
        <v>469.32668915645718</v>
      </c>
      <c r="F153">
        <f t="shared" si="176"/>
        <v>237.0717115044832</v>
      </c>
      <c r="G153">
        <f t="shared" si="176"/>
        <v>16.665809956636622</v>
      </c>
      <c r="H153">
        <f t="shared" si="176"/>
        <v>390.10449771548207</v>
      </c>
      <c r="I153">
        <f t="shared" si="176"/>
        <v>145.02627181586215</v>
      </c>
      <c r="J153">
        <f t="shared" si="176"/>
        <v>93.950279414389598</v>
      </c>
      <c r="K153">
        <f t="shared" si="176"/>
        <v>79.209673570557243</v>
      </c>
      <c r="L153">
        <f t="shared" si="176"/>
        <v>12.302554198170935</v>
      </c>
      <c r="M153">
        <f t="shared" si="176"/>
        <v>417.1057247236534</v>
      </c>
      <c r="N153">
        <f t="shared" si="176"/>
        <v>525.05646980944744</v>
      </c>
      <c r="O153">
        <f t="shared" si="176"/>
        <v>674.73544298321781</v>
      </c>
      <c r="P153">
        <f t="shared" si="176"/>
        <v>603.69422780479522</v>
      </c>
      <c r="Q153">
        <f t="shared" si="165"/>
        <v>4716.6528880295264</v>
      </c>
      <c r="R153">
        <f t="shared" si="166"/>
        <v>4716.6099487575648</v>
      </c>
      <c r="S153">
        <f t="shared" si="167"/>
        <v>0.99999089624083415</v>
      </c>
    </row>
    <row r="154" spans="1:19" x14ac:dyDescent="0.3">
      <c r="B154">
        <v>517</v>
      </c>
      <c r="C154">
        <f t="shared" ref="C154:P154" si="177">C134*C$139</f>
        <v>27.252546278447063</v>
      </c>
      <c r="D154">
        <f t="shared" si="177"/>
        <v>28.983791190972305</v>
      </c>
      <c r="E154">
        <f t="shared" si="177"/>
        <v>25.029524025368342</v>
      </c>
      <c r="F154">
        <f t="shared" si="177"/>
        <v>12.671883139240439</v>
      </c>
      <c r="G154">
        <f t="shared" si="177"/>
        <v>0.89149225792801456</v>
      </c>
      <c r="H154">
        <f t="shared" si="177"/>
        <v>20.89027345294134</v>
      </c>
      <c r="I154">
        <f t="shared" si="177"/>
        <v>9.9376852528089188</v>
      </c>
      <c r="J154">
        <f t="shared" si="177"/>
        <v>6.4435534681371918</v>
      </c>
      <c r="K154">
        <f t="shared" si="177"/>
        <v>8.9414825680025078</v>
      </c>
      <c r="L154">
        <f t="shared" si="177"/>
        <v>0.74152567353738152</v>
      </c>
      <c r="M154">
        <f t="shared" si="177"/>
        <v>28.531359855159508</v>
      </c>
      <c r="N154">
        <f t="shared" si="177"/>
        <v>67.382167166252898</v>
      </c>
      <c r="O154">
        <f t="shared" si="177"/>
        <v>46.154053012672399</v>
      </c>
      <c r="P154">
        <f t="shared" si="177"/>
        <v>60.172534481599762</v>
      </c>
      <c r="Q154">
        <f t="shared" si="165"/>
        <v>344.02387182306808</v>
      </c>
      <c r="R154">
        <f t="shared" si="166"/>
        <v>344.02793316452801</v>
      </c>
      <c r="S154">
        <f t="shared" si="167"/>
        <v>1.0000118054059399</v>
      </c>
    </row>
    <row r="155" spans="1:19" x14ac:dyDescent="0.3">
      <c r="B155">
        <v>518</v>
      </c>
      <c r="C155">
        <f t="shared" ref="C155:P155" si="178">C135*C$139</f>
        <v>17.957767263597269</v>
      </c>
      <c r="D155">
        <f t="shared" si="178"/>
        <v>19.118523416061464</v>
      </c>
      <c r="E155">
        <f t="shared" si="178"/>
        <v>16.515137256984872</v>
      </c>
      <c r="F155">
        <f t="shared" si="178"/>
        <v>8.353759154517352</v>
      </c>
      <c r="G155">
        <f t="shared" si="178"/>
        <v>0.58743907162286524</v>
      </c>
      <c r="H155">
        <f t="shared" si="178"/>
        <v>13.760909143481042</v>
      </c>
      <c r="I155">
        <f t="shared" si="178"/>
        <v>5.7875958328255503</v>
      </c>
      <c r="J155">
        <f t="shared" si="178"/>
        <v>3.312521114914317</v>
      </c>
      <c r="K155">
        <f t="shared" si="178"/>
        <v>3.5813467750531438</v>
      </c>
      <c r="L155">
        <f t="shared" si="178"/>
        <v>0.43218956639380374</v>
      </c>
      <c r="M155">
        <f t="shared" si="178"/>
        <v>18.858810733068285</v>
      </c>
      <c r="N155">
        <f t="shared" si="178"/>
        <v>23.739642017308011</v>
      </c>
      <c r="O155">
        <f t="shared" si="178"/>
        <v>34.621596530409377</v>
      </c>
      <c r="P155">
        <f t="shared" si="178"/>
        <v>27.295130486064082</v>
      </c>
      <c r="Q155">
        <f t="shared" si="165"/>
        <v>193.92236836230143</v>
      </c>
      <c r="R155">
        <f t="shared" si="166"/>
        <v>193.92242890863054</v>
      </c>
      <c r="S155">
        <f t="shared" si="167"/>
        <v>1.0000003122194185</v>
      </c>
    </row>
    <row r="156" spans="1:19" x14ac:dyDescent="0.3">
      <c r="B156">
        <v>519</v>
      </c>
      <c r="C156">
        <f t="shared" ref="C156:P156" si="179">C136*C$139</f>
        <v>7.8981912997857737</v>
      </c>
      <c r="D156">
        <f t="shared" si="179"/>
        <v>8.3981218905137691</v>
      </c>
      <c r="E156">
        <f t="shared" si="179"/>
        <v>7.2516849072629395</v>
      </c>
      <c r="F156">
        <f t="shared" si="179"/>
        <v>4.1582796319939357</v>
      </c>
      <c r="G156">
        <f t="shared" si="179"/>
        <v>0.29254326744403275</v>
      </c>
      <c r="H156">
        <f t="shared" si="179"/>
        <v>6.0580893154891813</v>
      </c>
      <c r="I156">
        <f t="shared" si="179"/>
        <v>3.261052340986061</v>
      </c>
      <c r="J156">
        <f t="shared" si="179"/>
        <v>3.479136571588072</v>
      </c>
      <c r="K156">
        <f t="shared" si="179"/>
        <v>2.2860498061298133</v>
      </c>
      <c r="L156">
        <f t="shared" si="179"/>
        <v>0.214710051223193</v>
      </c>
      <c r="M156">
        <f t="shared" si="179"/>
        <v>8.2613049751133527</v>
      </c>
      <c r="N156">
        <f t="shared" si="179"/>
        <v>15.153518338210304</v>
      </c>
      <c r="O156">
        <f t="shared" si="179"/>
        <v>13.363986494540827</v>
      </c>
      <c r="P156">
        <f t="shared" si="179"/>
        <v>28.812096720533486</v>
      </c>
      <c r="Q156">
        <f t="shared" si="165"/>
        <v>108.88876561081474</v>
      </c>
      <c r="R156">
        <f t="shared" si="166"/>
        <v>108.89156522609903</v>
      </c>
      <c r="S156">
        <f t="shared" si="167"/>
        <v>1.0000257107817192</v>
      </c>
    </row>
    <row r="157" spans="1:19" x14ac:dyDescent="0.3">
      <c r="A157" t="s">
        <v>18</v>
      </c>
      <c r="C157">
        <f>SUM(C143:C156)</f>
        <v>3493.8619999999987</v>
      </c>
      <c r="D157">
        <f t="shared" ref="D157:P157" si="180">SUM(D143:D156)</f>
        <v>3427.4919999999993</v>
      </c>
      <c r="E157">
        <f t="shared" si="180"/>
        <v>2940.6619999999994</v>
      </c>
      <c r="F157">
        <f t="shared" si="180"/>
        <v>2245.8159999999993</v>
      </c>
      <c r="G157">
        <f t="shared" si="180"/>
        <v>180.13</v>
      </c>
      <c r="H157">
        <f t="shared" si="180"/>
        <v>3905.4480000000003</v>
      </c>
      <c r="I157">
        <f t="shared" si="180"/>
        <v>1030.3500000000001</v>
      </c>
      <c r="J157">
        <f t="shared" si="180"/>
        <v>601.25</v>
      </c>
      <c r="K157">
        <f t="shared" si="180"/>
        <v>438.55200000000008</v>
      </c>
      <c r="L157">
        <f t="shared" si="180"/>
        <v>68.835999999999999</v>
      </c>
      <c r="M157">
        <f t="shared" si="180"/>
        <v>2369.016000000001</v>
      </c>
      <c r="N157">
        <f t="shared" si="180"/>
        <v>2727.7320000000004</v>
      </c>
      <c r="O157">
        <f t="shared" si="180"/>
        <v>3194.7639999999997</v>
      </c>
      <c r="P157">
        <f t="shared" si="180"/>
        <v>3702.1739999999991</v>
      </c>
      <c r="Q157">
        <f>SUM(C157:P157)</f>
        <v>30326.083999999992</v>
      </c>
      <c r="R157">
        <f>SUM(R143:R156)</f>
        <v>30326.084000000006</v>
      </c>
    </row>
    <row r="158" spans="1:19" x14ac:dyDescent="0.3">
      <c r="A158" t="s">
        <v>19</v>
      </c>
      <c r="C158">
        <f>C98</f>
        <v>3493.8620000000001</v>
      </c>
      <c r="D158">
        <f t="shared" ref="D158:P158" si="181">D98</f>
        <v>3427.4920000000002</v>
      </c>
      <c r="E158">
        <f t="shared" si="181"/>
        <v>2940.6620000000003</v>
      </c>
      <c r="F158">
        <f t="shared" si="181"/>
        <v>2245.8159999999998</v>
      </c>
      <c r="G158">
        <f t="shared" si="181"/>
        <v>180.13</v>
      </c>
      <c r="H158">
        <f t="shared" si="181"/>
        <v>3905.4480000000003</v>
      </c>
      <c r="I158">
        <f t="shared" si="181"/>
        <v>1030.3500000000001</v>
      </c>
      <c r="J158">
        <f t="shared" si="181"/>
        <v>601.25</v>
      </c>
      <c r="K158">
        <f t="shared" si="181"/>
        <v>438.55200000000008</v>
      </c>
      <c r="L158">
        <f t="shared" si="181"/>
        <v>68.835999999999999</v>
      </c>
      <c r="M158">
        <f t="shared" si="181"/>
        <v>2369.0160000000001</v>
      </c>
      <c r="N158">
        <f t="shared" si="181"/>
        <v>2727.732</v>
      </c>
      <c r="O158">
        <f t="shared" si="181"/>
        <v>3194.7639999999997</v>
      </c>
      <c r="P158">
        <f t="shared" si="181"/>
        <v>3702.174</v>
      </c>
      <c r="Q158">
        <f>SUM(Q143:Q157)</f>
        <v>60652.167999999991</v>
      </c>
    </row>
    <row r="159" spans="1:19" x14ac:dyDescent="0.3">
      <c r="C159">
        <f>C158/C157</f>
        <v>1.0000000000000004</v>
      </c>
      <c r="D159">
        <f t="shared" ref="D159:P159" si="182">D158/D157</f>
        <v>1.0000000000000002</v>
      </c>
      <c r="E159">
        <f t="shared" si="182"/>
        <v>1.0000000000000002</v>
      </c>
      <c r="F159">
        <f t="shared" si="182"/>
        <v>1.0000000000000002</v>
      </c>
      <c r="G159">
        <f t="shared" si="182"/>
        <v>1</v>
      </c>
      <c r="H159">
        <f t="shared" si="182"/>
        <v>1</v>
      </c>
      <c r="I159">
        <f t="shared" si="182"/>
        <v>1</v>
      </c>
      <c r="J159">
        <f t="shared" si="182"/>
        <v>1</v>
      </c>
      <c r="K159">
        <f t="shared" si="182"/>
        <v>1</v>
      </c>
      <c r="L159">
        <f t="shared" si="182"/>
        <v>1</v>
      </c>
      <c r="M159">
        <f t="shared" si="182"/>
        <v>0.99999999999999967</v>
      </c>
      <c r="N159">
        <f t="shared" si="182"/>
        <v>0.99999999999999978</v>
      </c>
      <c r="O159">
        <f t="shared" si="182"/>
        <v>1</v>
      </c>
      <c r="P159">
        <f t="shared" si="182"/>
        <v>1.0000000000000002</v>
      </c>
    </row>
    <row r="161" spans="1:19" x14ac:dyDescent="0.3">
      <c r="A161" s="1" t="s">
        <v>51</v>
      </c>
    </row>
    <row r="162" spans="1:19" x14ac:dyDescent="0.3">
      <c r="C162">
        <v>263</v>
      </c>
      <c r="D162">
        <v>264</v>
      </c>
      <c r="E162">
        <v>269</v>
      </c>
      <c r="F162">
        <v>271</v>
      </c>
      <c r="G162">
        <v>272</v>
      </c>
      <c r="H162">
        <v>274</v>
      </c>
      <c r="I162">
        <v>499</v>
      </c>
      <c r="J162">
        <v>500</v>
      </c>
      <c r="K162">
        <v>513</v>
      </c>
      <c r="L162">
        <v>515</v>
      </c>
      <c r="M162">
        <v>516</v>
      </c>
      <c r="N162">
        <v>517</v>
      </c>
      <c r="O162">
        <v>518</v>
      </c>
      <c r="P162">
        <v>519</v>
      </c>
      <c r="Q162" t="s">
        <v>17</v>
      </c>
      <c r="R162" t="s">
        <v>20</v>
      </c>
    </row>
    <row r="163" spans="1:19" x14ac:dyDescent="0.3">
      <c r="A163" t="s">
        <v>10</v>
      </c>
      <c r="B163">
        <v>263</v>
      </c>
      <c r="C163">
        <f>C143*$S143</f>
        <v>776.00512683792579</v>
      </c>
      <c r="D163">
        <f t="shared" ref="D163:P163" si="183">D143*$S143</f>
        <v>344.37650428170429</v>
      </c>
      <c r="E163">
        <f t="shared" si="183"/>
        <v>231.77413851756702</v>
      </c>
      <c r="F163">
        <f t="shared" si="183"/>
        <v>132.86652165914549</v>
      </c>
      <c r="G163">
        <f t="shared" si="183"/>
        <v>9.345014356754108</v>
      </c>
      <c r="H163">
        <f t="shared" si="183"/>
        <v>193.44455484029623</v>
      </c>
      <c r="I163">
        <f t="shared" si="183"/>
        <v>63.358349110114894</v>
      </c>
      <c r="J163">
        <f t="shared" si="183"/>
        <v>36.330055039330595</v>
      </c>
      <c r="K163">
        <f t="shared" si="183"/>
        <v>39.235731953339368</v>
      </c>
      <c r="L163">
        <f t="shared" si="183"/>
        <v>4.7205853085942557</v>
      </c>
      <c r="M163">
        <f t="shared" si="183"/>
        <v>181.63190159550456</v>
      </c>
      <c r="N163">
        <f t="shared" si="183"/>
        <v>178.7997155151364</v>
      </c>
      <c r="O163">
        <f t="shared" si="183"/>
        <v>202.29527231543599</v>
      </c>
      <c r="P163">
        <f t="shared" si="183"/>
        <v>205.7653350436988</v>
      </c>
      <c r="Q163">
        <f>SUM(C163:P163)</f>
        <v>2599.948806374548</v>
      </c>
      <c r="R163">
        <f>R123</f>
        <v>2599.948806374548</v>
      </c>
      <c r="S163">
        <f>R163/Q163</f>
        <v>1</v>
      </c>
    </row>
    <row r="164" spans="1:19" x14ac:dyDescent="0.3">
      <c r="B164">
        <v>264</v>
      </c>
      <c r="C164">
        <f t="shared" ref="C164:P164" si="184">C144*$S144</f>
        <v>40.189792074243478</v>
      </c>
      <c r="D164">
        <f t="shared" si="184"/>
        <v>55.166228769541178</v>
      </c>
      <c r="E164">
        <f t="shared" si="184"/>
        <v>32.681000017216391</v>
      </c>
      <c r="F164">
        <f t="shared" si="184"/>
        <v>18.703223310167996</v>
      </c>
      <c r="G164">
        <f t="shared" si="184"/>
        <v>1.3146987483610055</v>
      </c>
      <c r="H164">
        <f t="shared" si="184"/>
        <v>27.164457916233683</v>
      </c>
      <c r="I164">
        <f t="shared" si="184"/>
        <v>7.868109405604522</v>
      </c>
      <c r="J164">
        <f t="shared" si="184"/>
        <v>4.506720003286703</v>
      </c>
      <c r="K164">
        <f t="shared" si="184"/>
        <v>3.7975590810437803</v>
      </c>
      <c r="L164">
        <f t="shared" si="184"/>
        <v>0.58709900525452696</v>
      </c>
      <c r="M164">
        <f t="shared" si="184"/>
        <v>22.589552307225219</v>
      </c>
      <c r="N164">
        <f t="shared" si="184"/>
        <v>22.192037416708366</v>
      </c>
      <c r="O164">
        <f t="shared" si="184"/>
        <v>28.459810885173418</v>
      </c>
      <c r="P164">
        <f t="shared" si="184"/>
        <v>28.917086451553839</v>
      </c>
      <c r="Q164">
        <f t="shared" ref="Q164:Q176" si="185">SUM(C164:P164)</f>
        <v>294.13737539161406</v>
      </c>
      <c r="R164">
        <f t="shared" ref="R164:R176" si="186">R124</f>
        <v>294.13737539161411</v>
      </c>
      <c r="S164">
        <f t="shared" ref="S164:S176" si="187">R164/Q164</f>
        <v>1.0000000000000002</v>
      </c>
    </row>
    <row r="165" spans="1:19" x14ac:dyDescent="0.3">
      <c r="B165">
        <v>269</v>
      </c>
      <c r="C165">
        <f t="shared" ref="C165:P165" si="188">C145*$S145</f>
        <v>8.7872732488001031</v>
      </c>
      <c r="D165">
        <f t="shared" si="188"/>
        <v>10.617010503589601</v>
      </c>
      <c r="E165">
        <f t="shared" si="188"/>
        <v>10.418437924129083</v>
      </c>
      <c r="F165">
        <f t="shared" si="188"/>
        <v>5.9524504128530618</v>
      </c>
      <c r="G165">
        <f t="shared" si="188"/>
        <v>0.41812616748583614</v>
      </c>
      <c r="H165">
        <f t="shared" si="188"/>
        <v>8.6283295893819361</v>
      </c>
      <c r="I165">
        <f t="shared" si="188"/>
        <v>2.2078432684163585</v>
      </c>
      <c r="J165">
        <f t="shared" si="188"/>
        <v>1.2636555240382261</v>
      </c>
      <c r="K165">
        <f t="shared" si="188"/>
        <v>0.94063828336202304</v>
      </c>
      <c r="L165">
        <f t="shared" si="188"/>
        <v>0.18697694841398799</v>
      </c>
      <c r="M165">
        <f t="shared" si="188"/>
        <v>6.3436702896526524</v>
      </c>
      <c r="N165">
        <f t="shared" si="188"/>
        <v>6.2258905911902289</v>
      </c>
      <c r="O165">
        <f t="shared" si="188"/>
        <v>7.9866887504684589</v>
      </c>
      <c r="P165">
        <f t="shared" si="188"/>
        <v>8.1125771862576084</v>
      </c>
      <c r="Q165">
        <f t="shared" si="185"/>
        <v>78.089568688039165</v>
      </c>
      <c r="R165">
        <f t="shared" si="186"/>
        <v>78.089568688039151</v>
      </c>
      <c r="S165">
        <f t="shared" si="187"/>
        <v>0.99999999999999978</v>
      </c>
    </row>
    <row r="166" spans="1:19" x14ac:dyDescent="0.3">
      <c r="B166">
        <v>271</v>
      </c>
      <c r="C166">
        <f t="shared" ref="C166:P166" si="189">C146*$S146</f>
        <v>94.862514739836968</v>
      </c>
      <c r="D166">
        <f t="shared" si="189"/>
        <v>114.42298700063758</v>
      </c>
      <c r="E166">
        <f t="shared" si="189"/>
        <v>112.09485974942869</v>
      </c>
      <c r="F166">
        <f t="shared" si="189"/>
        <v>120.48293905110256</v>
      </c>
      <c r="G166">
        <f t="shared" si="189"/>
        <v>7.4445458548529668</v>
      </c>
      <c r="H166">
        <f t="shared" si="189"/>
        <v>173.69269396723101</v>
      </c>
      <c r="I166">
        <f t="shared" si="189"/>
        <v>34.638344621739968</v>
      </c>
      <c r="J166">
        <f t="shared" si="189"/>
        <v>17.498505158075744</v>
      </c>
      <c r="K166">
        <f t="shared" si="189"/>
        <v>11.506543603721884</v>
      </c>
      <c r="L166">
        <f t="shared" si="189"/>
        <v>2.0137321568607476</v>
      </c>
      <c r="M166">
        <f t="shared" si="189"/>
        <v>68.367804933775176</v>
      </c>
      <c r="N166">
        <f t="shared" si="189"/>
        <v>76.118029450430541</v>
      </c>
      <c r="O166">
        <f t="shared" si="189"/>
        <v>86.167329129481445</v>
      </c>
      <c r="P166">
        <f t="shared" si="189"/>
        <v>112.33913913925326</v>
      </c>
      <c r="Q166">
        <f t="shared" si="185"/>
        <v>1031.6499685564286</v>
      </c>
      <c r="R166">
        <f t="shared" si="186"/>
        <v>1031.6499685564283</v>
      </c>
      <c r="S166">
        <f t="shared" si="187"/>
        <v>0.99999999999999978</v>
      </c>
    </row>
    <row r="167" spans="1:19" x14ac:dyDescent="0.3">
      <c r="B167">
        <v>272</v>
      </c>
      <c r="C167">
        <f t="shared" ref="C167:P167" si="190">C147*$S147</f>
        <v>1171.6362222579285</v>
      </c>
      <c r="D167">
        <f t="shared" si="190"/>
        <v>1413.2254093891997</v>
      </c>
      <c r="E167">
        <f t="shared" si="190"/>
        <v>1221.149924333256</v>
      </c>
      <c r="F167">
        <f t="shared" si="190"/>
        <v>1154.5425326701172</v>
      </c>
      <c r="G167">
        <f t="shared" si="190"/>
        <v>104.34743588064242</v>
      </c>
      <c r="H167">
        <f t="shared" si="190"/>
        <v>2145.2588765086616</v>
      </c>
      <c r="I167">
        <f t="shared" si="190"/>
        <v>377.60579129863982</v>
      </c>
      <c r="J167">
        <f t="shared" si="190"/>
        <v>216.12206396589539</v>
      </c>
      <c r="K167">
        <f t="shared" si="190"/>
        <v>142.11602249934208</v>
      </c>
      <c r="L167">
        <f t="shared" si="190"/>
        <v>24.871378788283756</v>
      </c>
      <c r="M167">
        <f t="shared" si="190"/>
        <v>844.40304915337515</v>
      </c>
      <c r="N167">
        <f t="shared" si="190"/>
        <v>940.12519819452405</v>
      </c>
      <c r="O167">
        <f t="shared" si="190"/>
        <v>1064.2429653082452</v>
      </c>
      <c r="P167">
        <f t="shared" si="190"/>
        <v>1387.4880394410332</v>
      </c>
      <c r="Q167">
        <f t="shared" si="185"/>
        <v>12207.134909689144</v>
      </c>
      <c r="R167">
        <f t="shared" si="186"/>
        <v>12207.134909689141</v>
      </c>
      <c r="S167">
        <f t="shared" si="187"/>
        <v>0.99999999999999967</v>
      </c>
    </row>
    <row r="168" spans="1:19" x14ac:dyDescent="0.3">
      <c r="B168">
        <v>274</v>
      </c>
      <c r="C168">
        <f t="shared" ref="C168:P168" si="191">C148*$S148</f>
        <v>8.6902182530308139</v>
      </c>
      <c r="D168">
        <f t="shared" si="191"/>
        <v>9.2384384125925898</v>
      </c>
      <c r="E168">
        <f t="shared" si="191"/>
        <v>9.0326949055448651</v>
      </c>
      <c r="F168">
        <f t="shared" si="191"/>
        <v>9.6556664453760508</v>
      </c>
      <c r="G168">
        <f t="shared" si="191"/>
        <v>0.76896873736774229</v>
      </c>
      <c r="H168">
        <f t="shared" si="191"/>
        <v>38.094470904398023</v>
      </c>
      <c r="I168">
        <f t="shared" si="191"/>
        <v>3.1666818858751693</v>
      </c>
      <c r="J168">
        <f t="shared" si="191"/>
        <v>1.4171754956478915</v>
      </c>
      <c r="K168">
        <f t="shared" si="191"/>
        <v>1.0549152835489295</v>
      </c>
      <c r="L168">
        <f t="shared" si="191"/>
        <v>0.18397051172686152</v>
      </c>
      <c r="M168">
        <f t="shared" si="191"/>
        <v>6.2502724025949039</v>
      </c>
      <c r="N168">
        <f t="shared" si="191"/>
        <v>6.9703312521704346</v>
      </c>
      <c r="O168">
        <f t="shared" si="191"/>
        <v>7.8881340856588222</v>
      </c>
      <c r="P168">
        <f t="shared" si="191"/>
        <v>9.0826122735006027</v>
      </c>
      <c r="Q168">
        <f t="shared" si="185"/>
        <v>111.4945508490337</v>
      </c>
      <c r="R168">
        <f t="shared" si="186"/>
        <v>111.49455084903367</v>
      </c>
      <c r="S168">
        <f t="shared" si="187"/>
        <v>0.99999999999999978</v>
      </c>
    </row>
    <row r="169" spans="1:19" x14ac:dyDescent="0.3">
      <c r="B169">
        <v>499</v>
      </c>
      <c r="C169">
        <f t="shared" ref="C169:P169" si="192">C149*$S149</f>
        <v>437.86132710412591</v>
      </c>
      <c r="D169">
        <f t="shared" si="192"/>
        <v>465.93022107975577</v>
      </c>
      <c r="E169">
        <f t="shared" si="192"/>
        <v>402.44989716641857</v>
      </c>
      <c r="F169">
        <f t="shared" si="192"/>
        <v>335.28243162987576</v>
      </c>
      <c r="G169">
        <f t="shared" si="192"/>
        <v>23.567883776033078</v>
      </c>
      <c r="H169">
        <f t="shared" si="192"/>
        <v>551.38811787183386</v>
      </c>
      <c r="I169">
        <f t="shared" si="192"/>
        <v>232.60675475878617</v>
      </c>
      <c r="J169">
        <f t="shared" si="192"/>
        <v>117.27690594414189</v>
      </c>
      <c r="K169">
        <f t="shared" si="192"/>
        <v>77.083406584472058</v>
      </c>
      <c r="L169">
        <f t="shared" si="192"/>
        <v>11.932200723183175</v>
      </c>
      <c r="M169">
        <f t="shared" si="192"/>
        <v>404.95052116921499</v>
      </c>
      <c r="N169">
        <f t="shared" si="192"/>
        <v>450.58601859983872</v>
      </c>
      <c r="O169">
        <f t="shared" si="192"/>
        <v>510.18342876330883</v>
      </c>
      <c r="P169">
        <f t="shared" si="192"/>
        <v>665.14266798567041</v>
      </c>
      <c r="Q169">
        <f t="shared" si="185"/>
        <v>4686.2417831566581</v>
      </c>
      <c r="R169">
        <f t="shared" si="186"/>
        <v>4686.2417831566599</v>
      </c>
      <c r="S169">
        <f t="shared" si="187"/>
        <v>1.0000000000000004</v>
      </c>
    </row>
    <row r="170" spans="1:19" x14ac:dyDescent="0.3">
      <c r="B170">
        <v>500</v>
      </c>
      <c r="C170">
        <f t="shared" ref="C170:P170" si="193">C150*$S150</f>
        <v>23.874440335025465</v>
      </c>
      <c r="D170">
        <f t="shared" si="193"/>
        <v>25.361473950216627</v>
      </c>
      <c r="E170">
        <f t="shared" si="193"/>
        <v>21.894632529832137</v>
      </c>
      <c r="F170">
        <f t="shared" si="193"/>
        <v>14.218966443942834</v>
      </c>
      <c r="G170">
        <f t="shared" si="193"/>
        <v>1.0002742240376081</v>
      </c>
      <c r="H170">
        <f t="shared" si="193"/>
        <v>20.725994290284529</v>
      </c>
      <c r="I170">
        <f t="shared" si="193"/>
        <v>11.142492271630555</v>
      </c>
      <c r="J170">
        <f t="shared" si="193"/>
        <v>22.197581116070712</v>
      </c>
      <c r="K170">
        <f t="shared" si="193"/>
        <v>6.898397859684736</v>
      </c>
      <c r="L170">
        <f t="shared" si="193"/>
        <v>0.64733057471541677</v>
      </c>
      <c r="M170">
        <f t="shared" si="193"/>
        <v>21.992613862523232</v>
      </c>
      <c r="N170">
        <f t="shared" si="193"/>
        <v>31.436435958138883</v>
      </c>
      <c r="O170">
        <f t="shared" si="193"/>
        <v>31.419712037591832</v>
      </c>
      <c r="P170">
        <f t="shared" si="193"/>
        <v>67.400663058100378</v>
      </c>
      <c r="Q170">
        <f t="shared" si="185"/>
        <v>300.21100851179494</v>
      </c>
      <c r="R170">
        <f t="shared" si="186"/>
        <v>300.21100851179494</v>
      </c>
      <c r="S170">
        <f t="shared" si="187"/>
        <v>1</v>
      </c>
    </row>
    <row r="171" spans="1:19" x14ac:dyDescent="0.3">
      <c r="B171">
        <v>513</v>
      </c>
      <c r="C171">
        <f t="shared" ref="C171:P171" si="194">C151*$S151</f>
        <v>11.577629901799055</v>
      </c>
      <c r="D171">
        <f t="shared" si="194"/>
        <v>8.4822327330705782</v>
      </c>
      <c r="E171">
        <f t="shared" si="194"/>
        <v>7.3210167075669217</v>
      </c>
      <c r="F171">
        <f t="shared" si="194"/>
        <v>3.2777963740136293</v>
      </c>
      <c r="G171">
        <f t="shared" si="194"/>
        <v>0.23068928065172162</v>
      </c>
      <c r="H171">
        <f t="shared" si="194"/>
        <v>6.1220813924559385</v>
      </c>
      <c r="I171">
        <f t="shared" si="194"/>
        <v>2.9067256611279024</v>
      </c>
      <c r="J171">
        <f t="shared" si="194"/>
        <v>2.7373984267130722</v>
      </c>
      <c r="K171">
        <f t="shared" si="194"/>
        <v>6.2816319509664105</v>
      </c>
      <c r="L171">
        <f t="shared" si="194"/>
        <v>0.19120966698764136</v>
      </c>
      <c r="M171">
        <f t="shared" si="194"/>
        <v>7.3570909427650317</v>
      </c>
      <c r="N171">
        <f t="shared" si="194"/>
        <v>15.278845403230982</v>
      </c>
      <c r="O171">
        <f t="shared" si="194"/>
        <v>13.479683496521503</v>
      </c>
      <c r="P171">
        <f t="shared" si="194"/>
        <v>17.573900168047814</v>
      </c>
      <c r="Q171">
        <f t="shared" si="185"/>
        <v>102.8179321059182</v>
      </c>
      <c r="R171">
        <f t="shared" si="186"/>
        <v>102.8179321059182</v>
      </c>
      <c r="S171">
        <f t="shared" si="187"/>
        <v>1</v>
      </c>
    </row>
    <row r="172" spans="1:19" x14ac:dyDescent="0.3">
      <c r="B172">
        <v>515</v>
      </c>
      <c r="C172">
        <f t="shared" ref="C172:P172" si="195">C152*$S152</f>
        <v>357.72842960908815</v>
      </c>
      <c r="D172">
        <f t="shared" si="195"/>
        <v>381.22967955614001</v>
      </c>
      <c r="E172">
        <f t="shared" si="195"/>
        <v>373.72875767754351</v>
      </c>
      <c r="F172">
        <f t="shared" si="195"/>
        <v>188.59661557467277</v>
      </c>
      <c r="G172">
        <f t="shared" si="195"/>
        <v>13.256952041327947</v>
      </c>
      <c r="H172">
        <f t="shared" si="195"/>
        <v>310.15622379377447</v>
      </c>
      <c r="I172">
        <f t="shared" si="195"/>
        <v>130.84147145455739</v>
      </c>
      <c r="J172">
        <f t="shared" si="195"/>
        <v>74.717407478300657</v>
      </c>
      <c r="K172">
        <f t="shared" si="195"/>
        <v>55.618048250247227</v>
      </c>
      <c r="L172">
        <f t="shared" si="195"/>
        <v>9.8107264171811792</v>
      </c>
      <c r="M172">
        <f t="shared" si="195"/>
        <v>332.37556403792712</v>
      </c>
      <c r="N172">
        <f t="shared" si="195"/>
        <v>368.67486956569309</v>
      </c>
      <c r="O172">
        <f t="shared" si="195"/>
        <v>473.77380479373352</v>
      </c>
      <c r="P172">
        <f t="shared" si="195"/>
        <v>480.39767036981567</v>
      </c>
      <c r="Q172">
        <f t="shared" si="185"/>
        <v>3550.9062206200028</v>
      </c>
      <c r="R172">
        <f t="shared" si="186"/>
        <v>3550.9062206200024</v>
      </c>
      <c r="S172">
        <f t="shared" si="187"/>
        <v>0.99999999999999989</v>
      </c>
    </row>
    <row r="173" spans="1:19" x14ac:dyDescent="0.3">
      <c r="B173">
        <v>516</v>
      </c>
      <c r="C173">
        <f t="shared" ref="C173:P173" si="196">C153*$S153</f>
        <v>509.46221716932507</v>
      </c>
      <c r="D173">
        <f t="shared" si="196"/>
        <v>542.93173737871746</v>
      </c>
      <c r="E173">
        <f t="shared" si="196"/>
        <v>469.322416519309</v>
      </c>
      <c r="F173">
        <f t="shared" si="196"/>
        <v>237.06955326071662</v>
      </c>
      <c r="G173">
        <f t="shared" si="196"/>
        <v>16.665658235116474</v>
      </c>
      <c r="H173">
        <f t="shared" si="196"/>
        <v>390.10094629808538</v>
      </c>
      <c r="I173">
        <f t="shared" si="196"/>
        <v>145.02495153161081</v>
      </c>
      <c r="J173">
        <f t="shared" si="196"/>
        <v>93.949424113672251</v>
      </c>
      <c r="K173">
        <f t="shared" si="196"/>
        <v>79.208952464765446</v>
      </c>
      <c r="L173">
        <f t="shared" si="196"/>
        <v>12.302442198680389</v>
      </c>
      <c r="M173">
        <f t="shared" si="196"/>
        <v>417.10192749358879</v>
      </c>
      <c r="N173">
        <f t="shared" si="196"/>
        <v>525.05168982179782</v>
      </c>
      <c r="O173">
        <f t="shared" si="196"/>
        <v>674.72930035424417</v>
      </c>
      <c r="P173">
        <f t="shared" si="196"/>
        <v>603.68873191793546</v>
      </c>
      <c r="Q173">
        <f t="shared" si="185"/>
        <v>4716.6099487575648</v>
      </c>
      <c r="R173">
        <f t="shared" si="186"/>
        <v>4716.6099487575648</v>
      </c>
      <c r="S173">
        <f t="shared" si="187"/>
        <v>1</v>
      </c>
    </row>
    <row r="174" spans="1:19" x14ac:dyDescent="0.3">
      <c r="B174">
        <v>517</v>
      </c>
      <c r="C174">
        <f t="shared" ref="C174:P174" si="197">C154*$S154</f>
        <v>27.252868005818776</v>
      </c>
      <c r="D174">
        <f t="shared" si="197"/>
        <v>28.984133356392991</v>
      </c>
      <c r="E174">
        <f t="shared" si="197"/>
        <v>25.029819509059944</v>
      </c>
      <c r="F174">
        <f t="shared" si="197"/>
        <v>12.672032735964921</v>
      </c>
      <c r="G174">
        <f t="shared" si="197"/>
        <v>0.89150278235601166</v>
      </c>
      <c r="H174">
        <f t="shared" si="197"/>
        <v>20.890520071099647</v>
      </c>
      <c r="I174">
        <f t="shared" si="197"/>
        <v>9.937802571217432</v>
      </c>
      <c r="J174">
        <f t="shared" si="197"/>
        <v>6.4436295369015788</v>
      </c>
      <c r="K174">
        <f t="shared" si="197"/>
        <v>8.9415881258339276</v>
      </c>
      <c r="L174">
        <f t="shared" si="197"/>
        <v>0.74153442754897247</v>
      </c>
      <c r="M174">
        <f t="shared" si="197"/>
        <v>28.531696679444615</v>
      </c>
      <c r="N174">
        <f t="shared" si="197"/>
        <v>67.382962640089403</v>
      </c>
      <c r="O174">
        <f t="shared" si="197"/>
        <v>46.154597880003983</v>
      </c>
      <c r="P174">
        <f t="shared" si="197"/>
        <v>60.173244842795754</v>
      </c>
      <c r="Q174">
        <f t="shared" si="185"/>
        <v>344.02793316452801</v>
      </c>
      <c r="R174">
        <f t="shared" si="186"/>
        <v>344.02793316452801</v>
      </c>
      <c r="S174">
        <f t="shared" si="187"/>
        <v>1</v>
      </c>
    </row>
    <row r="175" spans="1:19" x14ac:dyDescent="0.3">
      <c r="B175">
        <v>518</v>
      </c>
      <c r="C175">
        <f t="shared" ref="C175:P175" si="198">C155*$S155</f>
        <v>17.957772870360923</v>
      </c>
      <c r="D175">
        <f t="shared" si="198"/>
        <v>19.118529385235728</v>
      </c>
      <c r="E175">
        <f t="shared" si="198"/>
        <v>16.515142413331422</v>
      </c>
      <c r="F175">
        <f t="shared" si="198"/>
        <v>8.3537617627231775</v>
      </c>
      <c r="G175">
        <f t="shared" si="198"/>
        <v>0.58743925503275063</v>
      </c>
      <c r="H175">
        <f t="shared" si="198"/>
        <v>13.760913439904094</v>
      </c>
      <c r="I175">
        <f t="shared" si="198"/>
        <v>5.7875976398253561</v>
      </c>
      <c r="J175">
        <f t="shared" si="198"/>
        <v>3.3125221491477332</v>
      </c>
      <c r="K175">
        <f t="shared" si="198"/>
        <v>3.5813478932191516</v>
      </c>
      <c r="L175">
        <f t="shared" si="198"/>
        <v>0.43218970133177886</v>
      </c>
      <c r="M175">
        <f t="shared" si="198"/>
        <v>18.858816621155206</v>
      </c>
      <c r="N175">
        <f t="shared" si="198"/>
        <v>23.739649429285237</v>
      </c>
      <c r="O175">
        <f t="shared" si="198"/>
        <v>34.621607339944113</v>
      </c>
      <c r="P175">
        <f t="shared" si="198"/>
        <v>27.295139008133852</v>
      </c>
      <c r="Q175">
        <f t="shared" si="185"/>
        <v>193.92242890863051</v>
      </c>
      <c r="R175">
        <f t="shared" si="186"/>
        <v>193.92242890863054</v>
      </c>
      <c r="S175">
        <f t="shared" si="187"/>
        <v>1.0000000000000002</v>
      </c>
    </row>
    <row r="176" spans="1:19" x14ac:dyDescent="0.3">
      <c r="B176">
        <v>519</v>
      </c>
      <c r="C176">
        <f t="shared" ref="C176:P176" si="199">C156*$S156</f>
        <v>7.8983943684582592</v>
      </c>
      <c r="D176">
        <f t="shared" si="199"/>
        <v>8.3983378127925477</v>
      </c>
      <c r="E176">
        <f t="shared" si="199"/>
        <v>7.2518713537506869</v>
      </c>
      <c r="F176">
        <f t="shared" si="199"/>
        <v>4.1583865446138812</v>
      </c>
      <c r="G176">
        <f t="shared" si="199"/>
        <v>0.29255078896012543</v>
      </c>
      <c r="H176">
        <f t="shared" si="199"/>
        <v>6.0582450737012072</v>
      </c>
      <c r="I176">
        <f t="shared" si="199"/>
        <v>3.261136185190975</v>
      </c>
      <c r="J176">
        <f t="shared" si="199"/>
        <v>3.4792260229090353</v>
      </c>
      <c r="K176">
        <f t="shared" si="199"/>
        <v>2.2861085822573779</v>
      </c>
      <c r="L176">
        <f t="shared" si="199"/>
        <v>0.21471557158645294</v>
      </c>
      <c r="M176">
        <f t="shared" si="199"/>
        <v>8.2615173797222834</v>
      </c>
      <c r="N176">
        <f t="shared" si="199"/>
        <v>15.153907947012575</v>
      </c>
      <c r="O176">
        <f t="shared" si="199"/>
        <v>13.364330093080486</v>
      </c>
      <c r="P176">
        <f t="shared" si="199"/>
        <v>28.81283750206314</v>
      </c>
      <c r="Q176">
        <f t="shared" si="185"/>
        <v>108.89156522609903</v>
      </c>
      <c r="R176">
        <f t="shared" si="186"/>
        <v>108.89156522609903</v>
      </c>
      <c r="S176">
        <f t="shared" si="187"/>
        <v>1</v>
      </c>
    </row>
    <row r="177" spans="1:18" x14ac:dyDescent="0.3">
      <c r="A177" t="s">
        <v>18</v>
      </c>
      <c r="C177">
        <f>SUM(C163:C176)</f>
        <v>3493.7842267757674</v>
      </c>
      <c r="D177">
        <f t="shared" ref="D177:P177" si="200">SUM(D163:D176)</f>
        <v>3427.4829236095879</v>
      </c>
      <c r="E177">
        <f t="shared" si="200"/>
        <v>2940.6646093239542</v>
      </c>
      <c r="F177">
        <f t="shared" si="200"/>
        <v>2245.8328778752857</v>
      </c>
      <c r="G177">
        <f t="shared" si="200"/>
        <v>180.13174012897977</v>
      </c>
      <c r="H177">
        <f t="shared" si="200"/>
        <v>3905.4864259573419</v>
      </c>
      <c r="I177">
        <f t="shared" si="200"/>
        <v>1030.3540516643372</v>
      </c>
      <c r="J177">
        <f t="shared" si="200"/>
        <v>601.25226997413142</v>
      </c>
      <c r="K177">
        <f t="shared" si="200"/>
        <v>438.55089241580441</v>
      </c>
      <c r="L177">
        <f t="shared" si="200"/>
        <v>68.83609200034914</v>
      </c>
      <c r="M177">
        <f t="shared" si="200"/>
        <v>2369.0159988684686</v>
      </c>
      <c r="N177">
        <f t="shared" si="200"/>
        <v>2727.7355817852467</v>
      </c>
      <c r="O177">
        <f t="shared" si="200"/>
        <v>3194.7666652328917</v>
      </c>
      <c r="P177">
        <f t="shared" si="200"/>
        <v>3702.1896443878595</v>
      </c>
      <c r="Q177">
        <f>SUM(Q163:Q176)</f>
        <v>30326.084000000006</v>
      </c>
      <c r="R177">
        <f>SUM(R163:R176)</f>
        <v>30326.084000000006</v>
      </c>
    </row>
    <row r="178" spans="1:18" x14ac:dyDescent="0.3">
      <c r="A178" t="s">
        <v>19</v>
      </c>
      <c r="C178">
        <f>C158</f>
        <v>3493.8620000000001</v>
      </c>
      <c r="D178">
        <f t="shared" ref="D178:P178" si="201">D158</f>
        <v>3427.4920000000002</v>
      </c>
      <c r="E178">
        <f t="shared" si="201"/>
        <v>2940.6620000000003</v>
      </c>
      <c r="F178">
        <f t="shared" si="201"/>
        <v>2245.8159999999998</v>
      </c>
      <c r="G178">
        <f t="shared" si="201"/>
        <v>180.13</v>
      </c>
      <c r="H178">
        <f t="shared" si="201"/>
        <v>3905.4480000000003</v>
      </c>
      <c r="I178">
        <f t="shared" si="201"/>
        <v>1030.3500000000001</v>
      </c>
      <c r="J178">
        <f t="shared" si="201"/>
        <v>601.25</v>
      </c>
      <c r="K178">
        <f t="shared" si="201"/>
        <v>438.55200000000008</v>
      </c>
      <c r="L178">
        <f t="shared" si="201"/>
        <v>68.835999999999999</v>
      </c>
      <c r="M178">
        <f t="shared" si="201"/>
        <v>2369.0160000000001</v>
      </c>
      <c r="N178">
        <f t="shared" si="201"/>
        <v>2727.732</v>
      </c>
      <c r="O178">
        <f t="shared" si="201"/>
        <v>3194.7639999999997</v>
      </c>
      <c r="P178">
        <f t="shared" si="201"/>
        <v>3702.174</v>
      </c>
    </row>
    <row r="179" spans="1:18" x14ac:dyDescent="0.3">
      <c r="C179">
        <f>C178/C177</f>
        <v>1.0000222604543338</v>
      </c>
      <c r="D179">
        <f t="shared" ref="D179:P179" si="202">D178/D177</f>
        <v>1.000002648121264</v>
      </c>
      <c r="E179">
        <f t="shared" si="202"/>
        <v>0.99999911267543207</v>
      </c>
      <c r="F179">
        <f t="shared" si="202"/>
        <v>0.99999248480354341</v>
      </c>
      <c r="G179">
        <f t="shared" si="202"/>
        <v>0.99999033968706164</v>
      </c>
      <c r="H179">
        <f t="shared" si="202"/>
        <v>0.99999016103164862</v>
      </c>
      <c r="I179">
        <f t="shared" si="202"/>
        <v>0.99999606769699156</v>
      </c>
      <c r="J179">
        <f t="shared" si="202"/>
        <v>0.99999622458950299</v>
      </c>
      <c r="K179">
        <f t="shared" si="202"/>
        <v>1.0000025255545362</v>
      </c>
      <c r="L179">
        <f t="shared" si="202"/>
        <v>0.99999866348674848</v>
      </c>
      <c r="M179">
        <f t="shared" si="202"/>
        <v>1.0000000004776377</v>
      </c>
      <c r="N179">
        <f t="shared" si="202"/>
        <v>0.9999986869015931</v>
      </c>
      <c r="O179">
        <f t="shared" si="202"/>
        <v>0.99999916575037517</v>
      </c>
      <c r="P179">
        <f t="shared" si="202"/>
        <v>0.9999957742878236</v>
      </c>
    </row>
    <row r="182" spans="1:18" x14ac:dyDescent="0.3">
      <c r="A182" s="1" t="s">
        <v>35</v>
      </c>
    </row>
    <row r="183" spans="1:18" x14ac:dyDescent="0.3">
      <c r="C183">
        <v>263</v>
      </c>
      <c r="D183">
        <v>264</v>
      </c>
      <c r="E183">
        <v>269</v>
      </c>
      <c r="F183">
        <v>271</v>
      </c>
      <c r="G183">
        <v>272</v>
      </c>
      <c r="H183">
        <v>274</v>
      </c>
      <c r="I183">
        <v>499</v>
      </c>
      <c r="J183">
        <v>500</v>
      </c>
      <c r="K183">
        <v>513</v>
      </c>
      <c r="L183">
        <v>515</v>
      </c>
      <c r="M183">
        <v>516</v>
      </c>
      <c r="N183">
        <v>517</v>
      </c>
      <c r="O183">
        <v>518</v>
      </c>
      <c r="P183">
        <v>519</v>
      </c>
      <c r="Q183" t="s">
        <v>45</v>
      </c>
    </row>
    <row r="184" spans="1:18" x14ac:dyDescent="0.3">
      <c r="A184" t="s">
        <v>10</v>
      </c>
      <c r="B184">
        <v>263</v>
      </c>
      <c r="C184">
        <f>C103*C5</f>
        <v>4709.070825794186</v>
      </c>
      <c r="D184">
        <f>D103*D5</f>
        <v>3408.5345845672555</v>
      </c>
      <c r="E184">
        <f>E103*E5</f>
        <v>2501.6448543133688</v>
      </c>
      <c r="F184">
        <f>F103*F5</f>
        <v>1776.3639777252877</v>
      </c>
      <c r="G184">
        <f>G103*G5</f>
        <v>134.6318965428004</v>
      </c>
      <c r="H184">
        <f>H103*H5</f>
        <v>3519.478290387824</v>
      </c>
      <c r="I184">
        <f>I103*I5</f>
        <v>920.1279006332569</v>
      </c>
      <c r="J184">
        <f>J103*J5</f>
        <v>666.22480380661034</v>
      </c>
      <c r="K184">
        <f>K103*K5</f>
        <v>572.42492730153174</v>
      </c>
      <c r="L184">
        <f>L103*L5</f>
        <v>50.417083622530782</v>
      </c>
      <c r="M184">
        <f>M103*M5</f>
        <v>2004.9199477349766</v>
      </c>
      <c r="N184">
        <f>N103*N5</f>
        <v>2642.7858210704426</v>
      </c>
      <c r="O184">
        <f>O103*O5</f>
        <v>2747.6659750190329</v>
      </c>
      <c r="P184">
        <f>P103*P5</f>
        <v>3212.9158616039304</v>
      </c>
      <c r="Q184">
        <f>SUM(C184:P184)</f>
        <v>28867.206750123034</v>
      </c>
    </row>
    <row r="185" spans="1:18" x14ac:dyDescent="0.3">
      <c r="B185">
        <v>264</v>
      </c>
      <c r="C185">
        <f>C104*C6</f>
        <v>395.68468591156028</v>
      </c>
      <c r="D185">
        <f>D104*D6</f>
        <v>282.22933736013704</v>
      </c>
      <c r="E185">
        <f>E104*E6</f>
        <v>217.23934253421692</v>
      </c>
      <c r="F185">
        <f>F104*F6</f>
        <v>172.34299310344591</v>
      </c>
      <c r="G185">
        <f>G104*G6</f>
        <v>13.386730812495491</v>
      </c>
      <c r="H185">
        <f>H104*H6</f>
        <v>389.26419610806118</v>
      </c>
      <c r="I185">
        <f>I104*I6</f>
        <v>89.803515273123423</v>
      </c>
      <c r="J185">
        <f>J104*J6</f>
        <v>68.579669246910541</v>
      </c>
      <c r="K185">
        <f>K104*K6</f>
        <v>52.573854099864988</v>
      </c>
      <c r="L185">
        <f>L104*L6</f>
        <v>4.452258775807814</v>
      </c>
      <c r="M185">
        <f>M104*M6</f>
        <v>179.37443992158845</v>
      </c>
      <c r="N185">
        <f>N104*N6</f>
        <v>266.71517606094915</v>
      </c>
      <c r="O185">
        <f>O104*O6</f>
        <v>298.16331792165249</v>
      </c>
      <c r="P185">
        <f>P104*P6</f>
        <v>361.52241439186213</v>
      </c>
      <c r="Q185">
        <f t="shared" ref="Q185:Q197" si="203">SUM(C185:P185)</f>
        <v>2791.3319315216754</v>
      </c>
    </row>
    <row r="186" spans="1:18" x14ac:dyDescent="0.3">
      <c r="B186">
        <v>269</v>
      </c>
      <c r="C186">
        <f t="shared" ref="C186:P186" si="204">C105*C7</f>
        <v>92.785200315049963</v>
      </c>
      <c r="D186">
        <f t="shared" si="204"/>
        <v>70.509047877390017</v>
      </c>
      <c r="E186">
        <f t="shared" si="204"/>
        <v>51.814562917418016</v>
      </c>
      <c r="F186">
        <f t="shared" si="204"/>
        <v>42.257148759269661</v>
      </c>
      <c r="G186">
        <f t="shared" si="204"/>
        <v>3.401034006483457</v>
      </c>
      <c r="H186">
        <f t="shared" si="204"/>
        <v>105.35263633722825</v>
      </c>
      <c r="I186">
        <f t="shared" si="204"/>
        <v>22.16392949866065</v>
      </c>
      <c r="J186">
        <f t="shared" si="204"/>
        <v>17.48796653135383</v>
      </c>
      <c r="K186">
        <f t="shared" si="204"/>
        <v>12.74159135647132</v>
      </c>
      <c r="L186">
        <f t="shared" si="204"/>
        <v>1.1614730362214383</v>
      </c>
      <c r="M186">
        <f t="shared" si="204"/>
        <v>41.669749998911968</v>
      </c>
      <c r="N186">
        <f t="shared" si="204"/>
        <v>66.263526830431346</v>
      </c>
      <c r="O186">
        <f t="shared" si="204"/>
        <v>72.699959611613608</v>
      </c>
      <c r="P186">
        <f t="shared" si="204"/>
        <v>90.262501178308199</v>
      </c>
      <c r="Q186">
        <f t="shared" si="203"/>
        <v>690.57032825481178</v>
      </c>
    </row>
    <row r="187" spans="1:18" x14ac:dyDescent="0.3">
      <c r="B187">
        <v>271</v>
      </c>
      <c r="C187">
        <f t="shared" ref="C187:P187" si="205">C106*C8</f>
        <v>1216.3474144779082</v>
      </c>
      <c r="D187">
        <f t="shared" si="205"/>
        <v>1019.4531028503736</v>
      </c>
      <c r="E187">
        <f t="shared" si="205"/>
        <v>794.83703781030306</v>
      </c>
      <c r="F187">
        <f t="shared" si="205"/>
        <v>516.57611694880609</v>
      </c>
      <c r="G187">
        <f t="shared" si="205"/>
        <v>42.701998004599702</v>
      </c>
      <c r="H187">
        <f t="shared" si="205"/>
        <v>1540.3846993964225</v>
      </c>
      <c r="I187">
        <f t="shared" si="205"/>
        <v>314.28016222848191</v>
      </c>
      <c r="J187">
        <f t="shared" si="205"/>
        <v>245.99481881368422</v>
      </c>
      <c r="K187">
        <f t="shared" si="205"/>
        <v>174.69980348801033</v>
      </c>
      <c r="L187">
        <f t="shared" si="205"/>
        <v>15.448395911283914</v>
      </c>
      <c r="M187">
        <f t="shared" si="205"/>
        <v>613.55046495023169</v>
      </c>
      <c r="N187">
        <f t="shared" si="205"/>
        <v>930.87228701056426</v>
      </c>
      <c r="O187">
        <f t="shared" si="205"/>
        <v>921.15332353813903</v>
      </c>
      <c r="P187">
        <f t="shared" si="205"/>
        <v>1274.8073005900997</v>
      </c>
      <c r="Q187">
        <f t="shared" si="203"/>
        <v>9621.1069260189106</v>
      </c>
    </row>
    <row r="188" spans="1:18" x14ac:dyDescent="0.3">
      <c r="B188">
        <v>272</v>
      </c>
      <c r="C188">
        <f t="shared" ref="C188:P188" si="206">C107*C9</f>
        <v>15168.845475232658</v>
      </c>
      <c r="D188">
        <f t="shared" si="206"/>
        <v>12766.48412313235</v>
      </c>
      <c r="E188">
        <f t="shared" si="206"/>
        <v>9403.2213276252223</v>
      </c>
      <c r="F188">
        <f t="shared" si="206"/>
        <v>6622.9866036413932</v>
      </c>
      <c r="G188">
        <f t="shared" si="206"/>
        <v>487.64377588679946</v>
      </c>
      <c r="H188">
        <f t="shared" si="206"/>
        <v>20312.098672008313</v>
      </c>
      <c r="I188">
        <f t="shared" si="206"/>
        <v>3634.1085375800058</v>
      </c>
      <c r="J188">
        <f t="shared" si="206"/>
        <v>3065.2172545678973</v>
      </c>
      <c r="K188">
        <f t="shared" si="206"/>
        <v>2175.4453154298894</v>
      </c>
      <c r="L188">
        <f t="shared" si="206"/>
        <v>193.88349805368961</v>
      </c>
      <c r="M188">
        <f t="shared" si="206"/>
        <v>7682.6710051673035</v>
      </c>
      <c r="N188">
        <f t="shared" si="206"/>
        <v>11614.155923610278</v>
      </c>
      <c r="O188">
        <f t="shared" si="206"/>
        <v>11509.358566968001</v>
      </c>
      <c r="P188">
        <f t="shared" si="206"/>
        <v>15917.615776417668</v>
      </c>
      <c r="Q188">
        <f t="shared" si="203"/>
        <v>120553.73585532146</v>
      </c>
    </row>
    <row r="189" spans="1:18" x14ac:dyDescent="0.3">
      <c r="B189">
        <v>274</v>
      </c>
      <c r="C189">
        <f t="shared" ref="C189:P189" si="207">C108*C10</f>
        <v>149.76893861788858</v>
      </c>
      <c r="D189">
        <f t="shared" si="207"/>
        <v>126.29976800894229</v>
      </c>
      <c r="E189">
        <f t="shared" si="207"/>
        <v>110.06380721426095</v>
      </c>
      <c r="F189">
        <f t="shared" si="207"/>
        <v>85.561251314399428</v>
      </c>
      <c r="G189">
        <f t="shared" si="207"/>
        <v>7.2750619728908008</v>
      </c>
      <c r="H189">
        <f t="shared" si="207"/>
        <v>209.35944949967109</v>
      </c>
      <c r="I189">
        <f t="shared" si="207"/>
        <v>40.069599101962908</v>
      </c>
      <c r="J189">
        <f t="shared" si="207"/>
        <v>26.664987028019524</v>
      </c>
      <c r="K189">
        <f t="shared" si="207"/>
        <v>20.239175912282079</v>
      </c>
      <c r="L189">
        <f t="shared" si="207"/>
        <v>2.1260423562234858</v>
      </c>
      <c r="M189">
        <f t="shared" si="207"/>
        <v>80.364416940980931</v>
      </c>
      <c r="N189">
        <f t="shared" si="207"/>
        <v>112.29059035922377</v>
      </c>
      <c r="O189">
        <f t="shared" si="207"/>
        <v>114.94752468018724</v>
      </c>
      <c r="P189">
        <f t="shared" si="207"/>
        <v>146.30331694153924</v>
      </c>
      <c r="Q189">
        <f t="shared" si="203"/>
        <v>1231.3339299484721</v>
      </c>
    </row>
    <row r="190" spans="1:18" x14ac:dyDescent="0.3">
      <c r="B190">
        <v>499</v>
      </c>
      <c r="C190">
        <f t="shared" ref="C190:P190" si="208">C109*C11</f>
        <v>6272.2702211128435</v>
      </c>
      <c r="D190">
        <f t="shared" si="208"/>
        <v>5282.0532698186908</v>
      </c>
      <c r="E190">
        <f t="shared" si="208"/>
        <v>4010.6041812915391</v>
      </c>
      <c r="F190">
        <f t="shared" si="208"/>
        <v>3042.8515528042499</v>
      </c>
      <c r="G190">
        <f t="shared" si="208"/>
        <v>246.10749784333649</v>
      </c>
      <c r="H190">
        <f t="shared" si="208"/>
        <v>6984.9001892086662</v>
      </c>
      <c r="I190">
        <f t="shared" si="208"/>
        <v>1585.7955709585883</v>
      </c>
      <c r="J190">
        <f t="shared" si="208"/>
        <v>1398.1305179573958</v>
      </c>
      <c r="K190">
        <f t="shared" si="208"/>
        <v>1036.8913646019155</v>
      </c>
      <c r="L190">
        <f t="shared" si="208"/>
        <v>84.817001969014484</v>
      </c>
      <c r="M190">
        <f t="shared" si="208"/>
        <v>3381.8537641487305</v>
      </c>
      <c r="N190">
        <f t="shared" si="208"/>
        <v>5031.3117526201959</v>
      </c>
      <c r="O190">
        <f t="shared" si="208"/>
        <v>4911.4530195669031</v>
      </c>
      <c r="P190">
        <f t="shared" si="208"/>
        <v>6395.8263784186038</v>
      </c>
      <c r="Q190">
        <f t="shared" si="203"/>
        <v>49664.866282320676</v>
      </c>
    </row>
    <row r="191" spans="1:18" x14ac:dyDescent="0.3">
      <c r="B191">
        <v>500</v>
      </c>
      <c r="C191">
        <f t="shared" ref="C191:P191" si="209">C110*C12</f>
        <v>450.63233819265417</v>
      </c>
      <c r="D191">
        <f t="shared" si="209"/>
        <v>403.01090598449355</v>
      </c>
      <c r="E191">
        <f t="shared" si="209"/>
        <v>317.92377742498707</v>
      </c>
      <c r="F191">
        <f t="shared" si="209"/>
        <v>230.24322712057213</v>
      </c>
      <c r="G191">
        <f t="shared" si="209"/>
        <v>17.229443002308379</v>
      </c>
      <c r="H191">
        <f t="shared" si="209"/>
        <v>437.2127971838226</v>
      </c>
      <c r="I191">
        <f t="shared" si="209"/>
        <v>142.48584628226348</v>
      </c>
      <c r="J191">
        <f t="shared" si="209"/>
        <v>149.909392276727</v>
      </c>
      <c r="K191">
        <f t="shared" si="209"/>
        <v>96.971119871755505</v>
      </c>
      <c r="L191">
        <f t="shared" si="209"/>
        <v>7.558715335749091</v>
      </c>
      <c r="M191">
        <f t="shared" si="209"/>
        <v>283.86042024891304</v>
      </c>
      <c r="N191">
        <f t="shared" si="209"/>
        <v>427.15724898485126</v>
      </c>
      <c r="O191">
        <f t="shared" si="209"/>
        <v>445.60126090678767</v>
      </c>
      <c r="P191">
        <f t="shared" si="209"/>
        <v>689.03698529990891</v>
      </c>
      <c r="Q191">
        <f t="shared" si="203"/>
        <v>4098.8334781157946</v>
      </c>
    </row>
    <row r="192" spans="1:18" x14ac:dyDescent="0.3">
      <c r="B192">
        <v>513</v>
      </c>
      <c r="C192">
        <f t="shared" ref="C192:P192" si="210">C111*C13</f>
        <v>173.30734812924979</v>
      </c>
      <c r="D192">
        <f t="shared" si="210"/>
        <v>128.21197063134184</v>
      </c>
      <c r="E192">
        <f t="shared" si="210"/>
        <v>105.5375351493462</v>
      </c>
      <c r="F192">
        <f t="shared" si="210"/>
        <v>57.975995330826002</v>
      </c>
      <c r="G192">
        <f t="shared" si="210"/>
        <v>4.3187084811763681</v>
      </c>
      <c r="H192">
        <f t="shared" si="210"/>
        <v>131.51680969038878</v>
      </c>
      <c r="I192">
        <f t="shared" si="210"/>
        <v>42.089808031160189</v>
      </c>
      <c r="J192">
        <f t="shared" si="210"/>
        <v>38.737152545456375</v>
      </c>
      <c r="K192">
        <f t="shared" si="210"/>
        <v>33.349621672288301</v>
      </c>
      <c r="L192">
        <f t="shared" si="210"/>
        <v>2.3072137016936041</v>
      </c>
      <c r="M192">
        <f t="shared" si="210"/>
        <v>86.518524359244125</v>
      </c>
      <c r="N192">
        <f t="shared" si="210"/>
        <v>150.89133231987256</v>
      </c>
      <c r="O192">
        <f t="shared" si="210"/>
        <v>154.6004788723593</v>
      </c>
      <c r="P192">
        <f t="shared" si="210"/>
        <v>201.01346913944707</v>
      </c>
      <c r="Q192">
        <f t="shared" si="203"/>
        <v>1310.3759680538508</v>
      </c>
    </row>
    <row r="193" spans="1:17" x14ac:dyDescent="0.3">
      <c r="B193">
        <v>515</v>
      </c>
      <c r="C193">
        <f t="shared" ref="C193:P193" si="211">C112*C14</f>
        <v>3835.0638213980133</v>
      </c>
      <c r="D193">
        <f t="shared" si="211"/>
        <v>2946.4820391132507</v>
      </c>
      <c r="E193">
        <f t="shared" si="211"/>
        <v>2375.6907985248426</v>
      </c>
      <c r="F193">
        <f t="shared" si="211"/>
        <v>1740.7740923322151</v>
      </c>
      <c r="G193">
        <f t="shared" si="211"/>
        <v>136.0534409825944</v>
      </c>
      <c r="H193">
        <f t="shared" si="211"/>
        <v>4039.2840845616329</v>
      </c>
      <c r="I193">
        <f t="shared" si="211"/>
        <v>939.7558539390119</v>
      </c>
      <c r="J193">
        <f t="shared" si="211"/>
        <v>820.52081783723531</v>
      </c>
      <c r="K193">
        <f t="shared" si="211"/>
        <v>616.28714699346472</v>
      </c>
      <c r="L193">
        <f t="shared" si="211"/>
        <v>37.314457017264672</v>
      </c>
      <c r="M193">
        <f t="shared" si="211"/>
        <v>1576.0391058343348</v>
      </c>
      <c r="N193">
        <f t="shared" si="211"/>
        <v>2948.9930099562371</v>
      </c>
      <c r="O193">
        <f t="shared" si="211"/>
        <v>3060.028158909387</v>
      </c>
      <c r="P193">
        <f t="shared" si="211"/>
        <v>3972.6709258424867</v>
      </c>
      <c r="Q193">
        <f t="shared" si="203"/>
        <v>29044.957753241968</v>
      </c>
    </row>
    <row r="194" spans="1:17" x14ac:dyDescent="0.3">
      <c r="B194">
        <v>516</v>
      </c>
      <c r="C194">
        <f t="shared" ref="C194:P194" si="212">C113*C15</f>
        <v>5574.6733298630552</v>
      </c>
      <c r="D194">
        <f t="shared" si="212"/>
        <v>4316.2567994762949</v>
      </c>
      <c r="E194">
        <f t="shared" si="212"/>
        <v>3086.926142326201</v>
      </c>
      <c r="F194">
        <f t="shared" si="212"/>
        <v>2350.7307985863449</v>
      </c>
      <c r="G194">
        <f t="shared" si="212"/>
        <v>182.46797917046368</v>
      </c>
      <c r="H194">
        <f t="shared" si="212"/>
        <v>5348.3012548097913</v>
      </c>
      <c r="I194">
        <f t="shared" si="212"/>
        <v>1244.9944275225275</v>
      </c>
      <c r="J194">
        <f t="shared" si="212"/>
        <v>1163.5571338627565</v>
      </c>
      <c r="K194">
        <f t="shared" si="212"/>
        <v>857.3992461585068</v>
      </c>
      <c r="L194">
        <f t="shared" si="212"/>
        <v>59.570453399687047</v>
      </c>
      <c r="M194">
        <f t="shared" si="212"/>
        <v>2589.0609202528481</v>
      </c>
      <c r="N194">
        <f t="shared" si="212"/>
        <v>4159.4288739022286</v>
      </c>
      <c r="O194">
        <f t="shared" si="212"/>
        <v>4305.7745996516187</v>
      </c>
      <c r="P194">
        <f t="shared" si="212"/>
        <v>5483.2692834199179</v>
      </c>
      <c r="Q194">
        <f t="shared" si="203"/>
        <v>40722.411242402239</v>
      </c>
    </row>
    <row r="195" spans="1:17" x14ac:dyDescent="0.3">
      <c r="B195">
        <v>517</v>
      </c>
      <c r="C195">
        <f t="shared" ref="C195:P195" si="213">C114*C16</f>
        <v>400.42085123153475</v>
      </c>
      <c r="D195">
        <f t="shared" si="213"/>
        <v>348.1666778257881</v>
      </c>
      <c r="E195">
        <f t="shared" si="213"/>
        <v>266.34608386128303</v>
      </c>
      <c r="F195">
        <f t="shared" si="213"/>
        <v>173.92419975206585</v>
      </c>
      <c r="G195">
        <f t="shared" si="213"/>
        <v>13.156355179665841</v>
      </c>
      <c r="H195">
        <f t="shared" si="213"/>
        <v>365.93896005562402</v>
      </c>
      <c r="I195">
        <f t="shared" si="213"/>
        <v>112.91280194678768</v>
      </c>
      <c r="J195">
        <f t="shared" si="213"/>
        <v>87.995390341668042</v>
      </c>
      <c r="K195">
        <f t="shared" si="213"/>
        <v>84.167323376459507</v>
      </c>
      <c r="L195">
        <f t="shared" si="213"/>
        <v>6.012744512484681</v>
      </c>
      <c r="M195">
        <f t="shared" si="213"/>
        <v>227.89039983390316</v>
      </c>
      <c r="N195">
        <f t="shared" si="213"/>
        <v>363.09375680464899</v>
      </c>
      <c r="O195">
        <f t="shared" si="213"/>
        <v>352.46692757509396</v>
      </c>
      <c r="P195">
        <f t="shared" si="213"/>
        <v>469.18885830627949</v>
      </c>
      <c r="Q195">
        <f t="shared" si="203"/>
        <v>3271.6813306032868</v>
      </c>
    </row>
    <row r="196" spans="1:17" x14ac:dyDescent="0.3">
      <c r="B196">
        <v>518</v>
      </c>
      <c r="C196">
        <f t="shared" ref="C196:P196" si="214">C115*C17</f>
        <v>241.80133192664897</v>
      </c>
      <c r="D196">
        <f t="shared" si="214"/>
        <v>200.26547855743638</v>
      </c>
      <c r="E196">
        <f t="shared" si="214"/>
        <v>150.33940421901318</v>
      </c>
      <c r="F196">
        <f t="shared" si="214"/>
        <v>101.81454768089793</v>
      </c>
      <c r="G196">
        <f t="shared" si="214"/>
        <v>7.7663112227740596</v>
      </c>
      <c r="H196">
        <f t="shared" si="214"/>
        <v>219.91430719003228</v>
      </c>
      <c r="I196">
        <f t="shared" si="214"/>
        <v>56.857527462042462</v>
      </c>
      <c r="J196">
        <f t="shared" si="214"/>
        <v>45.126799301844869</v>
      </c>
      <c r="K196">
        <f t="shared" si="214"/>
        <v>38.829545334327371</v>
      </c>
      <c r="L196">
        <f t="shared" si="214"/>
        <v>2.8392876269230536</v>
      </c>
      <c r="M196">
        <f t="shared" si="214"/>
        <v>121.60746423590346</v>
      </c>
      <c r="N196">
        <f t="shared" si="214"/>
        <v>181.3590519118429</v>
      </c>
      <c r="O196">
        <f t="shared" si="214"/>
        <v>160.91561611838108</v>
      </c>
      <c r="P196">
        <f t="shared" si="214"/>
        <v>240.20041629556974</v>
      </c>
      <c r="Q196">
        <f t="shared" si="203"/>
        <v>1769.6370890836381</v>
      </c>
    </row>
    <row r="197" spans="1:17" x14ac:dyDescent="0.3">
      <c r="B197">
        <v>519</v>
      </c>
      <c r="C197">
        <f t="shared" ref="C197:P197" si="215">C116*C18</f>
        <v>127.56633720879738</v>
      </c>
      <c r="D197">
        <f t="shared" si="215"/>
        <v>110.56363510410685</v>
      </c>
      <c r="E197">
        <f t="shared" si="215"/>
        <v>85.532854939705061</v>
      </c>
      <c r="F197">
        <f t="shared" si="215"/>
        <v>57.37311369740727</v>
      </c>
      <c r="G197">
        <f t="shared" si="215"/>
        <v>4.3382067248346852</v>
      </c>
      <c r="H197">
        <f t="shared" si="215"/>
        <v>113.09031885199234</v>
      </c>
      <c r="I197">
        <f t="shared" si="215"/>
        <v>34.41098533447019</v>
      </c>
      <c r="J197">
        <f t="shared" si="215"/>
        <v>35.568700937426669</v>
      </c>
      <c r="K197">
        <f t="shared" si="215"/>
        <v>25.943186437566652</v>
      </c>
      <c r="L197">
        <f t="shared" si="215"/>
        <v>1.9889708411155127</v>
      </c>
      <c r="M197">
        <f t="shared" si="215"/>
        <v>75.527244387588468</v>
      </c>
      <c r="N197">
        <f t="shared" si="215"/>
        <v>118.08987687266128</v>
      </c>
      <c r="O197">
        <f t="shared" si="215"/>
        <v>117.49459026370731</v>
      </c>
      <c r="P197">
        <f t="shared" si="215"/>
        <v>137.34535056022114</v>
      </c>
      <c r="Q197">
        <f t="shared" si="203"/>
        <v>1044.8333721616007</v>
      </c>
    </row>
    <row r="198" spans="1:17" x14ac:dyDescent="0.3">
      <c r="Q198">
        <f>SUM(Q184:Q197)</f>
        <v>294682.8822371714</v>
      </c>
    </row>
    <row r="199" spans="1:17" x14ac:dyDescent="0.3">
      <c r="A199" s="20" t="s">
        <v>30</v>
      </c>
      <c r="C199">
        <f>SUM(C184:P197)</f>
        <v>294682.88223717146</v>
      </c>
    </row>
    <row r="200" spans="1:17" x14ac:dyDescent="0.3">
      <c r="A200" s="20" t="s">
        <v>31</v>
      </c>
      <c r="C200">
        <f>C199/Q177</f>
        <v>9.7171425838288723</v>
      </c>
    </row>
  </sheetData>
  <mergeCells count="4">
    <mergeCell ref="C3:O3"/>
    <mergeCell ref="A5:A18"/>
    <mergeCell ref="C21:O21"/>
    <mergeCell ref="A23:A3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8"/>
  <sheetViews>
    <sheetView topLeftCell="A114" workbookViewId="0">
      <selection activeCell="K144" sqref="K144"/>
    </sheetView>
  </sheetViews>
  <sheetFormatPr defaultRowHeight="15.75" x14ac:dyDescent="0.3"/>
  <cols>
    <col min="1" max="1" width="8.28515625" customWidth="1"/>
    <col min="2" max="2" width="4" bestFit="1" customWidth="1"/>
    <col min="3" max="3" width="8" bestFit="1" customWidth="1"/>
    <col min="4" max="15" width="7" customWidth="1"/>
    <col min="16" max="16" width="7.85546875" customWidth="1"/>
    <col min="17" max="17" width="10.7109375" customWidth="1"/>
    <col min="18" max="18" width="8" bestFit="1" customWidth="1"/>
    <col min="19" max="21" width="9" bestFit="1" customWidth="1"/>
    <col min="22" max="22" width="11.28515625" hidden="1" customWidth="1"/>
  </cols>
  <sheetData>
    <row r="1" spans="1:16" x14ac:dyDescent="0.3">
      <c r="A1" s="1" t="s">
        <v>38</v>
      </c>
    </row>
    <row r="3" spans="1:16" x14ac:dyDescent="0.3">
      <c r="A3" s="7"/>
      <c r="B3" s="8" t="s">
        <v>11</v>
      </c>
      <c r="C3" s="29" t="s">
        <v>9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8"/>
    </row>
    <row r="4" spans="1:16" x14ac:dyDescent="0.3">
      <c r="A4" s="4"/>
      <c r="B4" s="6"/>
      <c r="C4" s="4">
        <v>263</v>
      </c>
      <c r="D4" s="4">
        <v>264</v>
      </c>
      <c r="E4" s="4">
        <v>269</v>
      </c>
      <c r="F4" s="4">
        <v>271</v>
      </c>
      <c r="G4" s="4">
        <v>272</v>
      </c>
      <c r="H4" s="4">
        <v>274</v>
      </c>
      <c r="I4" s="4">
        <v>499</v>
      </c>
      <c r="J4" s="4">
        <v>500</v>
      </c>
      <c r="K4" s="4">
        <v>513</v>
      </c>
      <c r="L4" s="4">
        <v>515</v>
      </c>
      <c r="M4" s="4">
        <v>516</v>
      </c>
      <c r="N4" s="4">
        <v>517</v>
      </c>
      <c r="O4" s="4">
        <v>518</v>
      </c>
      <c r="P4" s="6">
        <v>519</v>
      </c>
    </row>
    <row r="5" spans="1:16" x14ac:dyDescent="0.3">
      <c r="A5" s="31" t="s">
        <v>10</v>
      </c>
      <c r="B5" s="8">
        <v>263</v>
      </c>
      <c r="C5" s="7">
        <v>6.0467000000000004</v>
      </c>
      <c r="D5" s="7">
        <v>9.8569999999999993</v>
      </c>
      <c r="E5" s="7">
        <v>10.747999999999999</v>
      </c>
      <c r="F5" s="7">
        <v>13.311</v>
      </c>
      <c r="G5" s="7">
        <v>14.343</v>
      </c>
      <c r="H5" s="7">
        <v>18.113</v>
      </c>
      <c r="I5" s="7">
        <v>14.46</v>
      </c>
      <c r="J5">
        <v>18.259</v>
      </c>
      <c r="K5" s="7">
        <v>14.529</v>
      </c>
      <c r="L5" s="7">
        <v>10.635</v>
      </c>
      <c r="M5" s="7">
        <v>10.992000000000001</v>
      </c>
      <c r="N5" s="7">
        <v>14.718</v>
      </c>
      <c r="O5" s="7">
        <v>13.525</v>
      </c>
      <c r="P5" s="8">
        <v>15.547000000000001</v>
      </c>
    </row>
    <row r="6" spans="1:16" x14ac:dyDescent="0.3">
      <c r="A6" s="32"/>
      <c r="B6" s="5">
        <v>264</v>
      </c>
      <c r="C6" s="9">
        <v>9.8409999999999993</v>
      </c>
      <c r="D6" s="9">
        <v>5.1109</v>
      </c>
      <c r="E6" s="9">
        <v>6.64</v>
      </c>
      <c r="F6" s="9">
        <v>9.2029999999999994</v>
      </c>
      <c r="G6" s="9">
        <v>10.169</v>
      </c>
      <c r="H6" s="9">
        <v>14.311</v>
      </c>
      <c r="I6" s="9">
        <v>11.4</v>
      </c>
      <c r="J6">
        <v>15.199</v>
      </c>
      <c r="K6" s="9">
        <v>13.83</v>
      </c>
      <c r="L6" s="9">
        <v>7.5750000000000002</v>
      </c>
      <c r="M6" s="9">
        <v>7.9320000000000004</v>
      </c>
      <c r="N6" s="9">
        <v>12.005000000000001</v>
      </c>
      <c r="O6" s="9">
        <v>10.465</v>
      </c>
      <c r="P6" s="5">
        <v>12.487</v>
      </c>
    </row>
    <row r="7" spans="1:16" x14ac:dyDescent="0.3">
      <c r="A7" s="32"/>
      <c r="B7" s="5">
        <v>269</v>
      </c>
      <c r="C7" s="9">
        <v>10.563000000000001</v>
      </c>
      <c r="D7" s="9">
        <v>6.64</v>
      </c>
      <c r="E7" s="9">
        <v>4.9720000000000004</v>
      </c>
      <c r="F7" s="9">
        <v>7.0960000000000001</v>
      </c>
      <c r="G7" s="9">
        <v>8.1300000000000008</v>
      </c>
      <c r="H7" s="9">
        <v>12.204000000000001</v>
      </c>
      <c r="I7" s="9">
        <v>10.035</v>
      </c>
      <c r="J7">
        <v>13.834</v>
      </c>
      <c r="K7" s="9">
        <v>13.542999999999999</v>
      </c>
      <c r="L7" s="9">
        <v>6.21</v>
      </c>
      <c r="M7" s="9">
        <v>6.5670000000000002</v>
      </c>
      <c r="N7" s="9">
        <v>10.64</v>
      </c>
      <c r="O7" s="9">
        <v>9.1</v>
      </c>
      <c r="P7" s="5">
        <v>11.122</v>
      </c>
    </row>
    <row r="8" spans="1:16" x14ac:dyDescent="0.3">
      <c r="A8" s="32"/>
      <c r="B8" s="5">
        <v>271</v>
      </c>
      <c r="C8" s="9">
        <v>12.84</v>
      </c>
      <c r="D8" s="9">
        <v>8.9169999999999998</v>
      </c>
      <c r="E8" s="9">
        <v>7.0960000000000001</v>
      </c>
      <c r="F8" s="9">
        <v>4.29</v>
      </c>
      <c r="G8" s="9">
        <v>5.7389999999999999</v>
      </c>
      <c r="H8" s="9">
        <v>8.8729999999999993</v>
      </c>
      <c r="I8" s="9">
        <v>9.0790000000000006</v>
      </c>
      <c r="J8">
        <v>14.067</v>
      </c>
      <c r="K8" s="9">
        <v>15.195</v>
      </c>
      <c r="L8" s="9">
        <v>7.6769999999999996</v>
      </c>
      <c r="M8" s="9">
        <v>8.9809999999999999</v>
      </c>
      <c r="N8" s="9">
        <v>12.238</v>
      </c>
      <c r="O8" s="9">
        <v>10.698</v>
      </c>
      <c r="P8" s="5">
        <v>11.355</v>
      </c>
    </row>
    <row r="9" spans="1:16" x14ac:dyDescent="0.3">
      <c r="A9" s="32"/>
      <c r="B9" s="5">
        <v>272</v>
      </c>
      <c r="C9" s="9">
        <v>12.962999999999999</v>
      </c>
      <c r="D9" s="9">
        <v>9.0399999999999991</v>
      </c>
      <c r="E9" s="9">
        <v>7.7050000000000001</v>
      </c>
      <c r="F9" s="9">
        <v>5.7389999999999999</v>
      </c>
      <c r="G9" s="9">
        <v>4.6750999999999996</v>
      </c>
      <c r="H9" s="9">
        <v>9.4719999999999995</v>
      </c>
      <c r="I9" s="9">
        <v>9.6289999999999996</v>
      </c>
      <c r="J9">
        <v>14.19</v>
      </c>
      <c r="K9" s="9">
        <v>15.318</v>
      </c>
      <c r="L9" s="9">
        <v>7.8</v>
      </c>
      <c r="M9" s="9">
        <v>9.1039999999999992</v>
      </c>
      <c r="N9" s="9">
        <v>12.361000000000001</v>
      </c>
      <c r="O9" s="9">
        <v>10.821</v>
      </c>
      <c r="P9" s="5">
        <v>11.478</v>
      </c>
    </row>
    <row r="10" spans="1:16" x14ac:dyDescent="0.3">
      <c r="A10" s="32"/>
      <c r="B10" s="5">
        <v>274</v>
      </c>
      <c r="C10" s="9">
        <v>17.274999999999999</v>
      </c>
      <c r="D10" s="9">
        <v>13.696</v>
      </c>
      <c r="E10" s="9">
        <v>12.206</v>
      </c>
      <c r="F10" s="9">
        <v>8.875</v>
      </c>
      <c r="G10" s="9">
        <v>9.4749999999999996</v>
      </c>
      <c r="H10" s="9">
        <v>5.5039999999999996</v>
      </c>
      <c r="I10" s="9">
        <v>12.673999999999999</v>
      </c>
      <c r="J10">
        <v>18.846</v>
      </c>
      <c r="K10" s="9">
        <v>19.22</v>
      </c>
      <c r="L10" s="9">
        <v>11.576000000000001</v>
      </c>
      <c r="M10" s="9">
        <v>12.88</v>
      </c>
      <c r="N10" s="9">
        <v>16.137</v>
      </c>
      <c r="O10" s="9">
        <v>14.597</v>
      </c>
      <c r="P10" s="5">
        <v>16.134</v>
      </c>
    </row>
    <row r="11" spans="1:16" x14ac:dyDescent="0.3">
      <c r="A11" s="32"/>
      <c r="B11" s="5">
        <v>499</v>
      </c>
      <c r="C11" s="9">
        <v>14.342000000000001</v>
      </c>
      <c r="D11" s="9">
        <v>11.343999999999999</v>
      </c>
      <c r="E11" s="9">
        <v>9.9710000000000001</v>
      </c>
      <c r="F11" s="9">
        <v>9.0790000000000006</v>
      </c>
      <c r="G11" s="9">
        <v>10.446</v>
      </c>
      <c r="H11" s="9">
        <v>12.672000000000001</v>
      </c>
      <c r="I11" s="9">
        <v>6.8205999999999998</v>
      </c>
      <c r="J11">
        <v>11.927</v>
      </c>
      <c r="K11" s="9">
        <v>13.46</v>
      </c>
      <c r="L11" s="9">
        <v>7.1120000000000001</v>
      </c>
      <c r="M11" s="9">
        <v>8.3559999999999999</v>
      </c>
      <c r="N11" s="9">
        <v>11.172000000000001</v>
      </c>
      <c r="O11" s="9">
        <v>9.6319999999999997</v>
      </c>
      <c r="P11" s="5">
        <v>9.6199999999999992</v>
      </c>
    </row>
    <row r="12" spans="1:16" x14ac:dyDescent="0.3">
      <c r="A12" s="32"/>
      <c r="B12" s="5">
        <v>500</v>
      </c>
      <c r="C12" s="9">
        <v>18.905999999999999</v>
      </c>
      <c r="D12" s="9">
        <v>15.907999999999999</v>
      </c>
      <c r="E12" s="9">
        <v>14.535</v>
      </c>
      <c r="F12" s="9">
        <v>16.206</v>
      </c>
      <c r="G12" s="9">
        <v>17.238</v>
      </c>
      <c r="H12" s="9">
        <v>21.111000000000001</v>
      </c>
      <c r="I12" s="9">
        <v>12.798999999999999</v>
      </c>
      <c r="J12">
        <v>6.7594000000000003</v>
      </c>
      <c r="K12" s="9">
        <v>14.071999999999999</v>
      </c>
      <c r="L12" s="9">
        <v>11.688000000000001</v>
      </c>
      <c r="M12" s="9">
        <v>12.92</v>
      </c>
      <c r="N12" s="9">
        <v>13.601000000000001</v>
      </c>
      <c r="O12" s="9">
        <v>14.196</v>
      </c>
      <c r="P12" s="5">
        <v>10.231999999999999</v>
      </c>
    </row>
    <row r="13" spans="1:16" x14ac:dyDescent="0.3">
      <c r="A13" s="32"/>
      <c r="B13" s="5">
        <v>513</v>
      </c>
      <c r="C13" s="9">
        <v>14.975</v>
      </c>
      <c r="D13" s="9">
        <v>15.113</v>
      </c>
      <c r="E13" s="9">
        <v>14.412000000000001</v>
      </c>
      <c r="F13" s="9">
        <v>17.68</v>
      </c>
      <c r="G13" s="9">
        <v>18.712</v>
      </c>
      <c r="H13" s="9">
        <v>21.472000000000001</v>
      </c>
      <c r="I13" s="9">
        <v>14.475</v>
      </c>
      <c r="J13">
        <v>14.146000000000001</v>
      </c>
      <c r="K13" s="9">
        <v>5.3080999999999996</v>
      </c>
      <c r="L13" s="9">
        <v>12.063000000000001</v>
      </c>
      <c r="M13" s="9">
        <v>11.757</v>
      </c>
      <c r="N13" s="9">
        <v>9.8729999999999993</v>
      </c>
      <c r="O13" s="9">
        <v>11.465999999999999</v>
      </c>
      <c r="P13" s="5">
        <v>11.433999999999999</v>
      </c>
    </row>
    <row r="14" spans="1:16" x14ac:dyDescent="0.3">
      <c r="A14" s="32"/>
      <c r="B14" s="5">
        <v>515</v>
      </c>
      <c r="C14" s="9">
        <v>10.728</v>
      </c>
      <c r="D14" s="9">
        <v>7.73</v>
      </c>
      <c r="E14" s="9">
        <v>6.3570000000000002</v>
      </c>
      <c r="F14" s="9">
        <v>9.2289999999999992</v>
      </c>
      <c r="G14" s="9">
        <v>10.260999999999999</v>
      </c>
      <c r="H14" s="9">
        <v>13.021000000000001</v>
      </c>
      <c r="I14" s="9">
        <v>7.1820000000000004</v>
      </c>
      <c r="J14">
        <v>10.981</v>
      </c>
      <c r="K14" s="9">
        <v>11.082000000000001</v>
      </c>
      <c r="L14" s="9">
        <v>3.8035000000000001</v>
      </c>
      <c r="M14" s="9">
        <v>4.742</v>
      </c>
      <c r="N14" s="9">
        <v>7.9989999999999997</v>
      </c>
      <c r="O14" s="9">
        <v>6.4589999999999996</v>
      </c>
      <c r="P14" s="5">
        <v>8.2690000000000001</v>
      </c>
    </row>
    <row r="15" spans="1:16" x14ac:dyDescent="0.3">
      <c r="A15" s="32"/>
      <c r="B15" s="5">
        <v>516</v>
      </c>
      <c r="C15" s="9">
        <v>10.946999999999999</v>
      </c>
      <c r="D15" s="9">
        <v>7.9489999999999998</v>
      </c>
      <c r="E15" s="9">
        <v>6.5759999999999996</v>
      </c>
      <c r="F15" s="9">
        <v>9.9120000000000008</v>
      </c>
      <c r="G15" s="9">
        <v>10.944000000000001</v>
      </c>
      <c r="H15" s="9">
        <v>13.704000000000001</v>
      </c>
      <c r="I15" s="9">
        <v>8.5820000000000007</v>
      </c>
      <c r="J15">
        <v>12.381</v>
      </c>
      <c r="K15" s="9">
        <v>10.823</v>
      </c>
      <c r="L15" s="9">
        <v>4.8410000000000002</v>
      </c>
      <c r="M15" s="9">
        <v>6.2060000000000004</v>
      </c>
      <c r="N15" s="9">
        <v>7.92</v>
      </c>
      <c r="O15" s="9">
        <v>6.38</v>
      </c>
      <c r="P15" s="5">
        <v>9.08</v>
      </c>
    </row>
    <row r="16" spans="1:16" x14ac:dyDescent="0.3">
      <c r="A16" s="32"/>
      <c r="B16" s="5">
        <v>517</v>
      </c>
      <c r="C16" s="9">
        <v>14.709</v>
      </c>
      <c r="D16" s="9">
        <v>12.019</v>
      </c>
      <c r="E16" s="9">
        <v>10.646000000000001</v>
      </c>
      <c r="F16" s="9">
        <v>13.728999999999999</v>
      </c>
      <c r="G16" s="9">
        <v>14.760999999999999</v>
      </c>
      <c r="H16" s="9">
        <v>17.521000000000001</v>
      </c>
      <c r="I16" s="9">
        <v>11.366</v>
      </c>
      <c r="J16">
        <v>13.661</v>
      </c>
      <c r="K16" s="9">
        <v>9.4179999999999993</v>
      </c>
      <c r="L16" s="9">
        <v>8.1120000000000001</v>
      </c>
      <c r="M16" s="9">
        <v>7.9909999999999997</v>
      </c>
      <c r="N16" s="9">
        <v>5.3907999999999996</v>
      </c>
      <c r="O16" s="9">
        <v>7.64</v>
      </c>
      <c r="P16" s="5">
        <v>7.8</v>
      </c>
    </row>
    <row r="17" spans="1:21" x14ac:dyDescent="0.3">
      <c r="A17" s="32"/>
      <c r="B17" s="5">
        <v>518</v>
      </c>
      <c r="C17" s="9">
        <v>13.475</v>
      </c>
      <c r="D17" s="9">
        <v>10.477</v>
      </c>
      <c r="E17" s="9">
        <v>9.1039999999999992</v>
      </c>
      <c r="F17" s="9">
        <v>12.186999999999999</v>
      </c>
      <c r="G17" s="9">
        <v>13.218999999999999</v>
      </c>
      <c r="H17" s="9">
        <v>15.978999999999999</v>
      </c>
      <c r="I17" s="9">
        <v>9.8239999999999998</v>
      </c>
      <c r="J17">
        <v>13.622999999999999</v>
      </c>
      <c r="K17" s="9">
        <v>10.843999999999999</v>
      </c>
      <c r="L17" s="9">
        <v>6.57</v>
      </c>
      <c r="M17" s="9">
        <v>6.4489999999999998</v>
      </c>
      <c r="N17" s="9">
        <v>7.64</v>
      </c>
      <c r="O17" s="9">
        <v>4.6482000000000001</v>
      </c>
      <c r="P17" s="5">
        <v>8.8000000000000007</v>
      </c>
    </row>
    <row r="18" spans="1:21" x14ac:dyDescent="0.3">
      <c r="A18" s="33"/>
      <c r="B18" s="6">
        <v>519</v>
      </c>
      <c r="C18" s="4">
        <v>16.177</v>
      </c>
      <c r="D18" s="4">
        <v>13.179</v>
      </c>
      <c r="E18" s="4">
        <v>11.805999999999999</v>
      </c>
      <c r="F18" s="4">
        <v>13.808</v>
      </c>
      <c r="G18" s="4">
        <v>14.84</v>
      </c>
      <c r="H18" s="4">
        <v>18.681000000000001</v>
      </c>
      <c r="I18" s="4">
        <v>10.561</v>
      </c>
      <c r="J18" s="4">
        <v>10.231999999999999</v>
      </c>
      <c r="K18" s="4">
        <v>11.36</v>
      </c>
      <c r="L18" s="4">
        <v>9.2720000000000002</v>
      </c>
      <c r="M18" s="4">
        <v>9.1509999999999998</v>
      </c>
      <c r="N18" s="4">
        <v>7.8</v>
      </c>
      <c r="O18" s="4">
        <v>8.8000000000000007</v>
      </c>
      <c r="P18" s="6">
        <v>4.7709000000000001</v>
      </c>
    </row>
    <row r="19" spans="1:21" x14ac:dyDescent="0.3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1:21" x14ac:dyDescent="0.3">
      <c r="A20" s="12" t="s">
        <v>16</v>
      </c>
    </row>
    <row r="21" spans="1:21" x14ac:dyDescent="0.3">
      <c r="A21" s="7"/>
      <c r="B21" s="8" t="s">
        <v>11</v>
      </c>
      <c r="C21" s="29" t="s">
        <v>9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8"/>
    </row>
    <row r="22" spans="1:21" x14ac:dyDescent="0.3">
      <c r="A22" s="4"/>
      <c r="B22" s="6"/>
      <c r="C22" s="9">
        <v>263</v>
      </c>
      <c r="D22" s="9">
        <v>264</v>
      </c>
      <c r="E22" s="9">
        <v>269</v>
      </c>
      <c r="F22" s="9">
        <v>271</v>
      </c>
      <c r="G22" s="9">
        <v>272</v>
      </c>
      <c r="H22" s="9">
        <v>274</v>
      </c>
      <c r="I22" s="9">
        <v>499</v>
      </c>
      <c r="J22" s="9">
        <v>500</v>
      </c>
      <c r="K22" s="9">
        <v>513</v>
      </c>
      <c r="L22" s="9">
        <v>515</v>
      </c>
      <c r="M22" s="9">
        <v>516</v>
      </c>
      <c r="N22" s="9">
        <v>517</v>
      </c>
      <c r="O22" s="9">
        <v>518</v>
      </c>
      <c r="P22" s="5">
        <v>519</v>
      </c>
      <c r="Q22" t="s">
        <v>17</v>
      </c>
      <c r="R22" t="s">
        <v>20</v>
      </c>
      <c r="U22" s="22"/>
    </row>
    <row r="23" spans="1:21" x14ac:dyDescent="0.3">
      <c r="A23" s="31" t="s">
        <v>10</v>
      </c>
      <c r="B23" s="7">
        <v>263</v>
      </c>
      <c r="C23" s="24">
        <f>VLOOKUP(ROUND(C5,0), 'F-factors_calib'!$A$4:$D$33, 2)</f>
        <v>13148.589384997196</v>
      </c>
      <c r="D23" s="24">
        <f>VLOOKUP(ROUND(D5,0), 'F-factors_calib'!$A$4:$D$33, 2)</f>
        <v>7957.3654327904296</v>
      </c>
      <c r="E23" s="24">
        <f>VLOOKUP(ROUND(E5,0), 'F-factors_calib'!$A$4:$D$33, 2)</f>
        <v>7023.0090492723266</v>
      </c>
      <c r="F23" s="24">
        <f>VLOOKUP(ROUND(F5,0), 'F-factors_calib'!$A$4:$D$33, 2)</f>
        <v>5473.1301048294208</v>
      </c>
      <c r="G23" s="24">
        <f>VLOOKUP(ROUND(G5,0), 'F-factors_calib'!$A$4:$D$33, 2)</f>
        <v>4832.5221931083515</v>
      </c>
      <c r="H23" s="24">
        <f>VLOOKUP(ROUND(H5,0), 'F-factors_calib'!$A$4:$D$33, 2)</f>
        <v>2939.802011317277</v>
      </c>
      <c r="I23" s="24">
        <f>VLOOKUP(ROUND(I5,0), 'F-factors_calib'!$A$4:$D$33, 2)</f>
        <v>4832.5221931083515</v>
      </c>
      <c r="J23" s="24">
        <f>VLOOKUP(ROUND(J5,0), 'F-factors_calib'!$A$4:$D$33, 2)</f>
        <v>2939.802011317277</v>
      </c>
      <c r="K23" s="24">
        <f>VLOOKUP(ROUND(K5,0), 'F-factors_calib'!$A$4:$D$33, 2)</f>
        <v>4267.3314005635884</v>
      </c>
      <c r="L23" s="24">
        <f>VLOOKUP(ROUND(L5,0), 'F-factors_calib'!$A$4:$D$33, 2)</f>
        <v>7023.0090492723266</v>
      </c>
      <c r="M23" s="24">
        <f>VLOOKUP(ROUND(M5,0), 'F-factors_calib'!$A$4:$D$33, 2)</f>
        <v>7023.0090492723266</v>
      </c>
      <c r="N23" s="24">
        <f>VLOOKUP(ROUND(N5,0), 'F-factors_calib'!$A$4:$D$33, 2)</f>
        <v>4267.3314005635884</v>
      </c>
      <c r="O23" s="24">
        <f>VLOOKUP(ROUND(O5,0), 'F-factors_calib'!$A$4:$D$33, 2)</f>
        <v>4832.5221931083515</v>
      </c>
      <c r="P23" s="24">
        <f>VLOOKUP(ROUND(P5,0), 'F-factors_calib'!$A$4:$D$33, 2)</f>
        <v>3768.5785831087705</v>
      </c>
      <c r="Q23">
        <f t="shared" ref="Q23:Q36" si="0">SUM(C23:P23)</f>
        <v>80328.524056629583</v>
      </c>
      <c r="R23" s="21">
        <f>'Trip_Prod&amp;Attr'!P24</f>
        <v>2599.948806374548</v>
      </c>
      <c r="S23">
        <f>R23/Q23</f>
        <v>3.2366445629470914E-2</v>
      </c>
      <c r="U23" s="23"/>
    </row>
    <row r="24" spans="1:21" x14ac:dyDescent="0.3">
      <c r="A24" s="32"/>
      <c r="B24" s="9">
        <v>264</v>
      </c>
      <c r="C24" s="24">
        <f>VLOOKUP(ROUND(C6,0), 'F-factors_calib'!$A$4:$D$33, 2)</f>
        <v>7957.3654327904296</v>
      </c>
      <c r="D24" s="24">
        <f>VLOOKUP(ROUND(D6,0), 'F-factors_calib'!$A$4:$D$33, 2)</f>
        <v>14923.854604293585</v>
      </c>
      <c r="E24" s="24">
        <f>VLOOKUP(ROUND(E6,0), 'F-factors_calib'!$A$4:$D$33, 2)</f>
        <v>11591.02936309777</v>
      </c>
      <c r="F24" s="24">
        <f>VLOOKUP(ROUND(F6,0), 'F-factors_calib'!$A$4:$D$33, 2)</f>
        <v>9017.8430846110914</v>
      </c>
      <c r="G24" s="24">
        <f>VLOOKUP(ROUND(G6,0), 'F-factors_calib'!$A$4:$D$33, 2)</f>
        <v>7957.3654327904296</v>
      </c>
      <c r="H24" s="24">
        <f>VLOOKUP(ROUND(H6,0), 'F-factors_calib'!$A$4:$D$33, 2)</f>
        <v>4832.5221931083515</v>
      </c>
      <c r="I24" s="24">
        <f>VLOOKUP(ROUND(I6,0), 'F-factors_calib'!$A$4:$D$33, 2)</f>
        <v>7023.0090492723266</v>
      </c>
      <c r="J24" s="24">
        <f>VLOOKUP(ROUND(J6,0), 'F-factors_calib'!$A$4:$D$33, 2)</f>
        <v>4267.3314005635884</v>
      </c>
      <c r="K24" s="24">
        <f>VLOOKUP(ROUND(K6,0), 'F-factors_calib'!$A$4:$D$33, 2)</f>
        <v>4832.5221931083515</v>
      </c>
      <c r="L24" s="24">
        <f>VLOOKUP(ROUND(L6,0), 'F-factors_calib'!$A$4:$D$33, 2)</f>
        <v>10222.189926236346</v>
      </c>
      <c r="M24" s="24">
        <f>VLOOKUP(ROUND(M6,0), 'F-factors_calib'!$A$4:$D$33, 2)</f>
        <v>10222.189926236346</v>
      </c>
      <c r="N24" s="24">
        <f>VLOOKUP(ROUND(N6,0), 'F-factors_calib'!$A$4:$D$33, 2)</f>
        <v>6199.393955471226</v>
      </c>
      <c r="O24" s="24">
        <f>VLOOKUP(ROUND(O6,0), 'F-factors_calib'!$A$4:$D$33, 2)</f>
        <v>7957.3654327904296</v>
      </c>
      <c r="P24" s="24">
        <f>VLOOKUP(ROUND(P6,0), 'F-factors_calib'!$A$4:$D$33, 2)</f>
        <v>6199.393955471226</v>
      </c>
      <c r="Q24">
        <f t="shared" si="0"/>
        <v>113203.37594984149</v>
      </c>
      <c r="R24" s="21">
        <f>'Trip_Prod&amp;Attr'!P25</f>
        <v>294.13737539161411</v>
      </c>
      <c r="S24">
        <f t="shared" ref="S24:S36" si="1">R24/Q24</f>
        <v>2.5983092193464395E-3</v>
      </c>
      <c r="U24" s="22"/>
    </row>
    <row r="25" spans="1:21" x14ac:dyDescent="0.3">
      <c r="A25" s="32"/>
      <c r="B25" s="9">
        <v>269</v>
      </c>
      <c r="C25" s="24">
        <f>VLOOKUP(ROUND(C7,0), 'F-factors_calib'!$A$4:$D$33, 2)</f>
        <v>7023.0090492723266</v>
      </c>
      <c r="D25" s="24">
        <f>VLOOKUP(ROUND(D7,0), 'F-factors_calib'!$A$4:$D$33, 2)</f>
        <v>11591.02936309777</v>
      </c>
      <c r="E25" s="24">
        <f>VLOOKUP(ROUND(E7,0), 'F-factors_calib'!$A$4:$D$33, 2)</f>
        <v>14923.854604293585</v>
      </c>
      <c r="F25" s="24">
        <f>VLOOKUP(ROUND(F7,0), 'F-factors_calib'!$A$4:$D$33, 2)</f>
        <v>11591.02936309777</v>
      </c>
      <c r="G25" s="24">
        <f>VLOOKUP(ROUND(G7,0), 'F-factors_calib'!$A$4:$D$33, 2)</f>
        <v>10222.189926236346</v>
      </c>
      <c r="H25" s="24">
        <f>VLOOKUP(ROUND(H7,0), 'F-factors_calib'!$A$4:$D$33, 2)</f>
        <v>6199.393955471226</v>
      </c>
      <c r="I25" s="24">
        <f>VLOOKUP(ROUND(I7,0), 'F-factors_calib'!$A$4:$D$33, 2)</f>
        <v>7957.3654327904296</v>
      </c>
      <c r="J25" s="24">
        <f>VLOOKUP(ROUND(J7,0), 'F-factors_calib'!$A$4:$D$33, 2)</f>
        <v>4832.5221931083515</v>
      </c>
      <c r="K25" s="24">
        <f>VLOOKUP(ROUND(K7,0), 'F-factors_calib'!$A$4:$D$33, 2)</f>
        <v>4832.5221931083515</v>
      </c>
      <c r="L25" s="24">
        <f>VLOOKUP(ROUND(L7,0), 'F-factors_calib'!$A$4:$D$33, 2)</f>
        <v>13148.589384997196</v>
      </c>
      <c r="M25" s="24">
        <f>VLOOKUP(ROUND(M7,0), 'F-factors_calib'!$A$4:$D$33, 2)</f>
        <v>11591.02936309777</v>
      </c>
      <c r="N25" s="24">
        <f>VLOOKUP(ROUND(N7,0), 'F-factors_calib'!$A$4:$D$33, 2)</f>
        <v>7023.0090492723266</v>
      </c>
      <c r="O25" s="24">
        <f>VLOOKUP(ROUND(O7,0), 'F-factors_calib'!$A$4:$D$33, 2)</f>
        <v>9017.8430846110914</v>
      </c>
      <c r="P25" s="24">
        <f>VLOOKUP(ROUND(P7,0), 'F-factors_calib'!$A$4:$D$33, 2)</f>
        <v>7023.0090492723266</v>
      </c>
      <c r="Q25">
        <f t="shared" si="0"/>
        <v>126976.39601172686</v>
      </c>
      <c r="R25" s="21">
        <f>'Trip_Prod&amp;Attr'!P26</f>
        <v>78.089568688039151</v>
      </c>
      <c r="S25">
        <f t="shared" si="1"/>
        <v>6.1499279504536588E-4</v>
      </c>
      <c r="U25" s="23"/>
    </row>
    <row r="26" spans="1:21" x14ac:dyDescent="0.3">
      <c r="A26" s="32"/>
      <c r="B26" s="9">
        <v>271</v>
      </c>
      <c r="C26" s="24">
        <f>VLOOKUP(ROUND(C8,0), 'F-factors_calib'!$A$4:$D$33, 2)</f>
        <v>5473.1301048294208</v>
      </c>
      <c r="D26" s="24">
        <f>VLOOKUP(ROUND(D8,0), 'F-factors_calib'!$A$4:$D$33, 2)</f>
        <v>9017.8430846110914</v>
      </c>
      <c r="E26" s="24">
        <f>VLOOKUP(ROUND(E8,0), 'F-factors_calib'!$A$4:$D$33, 2)</f>
        <v>11591.02936309777</v>
      </c>
      <c r="F26" s="24">
        <f>VLOOKUP(ROUND(F8,0), 'F-factors_calib'!$A$4:$D$33, 2)</f>
        <v>16952.643560366258</v>
      </c>
      <c r="G26" s="24">
        <f>VLOOKUP(ROUND(G8,0), 'F-factors_calib'!$A$4:$D$33, 2)</f>
        <v>13148.589384997196</v>
      </c>
      <c r="H26" s="24">
        <f>VLOOKUP(ROUND(H8,0), 'F-factors_calib'!$A$4:$D$33, 2)</f>
        <v>9017.8430846110914</v>
      </c>
      <c r="I26" s="24">
        <f>VLOOKUP(ROUND(I8,0), 'F-factors_calib'!$A$4:$D$33, 2)</f>
        <v>9017.8430846110914</v>
      </c>
      <c r="J26" s="24">
        <f>VLOOKUP(ROUND(J8,0), 'F-factors_calib'!$A$4:$D$33, 2)</f>
        <v>4832.5221931083515</v>
      </c>
      <c r="K26" s="24">
        <f>VLOOKUP(ROUND(K8,0), 'F-factors_calib'!$A$4:$D$33, 2)</f>
        <v>4267.3314005635884</v>
      </c>
      <c r="L26" s="24">
        <f>VLOOKUP(ROUND(L8,0), 'F-factors_calib'!$A$4:$D$33, 2)</f>
        <v>10222.189926236346</v>
      </c>
      <c r="M26" s="24">
        <f>VLOOKUP(ROUND(M8,0), 'F-factors_calib'!$A$4:$D$33, 2)</f>
        <v>9017.8430846110914</v>
      </c>
      <c r="N26" s="24">
        <f>VLOOKUP(ROUND(N8,0), 'F-factors_calib'!$A$4:$D$33, 2)</f>
        <v>6199.393955471226</v>
      </c>
      <c r="O26" s="24">
        <f>VLOOKUP(ROUND(O8,0), 'F-factors_calib'!$A$4:$D$33, 2)</f>
        <v>7023.0090492723266</v>
      </c>
      <c r="P26" s="24">
        <f>VLOOKUP(ROUND(P8,0), 'F-factors_calib'!$A$4:$D$33, 2)</f>
        <v>7023.0090492723266</v>
      </c>
      <c r="Q26">
        <f t="shared" si="0"/>
        <v>122804.22032565916</v>
      </c>
      <c r="R26" s="21">
        <f>'Trip_Prod&amp;Attr'!P27</f>
        <v>1031.6499685564283</v>
      </c>
      <c r="S26">
        <f t="shared" si="1"/>
        <v>8.4007696626438467E-3</v>
      </c>
      <c r="U26" s="22"/>
    </row>
    <row r="27" spans="1:21" x14ac:dyDescent="0.3">
      <c r="A27" s="32"/>
      <c r="B27" s="9">
        <v>272</v>
      </c>
      <c r="C27" s="24">
        <f>VLOOKUP(ROUND(C9,0), 'F-factors_calib'!$A$4:$D$33, 2)</f>
        <v>5473.1301048294208</v>
      </c>
      <c r="D27" s="24">
        <f>VLOOKUP(ROUND(D9,0), 'F-factors_calib'!$A$4:$D$33, 2)</f>
        <v>9017.8430846110914</v>
      </c>
      <c r="E27" s="24">
        <f>VLOOKUP(ROUND(E9,0), 'F-factors_calib'!$A$4:$D$33, 2)</f>
        <v>10222.189926236346</v>
      </c>
      <c r="F27" s="24">
        <f>VLOOKUP(ROUND(F9,0), 'F-factors_calib'!$A$4:$D$33, 2)</f>
        <v>13148.589384997196</v>
      </c>
      <c r="G27" s="24">
        <f>VLOOKUP(ROUND(G9,0), 'F-factors_calib'!$A$4:$D$33, 2)</f>
        <v>14923.854604293585</v>
      </c>
      <c r="H27" s="24">
        <f>VLOOKUP(ROUND(H9,0), 'F-factors_calib'!$A$4:$D$33, 2)</f>
        <v>9017.8430846110914</v>
      </c>
      <c r="I27" s="24">
        <f>VLOOKUP(ROUND(I9,0), 'F-factors_calib'!$A$4:$D$33, 2)</f>
        <v>7957.3654327904296</v>
      </c>
      <c r="J27" s="24">
        <f>VLOOKUP(ROUND(J9,0), 'F-factors_calib'!$A$4:$D$33, 2)</f>
        <v>4832.5221931083515</v>
      </c>
      <c r="K27" s="24">
        <f>VLOOKUP(ROUND(K9,0), 'F-factors_calib'!$A$4:$D$33, 2)</f>
        <v>4267.3314005635884</v>
      </c>
      <c r="L27" s="24">
        <f>VLOOKUP(ROUND(L9,0), 'F-factors_calib'!$A$4:$D$33, 2)</f>
        <v>10222.189926236346</v>
      </c>
      <c r="M27" s="24">
        <f>VLOOKUP(ROUND(M9,0), 'F-factors_calib'!$A$4:$D$33, 2)</f>
        <v>9017.8430846110914</v>
      </c>
      <c r="N27" s="24">
        <f>VLOOKUP(ROUND(N9,0), 'F-factors_calib'!$A$4:$D$33, 2)</f>
        <v>6199.393955471226</v>
      </c>
      <c r="O27" s="24">
        <f>VLOOKUP(ROUND(O9,0), 'F-factors_calib'!$A$4:$D$33, 2)</f>
        <v>7023.0090492723266</v>
      </c>
      <c r="P27" s="24">
        <f>VLOOKUP(ROUND(P9,0), 'F-factors_calib'!$A$4:$D$33, 2)</f>
        <v>7023.0090492723266</v>
      </c>
      <c r="Q27">
        <f t="shared" si="0"/>
        <v>118346.11428090441</v>
      </c>
      <c r="R27" s="21">
        <f>'Trip_Prod&amp;Attr'!P28</f>
        <v>12207.134909689141</v>
      </c>
      <c r="S27">
        <f t="shared" si="1"/>
        <v>0.10314774577823894</v>
      </c>
      <c r="U27" s="23"/>
    </row>
    <row r="28" spans="1:21" x14ac:dyDescent="0.3">
      <c r="A28" s="32"/>
      <c r="B28" s="9">
        <v>274</v>
      </c>
      <c r="C28" s="24">
        <f>VLOOKUP(ROUND(C10,0), 'F-factors_calib'!$A$4:$D$33, 2)</f>
        <v>3328.3790185855551</v>
      </c>
      <c r="D28" s="24">
        <f>VLOOKUP(ROUND(D10,0), 'F-factors_calib'!$A$4:$D$33, 2)</f>
        <v>4832.5221931083515</v>
      </c>
      <c r="E28" s="24">
        <f>VLOOKUP(ROUND(E10,0), 'F-factors_calib'!$A$4:$D$33, 2)</f>
        <v>6199.393955471226</v>
      </c>
      <c r="F28" s="24">
        <f>VLOOKUP(ROUND(F10,0), 'F-factors_calib'!$A$4:$D$33, 2)</f>
        <v>9017.8430846110914</v>
      </c>
      <c r="G28" s="24">
        <f>VLOOKUP(ROUND(G10,0), 'F-factors_calib'!$A$4:$D$33, 2)</f>
        <v>9017.8430846110914</v>
      </c>
      <c r="H28" s="24">
        <f>VLOOKUP(ROUND(H10,0), 'F-factors_calib'!$A$4:$D$33, 2)</f>
        <v>13148.589384997196</v>
      </c>
      <c r="I28" s="24">
        <f>VLOOKUP(ROUND(I10,0), 'F-factors_calib'!$A$4:$D$33, 2)</f>
        <v>5473.1301048294208</v>
      </c>
      <c r="J28" s="24">
        <f>VLOOKUP(ROUND(J10,0), 'F-factors_calib'!$A$4:$D$33, 2)</f>
        <v>2596.7505932078475</v>
      </c>
      <c r="K28" s="24">
        <f>VLOOKUP(ROUND(K10,0), 'F-factors_calib'!$A$4:$D$33, 2)</f>
        <v>2596.7505932078475</v>
      </c>
      <c r="L28" s="24">
        <f>VLOOKUP(ROUND(L10,0), 'F-factors_calib'!$A$4:$D$33, 2)</f>
        <v>6199.393955471226</v>
      </c>
      <c r="M28" s="24">
        <f>VLOOKUP(ROUND(M10,0), 'F-factors_calib'!$A$4:$D$33, 2)</f>
        <v>5473.1301048294208</v>
      </c>
      <c r="N28" s="24">
        <f>VLOOKUP(ROUND(N10,0), 'F-factors_calib'!$A$4:$D$33, 2)</f>
        <v>3768.5785831087705</v>
      </c>
      <c r="O28" s="24">
        <f>VLOOKUP(ROUND(O10,0), 'F-factors_calib'!$A$4:$D$33, 2)</f>
        <v>4267.3314005635884</v>
      </c>
      <c r="P28" s="24">
        <f>VLOOKUP(ROUND(P10,0), 'F-factors_calib'!$A$4:$D$33, 2)</f>
        <v>3768.5785831087705</v>
      </c>
      <c r="Q28">
        <f t="shared" si="0"/>
        <v>79688.214639711412</v>
      </c>
      <c r="R28" s="21">
        <f>'Trip_Prod&amp;Attr'!P29</f>
        <v>111.49455084903367</v>
      </c>
      <c r="S28">
        <f t="shared" si="1"/>
        <v>1.3991347572928565E-3</v>
      </c>
      <c r="U28" s="22"/>
    </row>
    <row r="29" spans="1:21" x14ac:dyDescent="0.3">
      <c r="A29" s="32"/>
      <c r="B29" s="9">
        <v>499</v>
      </c>
      <c r="C29" s="24">
        <f>VLOOKUP(ROUND(C11,0), 'F-factors_calib'!$A$4:$D$33, 2)</f>
        <v>4832.5221931083515</v>
      </c>
      <c r="D29" s="24">
        <f>VLOOKUP(ROUND(D11,0), 'F-factors_calib'!$A$4:$D$33, 2)</f>
        <v>7023.0090492723266</v>
      </c>
      <c r="E29" s="24">
        <f>VLOOKUP(ROUND(E11,0), 'F-factors_calib'!$A$4:$D$33, 2)</f>
        <v>7957.3654327904296</v>
      </c>
      <c r="F29" s="24">
        <f>VLOOKUP(ROUND(F11,0), 'F-factors_calib'!$A$4:$D$33, 2)</f>
        <v>9017.8430846110914</v>
      </c>
      <c r="G29" s="24">
        <f>VLOOKUP(ROUND(G11,0), 'F-factors_calib'!$A$4:$D$33, 2)</f>
        <v>7957.3654327904296</v>
      </c>
      <c r="H29" s="24">
        <f>VLOOKUP(ROUND(H11,0), 'F-factors_calib'!$A$4:$D$33, 2)</f>
        <v>5473.1301048294208</v>
      </c>
      <c r="I29" s="24">
        <f>VLOOKUP(ROUND(I11,0), 'F-factors_calib'!$A$4:$D$33, 2)</f>
        <v>11591.02936309777</v>
      </c>
      <c r="J29" s="24">
        <f>VLOOKUP(ROUND(J11,0), 'F-factors_calib'!$A$4:$D$33, 2)</f>
        <v>6199.393955471226</v>
      </c>
      <c r="K29" s="24">
        <f>VLOOKUP(ROUND(K11,0), 'F-factors_calib'!$A$4:$D$33, 2)</f>
        <v>5473.1301048294208</v>
      </c>
      <c r="L29" s="24">
        <f>VLOOKUP(ROUND(L11,0), 'F-factors_calib'!$A$4:$D$33, 2)</f>
        <v>11591.02936309777</v>
      </c>
      <c r="M29" s="24">
        <f>VLOOKUP(ROUND(M11,0), 'F-factors_calib'!$A$4:$D$33, 2)</f>
        <v>10222.189926236346</v>
      </c>
      <c r="N29" s="24">
        <f>VLOOKUP(ROUND(N11,0), 'F-factors_calib'!$A$4:$D$33, 2)</f>
        <v>7023.0090492723266</v>
      </c>
      <c r="O29" s="24">
        <f>VLOOKUP(ROUND(O11,0), 'F-factors_calib'!$A$4:$D$33, 2)</f>
        <v>7957.3654327904296</v>
      </c>
      <c r="P29" s="24">
        <f>VLOOKUP(ROUND(P11,0), 'F-factors_calib'!$A$4:$D$33, 2)</f>
        <v>7957.3654327904296</v>
      </c>
      <c r="Q29">
        <f t="shared" si="0"/>
        <v>110275.74792498775</v>
      </c>
      <c r="R29" s="21">
        <f>'Trip_Prod&amp;Attr'!P30</f>
        <v>4686.2417831566599</v>
      </c>
      <c r="S29">
        <f t="shared" si="1"/>
        <v>4.2495669912339711E-2</v>
      </c>
      <c r="U29" s="23"/>
    </row>
    <row r="30" spans="1:21" x14ac:dyDescent="0.3">
      <c r="A30" s="32"/>
      <c r="B30" s="9">
        <v>500</v>
      </c>
      <c r="C30" s="24">
        <f>VLOOKUP(ROUND(C12,0), 'F-factors_calib'!$A$4:$D$33, 2)</f>
        <v>2596.7505932078475</v>
      </c>
      <c r="D30" s="24">
        <f>VLOOKUP(ROUND(D12,0), 'F-factors_calib'!$A$4:$D$33, 2)</f>
        <v>3768.5785831087705</v>
      </c>
      <c r="E30" s="24">
        <f>VLOOKUP(ROUND(E12,0), 'F-factors_calib'!$A$4:$D$33, 2)</f>
        <v>4267.3314005635884</v>
      </c>
      <c r="F30" s="24">
        <f>VLOOKUP(ROUND(F12,0), 'F-factors_calib'!$A$4:$D$33, 2)</f>
        <v>3768.5785831087705</v>
      </c>
      <c r="G30" s="24">
        <f>VLOOKUP(ROUND(G12,0), 'F-factors_calib'!$A$4:$D$33, 2)</f>
        <v>3328.3790185855551</v>
      </c>
      <c r="H30" s="24">
        <f>VLOOKUP(ROUND(H12,0), 'F-factors_calib'!$A$4:$D$33, 2)</f>
        <v>2026.3967632170593</v>
      </c>
      <c r="I30" s="24">
        <f>VLOOKUP(ROUND(I12,0), 'F-factors_calib'!$A$4:$D$33, 2)</f>
        <v>5473.1301048294208</v>
      </c>
      <c r="J30" s="24">
        <f>VLOOKUP(ROUND(J12,0), 'F-factors_calib'!$A$4:$D$33, 2)</f>
        <v>11591.02936309777</v>
      </c>
      <c r="K30" s="24">
        <f>VLOOKUP(ROUND(K12,0), 'F-factors_calib'!$A$4:$D$33, 2)</f>
        <v>4832.5221931083515</v>
      </c>
      <c r="L30" s="24">
        <f>VLOOKUP(ROUND(L12,0), 'F-factors_calib'!$A$4:$D$33, 2)</f>
        <v>6199.393955471226</v>
      </c>
      <c r="M30" s="24">
        <f>VLOOKUP(ROUND(M12,0), 'F-factors_calib'!$A$4:$D$33, 2)</f>
        <v>5473.1301048294208</v>
      </c>
      <c r="N30" s="24">
        <f>VLOOKUP(ROUND(N12,0), 'F-factors_calib'!$A$4:$D$33, 2)</f>
        <v>4832.5221931083515</v>
      </c>
      <c r="O30" s="24">
        <f>VLOOKUP(ROUND(O12,0), 'F-factors_calib'!$A$4:$D$33, 2)</f>
        <v>4832.5221931083515</v>
      </c>
      <c r="P30" s="24">
        <f>VLOOKUP(ROUND(P12,0), 'F-factors_calib'!$A$4:$D$33, 2)</f>
        <v>7957.3654327904296</v>
      </c>
      <c r="Q30">
        <f t="shared" si="0"/>
        <v>70947.630482134904</v>
      </c>
      <c r="R30" s="21">
        <f>'Trip_Prod&amp;Attr'!P31</f>
        <v>300.21100851179494</v>
      </c>
      <c r="S30">
        <f t="shared" si="1"/>
        <v>4.231445172610664E-3</v>
      </c>
      <c r="U30" s="22"/>
    </row>
    <row r="31" spans="1:21" x14ac:dyDescent="0.3">
      <c r="A31" s="32"/>
      <c r="B31" s="9">
        <v>513</v>
      </c>
      <c r="C31" s="24">
        <f>VLOOKUP(ROUND(C13,0), 'F-factors_calib'!$A$4:$D$33, 2)</f>
        <v>4267.3314005635884</v>
      </c>
      <c r="D31" s="24">
        <f>VLOOKUP(ROUND(D13,0), 'F-factors_calib'!$A$4:$D$33, 2)</f>
        <v>4267.3314005635884</v>
      </c>
      <c r="E31" s="24">
        <f>VLOOKUP(ROUND(E13,0), 'F-factors_calib'!$A$4:$D$33, 2)</f>
        <v>4832.5221931083515</v>
      </c>
      <c r="F31" s="24">
        <f>VLOOKUP(ROUND(F13,0), 'F-factors_calib'!$A$4:$D$33, 2)</f>
        <v>2939.802011317277</v>
      </c>
      <c r="G31" s="24">
        <f>VLOOKUP(ROUND(G13,0), 'F-factors_calib'!$A$4:$D$33, 2)</f>
        <v>2596.7505932078475</v>
      </c>
      <c r="H31" s="24">
        <f>VLOOKUP(ROUND(H13,0), 'F-factors_calib'!$A$4:$D$33, 2)</f>
        <v>2026.3967632170593</v>
      </c>
      <c r="I31" s="24">
        <f>VLOOKUP(ROUND(I13,0), 'F-factors_calib'!$A$4:$D$33, 2)</f>
        <v>4832.5221931083515</v>
      </c>
      <c r="J31" s="24">
        <f>VLOOKUP(ROUND(J13,0), 'F-factors_calib'!$A$4:$D$33, 2)</f>
        <v>4832.5221931083515</v>
      </c>
      <c r="K31" s="24">
        <f>VLOOKUP(ROUND(K13,0), 'F-factors_calib'!$A$4:$D$33, 2)</f>
        <v>14923.854604293585</v>
      </c>
      <c r="L31" s="24">
        <f>VLOOKUP(ROUND(L13,0), 'F-factors_calib'!$A$4:$D$33, 2)</f>
        <v>6199.393955471226</v>
      </c>
      <c r="M31" s="24">
        <f>VLOOKUP(ROUND(M13,0), 'F-factors_calib'!$A$4:$D$33, 2)</f>
        <v>6199.393955471226</v>
      </c>
      <c r="N31" s="24">
        <f>VLOOKUP(ROUND(N13,0), 'F-factors_calib'!$A$4:$D$33, 2)</f>
        <v>7957.3654327904296</v>
      </c>
      <c r="O31" s="24">
        <f>VLOOKUP(ROUND(O13,0), 'F-factors_calib'!$A$4:$D$33, 2)</f>
        <v>7023.0090492723266</v>
      </c>
      <c r="P31" s="24">
        <f>VLOOKUP(ROUND(P13,0), 'F-factors_calib'!$A$4:$D$33, 2)</f>
        <v>7023.0090492723266</v>
      </c>
      <c r="Q31">
        <f t="shared" si="0"/>
        <v>79921.204794765537</v>
      </c>
      <c r="R31" s="21">
        <f>'Trip_Prod&amp;Attr'!P32</f>
        <v>102.8179321059182</v>
      </c>
      <c r="S31">
        <f t="shared" si="1"/>
        <v>1.2864912681177735E-3</v>
      </c>
      <c r="U31" s="23"/>
    </row>
    <row r="32" spans="1:21" x14ac:dyDescent="0.3">
      <c r="A32" s="32"/>
      <c r="B32" s="9">
        <v>515</v>
      </c>
      <c r="C32" s="24">
        <f>VLOOKUP(ROUND(C14,0), 'F-factors_calib'!$A$4:$D$33, 2)</f>
        <v>7023.0090492723266</v>
      </c>
      <c r="D32" s="24">
        <f>VLOOKUP(ROUND(D14,0), 'F-factors_calib'!$A$4:$D$33, 2)</f>
        <v>10222.189926236346</v>
      </c>
      <c r="E32" s="24">
        <f>VLOOKUP(ROUND(E14,0), 'F-factors_calib'!$A$4:$D$33, 2)</f>
        <v>13148.589384997196</v>
      </c>
      <c r="F32" s="24">
        <f>VLOOKUP(ROUND(F14,0), 'F-factors_calib'!$A$4:$D$33, 2)</f>
        <v>9017.8430846110914</v>
      </c>
      <c r="G32" s="24">
        <f>VLOOKUP(ROUND(G14,0), 'F-factors_calib'!$A$4:$D$33, 2)</f>
        <v>7957.3654327904296</v>
      </c>
      <c r="H32" s="24">
        <f>VLOOKUP(ROUND(H14,0), 'F-factors_calib'!$A$4:$D$33, 2)</f>
        <v>5473.1301048294208</v>
      </c>
      <c r="I32" s="24">
        <f>VLOOKUP(ROUND(I14,0), 'F-factors_calib'!$A$4:$D$33, 2)</f>
        <v>11591.02936309777</v>
      </c>
      <c r="J32" s="24">
        <f>VLOOKUP(ROUND(J14,0), 'F-factors_calib'!$A$4:$D$33, 2)</f>
        <v>7023.0090492723266</v>
      </c>
      <c r="K32" s="24">
        <f>VLOOKUP(ROUND(K14,0), 'F-factors_calib'!$A$4:$D$33, 2)</f>
        <v>7023.0090492723266</v>
      </c>
      <c r="L32" s="24">
        <f>VLOOKUP(ROUND(L14,0), 'F-factors_calib'!$A$4:$D$33, 2)</f>
        <v>16952.643560366258</v>
      </c>
      <c r="M32" s="24">
        <f>VLOOKUP(ROUND(M14,0), 'F-factors_calib'!$A$4:$D$33, 2)</f>
        <v>14923.854604293585</v>
      </c>
      <c r="N32" s="24">
        <f>VLOOKUP(ROUND(N14,0), 'F-factors_calib'!$A$4:$D$33, 2)</f>
        <v>10222.189926236346</v>
      </c>
      <c r="O32" s="24">
        <f>VLOOKUP(ROUND(O14,0), 'F-factors_calib'!$A$4:$D$33, 2)</f>
        <v>13148.589384997196</v>
      </c>
      <c r="P32" s="24">
        <f>VLOOKUP(ROUND(P14,0), 'F-factors_calib'!$A$4:$D$33, 2)</f>
        <v>10222.189926236346</v>
      </c>
      <c r="Q32">
        <f t="shared" si="0"/>
        <v>143948.64184650895</v>
      </c>
      <c r="R32" s="21">
        <f>'Trip_Prod&amp;Attr'!P33</f>
        <v>3550.9062206200024</v>
      </c>
      <c r="S32">
        <f t="shared" si="1"/>
        <v>2.4667868866774717E-2</v>
      </c>
      <c r="U32" s="22"/>
    </row>
    <row r="33" spans="1:21" x14ac:dyDescent="0.3">
      <c r="A33" s="32"/>
      <c r="B33" s="9">
        <v>516</v>
      </c>
      <c r="C33" s="24">
        <f>VLOOKUP(ROUND(C15,0), 'F-factors_calib'!$A$4:$D$33, 2)</f>
        <v>7023.0090492723266</v>
      </c>
      <c r="D33" s="24">
        <f>VLOOKUP(ROUND(D15,0), 'F-factors_calib'!$A$4:$D$33, 2)</f>
        <v>10222.189926236346</v>
      </c>
      <c r="E33" s="24">
        <f>VLOOKUP(ROUND(E15,0), 'F-factors_calib'!$A$4:$D$33, 2)</f>
        <v>11591.02936309777</v>
      </c>
      <c r="F33" s="24">
        <f>VLOOKUP(ROUND(F15,0), 'F-factors_calib'!$A$4:$D$33, 2)</f>
        <v>7957.3654327904296</v>
      </c>
      <c r="G33" s="24">
        <f>VLOOKUP(ROUND(G15,0), 'F-factors_calib'!$A$4:$D$33, 2)</f>
        <v>7023.0090492723266</v>
      </c>
      <c r="H33" s="24">
        <f>VLOOKUP(ROUND(H15,0), 'F-factors_calib'!$A$4:$D$33, 2)</f>
        <v>4832.5221931083515</v>
      </c>
      <c r="I33" s="24">
        <f>VLOOKUP(ROUND(I15,0), 'F-factors_calib'!$A$4:$D$33, 2)</f>
        <v>9017.8430846110914</v>
      </c>
      <c r="J33" s="24">
        <f>VLOOKUP(ROUND(J15,0), 'F-factors_calib'!$A$4:$D$33, 2)</f>
        <v>6199.393955471226</v>
      </c>
      <c r="K33" s="24">
        <f>VLOOKUP(ROUND(K15,0), 'F-factors_calib'!$A$4:$D$33, 2)</f>
        <v>7023.0090492723266</v>
      </c>
      <c r="L33" s="24">
        <f>VLOOKUP(ROUND(L15,0), 'F-factors_calib'!$A$4:$D$33, 2)</f>
        <v>14923.854604293585</v>
      </c>
      <c r="M33" s="24">
        <f>VLOOKUP(ROUND(M15,0), 'F-factors_calib'!$A$4:$D$33, 2)</f>
        <v>13148.589384997196</v>
      </c>
      <c r="N33" s="24">
        <f>VLOOKUP(ROUND(N15,0), 'F-factors_calib'!$A$4:$D$33, 2)</f>
        <v>10222.189926236346</v>
      </c>
      <c r="O33" s="24">
        <f>VLOOKUP(ROUND(O15,0), 'F-factors_calib'!$A$4:$D$33, 2)</f>
        <v>13148.589384997196</v>
      </c>
      <c r="P33" s="24">
        <f>VLOOKUP(ROUND(P15,0), 'F-factors_calib'!$A$4:$D$33, 2)</f>
        <v>9017.8430846110914</v>
      </c>
      <c r="Q33">
        <f t="shared" si="0"/>
        <v>131350.43748826761</v>
      </c>
      <c r="R33" s="21">
        <f>'Trip_Prod&amp;Attr'!P34</f>
        <v>4716.6099487575648</v>
      </c>
      <c r="S33">
        <f t="shared" si="1"/>
        <v>3.590859717676128E-2</v>
      </c>
      <c r="U33" s="23"/>
    </row>
    <row r="34" spans="1:21" x14ac:dyDescent="0.3">
      <c r="A34" s="32"/>
      <c r="B34" s="9">
        <v>517</v>
      </c>
      <c r="C34" s="24">
        <f>VLOOKUP(ROUND(C16,0), 'F-factors_calib'!$A$4:$D$33, 2)</f>
        <v>4267.3314005635884</v>
      </c>
      <c r="D34" s="24">
        <f>VLOOKUP(ROUND(D16,0), 'F-factors_calib'!$A$4:$D$33, 2)</f>
        <v>6199.393955471226</v>
      </c>
      <c r="E34" s="24">
        <f>VLOOKUP(ROUND(E16,0), 'F-factors_calib'!$A$4:$D$33, 2)</f>
        <v>7023.0090492723266</v>
      </c>
      <c r="F34" s="24">
        <f>VLOOKUP(ROUND(F16,0), 'F-factors_calib'!$A$4:$D$33, 2)</f>
        <v>4832.5221931083515</v>
      </c>
      <c r="G34" s="24">
        <f>VLOOKUP(ROUND(G16,0), 'F-factors_calib'!$A$4:$D$33, 2)</f>
        <v>4267.3314005635884</v>
      </c>
      <c r="H34" s="24">
        <f>VLOOKUP(ROUND(H16,0), 'F-factors_calib'!$A$4:$D$33, 2)</f>
        <v>2939.802011317277</v>
      </c>
      <c r="I34" s="24">
        <f>VLOOKUP(ROUND(I16,0), 'F-factors_calib'!$A$4:$D$33, 2)</f>
        <v>7023.0090492723266</v>
      </c>
      <c r="J34" s="24">
        <f>VLOOKUP(ROUND(J16,0), 'F-factors_calib'!$A$4:$D$33, 2)</f>
        <v>4832.5221931083515</v>
      </c>
      <c r="K34" s="24">
        <f>VLOOKUP(ROUND(K16,0), 'F-factors_calib'!$A$4:$D$33, 2)</f>
        <v>9017.8430846110914</v>
      </c>
      <c r="L34" s="24">
        <f>VLOOKUP(ROUND(L16,0), 'F-factors_calib'!$A$4:$D$33, 2)</f>
        <v>10222.189926236346</v>
      </c>
      <c r="M34" s="24">
        <f>VLOOKUP(ROUND(M16,0), 'F-factors_calib'!$A$4:$D$33, 2)</f>
        <v>10222.189926236346</v>
      </c>
      <c r="N34" s="24">
        <f>VLOOKUP(ROUND(N16,0), 'F-factors_calib'!$A$4:$D$33, 2)</f>
        <v>14923.854604293585</v>
      </c>
      <c r="O34" s="24">
        <f>VLOOKUP(ROUND(O16,0), 'F-factors_calib'!$A$4:$D$33, 2)</f>
        <v>10222.189926236346</v>
      </c>
      <c r="P34" s="24">
        <f>VLOOKUP(ROUND(P16,0), 'F-factors_calib'!$A$4:$D$33, 2)</f>
        <v>10222.189926236346</v>
      </c>
      <c r="Q34">
        <f t="shared" si="0"/>
        <v>106215.3786465271</v>
      </c>
      <c r="R34" s="21">
        <f>'Trip_Prod&amp;Attr'!P35</f>
        <v>344.02793316452801</v>
      </c>
      <c r="S34">
        <f t="shared" si="1"/>
        <v>3.2389653696892097E-3</v>
      </c>
      <c r="U34" s="22"/>
    </row>
    <row r="35" spans="1:21" x14ac:dyDescent="0.3">
      <c r="A35" s="32"/>
      <c r="B35" s="9">
        <v>518</v>
      </c>
      <c r="C35" s="24">
        <f>VLOOKUP(ROUND(C17,0), 'F-factors_calib'!$A$4:$D$33, 2)</f>
        <v>5473.1301048294208</v>
      </c>
      <c r="D35" s="24">
        <f>VLOOKUP(ROUND(D17,0), 'F-factors_calib'!$A$4:$D$33, 2)</f>
        <v>7957.3654327904296</v>
      </c>
      <c r="E35" s="24">
        <f>VLOOKUP(ROUND(E17,0), 'F-factors_calib'!$A$4:$D$33, 2)</f>
        <v>9017.8430846110914</v>
      </c>
      <c r="F35" s="24">
        <f>VLOOKUP(ROUND(F17,0), 'F-factors_calib'!$A$4:$D$33, 2)</f>
        <v>6199.393955471226</v>
      </c>
      <c r="G35" s="24">
        <f>VLOOKUP(ROUND(G17,0), 'F-factors_calib'!$A$4:$D$33, 2)</f>
        <v>5473.1301048294208</v>
      </c>
      <c r="H35" s="24">
        <f>VLOOKUP(ROUND(H17,0), 'F-factors_calib'!$A$4:$D$33, 2)</f>
        <v>3768.5785831087705</v>
      </c>
      <c r="I35" s="24">
        <f>VLOOKUP(ROUND(I17,0), 'F-factors_calib'!$A$4:$D$33, 2)</f>
        <v>7957.3654327904296</v>
      </c>
      <c r="J35" s="24">
        <f>VLOOKUP(ROUND(J17,0), 'F-factors_calib'!$A$4:$D$33, 2)</f>
        <v>4832.5221931083515</v>
      </c>
      <c r="K35" s="24">
        <f>VLOOKUP(ROUND(K17,0), 'F-factors_calib'!$A$4:$D$33, 2)</f>
        <v>7023.0090492723266</v>
      </c>
      <c r="L35" s="24">
        <f>VLOOKUP(ROUND(L17,0), 'F-factors_calib'!$A$4:$D$33, 2)</f>
        <v>11591.02936309777</v>
      </c>
      <c r="M35" s="24">
        <f>VLOOKUP(ROUND(M17,0), 'F-factors_calib'!$A$4:$D$33, 2)</f>
        <v>13148.589384997196</v>
      </c>
      <c r="N35" s="24">
        <f>VLOOKUP(ROUND(N17,0), 'F-factors_calib'!$A$4:$D$33, 2)</f>
        <v>10222.189926236346</v>
      </c>
      <c r="O35" s="24">
        <f>VLOOKUP(ROUND(O17,0), 'F-factors_calib'!$A$4:$D$33, 2)</f>
        <v>14923.854604293585</v>
      </c>
      <c r="P35" s="24">
        <f>VLOOKUP(ROUND(P17,0), 'F-factors_calib'!$A$4:$D$33, 2)</f>
        <v>9017.8430846110914</v>
      </c>
      <c r="Q35">
        <f t="shared" si="0"/>
        <v>116605.84430404744</v>
      </c>
      <c r="R35" s="21">
        <f>'Trip_Prod&amp;Attr'!P36</f>
        <v>193.92242890863054</v>
      </c>
      <c r="S35">
        <f t="shared" si="1"/>
        <v>1.6630592580161045E-3</v>
      </c>
      <c r="U35" s="23"/>
    </row>
    <row r="36" spans="1:21" x14ac:dyDescent="0.3">
      <c r="A36" s="33"/>
      <c r="B36" s="4">
        <v>519</v>
      </c>
      <c r="C36" s="24">
        <f>VLOOKUP(ROUND(C18,0), 'F-factors_calib'!$A$4:$D$33, 2)</f>
        <v>3768.5785831087705</v>
      </c>
      <c r="D36" s="24">
        <f>VLOOKUP(ROUND(D18,0), 'F-factors_calib'!$A$4:$D$33, 2)</f>
        <v>5473.1301048294208</v>
      </c>
      <c r="E36" s="24">
        <f>VLOOKUP(ROUND(E18,0), 'F-factors_calib'!$A$4:$D$33, 2)</f>
        <v>6199.393955471226</v>
      </c>
      <c r="F36" s="24">
        <f>VLOOKUP(ROUND(F18,0), 'F-factors_calib'!$A$4:$D$33, 2)</f>
        <v>4832.5221931083515</v>
      </c>
      <c r="G36" s="24">
        <f>VLOOKUP(ROUND(G18,0), 'F-factors_calib'!$A$4:$D$33, 2)</f>
        <v>4267.3314005635884</v>
      </c>
      <c r="H36" s="24">
        <f>VLOOKUP(ROUND(H18,0), 'F-factors_calib'!$A$4:$D$33, 2)</f>
        <v>2596.7505932078475</v>
      </c>
      <c r="I36" s="24">
        <f>VLOOKUP(ROUND(I18,0), 'F-factors_calib'!$A$4:$D$33, 2)</f>
        <v>7023.0090492723266</v>
      </c>
      <c r="J36" s="24">
        <f>VLOOKUP(ROUND(J18,0), 'F-factors_calib'!$A$4:$D$33, 2)</f>
        <v>7957.3654327904296</v>
      </c>
      <c r="K36" s="24">
        <f>VLOOKUP(ROUND(K18,0), 'F-factors_calib'!$A$4:$D$33, 2)</f>
        <v>7023.0090492723266</v>
      </c>
      <c r="L36" s="24">
        <f>VLOOKUP(ROUND(L18,0), 'F-factors_calib'!$A$4:$D$33, 2)</f>
        <v>9017.8430846110914</v>
      </c>
      <c r="M36" s="24">
        <f>VLOOKUP(ROUND(M18,0), 'F-factors_calib'!$A$4:$D$33, 2)</f>
        <v>9017.8430846110914</v>
      </c>
      <c r="N36" s="24">
        <f>VLOOKUP(ROUND(N18,0), 'F-factors_calib'!$A$4:$D$33, 2)</f>
        <v>10222.189926236346</v>
      </c>
      <c r="O36" s="24">
        <f>VLOOKUP(ROUND(O18,0), 'F-factors_calib'!$A$4:$D$33, 2)</f>
        <v>9017.8430846110914</v>
      </c>
      <c r="P36" s="24">
        <f>VLOOKUP(ROUND(P18,0), 'F-factors_calib'!$A$4:$D$33, 2)</f>
        <v>14923.854604293585</v>
      </c>
      <c r="Q36">
        <f t="shared" si="0"/>
        <v>101340.66414598748</v>
      </c>
      <c r="R36" s="21">
        <f>'Trip_Prod&amp;Attr'!P37</f>
        <v>108.89156522609903</v>
      </c>
      <c r="S36">
        <f t="shared" si="1"/>
        <v>1.0745100808618544E-3</v>
      </c>
    </row>
    <row r="37" spans="1:21" x14ac:dyDescent="0.3">
      <c r="A37" t="s">
        <v>18</v>
      </c>
      <c r="B37" s="3"/>
      <c r="C37">
        <f>SUM(C23:C36)</f>
        <v>81655.26546923058</v>
      </c>
      <c r="D37">
        <f t="shared" ref="D37:P37" si="2">SUM(D23:D36)</f>
        <v>112473.64614102077</v>
      </c>
      <c r="E37">
        <f t="shared" si="2"/>
        <v>125587.590125381</v>
      </c>
      <c r="F37">
        <f t="shared" si="2"/>
        <v>113766.94912063942</v>
      </c>
      <c r="G37">
        <f t="shared" si="2"/>
        <v>102973.0270586402</v>
      </c>
      <c r="H37">
        <f t="shared" si="2"/>
        <v>74292.700830951449</v>
      </c>
      <c r="I37">
        <f t="shared" si="2"/>
        <v>106770.17293748153</v>
      </c>
      <c r="J37">
        <f t="shared" si="2"/>
        <v>77769.208919841796</v>
      </c>
      <c r="K37">
        <f t="shared" si="2"/>
        <v>87403.175365047064</v>
      </c>
      <c r="L37">
        <f t="shared" si="2"/>
        <v>143734.93998109506</v>
      </c>
      <c r="M37">
        <f t="shared" si="2"/>
        <v>134700.82498433045</v>
      </c>
      <c r="N37">
        <f t="shared" si="2"/>
        <v>109282.61188376843</v>
      </c>
      <c r="O37">
        <f t="shared" si="2"/>
        <v>120395.04326992462</v>
      </c>
      <c r="P37">
        <f t="shared" si="2"/>
        <v>111147.23881034736</v>
      </c>
    </row>
    <row r="38" spans="1:21" ht="31.5" x14ac:dyDescent="0.3">
      <c r="A38" s="2" t="s">
        <v>19</v>
      </c>
      <c r="C38" s="22">
        <v>3493.8620000000001</v>
      </c>
      <c r="D38" s="23">
        <v>3427.4920000000002</v>
      </c>
      <c r="E38" s="22">
        <v>2940.6620000000003</v>
      </c>
      <c r="F38" s="23">
        <v>2245.8159999999998</v>
      </c>
      <c r="G38" s="22">
        <v>180.13</v>
      </c>
      <c r="H38" s="23">
        <v>3905.4480000000003</v>
      </c>
      <c r="I38" s="22">
        <v>1030.3500000000001</v>
      </c>
      <c r="J38" s="23">
        <v>601.25</v>
      </c>
      <c r="K38" s="22">
        <v>438.55200000000008</v>
      </c>
      <c r="L38" s="23">
        <v>68.835999999999999</v>
      </c>
      <c r="M38" s="22">
        <v>2369.0160000000001</v>
      </c>
      <c r="N38" s="23">
        <v>2727.732</v>
      </c>
      <c r="O38" s="22">
        <v>3194.7639999999997</v>
      </c>
      <c r="P38" s="23">
        <v>3702.174</v>
      </c>
    </row>
    <row r="40" spans="1:21" x14ac:dyDescent="0.3">
      <c r="A40" s="1" t="s">
        <v>27</v>
      </c>
    </row>
    <row r="41" spans="1:21" x14ac:dyDescent="0.3">
      <c r="B41" t="s">
        <v>11</v>
      </c>
      <c r="C41" t="s">
        <v>9</v>
      </c>
    </row>
    <row r="42" spans="1:21" x14ac:dyDescent="0.3">
      <c r="C42">
        <v>263</v>
      </c>
      <c r="D42">
        <v>264</v>
      </c>
      <c r="E42">
        <v>269</v>
      </c>
      <c r="F42">
        <v>271</v>
      </c>
      <c r="G42">
        <v>272</v>
      </c>
      <c r="H42">
        <v>274</v>
      </c>
      <c r="I42">
        <v>499</v>
      </c>
      <c r="J42">
        <v>500</v>
      </c>
      <c r="K42">
        <v>513</v>
      </c>
      <c r="L42">
        <v>515</v>
      </c>
      <c r="M42">
        <v>516</v>
      </c>
      <c r="N42">
        <v>517</v>
      </c>
      <c r="O42">
        <v>518</v>
      </c>
      <c r="P42">
        <v>519</v>
      </c>
      <c r="Q42" t="s">
        <v>17</v>
      </c>
      <c r="R42" t="s">
        <v>20</v>
      </c>
    </row>
    <row r="43" spans="1:21" x14ac:dyDescent="0.3">
      <c r="A43" t="s">
        <v>10</v>
      </c>
      <c r="B43">
        <v>263</v>
      </c>
      <c r="C43">
        <f>C23*$S23</f>
        <v>425.57310343375013</v>
      </c>
      <c r="D43">
        <f t="shared" ref="D43:P43" si="3">D23*$S23</f>
        <v>257.5516356342427</v>
      </c>
      <c r="E43">
        <f t="shared" si="3"/>
        <v>227.30984054855497</v>
      </c>
      <c r="F43">
        <f t="shared" si="3"/>
        <v>177.14576796098189</v>
      </c>
      <c r="G43">
        <f t="shared" si="3"/>
        <v>156.41156681645299</v>
      </c>
      <c r="H43">
        <f t="shared" si="3"/>
        <v>95.150941960709886</v>
      </c>
      <c r="I43">
        <f t="shared" si="3"/>
        <v>156.41156681645299</v>
      </c>
      <c r="J43">
        <f t="shared" si="3"/>
        <v>95.150941960709886</v>
      </c>
      <c r="K43">
        <f t="shared" si="3"/>
        <v>138.11834975927536</v>
      </c>
      <c r="L43">
        <f t="shared" si="3"/>
        <v>227.30984054855497</v>
      </c>
      <c r="M43">
        <f t="shared" si="3"/>
        <v>227.30984054855497</v>
      </c>
      <c r="N43">
        <f t="shared" si="3"/>
        <v>138.11834975927536</v>
      </c>
      <c r="O43">
        <f t="shared" si="3"/>
        <v>156.41156681645299</v>
      </c>
      <c r="P43">
        <f t="shared" si="3"/>
        <v>121.97549381057856</v>
      </c>
      <c r="Q43">
        <f>SUM(C43:P43)</f>
        <v>2599.9488063745471</v>
      </c>
      <c r="R43">
        <f>R23</f>
        <v>2599.948806374548</v>
      </c>
      <c r="S43">
        <f>R43/Q43</f>
        <v>1.0000000000000004</v>
      </c>
    </row>
    <row r="44" spans="1:21" x14ac:dyDescent="0.3">
      <c r="B44">
        <v>264</v>
      </c>
      <c r="C44">
        <f t="shared" ref="C44:P56" si="4">C24*$S24</f>
        <v>20.675695965728043</v>
      </c>
      <c r="D44">
        <f t="shared" si="4"/>
        <v>38.776789006521831</v>
      </c>
      <c r="E44">
        <f t="shared" si="4"/>
        <v>30.117078455852226</v>
      </c>
      <c r="F44">
        <f t="shared" si="4"/>
        <v>23.431144825364534</v>
      </c>
      <c r="G44">
        <f t="shared" si="4"/>
        <v>20.675695965728043</v>
      </c>
      <c r="H44">
        <f t="shared" si="4"/>
        <v>12.556386967049704</v>
      </c>
      <c r="I44">
        <f t="shared" si="4"/>
        <v>18.247949160277759</v>
      </c>
      <c r="J44">
        <f t="shared" si="4"/>
        <v>11.087846520090926</v>
      </c>
      <c r="K44">
        <f t="shared" si="4"/>
        <v>12.556386967049704</v>
      </c>
      <c r="L44">
        <f t="shared" si="4"/>
        <v>26.560410327250196</v>
      </c>
      <c r="M44">
        <f t="shared" si="4"/>
        <v>26.560410327250196</v>
      </c>
      <c r="N44">
        <f t="shared" si="4"/>
        <v>16.107942468861477</v>
      </c>
      <c r="O44">
        <f t="shared" si="4"/>
        <v>20.675695965728043</v>
      </c>
      <c r="P44">
        <f t="shared" si="4"/>
        <v>16.107942468861477</v>
      </c>
      <c r="Q44">
        <f t="shared" ref="Q44:Q56" si="5">SUM(C44:P44)</f>
        <v>294.13737539161417</v>
      </c>
      <c r="R44">
        <f t="shared" ref="R44:R56" si="6">R24</f>
        <v>294.13737539161411</v>
      </c>
      <c r="S44">
        <f t="shared" ref="S44:S56" si="7">R44/Q44</f>
        <v>0.99999999999999978</v>
      </c>
    </row>
    <row r="45" spans="1:21" x14ac:dyDescent="0.3">
      <c r="B45">
        <v>269</v>
      </c>
      <c r="C45">
        <f t="shared" si="4"/>
        <v>4.3190999648408859</v>
      </c>
      <c r="D45">
        <f t="shared" si="4"/>
        <v>7.1283995454644051</v>
      </c>
      <c r="E45">
        <f t="shared" si="4"/>
        <v>9.1780630559451648</v>
      </c>
      <c r="F45">
        <f t="shared" si="4"/>
        <v>7.1283995454644051</v>
      </c>
      <c r="G45">
        <f t="shared" si="4"/>
        <v>6.2865731542206724</v>
      </c>
      <c r="H45">
        <f t="shared" si="4"/>
        <v>3.812582616262596</v>
      </c>
      <c r="I45">
        <f t="shared" si="4"/>
        <v>4.8937224087091638</v>
      </c>
      <c r="J45">
        <f t="shared" si="4"/>
        <v>2.9719663306584665</v>
      </c>
      <c r="K45">
        <f t="shared" si="4"/>
        <v>2.9719663306584665</v>
      </c>
      <c r="L45">
        <f t="shared" si="4"/>
        <v>8.0862877367832535</v>
      </c>
      <c r="M45">
        <f t="shared" si="4"/>
        <v>7.1283995454644051</v>
      </c>
      <c r="N45">
        <f t="shared" si="4"/>
        <v>4.3190999648408859</v>
      </c>
      <c r="O45">
        <f t="shared" si="4"/>
        <v>5.5459085238854993</v>
      </c>
      <c r="P45">
        <f t="shared" si="4"/>
        <v>4.3190999648408859</v>
      </c>
      <c r="Q45">
        <f t="shared" si="5"/>
        <v>78.089568688039165</v>
      </c>
      <c r="R45">
        <f t="shared" si="6"/>
        <v>78.089568688039151</v>
      </c>
      <c r="S45">
        <f t="shared" si="7"/>
        <v>0.99999999999999978</v>
      </c>
    </row>
    <row r="46" spans="1:21" x14ac:dyDescent="0.3">
      <c r="B46">
        <v>271</v>
      </c>
      <c r="C46">
        <f t="shared" si="4"/>
        <v>45.978505344353735</v>
      </c>
      <c r="D46">
        <f t="shared" si="4"/>
        <v>75.756822607683461</v>
      </c>
      <c r="E46">
        <f t="shared" si="4"/>
        <v>97.373567832325776</v>
      </c>
      <c r="F46">
        <f t="shared" si="4"/>
        <v>142.41525372353942</v>
      </c>
      <c r="G46">
        <f t="shared" si="4"/>
        <v>110.45827081204536</v>
      </c>
      <c r="H46">
        <f t="shared" si="4"/>
        <v>75.756822607683461</v>
      </c>
      <c r="I46">
        <f t="shared" si="4"/>
        <v>75.756822607683461</v>
      </c>
      <c r="J46">
        <f t="shared" si="4"/>
        <v>40.596905833917745</v>
      </c>
      <c r="K46">
        <f t="shared" si="4"/>
        <v>35.848868170302069</v>
      </c>
      <c r="L46">
        <f t="shared" si="4"/>
        <v>85.874263018109829</v>
      </c>
      <c r="M46">
        <f t="shared" si="4"/>
        <v>75.756822607683461</v>
      </c>
      <c r="N46">
        <f t="shared" si="4"/>
        <v>52.079680667900313</v>
      </c>
      <c r="O46">
        <f t="shared" si="4"/>
        <v>58.998681361600163</v>
      </c>
      <c r="P46">
        <f t="shared" si="4"/>
        <v>58.998681361600163</v>
      </c>
      <c r="Q46">
        <f t="shared" si="5"/>
        <v>1031.6499685564286</v>
      </c>
      <c r="R46">
        <f t="shared" si="6"/>
        <v>1031.6499685564283</v>
      </c>
      <c r="S46">
        <f t="shared" si="7"/>
        <v>0.99999999999999978</v>
      </c>
    </row>
    <row r="47" spans="1:21" x14ac:dyDescent="0.3">
      <c r="B47">
        <v>272</v>
      </c>
      <c r="C47">
        <f t="shared" si="4"/>
        <v>564.54103266417133</v>
      </c>
      <c r="D47">
        <f t="shared" si="4"/>
        <v>930.17018595951492</v>
      </c>
      <c r="E47">
        <f t="shared" si="4"/>
        <v>1054.3958478083018</v>
      </c>
      <c r="F47">
        <f t="shared" si="4"/>
        <v>1356.247355226142</v>
      </c>
      <c r="G47">
        <f t="shared" si="4"/>
        <v>1539.3619607550754</v>
      </c>
      <c r="H47">
        <f t="shared" si="4"/>
        <v>930.17018595951492</v>
      </c>
      <c r="I47">
        <f t="shared" si="4"/>
        <v>820.7843067260136</v>
      </c>
      <c r="J47">
        <f t="shared" si="4"/>
        <v>498.46377064243796</v>
      </c>
      <c r="K47">
        <f t="shared" si="4"/>
        <v>440.16561445682936</v>
      </c>
      <c r="L47">
        <f t="shared" si="4"/>
        <v>1054.3958478083018</v>
      </c>
      <c r="M47">
        <f t="shared" si="4"/>
        <v>930.17018595951492</v>
      </c>
      <c r="N47">
        <f t="shared" si="4"/>
        <v>639.45351169809715</v>
      </c>
      <c r="O47">
        <f t="shared" si="4"/>
        <v>724.40755201261356</v>
      </c>
      <c r="P47">
        <f t="shared" si="4"/>
        <v>724.40755201261356</v>
      </c>
      <c r="Q47">
        <f t="shared" si="5"/>
        <v>12207.134909689143</v>
      </c>
      <c r="R47">
        <f t="shared" si="6"/>
        <v>12207.134909689141</v>
      </c>
      <c r="S47">
        <f t="shared" si="7"/>
        <v>0.99999999999999989</v>
      </c>
    </row>
    <row r="48" spans="1:21" x14ac:dyDescent="0.3">
      <c r="B48">
        <v>274</v>
      </c>
      <c r="C48">
        <f t="shared" si="4"/>
        <v>4.6568507703473365</v>
      </c>
      <c r="D48">
        <f t="shared" si="4"/>
        <v>6.7613497657669956</v>
      </c>
      <c r="E48">
        <f t="shared" si="4"/>
        <v>8.6737875572510355</v>
      </c>
      <c r="F48">
        <f t="shared" si="4"/>
        <v>12.617177695492403</v>
      </c>
      <c r="G48">
        <f t="shared" si="4"/>
        <v>12.617177695492403</v>
      </c>
      <c r="H48">
        <f t="shared" si="4"/>
        <v>18.39664841792148</v>
      </c>
      <c r="I48">
        <f t="shared" si="4"/>
        <v>7.6576465608527382</v>
      </c>
      <c r="J48">
        <f t="shared" si="4"/>
        <v>3.6332040109779427</v>
      </c>
      <c r="K48">
        <f t="shared" si="4"/>
        <v>3.6332040109779427</v>
      </c>
      <c r="L48">
        <f t="shared" si="4"/>
        <v>8.6737875572510355</v>
      </c>
      <c r="M48">
        <f t="shared" si="4"/>
        <v>7.6576465608527382</v>
      </c>
      <c r="N48">
        <f t="shared" si="4"/>
        <v>5.2727492812169467</v>
      </c>
      <c r="O48">
        <f t="shared" si="4"/>
        <v>5.9705716834157219</v>
      </c>
      <c r="P48">
        <f t="shared" si="4"/>
        <v>5.2727492812169467</v>
      </c>
      <c r="Q48">
        <f t="shared" si="5"/>
        <v>111.49455084903367</v>
      </c>
      <c r="R48">
        <f t="shared" si="6"/>
        <v>111.49455084903367</v>
      </c>
      <c r="S48">
        <f t="shared" si="7"/>
        <v>1</v>
      </c>
    </row>
    <row r="49" spans="1:19" x14ac:dyDescent="0.3">
      <c r="B49">
        <v>499</v>
      </c>
      <c r="C49">
        <f t="shared" si="4"/>
        <v>205.3612679623885</v>
      </c>
      <c r="D49">
        <f t="shared" si="4"/>
        <v>298.44747434925154</v>
      </c>
      <c r="E49">
        <f t="shared" si="4"/>
        <v>338.15357480372433</v>
      </c>
      <c r="F49">
        <f t="shared" si="4"/>
        <v>383.21928304490831</v>
      </c>
      <c r="G49">
        <f t="shared" si="4"/>
        <v>338.15357480372433</v>
      </c>
      <c r="H49">
        <f t="shared" si="4"/>
        <v>232.58433032212031</v>
      </c>
      <c r="I49">
        <f t="shared" si="4"/>
        <v>492.56855775844002</v>
      </c>
      <c r="J49">
        <f t="shared" si="4"/>
        <v>263.44739918825923</v>
      </c>
      <c r="K49">
        <f t="shared" si="4"/>
        <v>232.58433032212031</v>
      </c>
      <c r="L49">
        <f t="shared" si="4"/>
        <v>492.56855775844002</v>
      </c>
      <c r="M49">
        <f t="shared" si="4"/>
        <v>434.39880888658399</v>
      </c>
      <c r="N49">
        <f t="shared" si="4"/>
        <v>298.44747434925154</v>
      </c>
      <c r="O49">
        <f t="shared" si="4"/>
        <v>338.15357480372433</v>
      </c>
      <c r="P49">
        <f t="shared" si="4"/>
        <v>338.15357480372433</v>
      </c>
      <c r="Q49">
        <f t="shared" si="5"/>
        <v>4686.2417831566609</v>
      </c>
      <c r="R49">
        <f t="shared" si="6"/>
        <v>4686.2417831566599</v>
      </c>
      <c r="S49">
        <f t="shared" si="7"/>
        <v>0.99999999999999978</v>
      </c>
    </row>
    <row r="50" spans="1:19" x14ac:dyDescent="0.3">
      <c r="B50">
        <v>500</v>
      </c>
      <c r="C50">
        <f t="shared" si="4"/>
        <v>10.988007762103225</v>
      </c>
      <c r="D50">
        <f t="shared" si="4"/>
        <v>15.946533653099543</v>
      </c>
      <c r="E50">
        <f t="shared" si="4"/>
        <v>18.056978854844701</v>
      </c>
      <c r="F50">
        <f t="shared" si="4"/>
        <v>15.946533653099543</v>
      </c>
      <c r="G50">
        <f t="shared" si="4"/>
        <v>14.083853330812467</v>
      </c>
      <c r="H50">
        <f t="shared" si="4"/>
        <v>8.5745868015086995</v>
      </c>
      <c r="I50">
        <f t="shared" si="4"/>
        <v>23.15924996115055</v>
      </c>
      <c r="J50">
        <f t="shared" si="4"/>
        <v>49.046805244068516</v>
      </c>
      <c r="K50">
        <f t="shared" si="4"/>
        <v>20.448552705562232</v>
      </c>
      <c r="L50">
        <f t="shared" si="4"/>
        <v>26.232395625990449</v>
      </c>
      <c r="M50">
        <f t="shared" si="4"/>
        <v>23.15924996115055</v>
      </c>
      <c r="N50">
        <f t="shared" si="4"/>
        <v>20.448552705562232</v>
      </c>
      <c r="O50">
        <f t="shared" si="4"/>
        <v>20.448552705562232</v>
      </c>
      <c r="P50">
        <f t="shared" si="4"/>
        <v>33.67115554728003</v>
      </c>
      <c r="Q50">
        <f t="shared" si="5"/>
        <v>300.21100851179494</v>
      </c>
      <c r="R50">
        <f t="shared" si="6"/>
        <v>300.21100851179494</v>
      </c>
      <c r="S50">
        <f t="shared" si="7"/>
        <v>1</v>
      </c>
    </row>
    <row r="51" spans="1:19" x14ac:dyDescent="0.3">
      <c r="B51">
        <v>513</v>
      </c>
      <c r="C51">
        <f t="shared" si="4"/>
        <v>5.489884584989845</v>
      </c>
      <c r="D51">
        <f t="shared" si="4"/>
        <v>5.489884584989845</v>
      </c>
      <c r="E51">
        <f t="shared" si="4"/>
        <v>6.2169976044192472</v>
      </c>
      <c r="F51">
        <f t="shared" si="4"/>
        <v>3.7820296175547448</v>
      </c>
      <c r="G51">
        <f t="shared" si="4"/>
        <v>3.3406969636415442</v>
      </c>
      <c r="H51">
        <f t="shared" si="4"/>
        <v>2.606941741620866</v>
      </c>
      <c r="I51">
        <f t="shared" si="4"/>
        <v>6.2169976044192472</v>
      </c>
      <c r="J51">
        <f t="shared" si="4"/>
        <v>6.2169976044192472</v>
      </c>
      <c r="K51">
        <f t="shared" si="4"/>
        <v>19.199408635082928</v>
      </c>
      <c r="L51">
        <f t="shared" si="4"/>
        <v>7.9754661913358378</v>
      </c>
      <c r="M51">
        <f t="shared" si="4"/>
        <v>7.9754661913358378</v>
      </c>
      <c r="N51">
        <f t="shared" si="4"/>
        <v>10.237081146507096</v>
      </c>
      <c r="O51">
        <f t="shared" si="4"/>
        <v>9.0350398178009534</v>
      </c>
      <c r="P51">
        <f t="shared" si="4"/>
        <v>9.0350398178009534</v>
      </c>
      <c r="Q51">
        <f t="shared" si="5"/>
        <v>102.81793210591819</v>
      </c>
      <c r="R51">
        <f t="shared" si="6"/>
        <v>102.8179321059182</v>
      </c>
      <c r="S51">
        <f t="shared" si="7"/>
        <v>1.0000000000000002</v>
      </c>
    </row>
    <row r="52" spans="1:19" x14ac:dyDescent="0.3">
      <c r="B52">
        <v>515</v>
      </c>
      <c r="C52">
        <f t="shared" si="4"/>
        <v>173.24266627762194</v>
      </c>
      <c r="D52">
        <f t="shared" si="4"/>
        <v>252.15964063166371</v>
      </c>
      <c r="E52">
        <f t="shared" si="4"/>
        <v>324.34767873217686</v>
      </c>
      <c r="F52">
        <f t="shared" si="4"/>
        <v>222.45097067233763</v>
      </c>
      <c r="G52">
        <f t="shared" si="4"/>
        <v>196.29124702108035</v>
      </c>
      <c r="H52">
        <f t="shared" si="4"/>
        <v>135.01045571672913</v>
      </c>
      <c r="I52">
        <f t="shared" si="4"/>
        <v>285.92599235983107</v>
      </c>
      <c r="J52">
        <f t="shared" si="4"/>
        <v>173.24266627762194</v>
      </c>
      <c r="K52">
        <f t="shared" si="4"/>
        <v>173.24266627762194</v>
      </c>
      <c r="L52">
        <f t="shared" si="4"/>
        <v>418.18558829228772</v>
      </c>
      <c r="M52">
        <f t="shared" si="4"/>
        <v>368.13968836552624</v>
      </c>
      <c r="N52">
        <f t="shared" si="4"/>
        <v>252.15964063166371</v>
      </c>
      <c r="O52">
        <f t="shared" si="4"/>
        <v>324.34767873217686</v>
      </c>
      <c r="P52">
        <f t="shared" si="4"/>
        <v>252.15964063166371</v>
      </c>
      <c r="Q52">
        <f t="shared" si="5"/>
        <v>3550.9062206200033</v>
      </c>
      <c r="R52">
        <f t="shared" si="6"/>
        <v>3550.9062206200024</v>
      </c>
      <c r="S52">
        <f t="shared" si="7"/>
        <v>0.99999999999999978</v>
      </c>
    </row>
    <row r="53" spans="1:19" x14ac:dyDescent="0.3">
      <c r="B53">
        <v>516</v>
      </c>
      <c r="C53">
        <f t="shared" si="4"/>
        <v>252.1864029190692</v>
      </c>
      <c r="D53">
        <f t="shared" si="4"/>
        <v>367.06450032556802</v>
      </c>
      <c r="E53">
        <f t="shared" si="4"/>
        <v>416.2176042634897</v>
      </c>
      <c r="F53">
        <f t="shared" si="4"/>
        <v>285.73782991435621</v>
      </c>
      <c r="G53">
        <f t="shared" si="4"/>
        <v>252.1864029190692</v>
      </c>
      <c r="H53">
        <f t="shared" si="4"/>
        <v>173.52909278008678</v>
      </c>
      <c r="I53">
        <f t="shared" si="4"/>
        <v>323.81809472854206</v>
      </c>
      <c r="J53">
        <f t="shared" si="4"/>
        <v>222.611540287065</v>
      </c>
      <c r="K53">
        <f t="shared" si="4"/>
        <v>252.1864029190692</v>
      </c>
      <c r="L53">
        <f t="shared" si="4"/>
        <v>535.89468331013245</v>
      </c>
      <c r="M53">
        <f t="shared" si="4"/>
        <v>472.14739966850362</v>
      </c>
      <c r="N53">
        <f t="shared" si="4"/>
        <v>367.06450032556802</v>
      </c>
      <c r="O53">
        <f t="shared" si="4"/>
        <v>472.14739966850362</v>
      </c>
      <c r="P53">
        <f t="shared" si="4"/>
        <v>323.81809472854206</v>
      </c>
      <c r="Q53">
        <f t="shared" si="5"/>
        <v>4716.6099487575657</v>
      </c>
      <c r="R53">
        <f t="shared" si="6"/>
        <v>4716.6099487575648</v>
      </c>
      <c r="S53">
        <f t="shared" si="7"/>
        <v>0.99999999999999978</v>
      </c>
    </row>
    <row r="54" spans="1:19" x14ac:dyDescent="0.3">
      <c r="B54">
        <v>517</v>
      </c>
      <c r="C54">
        <f t="shared" si="4"/>
        <v>13.821738627412817</v>
      </c>
      <c r="D54">
        <f t="shared" si="4"/>
        <v>20.07962233483191</v>
      </c>
      <c r="E54">
        <f t="shared" si="4"/>
        <v>22.747283101607007</v>
      </c>
      <c r="F54">
        <f t="shared" si="4"/>
        <v>15.652372031732503</v>
      </c>
      <c r="G54">
        <f t="shared" si="4"/>
        <v>13.821738627412817</v>
      </c>
      <c r="H54">
        <f t="shared" si="4"/>
        <v>9.521916908399346</v>
      </c>
      <c r="I54">
        <f t="shared" si="4"/>
        <v>22.747283101607007</v>
      </c>
      <c r="J54">
        <f t="shared" si="4"/>
        <v>15.652372031732503</v>
      </c>
      <c r="K54">
        <f t="shared" si="4"/>
        <v>29.208481460346647</v>
      </c>
      <c r="L54">
        <f t="shared" si="4"/>
        <v>33.109319173465423</v>
      </c>
      <c r="M54">
        <f t="shared" si="4"/>
        <v>33.109319173465423</v>
      </c>
      <c r="N54">
        <f t="shared" si="4"/>
        <v>48.337848245583785</v>
      </c>
      <c r="O54">
        <f t="shared" si="4"/>
        <v>33.109319173465423</v>
      </c>
      <c r="P54">
        <f t="shared" si="4"/>
        <v>33.109319173465423</v>
      </c>
      <c r="Q54">
        <f t="shared" si="5"/>
        <v>344.02793316452812</v>
      </c>
      <c r="R54">
        <f t="shared" si="6"/>
        <v>344.02793316452801</v>
      </c>
      <c r="S54">
        <f t="shared" si="7"/>
        <v>0.99999999999999967</v>
      </c>
    </row>
    <row r="55" spans="1:19" x14ac:dyDescent="0.3">
      <c r="B55">
        <v>518</v>
      </c>
      <c r="C55">
        <f t="shared" si="4"/>
        <v>9.1021396911632202</v>
      </c>
      <c r="D55">
        <f t="shared" si="4"/>
        <v>13.233570252419451</v>
      </c>
      <c r="E55">
        <f t="shared" si="4"/>
        <v>14.997207429198982</v>
      </c>
      <c r="F55">
        <f t="shared" si="4"/>
        <v>10.309959511735501</v>
      </c>
      <c r="G55">
        <f t="shared" si="4"/>
        <v>9.1021396911632202</v>
      </c>
      <c r="H55">
        <f t="shared" si="4"/>
        <v>6.2673695022002542</v>
      </c>
      <c r="I55">
        <f t="shared" si="4"/>
        <v>13.233570252419451</v>
      </c>
      <c r="J55">
        <f t="shared" si="4"/>
        <v>8.0367707728171336</v>
      </c>
      <c r="K55">
        <f t="shared" si="4"/>
        <v>11.679680218523224</v>
      </c>
      <c r="L55">
        <f t="shared" si="4"/>
        <v>19.276568692236257</v>
      </c>
      <c r="M55">
        <f t="shared" si="4"/>
        <v>21.866883306571864</v>
      </c>
      <c r="N55">
        <f t="shared" si="4"/>
        <v>17.000107594026314</v>
      </c>
      <c r="O55">
        <f t="shared" si="4"/>
        <v>24.819254564956715</v>
      </c>
      <c r="P55">
        <f t="shared" si="4"/>
        <v>14.997207429198982</v>
      </c>
      <c r="Q55">
        <f t="shared" si="5"/>
        <v>193.92242890863054</v>
      </c>
      <c r="R55">
        <f t="shared" si="6"/>
        <v>193.92242890863054</v>
      </c>
      <c r="S55">
        <f t="shared" si="7"/>
        <v>1</v>
      </c>
    </row>
    <row r="56" spans="1:19" x14ac:dyDescent="0.3">
      <c r="B56">
        <v>519</v>
      </c>
      <c r="C56">
        <f t="shared" si="4"/>
        <v>4.049375678070458</v>
      </c>
      <c r="D56">
        <f t="shared" si="4"/>
        <v>5.8809334715077108</v>
      </c>
      <c r="E56">
        <f t="shared" si="4"/>
        <v>6.6613113003878786</v>
      </c>
      <c r="F56">
        <f t="shared" si="4"/>
        <v>5.1925938124835609</v>
      </c>
      <c r="G56">
        <f t="shared" si="4"/>
        <v>4.5852906082839118</v>
      </c>
      <c r="H56">
        <f t="shared" si="4"/>
        <v>2.7902346898858328</v>
      </c>
      <c r="I56">
        <f t="shared" si="4"/>
        <v>7.5462940214271432</v>
      </c>
      <c r="J56">
        <f t="shared" si="4"/>
        <v>8.5502693746349703</v>
      </c>
      <c r="K56">
        <f t="shared" si="4"/>
        <v>7.5462940214271432</v>
      </c>
      <c r="L56">
        <f t="shared" si="4"/>
        <v>9.6897633020449785</v>
      </c>
      <c r="M56">
        <f t="shared" si="4"/>
        <v>9.6897633020449785</v>
      </c>
      <c r="N56">
        <f t="shared" si="4"/>
        <v>10.983846124225449</v>
      </c>
      <c r="O56">
        <f t="shared" si="4"/>
        <v>9.6897633020449785</v>
      </c>
      <c r="P56">
        <f t="shared" si="4"/>
        <v>16.035832217630059</v>
      </c>
      <c r="Q56">
        <f t="shared" si="5"/>
        <v>108.89156522609906</v>
      </c>
      <c r="R56">
        <f t="shared" si="6"/>
        <v>108.89156522609903</v>
      </c>
      <c r="S56">
        <f t="shared" si="7"/>
        <v>0.99999999999999978</v>
      </c>
    </row>
    <row r="57" spans="1:19" x14ac:dyDescent="0.3">
      <c r="A57" t="s">
        <v>18</v>
      </c>
      <c r="C57">
        <f>SUM(C43:C56)</f>
        <v>1739.9857716460106</v>
      </c>
      <c r="D57">
        <f t="shared" ref="D57:P57" si="8">SUM(D43:D56)</f>
        <v>2294.4473421225262</v>
      </c>
      <c r="E57">
        <f t="shared" si="8"/>
        <v>2574.4468213480795</v>
      </c>
      <c r="F57">
        <f t="shared" si="8"/>
        <v>2661.2766712351922</v>
      </c>
      <c r="G57">
        <f t="shared" si="8"/>
        <v>2677.376189164203</v>
      </c>
      <c r="H57">
        <f t="shared" si="8"/>
        <v>1706.7284969916934</v>
      </c>
      <c r="I57">
        <f t="shared" si="8"/>
        <v>2258.9680540678264</v>
      </c>
      <c r="J57">
        <f t="shared" si="8"/>
        <v>1398.7094560794117</v>
      </c>
      <c r="K57">
        <f t="shared" si="8"/>
        <v>1379.3902062548464</v>
      </c>
      <c r="L57">
        <f t="shared" si="8"/>
        <v>2953.832779342184</v>
      </c>
      <c r="M57">
        <f t="shared" si="8"/>
        <v>2645.0698844045028</v>
      </c>
      <c r="N57">
        <f t="shared" si="8"/>
        <v>1880.03038496258</v>
      </c>
      <c r="O57">
        <f t="shared" si="8"/>
        <v>2203.7605591319307</v>
      </c>
      <c r="P57">
        <f t="shared" si="8"/>
        <v>1952.0613832490171</v>
      </c>
      <c r="Q57">
        <f>SUM(Q43:Q56)</f>
        <v>30326.08400000001</v>
      </c>
      <c r="R57">
        <f>SUM(R43:R56)</f>
        <v>30326.084000000006</v>
      </c>
    </row>
    <row r="58" spans="1:19" x14ac:dyDescent="0.3">
      <c r="A58" t="s">
        <v>19</v>
      </c>
      <c r="C58">
        <f>C38</f>
        <v>3493.8620000000001</v>
      </c>
      <c r="D58">
        <f t="shared" ref="D58:P58" si="9">D38</f>
        <v>3427.4920000000002</v>
      </c>
      <c r="E58">
        <f t="shared" si="9"/>
        <v>2940.6620000000003</v>
      </c>
      <c r="F58">
        <f t="shared" si="9"/>
        <v>2245.8159999999998</v>
      </c>
      <c r="G58">
        <f t="shared" si="9"/>
        <v>180.13</v>
      </c>
      <c r="H58">
        <f t="shared" si="9"/>
        <v>3905.4480000000003</v>
      </c>
      <c r="I58">
        <f t="shared" si="9"/>
        <v>1030.3500000000001</v>
      </c>
      <c r="J58">
        <f t="shared" si="9"/>
        <v>601.25</v>
      </c>
      <c r="K58">
        <f t="shared" si="9"/>
        <v>438.55200000000008</v>
      </c>
      <c r="L58">
        <f t="shared" si="9"/>
        <v>68.835999999999999</v>
      </c>
      <c r="M58">
        <f t="shared" si="9"/>
        <v>2369.0160000000001</v>
      </c>
      <c r="N58">
        <f t="shared" si="9"/>
        <v>2727.732</v>
      </c>
      <c r="O58">
        <f t="shared" si="9"/>
        <v>3194.7639999999997</v>
      </c>
      <c r="P58">
        <f t="shared" si="9"/>
        <v>3702.174</v>
      </c>
    </row>
    <row r="59" spans="1:19" x14ac:dyDescent="0.3">
      <c r="C59">
        <f>C58/C57</f>
        <v>2.0079830863759529</v>
      </c>
      <c r="D59">
        <f t="shared" ref="D59:P59" si="10">D58/D57</f>
        <v>1.493820292615357</v>
      </c>
      <c r="E59">
        <f t="shared" si="10"/>
        <v>1.1422500459575065</v>
      </c>
      <c r="F59">
        <f t="shared" si="10"/>
        <v>0.84388670455583914</v>
      </c>
      <c r="G59">
        <f t="shared" si="10"/>
        <v>6.7278554552407221E-2</v>
      </c>
      <c r="H59">
        <f t="shared" si="10"/>
        <v>2.2882655366004636</v>
      </c>
      <c r="I59">
        <f t="shared" si="10"/>
        <v>0.45611534795483366</v>
      </c>
      <c r="J59">
        <f t="shared" si="10"/>
        <v>0.42986053850333306</v>
      </c>
      <c r="K59">
        <f t="shared" si="10"/>
        <v>0.31793179189716264</v>
      </c>
      <c r="L59">
        <f t="shared" si="10"/>
        <v>2.3303959682961374E-2</v>
      </c>
      <c r="M59">
        <f t="shared" si="10"/>
        <v>0.89563455921065316</v>
      </c>
      <c r="N59">
        <f t="shared" si="10"/>
        <v>1.450897826874374</v>
      </c>
      <c r="O59">
        <f t="shared" si="10"/>
        <v>1.4496874384839835</v>
      </c>
      <c r="P59">
        <f t="shared" si="10"/>
        <v>1.8965458933663704</v>
      </c>
    </row>
    <row r="61" spans="1:19" x14ac:dyDescent="0.3">
      <c r="A61" s="1" t="s">
        <v>28</v>
      </c>
    </row>
    <row r="62" spans="1:19" x14ac:dyDescent="0.3">
      <c r="C62">
        <v>263</v>
      </c>
      <c r="D62">
        <v>264</v>
      </c>
      <c r="E62">
        <v>269</v>
      </c>
      <c r="F62">
        <v>271</v>
      </c>
      <c r="G62">
        <v>272</v>
      </c>
      <c r="H62">
        <v>274</v>
      </c>
      <c r="I62">
        <v>499</v>
      </c>
      <c r="J62">
        <v>500</v>
      </c>
      <c r="K62">
        <v>513</v>
      </c>
      <c r="L62">
        <v>515</v>
      </c>
      <c r="M62">
        <v>516</v>
      </c>
      <c r="N62">
        <v>517</v>
      </c>
      <c r="O62">
        <v>518</v>
      </c>
      <c r="P62">
        <v>519</v>
      </c>
      <c r="Q62" t="s">
        <v>17</v>
      </c>
      <c r="R62" t="s">
        <v>20</v>
      </c>
    </row>
    <row r="63" spans="1:19" x14ac:dyDescent="0.3">
      <c r="A63" t="s">
        <v>10</v>
      </c>
      <c r="B63">
        <v>263</v>
      </c>
      <c r="C63">
        <f>C43*C$59</f>
        <v>854.54359371149428</v>
      </c>
      <c r="D63">
        <f t="shared" ref="D63:P63" si="11">D43*D$59</f>
        <v>384.73585970670825</v>
      </c>
      <c r="E63">
        <f t="shared" si="11"/>
        <v>259.64467581318036</v>
      </c>
      <c r="F63">
        <f t="shared" si="11"/>
        <v>149.49095835060635</v>
      </c>
      <c r="G63">
        <f t="shared" si="11"/>
        <v>10.52314413068822</v>
      </c>
      <c r="H63">
        <f t="shared" si="11"/>
        <v>217.73062126376337</v>
      </c>
      <c r="I63">
        <f t="shared" si="11"/>
        <v>71.341716222647165</v>
      </c>
      <c r="J63">
        <f t="shared" si="11"/>
        <v>40.901635150330144</v>
      </c>
      <c r="K63">
        <f t="shared" si="11"/>
        <v>43.91221443284546</v>
      </c>
      <c r="L63">
        <f t="shared" si="11"/>
        <v>5.2972193596839032</v>
      </c>
      <c r="M63">
        <f t="shared" si="11"/>
        <v>203.58654884394889</v>
      </c>
      <c r="N63">
        <f t="shared" si="11"/>
        <v>200.39561351720732</v>
      </c>
      <c r="O63">
        <f t="shared" si="11"/>
        <v>226.74788364741016</v>
      </c>
      <c r="P63">
        <f t="shared" si="11"/>
        <v>231.3321218777879</v>
      </c>
      <c r="Q63">
        <f>SUM(C63:P63)</f>
        <v>2900.1838060283021</v>
      </c>
      <c r="R63">
        <f>R23</f>
        <v>2599.948806374548</v>
      </c>
      <c r="S63">
        <f>R63/Q63</f>
        <v>0.8964772511901874</v>
      </c>
    </row>
    <row r="64" spans="1:19" x14ac:dyDescent="0.3">
      <c r="B64">
        <v>264</v>
      </c>
      <c r="C64">
        <f t="shared" ref="C64:P76" si="12">C44*C$59</f>
        <v>41.516447798233436</v>
      </c>
      <c r="D64">
        <f t="shared" si="12"/>
        <v>57.925554300406397</v>
      </c>
      <c r="E64">
        <f t="shared" si="12"/>
        <v>34.401234250303034</v>
      </c>
      <c r="F64">
        <f t="shared" si="12"/>
        <v>19.77323159064748</v>
      </c>
      <c r="G64">
        <f t="shared" si="12"/>
        <v>1.3910309389392199</v>
      </c>
      <c r="H64">
        <f t="shared" si="12"/>
        <v>28.73234756091906</v>
      </c>
      <c r="I64">
        <f t="shared" si="12"/>
        <v>8.3231696807022058</v>
      </c>
      <c r="J64">
        <f t="shared" si="12"/>
        <v>4.7662276759685929</v>
      </c>
      <c r="K64">
        <f t="shared" si="12"/>
        <v>3.9920746081882919</v>
      </c>
      <c r="L64">
        <f t="shared" si="12"/>
        <v>0.61896273142914948</v>
      </c>
      <c r="M64">
        <f t="shared" si="12"/>
        <v>23.788421395900809</v>
      </c>
      <c r="N64">
        <f t="shared" si="12"/>
        <v>23.370978723488555</v>
      </c>
      <c r="O64">
        <f t="shared" si="12"/>
        <v>29.973296723429918</v>
      </c>
      <c r="P64">
        <f t="shared" si="12"/>
        <v>30.549452139900989</v>
      </c>
      <c r="Q64">
        <f t="shared" ref="Q64:Q76" si="13">SUM(C64:P64)</f>
        <v>309.12243011845715</v>
      </c>
      <c r="R64">
        <f t="shared" ref="R64:R76" si="14">R24</f>
        <v>294.13737539161411</v>
      </c>
      <c r="S64">
        <f t="shared" ref="S64:S76" si="15">R64/Q64</f>
        <v>0.95152388417398026</v>
      </c>
    </row>
    <row r="65" spans="1:19" x14ac:dyDescent="0.3">
      <c r="B65">
        <v>269</v>
      </c>
      <c r="C65">
        <f t="shared" si="12"/>
        <v>8.6726796777674711</v>
      </c>
      <c r="D65">
        <f t="shared" si="12"/>
        <v>10.648547894884816</v>
      </c>
      <c r="E65">
        <f t="shared" si="12"/>
        <v>10.483642947454257</v>
      </c>
      <c r="F65">
        <f t="shared" si="12"/>
        <v>6.0155616011792983</v>
      </c>
      <c r="G65">
        <f t="shared" si="12"/>
        <v>0.42295155490393427</v>
      </c>
      <c r="H65">
        <f t="shared" si="12"/>
        <v>8.7242014062357285</v>
      </c>
      <c r="I65">
        <f t="shared" si="12"/>
        <v>2.232101899242747</v>
      </c>
      <c r="J65">
        <f t="shared" si="12"/>
        <v>1.2775310473106232</v>
      </c>
      <c r="K65">
        <f t="shared" si="12"/>
        <v>0.94488258096428157</v>
      </c>
      <c r="L65">
        <f t="shared" si="12"/>
        <v>0.18844252340282192</v>
      </c>
      <c r="M65">
        <f t="shared" si="12"/>
        <v>6.3844409847794328</v>
      </c>
      <c r="N65">
        <f t="shared" si="12"/>
        <v>6.2665727530408262</v>
      </c>
      <c r="O65">
        <f t="shared" si="12"/>
        <v>8.0398339220580599</v>
      </c>
      <c r="P65">
        <f t="shared" si="12"/>
        <v>8.1913713013578171</v>
      </c>
      <c r="Q65">
        <f t="shared" si="13"/>
        <v>78.492762094582119</v>
      </c>
      <c r="R65">
        <f t="shared" si="14"/>
        <v>78.089568688039151</v>
      </c>
      <c r="S65">
        <f t="shared" si="15"/>
        <v>0.99486330464384565</v>
      </c>
    </row>
    <row r="66" spans="1:19" x14ac:dyDescent="0.3">
      <c r="B66">
        <v>271</v>
      </c>
      <c r="C66">
        <f t="shared" si="12"/>
        <v>92.324061068308652</v>
      </c>
      <c r="D66">
        <f t="shared" si="12"/>
        <v>113.1670789154194</v>
      </c>
      <c r="E66">
        <f t="shared" si="12"/>
        <v>111.22496233152049</v>
      </c>
      <c r="F66">
        <f t="shared" si="12"/>
        <v>120.18233914324138</v>
      </c>
      <c r="G66">
        <f t="shared" si="12"/>
        <v>7.4314727985927638</v>
      </c>
      <c r="H66">
        <f t="shared" si="12"/>
        <v>173.35172633551693</v>
      </c>
      <c r="I66">
        <f t="shared" si="12"/>
        <v>34.553849503656153</v>
      </c>
      <c r="J66">
        <f t="shared" si="12"/>
        <v>17.451007803336985</v>
      </c>
      <c r="K66">
        <f t="shared" si="12"/>
        <v>11.397494894869295</v>
      </c>
      <c r="L66">
        <f t="shared" si="12"/>
        <v>2.0012103631780525</v>
      </c>
      <c r="M66">
        <f t="shared" si="12"/>
        <v>67.85042842343222</v>
      </c>
      <c r="N66">
        <f t="shared" si="12"/>
        <v>75.562295505367914</v>
      </c>
      <c r="O66">
        <f t="shared" si="12"/>
        <v>85.529647257030874</v>
      </c>
      <c r="P66">
        <f t="shared" si="12"/>
        <v>111.8937068503738</v>
      </c>
      <c r="Q66">
        <f t="shared" si="13"/>
        <v>1023.9212811938451</v>
      </c>
      <c r="R66">
        <f t="shared" si="14"/>
        <v>1031.6499685564283</v>
      </c>
      <c r="S66">
        <f t="shared" si="15"/>
        <v>1.0075481265059478</v>
      </c>
    </row>
    <row r="67" spans="1:19" x14ac:dyDescent="0.3">
      <c r="B67">
        <v>272</v>
      </c>
      <c r="C67">
        <f t="shared" si="12"/>
        <v>1133.5888451548703</v>
      </c>
      <c r="D67">
        <f t="shared" si="12"/>
        <v>1389.5070993721235</v>
      </c>
      <c r="E67">
        <f t="shared" si="12"/>
        <v>1204.3837056164368</v>
      </c>
      <c r="F67">
        <f t="shared" si="12"/>
        <v>1144.5191111643614</v>
      </c>
      <c r="G67">
        <f t="shared" si="12"/>
        <v>103.56604765256088</v>
      </c>
      <c r="H67">
        <f t="shared" si="12"/>
        <v>2128.4763797044025</v>
      </c>
      <c r="I67">
        <f t="shared" si="12"/>
        <v>374.37231965820263</v>
      </c>
      <c r="J67">
        <f t="shared" si="12"/>
        <v>214.26990487276029</v>
      </c>
      <c r="K67">
        <f t="shared" si="12"/>
        <v>139.94264253577541</v>
      </c>
      <c r="L67">
        <f t="shared" si="12"/>
        <v>24.571598327206541</v>
      </c>
      <c r="M67">
        <f t="shared" si="12"/>
        <v>833.09256449274142</v>
      </c>
      <c r="N67">
        <f t="shared" si="12"/>
        <v>927.78171050995627</v>
      </c>
      <c r="O67">
        <f t="shared" si="12"/>
        <v>1050.1645284956189</v>
      </c>
      <c r="P67">
        <f t="shared" si="12"/>
        <v>1373.8721678931076</v>
      </c>
      <c r="Q67">
        <f t="shared" si="13"/>
        <v>12042.108625450124</v>
      </c>
      <c r="R67">
        <f t="shared" si="14"/>
        <v>12207.134909689141</v>
      </c>
      <c r="S67">
        <f t="shared" si="15"/>
        <v>1.0137041019452562</v>
      </c>
    </row>
    <row r="68" spans="1:19" x14ac:dyDescent="0.3">
      <c r="B68">
        <v>274</v>
      </c>
      <c r="C68">
        <f t="shared" si="12"/>
        <v>9.3508775826342792</v>
      </c>
      <c r="D68">
        <f t="shared" si="12"/>
        <v>10.100241485572829</v>
      </c>
      <c r="E68">
        <f t="shared" si="12"/>
        <v>9.9076342358956424</v>
      </c>
      <c r="F68">
        <f t="shared" si="12"/>
        <v>10.64746850624452</v>
      </c>
      <c r="G68">
        <f t="shared" si="12"/>
        <v>0.84886547788360123</v>
      </c>
      <c r="H68">
        <f t="shared" si="12"/>
        <v>42.096416563685167</v>
      </c>
      <c r="I68">
        <f t="shared" si="12"/>
        <v>3.492770125618482</v>
      </c>
      <c r="J68">
        <f t="shared" si="12"/>
        <v>1.561771032651448</v>
      </c>
      <c r="K68">
        <f t="shared" si="12"/>
        <v>1.1551110615381759</v>
      </c>
      <c r="L68">
        <f t="shared" si="12"/>
        <v>0.20213359553275015</v>
      </c>
      <c r="M68">
        <f t="shared" si="12"/>
        <v>6.858452902120316</v>
      </c>
      <c r="N68">
        <f t="shared" si="12"/>
        <v>7.6502204737710855</v>
      </c>
      <c r="O68">
        <f t="shared" si="12"/>
        <v>8.6554627700159426</v>
      </c>
      <c r="P68">
        <f t="shared" si="12"/>
        <v>10.000010996042482</v>
      </c>
      <c r="Q68">
        <f t="shared" si="13"/>
        <v>122.52743680920673</v>
      </c>
      <c r="R68">
        <f t="shared" si="14"/>
        <v>111.49455084903367</v>
      </c>
      <c r="S68">
        <f t="shared" si="15"/>
        <v>0.90995579237201474</v>
      </c>
    </row>
    <row r="69" spans="1:19" x14ac:dyDescent="0.3">
      <c r="B69">
        <v>499</v>
      </c>
      <c r="C69">
        <f t="shared" si="12"/>
        <v>412.36195266519593</v>
      </c>
      <c r="D69">
        <f t="shared" si="12"/>
        <v>445.8268934627132</v>
      </c>
      <c r="E69">
        <f t="shared" si="12"/>
        <v>386.25593636024922</v>
      </c>
      <c r="F69">
        <f t="shared" si="12"/>
        <v>323.39365789101902</v>
      </c>
      <c r="G69">
        <f t="shared" si="12"/>
        <v>22.750483729523882</v>
      </c>
      <c r="H69">
        <f t="shared" si="12"/>
        <v>532.21470742940608</v>
      </c>
      <c r="I69">
        <f t="shared" si="12"/>
        <v>224.66807911360146</v>
      </c>
      <c r="J69">
        <f t="shared" si="12"/>
        <v>113.24564088236765</v>
      </c>
      <c r="K69">
        <f t="shared" si="12"/>
        <v>73.945952906513284</v>
      </c>
      <c r="L69">
        <f t="shared" si="12"/>
        <v>11.478797811097117</v>
      </c>
      <c r="M69">
        <f t="shared" si="12"/>
        <v>389.06258571876839</v>
      </c>
      <c r="N69">
        <f t="shared" si="12"/>
        <v>433.01679196947453</v>
      </c>
      <c r="O69">
        <f t="shared" si="12"/>
        <v>490.21698967141322</v>
      </c>
      <c r="P69">
        <f t="shared" si="12"/>
        <v>641.32377362116108</v>
      </c>
      <c r="Q69">
        <f t="shared" si="13"/>
        <v>4499.7622432325043</v>
      </c>
      <c r="R69">
        <f t="shared" si="14"/>
        <v>4686.2417831566599</v>
      </c>
      <c r="S69">
        <f t="shared" si="15"/>
        <v>1.0414420873468626</v>
      </c>
    </row>
    <row r="70" spans="1:19" x14ac:dyDescent="0.3">
      <c r="B70">
        <v>500</v>
      </c>
      <c r="C70">
        <f t="shared" si="12"/>
        <v>22.063733739270962</v>
      </c>
      <c r="D70">
        <f t="shared" si="12"/>
        <v>23.821255567873798</v>
      </c>
      <c r="E70">
        <f t="shared" si="12"/>
        <v>20.62558492680008</v>
      </c>
      <c r="F70">
        <f t="shared" si="12"/>
        <v>13.45706773360296</v>
      </c>
      <c r="G70">
        <f t="shared" si="12"/>
        <v>0.94754129462516867</v>
      </c>
      <c r="H70">
        <f t="shared" si="12"/>
        <v>19.620931468481558</v>
      </c>
      <c r="I70">
        <f t="shared" si="12"/>
        <v>10.563289354403151</v>
      </c>
      <c r="J70">
        <f t="shared" si="12"/>
        <v>21.083286114083393</v>
      </c>
      <c r="K70">
        <f t="shared" si="12"/>
        <v>6.5012450033829738</v>
      </c>
      <c r="L70">
        <f t="shared" si="12"/>
        <v>0.61131869005557371</v>
      </c>
      <c r="M70">
        <f t="shared" si="12"/>
        <v>20.742224630604408</v>
      </c>
      <c r="N70">
        <f t="shared" si="12"/>
        <v>29.668760683226342</v>
      </c>
      <c r="O70">
        <f t="shared" si="12"/>
        <v>29.644009992431243</v>
      </c>
      <c r="P70">
        <f t="shared" si="12"/>
        <v>63.858891778094218</v>
      </c>
      <c r="Q70">
        <f t="shared" si="13"/>
        <v>283.20914097693583</v>
      </c>
      <c r="R70">
        <f t="shared" si="14"/>
        <v>300.21100851179494</v>
      </c>
      <c r="S70">
        <f t="shared" si="15"/>
        <v>1.060032905280567</v>
      </c>
    </row>
    <row r="71" spans="1:19" x14ac:dyDescent="0.3">
      <c r="B71">
        <v>513</v>
      </c>
      <c r="C71">
        <f t="shared" si="12"/>
        <v>11.023595392815677</v>
      </c>
      <c r="D71">
        <f t="shared" si="12"/>
        <v>8.2009009971740685</v>
      </c>
      <c r="E71">
        <f t="shared" si="12"/>
        <v>7.1013657993655928</v>
      </c>
      <c r="F71">
        <f t="shared" si="12"/>
        <v>3.1916045104908544</v>
      </c>
      <c r="G71">
        <f t="shared" si="12"/>
        <v>0.22475726291141879</v>
      </c>
      <c r="H71">
        <f t="shared" si="12"/>
        <v>5.9653749432762178</v>
      </c>
      <c r="I71">
        <f t="shared" si="12"/>
        <v>2.8356680255740523</v>
      </c>
      <c r="J71">
        <f t="shared" si="12"/>
        <v>2.6724419381095892</v>
      </c>
      <c r="K71">
        <f t="shared" si="12"/>
        <v>6.1041023907177729</v>
      </c>
      <c r="L71">
        <f t="shared" si="12"/>
        <v>0.18585994257571187</v>
      </c>
      <c r="M71">
        <f t="shared" si="12"/>
        <v>7.1431031467765402</v>
      </c>
      <c r="N71">
        <f t="shared" si="12"/>
        <v>14.85295878900377</v>
      </c>
      <c r="O71">
        <f t="shared" si="12"/>
        <v>13.097983730068661</v>
      </c>
      <c r="P71">
        <f t="shared" si="12"/>
        <v>17.135367662852037</v>
      </c>
      <c r="Q71">
        <f t="shared" si="13"/>
        <v>99.735084531711962</v>
      </c>
      <c r="R71">
        <f t="shared" si="14"/>
        <v>102.8179321059182</v>
      </c>
      <c r="S71">
        <f t="shared" si="15"/>
        <v>1.0309103620724962</v>
      </c>
    </row>
    <row r="72" spans="1:19" x14ac:dyDescent="0.3">
      <c r="B72">
        <v>515</v>
      </c>
      <c r="C72">
        <f t="shared" si="12"/>
        <v>347.86834372413853</v>
      </c>
      <c r="D72">
        <f t="shared" si="12"/>
        <v>376.68118815417512</v>
      </c>
      <c r="E72">
        <f t="shared" si="12"/>
        <v>370.48615093803954</v>
      </c>
      <c r="F72">
        <f t="shared" si="12"/>
        <v>187.72341656592661</v>
      </c>
      <c r="G72">
        <f t="shared" si="12"/>
        <v>13.206191370867796</v>
      </c>
      <c r="H72">
        <f t="shared" si="12"/>
        <v>308.9397728973143</v>
      </c>
      <c r="I72">
        <f t="shared" si="12"/>
        <v>130.41523349453547</v>
      </c>
      <c r="J72">
        <f t="shared" si="12"/>
        <v>74.470185817851785</v>
      </c>
      <c r="K72">
        <f t="shared" si="12"/>
        <v>55.079351322686492</v>
      </c>
      <c r="L72">
        <f t="shared" si="12"/>
        <v>9.7453800895589566</v>
      </c>
      <c r="M72">
        <f t="shared" si="12"/>
        <v>329.71862751720533</v>
      </c>
      <c r="N72">
        <f t="shared" si="12"/>
        <v>365.85787461790397</v>
      </c>
      <c r="O72">
        <f t="shared" si="12"/>
        <v>470.20275555947546</v>
      </c>
      <c r="P72">
        <f t="shared" si="12"/>
        <v>478.23233091272152</v>
      </c>
      <c r="Q72">
        <f t="shared" si="13"/>
        <v>3518.6268029824009</v>
      </c>
      <c r="R72">
        <f t="shared" si="14"/>
        <v>3550.9062206200024</v>
      </c>
      <c r="S72">
        <f t="shared" si="15"/>
        <v>1.0091738679448021</v>
      </c>
    </row>
    <row r="73" spans="1:19" x14ac:dyDescent="0.3">
      <c r="B73">
        <v>516</v>
      </c>
      <c r="C73">
        <f t="shared" si="12"/>
        <v>506.38603167548217</v>
      </c>
      <c r="D73">
        <f t="shared" si="12"/>
        <v>548.32839928504984</v>
      </c>
      <c r="E73">
        <f t="shared" si="12"/>
        <v>475.42457759829438</v>
      </c>
      <c r="F73">
        <f t="shared" si="12"/>
        <v>241.13035565336293</v>
      </c>
      <c r="G73">
        <f t="shared" si="12"/>
        <v>16.966736666165943</v>
      </c>
      <c r="H73">
        <f t="shared" si="12"/>
        <v>397.08064260621694</v>
      </c>
      <c r="I73">
        <f t="shared" si="12"/>
        <v>147.69840295118024</v>
      </c>
      <c r="J73">
        <f t="shared" si="12"/>
        <v>95.691916584854184</v>
      </c>
      <c r="K73">
        <f t="shared" si="12"/>
        <v>80.178074972159521</v>
      </c>
      <c r="L73">
        <f t="shared" si="12"/>
        <v>12.48846809417268</v>
      </c>
      <c r="M73">
        <f t="shared" si="12"/>
        <v>422.87152818455633</v>
      </c>
      <c r="N73">
        <f t="shared" si="12"/>
        <v>532.57308584509462</v>
      </c>
      <c r="O73">
        <f t="shared" si="12"/>
        <v>684.46615441230665</v>
      </c>
      <c r="P73">
        <f t="shared" si="12"/>
        <v>614.13587775513872</v>
      </c>
      <c r="Q73">
        <f t="shared" si="13"/>
        <v>4775.4202522840351</v>
      </c>
      <c r="R73">
        <f t="shared" si="14"/>
        <v>4716.6099487575648</v>
      </c>
      <c r="S73">
        <f t="shared" si="15"/>
        <v>0.98768478994108588</v>
      </c>
    </row>
    <row r="74" spans="1:19" x14ac:dyDescent="0.3">
      <c r="B74">
        <v>517</v>
      </c>
      <c r="C74">
        <f t="shared" si="12"/>
        <v>27.753817388154115</v>
      </c>
      <c r="D74">
        <f t="shared" si="12"/>
        <v>29.99534731182446</v>
      </c>
      <c r="E74">
        <f t="shared" si="12"/>
        <v>25.983085168219013</v>
      </c>
      <c r="F74">
        <f t="shared" si="12"/>
        <v>13.208828652340726</v>
      </c>
      <c r="G74">
        <f t="shared" si="12"/>
        <v>0.92990659625350724</v>
      </c>
      <c r="H74">
        <f t="shared" si="12"/>
        <v>21.788674303863456</v>
      </c>
      <c r="I74">
        <f t="shared" si="12"/>
        <v>10.375384946916588</v>
      </c>
      <c r="J74">
        <f t="shared" si="12"/>
        <v>6.7283370704150425</v>
      </c>
      <c r="K74">
        <f t="shared" si="12"/>
        <v>9.2863048492830629</v>
      </c>
      <c r="L74">
        <f t="shared" si="12"/>
        <v>0.77157823914873824</v>
      </c>
      <c r="M74">
        <f t="shared" si="12"/>
        <v>29.653850483691532</v>
      </c>
      <c r="N74">
        <f t="shared" si="12"/>
        <v>70.133278975300783</v>
      </c>
      <c r="O74">
        <f t="shared" si="12"/>
        <v>47.998164102529728</v>
      </c>
      <c r="P74">
        <f t="shared" si="12"/>
        <v>62.793343310592277</v>
      </c>
      <c r="Q74">
        <f t="shared" si="13"/>
        <v>357.39990139853302</v>
      </c>
      <c r="R74">
        <f t="shared" si="14"/>
        <v>344.02793316452801</v>
      </c>
      <c r="S74">
        <f t="shared" si="15"/>
        <v>0.96258541711489154</v>
      </c>
    </row>
    <row r="75" spans="1:19" x14ac:dyDescent="0.3">
      <c r="B75">
        <v>518</v>
      </c>
      <c r="C75">
        <f t="shared" si="12"/>
        <v>18.276942549686986</v>
      </c>
      <c r="D75">
        <f t="shared" si="12"/>
        <v>19.768575786815109</v>
      </c>
      <c r="E75">
        <f t="shared" si="12"/>
        <v>17.130560875236792</v>
      </c>
      <c r="F75">
        <f t="shared" si="12"/>
        <v>8.7004377564626001</v>
      </c>
      <c r="G75">
        <f t="shared" si="12"/>
        <v>0.6123788017555557</v>
      </c>
      <c r="H75">
        <f t="shared" si="12"/>
        <v>14.341405637025645</v>
      </c>
      <c r="I75">
        <f t="shared" si="12"/>
        <v>6.0360345003670339</v>
      </c>
      <c r="J75">
        <f t="shared" si="12"/>
        <v>3.4546906122310213</v>
      </c>
      <c r="K75">
        <f t="shared" si="12"/>
        <v>3.7133416606609329</v>
      </c>
      <c r="L75">
        <f t="shared" si="12"/>
        <v>0.44922037962970918</v>
      </c>
      <c r="M75">
        <f t="shared" si="12"/>
        <v>19.58473639159228</v>
      </c>
      <c r="N75">
        <f t="shared" si="12"/>
        <v>24.665419164803321</v>
      </c>
      <c r="O75">
        <f t="shared" si="12"/>
        <v>35.980161575354018</v>
      </c>
      <c r="P75">
        <f t="shared" si="12"/>
        <v>28.442892161810949</v>
      </c>
      <c r="Q75">
        <f t="shared" si="13"/>
        <v>201.15679785343195</v>
      </c>
      <c r="R75">
        <f t="shared" si="14"/>
        <v>193.92242890863054</v>
      </c>
      <c r="S75">
        <f t="shared" si="15"/>
        <v>0.96403616968454342</v>
      </c>
    </row>
    <row r="76" spans="1:19" x14ac:dyDescent="0.3">
      <c r="B76">
        <v>519</v>
      </c>
      <c r="C76">
        <f t="shared" si="12"/>
        <v>8.1310778719476353</v>
      </c>
      <c r="D76">
        <f t="shared" si="12"/>
        <v>8.7850577592590966</v>
      </c>
      <c r="E76">
        <f t="shared" si="12"/>
        <v>7.6088831390053118</v>
      </c>
      <c r="F76">
        <f t="shared" si="12"/>
        <v>4.3819608805137928</v>
      </c>
      <c r="G76">
        <f t="shared" si="12"/>
        <v>0.30849172432806965</v>
      </c>
      <c r="H76">
        <f t="shared" si="12"/>
        <v>6.3847978798928331</v>
      </c>
      <c r="I76">
        <f t="shared" si="12"/>
        <v>3.4419805233527225</v>
      </c>
      <c r="J76">
        <f t="shared" si="12"/>
        <v>3.6754233977291451</v>
      </c>
      <c r="K76">
        <f t="shared" si="12"/>
        <v>2.3992067804151769</v>
      </c>
      <c r="L76">
        <f t="shared" si="12"/>
        <v>0.22580985332829484</v>
      </c>
      <c r="M76">
        <f t="shared" si="12"/>
        <v>8.6784868838826181</v>
      </c>
      <c r="N76">
        <f t="shared" si="12"/>
        <v>15.936438472361219</v>
      </c>
      <c r="O76">
        <f t="shared" si="12"/>
        <v>14.047128140857691</v>
      </c>
      <c r="P76">
        <f t="shared" si="12"/>
        <v>30.412691739058424</v>
      </c>
      <c r="Q76">
        <f t="shared" si="13"/>
        <v>114.41743504593205</v>
      </c>
      <c r="R76">
        <f t="shared" si="14"/>
        <v>108.89156522609903</v>
      </c>
      <c r="S76">
        <f t="shared" si="15"/>
        <v>0.95170430260375349</v>
      </c>
    </row>
    <row r="77" spans="1:19" x14ac:dyDescent="0.3">
      <c r="A77" t="s">
        <v>18</v>
      </c>
      <c r="C77">
        <f>SUM(C63:C76)</f>
        <v>3493.8620000000005</v>
      </c>
      <c r="D77">
        <f t="shared" ref="D77:P77" si="16">SUM(D63:D76)</f>
        <v>3427.4919999999997</v>
      </c>
      <c r="E77">
        <f t="shared" si="16"/>
        <v>2940.6620000000007</v>
      </c>
      <c r="F77">
        <f t="shared" si="16"/>
        <v>2245.8159999999998</v>
      </c>
      <c r="G77">
        <f t="shared" si="16"/>
        <v>180.13</v>
      </c>
      <c r="H77">
        <f t="shared" si="16"/>
        <v>3905.4479999999999</v>
      </c>
      <c r="I77">
        <f t="shared" si="16"/>
        <v>1030.3500000000001</v>
      </c>
      <c r="J77">
        <f t="shared" si="16"/>
        <v>601.24999999999989</v>
      </c>
      <c r="K77">
        <f t="shared" si="16"/>
        <v>438.55200000000013</v>
      </c>
      <c r="L77">
        <f t="shared" si="16"/>
        <v>68.835999999999999</v>
      </c>
      <c r="M77">
        <f t="shared" si="16"/>
        <v>2369.0160000000005</v>
      </c>
      <c r="N77">
        <f t="shared" si="16"/>
        <v>2727.7320000000009</v>
      </c>
      <c r="O77">
        <f t="shared" si="16"/>
        <v>3194.7640000000006</v>
      </c>
      <c r="P77">
        <f t="shared" si="16"/>
        <v>3702.174</v>
      </c>
      <c r="Q77">
        <f>SUM(Q63:Q76)</f>
        <v>30326.084000000006</v>
      </c>
      <c r="R77">
        <f>SUM(R63:R76)</f>
        <v>30326.084000000006</v>
      </c>
    </row>
    <row r="78" spans="1:19" x14ac:dyDescent="0.3">
      <c r="A78" t="s">
        <v>19</v>
      </c>
      <c r="C78">
        <f>C58</f>
        <v>3493.8620000000001</v>
      </c>
      <c r="D78">
        <f t="shared" ref="D78:P78" si="17">D58</f>
        <v>3427.4920000000002</v>
      </c>
      <c r="E78">
        <f t="shared" si="17"/>
        <v>2940.6620000000003</v>
      </c>
      <c r="F78">
        <f t="shared" si="17"/>
        <v>2245.8159999999998</v>
      </c>
      <c r="G78">
        <f t="shared" si="17"/>
        <v>180.13</v>
      </c>
      <c r="H78">
        <f t="shared" si="17"/>
        <v>3905.4480000000003</v>
      </c>
      <c r="I78">
        <f t="shared" si="17"/>
        <v>1030.3500000000001</v>
      </c>
      <c r="J78">
        <f t="shared" si="17"/>
        <v>601.25</v>
      </c>
      <c r="K78">
        <f t="shared" si="17"/>
        <v>438.55200000000008</v>
      </c>
      <c r="L78">
        <f t="shared" si="17"/>
        <v>68.835999999999999</v>
      </c>
      <c r="M78">
        <f t="shared" si="17"/>
        <v>2369.0160000000001</v>
      </c>
      <c r="N78">
        <f t="shared" si="17"/>
        <v>2727.732</v>
      </c>
      <c r="O78">
        <f t="shared" si="17"/>
        <v>3194.7639999999997</v>
      </c>
      <c r="P78">
        <f t="shared" si="17"/>
        <v>3702.174</v>
      </c>
    </row>
    <row r="79" spans="1:19" x14ac:dyDescent="0.3">
      <c r="C79">
        <f>C78/C77</f>
        <v>0.99999999999999989</v>
      </c>
      <c r="D79">
        <f t="shared" ref="D79:P79" si="18">D78/D77</f>
        <v>1.0000000000000002</v>
      </c>
      <c r="E79">
        <f t="shared" si="18"/>
        <v>0.99999999999999989</v>
      </c>
      <c r="F79">
        <f t="shared" si="18"/>
        <v>1</v>
      </c>
      <c r="G79">
        <f t="shared" si="18"/>
        <v>1</v>
      </c>
      <c r="H79">
        <f t="shared" si="18"/>
        <v>1.0000000000000002</v>
      </c>
      <c r="I79">
        <f t="shared" si="18"/>
        <v>1</v>
      </c>
      <c r="J79">
        <f t="shared" si="18"/>
        <v>1.0000000000000002</v>
      </c>
      <c r="K79">
        <f t="shared" si="18"/>
        <v>0.99999999999999989</v>
      </c>
      <c r="L79">
        <f t="shared" si="18"/>
        <v>1</v>
      </c>
      <c r="M79">
        <f t="shared" si="18"/>
        <v>0.99999999999999978</v>
      </c>
      <c r="N79">
        <f t="shared" si="18"/>
        <v>0.99999999999999967</v>
      </c>
      <c r="O79">
        <f t="shared" si="18"/>
        <v>0.99999999999999967</v>
      </c>
      <c r="P79">
        <f t="shared" si="18"/>
        <v>1</v>
      </c>
    </row>
    <row r="81" spans="1:19" x14ac:dyDescent="0.3">
      <c r="A81" s="1" t="s">
        <v>51</v>
      </c>
    </row>
    <row r="82" spans="1:19" x14ac:dyDescent="0.3">
      <c r="C82">
        <v>263</v>
      </c>
      <c r="D82">
        <v>264</v>
      </c>
      <c r="E82">
        <v>269</v>
      </c>
      <c r="F82">
        <v>271</v>
      </c>
      <c r="G82">
        <v>272</v>
      </c>
      <c r="H82">
        <v>274</v>
      </c>
      <c r="I82">
        <v>499</v>
      </c>
      <c r="J82">
        <v>500</v>
      </c>
      <c r="K82">
        <v>513</v>
      </c>
      <c r="L82">
        <v>515</v>
      </c>
      <c r="M82">
        <v>516</v>
      </c>
      <c r="N82">
        <v>517</v>
      </c>
      <c r="O82">
        <v>518</v>
      </c>
      <c r="P82">
        <v>519</v>
      </c>
      <c r="Q82" t="s">
        <v>17</v>
      </c>
      <c r="R82" t="s">
        <v>20</v>
      </c>
    </row>
    <row r="83" spans="1:19" x14ac:dyDescent="0.3">
      <c r="A83" t="s">
        <v>10</v>
      </c>
      <c r="B83">
        <v>263</v>
      </c>
      <c r="C83">
        <f>C63*$S63</f>
        <v>766.07889191266474</v>
      </c>
      <c r="D83">
        <f t="shared" ref="D83:P83" si="19">D63*$S63</f>
        <v>344.9069459441634</v>
      </c>
      <c r="E83">
        <f t="shared" si="19"/>
        <v>232.76554525916725</v>
      </c>
      <c r="F83">
        <f t="shared" si="19"/>
        <v>134.01524341993837</v>
      </c>
      <c r="G83">
        <f t="shared" si="19"/>
        <v>9.4337593241575295</v>
      </c>
      <c r="H83">
        <f t="shared" si="19"/>
        <v>195.19054885047035</v>
      </c>
      <c r="I83">
        <f t="shared" si="19"/>
        <v>63.956225654469129</v>
      </c>
      <c r="J83">
        <f t="shared" si="19"/>
        <v>36.667385448751915</v>
      </c>
      <c r="K83">
        <f t="shared" si="19"/>
        <v>39.366301288431373</v>
      </c>
      <c r="L83">
        <f t="shared" si="19"/>
        <v>4.7488366505208699</v>
      </c>
      <c r="M83">
        <f t="shared" si="19"/>
        <v>182.51070968692014</v>
      </c>
      <c r="N83">
        <f t="shared" si="19"/>
        <v>179.65010875647718</v>
      </c>
      <c r="O83">
        <f t="shared" si="19"/>
        <v>203.27431944542272</v>
      </c>
      <c r="P83">
        <f t="shared" si="19"/>
        <v>207.3839847329927</v>
      </c>
      <c r="Q83">
        <f>SUM(C83:P83)</f>
        <v>2599.9488063745475</v>
      </c>
      <c r="R83">
        <f>R23</f>
        <v>2599.948806374548</v>
      </c>
      <c r="S83">
        <f>R83/Q83</f>
        <v>1.0000000000000002</v>
      </c>
    </row>
    <row r="84" spans="1:19" x14ac:dyDescent="0.3">
      <c r="B84">
        <v>264</v>
      </c>
      <c r="C84">
        <f t="shared" ref="C84:P96" si="20">C64*$S64</f>
        <v>39.503891666081373</v>
      </c>
      <c r="D84">
        <f t="shared" si="20"/>
        <v>55.117548420853502</v>
      </c>
      <c r="E84">
        <f t="shared" si="20"/>
        <v>32.733596034227304</v>
      </c>
      <c r="F84">
        <f t="shared" si="20"/>
        <v>18.814702125804541</v>
      </c>
      <c r="G84">
        <f t="shared" si="20"/>
        <v>1.3235991620256253</v>
      </c>
      <c r="H84">
        <f t="shared" si="20"/>
        <v>27.339514952602492</v>
      </c>
      <c r="I84">
        <f t="shared" si="20"/>
        <v>7.9196947432208695</v>
      </c>
      <c r="J84">
        <f t="shared" si="20"/>
        <v>4.5351794710951587</v>
      </c>
      <c r="K84">
        <f t="shared" si="20"/>
        <v>3.7985543370956441</v>
      </c>
      <c r="L84">
        <f t="shared" si="20"/>
        <v>0.58895782236840044</v>
      </c>
      <c r="M84">
        <f t="shared" si="20"/>
        <v>22.635251124994955</v>
      </c>
      <c r="N84">
        <f t="shared" si="20"/>
        <v>22.238044451921279</v>
      </c>
      <c r="O84">
        <f t="shared" si="20"/>
        <v>28.520307719777271</v>
      </c>
      <c r="P84">
        <f t="shared" si="20"/>
        <v>29.068533359545704</v>
      </c>
      <c r="Q84">
        <f t="shared" ref="Q84:Q96" si="21">SUM(C84:P84)</f>
        <v>294.13737539161411</v>
      </c>
      <c r="R84">
        <f t="shared" ref="R84:R96" si="22">R24</f>
        <v>294.13737539161411</v>
      </c>
      <c r="S84">
        <f t="shared" ref="S84:S96" si="23">R84/Q84</f>
        <v>1</v>
      </c>
    </row>
    <row r="85" spans="1:19" x14ac:dyDescent="0.3">
      <c r="B85">
        <v>269</v>
      </c>
      <c r="C85">
        <f t="shared" si="20"/>
        <v>8.6281307643412681</v>
      </c>
      <c r="D85">
        <f t="shared" si="20"/>
        <v>10.593849548363373</v>
      </c>
      <c r="E85">
        <f t="shared" si="20"/>
        <v>10.429791667410488</v>
      </c>
      <c r="F85">
        <f t="shared" si="20"/>
        <v>5.9846614938378604</v>
      </c>
      <c r="G85">
        <f t="shared" si="20"/>
        <v>0.42077898161598098</v>
      </c>
      <c r="H85">
        <f t="shared" si="20"/>
        <v>8.6793878413861627</v>
      </c>
      <c r="I85">
        <f t="shared" si="20"/>
        <v>2.2206362717824435</v>
      </c>
      <c r="J85">
        <f t="shared" si="20"/>
        <v>1.2709687595125596</v>
      </c>
      <c r="K85">
        <f t="shared" si="20"/>
        <v>0.9400290069985312</v>
      </c>
      <c r="L85">
        <f t="shared" si="20"/>
        <v>0.18747455156795664</v>
      </c>
      <c r="M85">
        <f t="shared" si="20"/>
        <v>6.3516460564212744</v>
      </c>
      <c r="N85">
        <f t="shared" si="20"/>
        <v>6.2343832778812782</v>
      </c>
      <c r="O85">
        <f t="shared" si="20"/>
        <v>7.9985357444863716</v>
      </c>
      <c r="P85">
        <f t="shared" si="20"/>
        <v>8.1492947224335968</v>
      </c>
      <c r="Q85">
        <f t="shared" si="21"/>
        <v>78.089568688039151</v>
      </c>
      <c r="R85">
        <f t="shared" si="22"/>
        <v>78.089568688039151</v>
      </c>
      <c r="S85">
        <f t="shared" si="23"/>
        <v>1</v>
      </c>
    </row>
    <row r="86" spans="1:19" x14ac:dyDescent="0.3">
      <c r="B86">
        <v>271</v>
      </c>
      <c r="C86">
        <f t="shared" si="20"/>
        <v>93.0209347607951</v>
      </c>
      <c r="D86">
        <f t="shared" si="20"/>
        <v>114.02127834338157</v>
      </c>
      <c r="E86">
        <f t="shared" si="20"/>
        <v>112.06450241781809</v>
      </c>
      <c r="F86">
        <f t="shared" si="20"/>
        <v>121.08949064287529</v>
      </c>
      <c r="G86">
        <f t="shared" si="20"/>
        <v>7.487566495402052</v>
      </c>
      <c r="H86">
        <f t="shared" si="20"/>
        <v>174.66020709592186</v>
      </c>
      <c r="I86">
        <f t="shared" si="20"/>
        <v>34.814666330977232</v>
      </c>
      <c r="J86">
        <f t="shared" si="20"/>
        <v>17.582730217892856</v>
      </c>
      <c r="K86">
        <f t="shared" si="20"/>
        <v>11.483524628186663</v>
      </c>
      <c r="L86">
        <f t="shared" si="20"/>
        <v>2.016315752164334</v>
      </c>
      <c r="M86">
        <f t="shared" si="20"/>
        <v>68.362572040655039</v>
      </c>
      <c r="N86">
        <f t="shared" si="20"/>
        <v>76.132649270922244</v>
      </c>
      <c r="O86">
        <f t="shared" si="20"/>
        <v>86.175235854536041</v>
      </c>
      <c r="P86">
        <f t="shared" si="20"/>
        <v>112.73829470489987</v>
      </c>
      <c r="Q86">
        <f t="shared" si="21"/>
        <v>1031.6499685564281</v>
      </c>
      <c r="R86">
        <f t="shared" si="22"/>
        <v>1031.6499685564283</v>
      </c>
      <c r="S86">
        <f t="shared" si="23"/>
        <v>1.0000000000000002</v>
      </c>
    </row>
    <row r="87" spans="1:19" x14ac:dyDescent="0.3">
      <c r="B87">
        <v>272</v>
      </c>
      <c r="C87">
        <f t="shared" si="20"/>
        <v>1149.1236622528779</v>
      </c>
      <c r="D87">
        <f t="shared" si="20"/>
        <v>1408.5490463155763</v>
      </c>
      <c r="E87">
        <f t="shared" si="20"/>
        <v>1220.8887026994098</v>
      </c>
      <c r="F87">
        <f t="shared" si="20"/>
        <v>1160.2037177420518</v>
      </c>
      <c r="G87">
        <f t="shared" si="20"/>
        <v>104.98532732765884</v>
      </c>
      <c r="H87">
        <f t="shared" si="20"/>
        <v>2157.6452369999415</v>
      </c>
      <c r="I87">
        <f t="shared" si="20"/>
        <v>379.50275609228066</v>
      </c>
      <c r="J87">
        <f t="shared" si="20"/>
        <v>217.20628149293694</v>
      </c>
      <c r="K87">
        <f t="shared" si="20"/>
        <v>141.8604307755742</v>
      </c>
      <c r="L87">
        <f t="shared" si="20"/>
        <v>24.908330015640466</v>
      </c>
      <c r="M87">
        <f t="shared" si="20"/>
        <v>844.50934992638486</v>
      </c>
      <c r="N87">
        <f t="shared" si="20"/>
        <v>940.49612565372888</v>
      </c>
      <c r="O87">
        <f t="shared" si="20"/>
        <v>1064.5560902534148</v>
      </c>
      <c r="P87">
        <f t="shared" si="20"/>
        <v>1392.6998521416649</v>
      </c>
      <c r="Q87">
        <f t="shared" si="21"/>
        <v>12207.134909689141</v>
      </c>
      <c r="R87">
        <f t="shared" si="22"/>
        <v>12207.134909689141</v>
      </c>
      <c r="S87">
        <f t="shared" si="23"/>
        <v>1</v>
      </c>
    </row>
    <row r="88" spans="1:19" x14ac:dyDescent="0.3">
      <c r="B88">
        <v>274</v>
      </c>
      <c r="C88">
        <f t="shared" si="20"/>
        <v>8.5088852200796854</v>
      </c>
      <c r="D88">
        <f t="shared" si="20"/>
        <v>9.1907732441531191</v>
      </c>
      <c r="E88">
        <f t="shared" si="20"/>
        <v>9.0155091616565208</v>
      </c>
      <c r="F88">
        <f t="shared" si="20"/>
        <v>9.6887256413558038</v>
      </c>
      <c r="G88">
        <f t="shared" si="20"/>
        <v>0.77243005854482127</v>
      </c>
      <c r="H88">
        <f t="shared" si="20"/>
        <v>38.305878090230543</v>
      </c>
      <c r="I88">
        <f t="shared" si="20"/>
        <v>3.1782664072304674</v>
      </c>
      <c r="J88">
        <f t="shared" si="20"/>
        <v>1.421142597520008</v>
      </c>
      <c r="K88">
        <f t="shared" si="20"/>
        <v>1.0511000012796499</v>
      </c>
      <c r="L88">
        <f t="shared" si="20"/>
        <v>0.183932636088008</v>
      </c>
      <c r="M88">
        <f t="shared" si="20"/>
        <v>6.240888944995036</v>
      </c>
      <c r="N88">
        <f t="shared" si="20"/>
        <v>6.9613624330309785</v>
      </c>
      <c r="O88">
        <f t="shared" si="20"/>
        <v>7.8760884832363303</v>
      </c>
      <c r="P88">
        <f t="shared" si="20"/>
        <v>9.0995679296326966</v>
      </c>
      <c r="Q88">
        <f t="shared" si="21"/>
        <v>111.49455084903367</v>
      </c>
      <c r="R88">
        <f t="shared" si="22"/>
        <v>111.49455084903367</v>
      </c>
      <c r="S88">
        <f t="shared" si="23"/>
        <v>1</v>
      </c>
    </row>
    <row r="89" spans="1:19" x14ac:dyDescent="0.3">
      <c r="B89">
        <v>499</v>
      </c>
      <c r="C89">
        <f t="shared" si="20"/>
        <v>429.45109272606982</v>
      </c>
      <c r="D89">
        <f t="shared" si="20"/>
        <v>464.30289052317539</v>
      </c>
      <c r="E89">
        <f t="shared" si="20"/>
        <v>402.2631886131349</v>
      </c>
      <c r="F89">
        <f t="shared" si="20"/>
        <v>336.79576610876001</v>
      </c>
      <c r="G89">
        <f t="shared" si="20"/>
        <v>23.693311263426189</v>
      </c>
      <c r="H89">
        <f t="shared" si="20"/>
        <v>554.27079582198041</v>
      </c>
      <c r="I89">
        <f t="shared" si="20"/>
        <v>233.97879327227918</v>
      </c>
      <c r="J89">
        <f t="shared" si="20"/>
        <v>117.93877662346617</v>
      </c>
      <c r="K89">
        <f t="shared" si="20"/>
        <v>77.010427545811993</v>
      </c>
      <c r="L89">
        <f t="shared" si="20"/>
        <v>11.954503152621578</v>
      </c>
      <c r="M89">
        <f t="shared" si="20"/>
        <v>405.18615137952179</v>
      </c>
      <c r="N89">
        <f t="shared" si="20"/>
        <v>450.96191168493175</v>
      </c>
      <c r="O89">
        <f t="shared" si="20"/>
        <v>510.53260497629196</v>
      </c>
      <c r="P89">
        <f t="shared" si="20"/>
        <v>667.9015694651888</v>
      </c>
      <c r="Q89">
        <f t="shared" si="21"/>
        <v>4686.2417831566599</v>
      </c>
      <c r="R89">
        <f t="shared" si="22"/>
        <v>4686.2417831566599</v>
      </c>
      <c r="S89">
        <f t="shared" si="23"/>
        <v>1</v>
      </c>
    </row>
    <row r="90" spans="1:19" x14ac:dyDescent="0.3">
      <c r="B90">
        <v>500</v>
      </c>
      <c r="C90">
        <f t="shared" si="20"/>
        <v>23.388283776976266</v>
      </c>
      <c r="D90">
        <f t="shared" si="20"/>
        <v>25.251314747044148</v>
      </c>
      <c r="E90">
        <f t="shared" si="20"/>
        <v>21.863798713066959</v>
      </c>
      <c r="F90">
        <f t="shared" si="20"/>
        <v>14.264934606208522</v>
      </c>
      <c r="G90">
        <f t="shared" si="20"/>
        <v>1.0044249514148273</v>
      </c>
      <c r="H90">
        <f t="shared" si="20"/>
        <v>20.798832988845408</v>
      </c>
      <c r="I90">
        <f t="shared" si="20"/>
        <v>11.197434303667258</v>
      </c>
      <c r="J90">
        <f t="shared" si="20"/>
        <v>22.348977032373256</v>
      </c>
      <c r="K90">
        <f t="shared" si="20"/>
        <v>6.8915336288768234</v>
      </c>
      <c r="L90">
        <f t="shared" si="20"/>
        <v>0.6480179270719203</v>
      </c>
      <c r="M90">
        <f t="shared" si="20"/>
        <v>21.987440637161725</v>
      </c>
      <c r="N90">
        <f t="shared" si="20"/>
        <v>31.449862583114282</v>
      </c>
      <c r="O90">
        <f t="shared" si="20"/>
        <v>31.42362603644305</v>
      </c>
      <c r="P90">
        <f t="shared" si="20"/>
        <v>67.692526579530536</v>
      </c>
      <c r="Q90">
        <f t="shared" si="21"/>
        <v>300.211008511795</v>
      </c>
      <c r="R90">
        <f t="shared" si="22"/>
        <v>300.21100851179494</v>
      </c>
      <c r="S90">
        <f t="shared" si="23"/>
        <v>0.99999999999999978</v>
      </c>
    </row>
    <row r="91" spans="1:19" x14ac:dyDescent="0.3">
      <c r="B91">
        <v>513</v>
      </c>
      <c r="C91">
        <f t="shared" si="20"/>
        <v>11.364338717748311</v>
      </c>
      <c r="D91">
        <f t="shared" si="20"/>
        <v>8.4543938163174133</v>
      </c>
      <c r="E91">
        <f t="shared" si="20"/>
        <v>7.3208715874332242</v>
      </c>
      <c r="F91">
        <f t="shared" si="20"/>
        <v>3.2902581615023387</v>
      </c>
      <c r="G91">
        <f t="shared" si="20"/>
        <v>0.23170459128643398</v>
      </c>
      <c r="H91">
        <f t="shared" si="20"/>
        <v>6.1497668426710819</v>
      </c>
      <c r="I91">
        <f t="shared" si="20"/>
        <v>2.9233195509619465</v>
      </c>
      <c r="J91">
        <f t="shared" si="20"/>
        <v>2.7550480860342801</v>
      </c>
      <c r="K91">
        <f t="shared" si="20"/>
        <v>6.2927824057424493</v>
      </c>
      <c r="L91">
        <f t="shared" si="20"/>
        <v>0.19160494069550046</v>
      </c>
      <c r="M91">
        <f t="shared" si="20"/>
        <v>7.3638990513645899</v>
      </c>
      <c r="N91">
        <f t="shared" si="20"/>
        <v>15.312069123019741</v>
      </c>
      <c r="O91">
        <f t="shared" si="20"/>
        <v>13.502847149584747</v>
      </c>
      <c r="P91">
        <f t="shared" si="20"/>
        <v>17.665028081556137</v>
      </c>
      <c r="Q91">
        <f t="shared" si="21"/>
        <v>102.8179321059182</v>
      </c>
      <c r="R91">
        <f t="shared" si="22"/>
        <v>102.8179321059182</v>
      </c>
      <c r="S91">
        <f t="shared" si="23"/>
        <v>1</v>
      </c>
    </row>
    <row r="92" spans="1:19" x14ac:dyDescent="0.3">
      <c r="B92">
        <v>515</v>
      </c>
      <c r="C92">
        <f t="shared" si="20"/>
        <v>351.05964197164081</v>
      </c>
      <c r="D92">
        <f t="shared" si="20"/>
        <v>380.13681163159271</v>
      </c>
      <c r="E92">
        <f t="shared" si="20"/>
        <v>373.88494196212315</v>
      </c>
      <c r="F92">
        <f t="shared" si="20"/>
        <v>189.44556639964949</v>
      </c>
      <c r="G92">
        <f t="shared" si="20"/>
        <v>13.327343226557922</v>
      </c>
      <c r="H92">
        <f t="shared" si="20"/>
        <v>311.77394557677144</v>
      </c>
      <c r="I92">
        <f t="shared" si="20"/>
        <v>131.61164562460488</v>
      </c>
      <c r="J92">
        <f t="shared" si="20"/>
        <v>75.153365468369628</v>
      </c>
      <c r="K92">
        <f t="shared" si="20"/>
        <v>55.584642018206182</v>
      </c>
      <c r="L92">
        <f t="shared" si="20"/>
        <v>9.8347829195724739</v>
      </c>
      <c r="M92">
        <f t="shared" si="20"/>
        <v>332.74342266498957</v>
      </c>
      <c r="N92">
        <f t="shared" si="20"/>
        <v>369.21420644621458</v>
      </c>
      <c r="O92">
        <f t="shared" si="20"/>
        <v>474.51633354626017</v>
      </c>
      <c r="P92">
        <f t="shared" si="20"/>
        <v>482.61957116344973</v>
      </c>
      <c r="Q92">
        <f t="shared" si="21"/>
        <v>3550.9062206200028</v>
      </c>
      <c r="R92">
        <f t="shared" si="22"/>
        <v>3550.9062206200024</v>
      </c>
      <c r="S92">
        <f t="shared" si="23"/>
        <v>0.99999999999999989</v>
      </c>
    </row>
    <row r="93" spans="1:19" x14ac:dyDescent="0.3">
      <c r="B93">
        <v>516</v>
      </c>
      <c r="C93">
        <f t="shared" si="20"/>
        <v>500.14978132449869</v>
      </c>
      <c r="D93">
        <f t="shared" si="20"/>
        <v>541.57561986658629</v>
      </c>
      <c r="E93">
        <f t="shared" si="20"/>
        <v>469.56962405800084</v>
      </c>
      <c r="F93">
        <f t="shared" si="20"/>
        <v>238.1607846719111</v>
      </c>
      <c r="G93">
        <f t="shared" si="20"/>
        <v>16.75778774010783</v>
      </c>
      <c r="H93">
        <f t="shared" si="20"/>
        <v>392.19051108219276</v>
      </c>
      <c r="I93">
        <f t="shared" si="20"/>
        <v>145.87946609347031</v>
      </c>
      <c r="J93">
        <f t="shared" si="20"/>
        <v>94.513450531171614</v>
      </c>
      <c r="K93">
        <f t="shared" si="20"/>
        <v>79.190665136758014</v>
      </c>
      <c r="L93">
        <f t="shared" si="20"/>
        <v>12.334669986278897</v>
      </c>
      <c r="M93">
        <f t="shared" si="20"/>
        <v>417.66377648702951</v>
      </c>
      <c r="N93">
        <f t="shared" si="20"/>
        <v>526.0143364211882</v>
      </c>
      <c r="O93">
        <f t="shared" si="20"/>
        <v>676.03680994250192</v>
      </c>
      <c r="P93">
        <f t="shared" si="20"/>
        <v>606.57266541586864</v>
      </c>
      <c r="Q93">
        <f t="shared" si="21"/>
        <v>4716.6099487575657</v>
      </c>
      <c r="R93">
        <f t="shared" si="22"/>
        <v>4716.6099487575648</v>
      </c>
      <c r="S93">
        <f t="shared" si="23"/>
        <v>0.99999999999999978</v>
      </c>
    </row>
    <row r="94" spans="1:19" x14ac:dyDescent="0.3">
      <c r="B94">
        <v>517</v>
      </c>
      <c r="C94">
        <f t="shared" si="20"/>
        <v>26.715419887106858</v>
      </c>
      <c r="D94">
        <f t="shared" si="20"/>
        <v>28.873083903658589</v>
      </c>
      <c r="E94">
        <f t="shared" si="20"/>
        <v>25.01093887458185</v>
      </c>
      <c r="F94">
        <f t="shared" si="20"/>
        <v>12.714625837912529</v>
      </c>
      <c r="G94">
        <f t="shared" si="20"/>
        <v>0.89511452883257125</v>
      </c>
      <c r="H94">
        <f t="shared" si="20"/>
        <v>20.973460143164925</v>
      </c>
      <c r="I94">
        <f t="shared" si="20"/>
        <v>9.987194246855271</v>
      </c>
      <c r="J94">
        <f t="shared" si="20"/>
        <v>6.4765991454150509</v>
      </c>
      <c r="K94">
        <f t="shared" si="20"/>
        <v>8.9388616268031775</v>
      </c>
      <c r="L94">
        <f t="shared" si="20"/>
        <v>0.74270996116776178</v>
      </c>
      <c r="M94">
        <f t="shared" si="20"/>
        <v>28.544364036906842</v>
      </c>
      <c r="N94">
        <f t="shared" si="20"/>
        <v>67.509271596074953</v>
      </c>
      <c r="O94">
        <f t="shared" si="20"/>
        <v>46.20233281338259</v>
      </c>
      <c r="P94">
        <f t="shared" si="20"/>
        <v>60.443956562665051</v>
      </c>
      <c r="Q94">
        <f t="shared" si="21"/>
        <v>344.02793316452801</v>
      </c>
      <c r="R94">
        <f t="shared" si="22"/>
        <v>344.02793316452801</v>
      </c>
      <c r="S94">
        <f t="shared" si="23"/>
        <v>1</v>
      </c>
    </row>
    <row r="95" spans="1:19" x14ac:dyDescent="0.3">
      <c r="B95">
        <v>518</v>
      </c>
      <c r="C95">
        <f t="shared" si="20"/>
        <v>17.619633689144695</v>
      </c>
      <c r="D95">
        <f t="shared" si="20"/>
        <v>19.057622081639845</v>
      </c>
      <c r="E95">
        <f t="shared" si="20"/>
        <v>16.514480290711177</v>
      </c>
      <c r="F95">
        <f t="shared" si="20"/>
        <v>8.3875366893189867</v>
      </c>
      <c r="G95">
        <f t="shared" si="20"/>
        <v>0.59035531444043632</v>
      </c>
      <c r="H95">
        <f t="shared" si="20"/>
        <v>13.825633758210522</v>
      </c>
      <c r="I95">
        <f t="shared" si="20"/>
        <v>5.818955579817592</v>
      </c>
      <c r="J95">
        <f t="shared" si="20"/>
        <v>3.3304467052603441</v>
      </c>
      <c r="K95">
        <f t="shared" si="20"/>
        <v>3.5797956712736072</v>
      </c>
      <c r="L95">
        <f t="shared" si="20"/>
        <v>0.43306469412246135</v>
      </c>
      <c r="M95">
        <f t="shared" si="20"/>
        <v>18.880394255232108</v>
      </c>
      <c r="N95">
        <f t="shared" si="20"/>
        <v>23.778356215300725</v>
      </c>
      <c r="O95">
        <f t="shared" si="20"/>
        <v>34.686177149735272</v>
      </c>
      <c r="P95">
        <f t="shared" si="20"/>
        <v>27.41997681442275</v>
      </c>
      <c r="Q95">
        <f t="shared" si="21"/>
        <v>193.92242890863051</v>
      </c>
      <c r="R95">
        <f t="shared" si="22"/>
        <v>193.92242890863054</v>
      </c>
      <c r="S95">
        <f t="shared" si="23"/>
        <v>1.0000000000000002</v>
      </c>
    </row>
    <row r="96" spans="1:19" x14ac:dyDescent="0.3">
      <c r="B96">
        <v>519</v>
      </c>
      <c r="C96">
        <f t="shared" si="20"/>
        <v>7.7383817955387366</v>
      </c>
      <c r="D96">
        <f t="shared" si="20"/>
        <v>8.3607772681093717</v>
      </c>
      <c r="E96">
        <f t="shared" si="20"/>
        <v>7.241406821400509</v>
      </c>
      <c r="F96">
        <f t="shared" si="20"/>
        <v>4.1703310238263089</v>
      </c>
      <c r="G96">
        <f t="shared" si="20"/>
        <v>0.2935929013606749</v>
      </c>
      <c r="H96">
        <f t="shared" si="20"/>
        <v>6.0764396135493328</v>
      </c>
      <c r="I96">
        <f t="shared" si="20"/>
        <v>3.2757476735531053</v>
      </c>
      <c r="J96">
        <f t="shared" si="20"/>
        <v>3.4979162615093342</v>
      </c>
      <c r="K96">
        <f t="shared" si="20"/>
        <v>2.2833354157572225</v>
      </c>
      <c r="L96">
        <f t="shared" si="20"/>
        <v>0.21490420898286069</v>
      </c>
      <c r="M96">
        <f t="shared" si="20"/>
        <v>8.2593533074813283</v>
      </c>
      <c r="N96">
        <f t="shared" si="20"/>
        <v>15.166777062326162</v>
      </c>
      <c r="O96">
        <f t="shared" si="20"/>
        <v>13.368712290880529</v>
      </c>
      <c r="P96">
        <f t="shared" si="20"/>
        <v>28.943889581823534</v>
      </c>
      <c r="Q96">
        <f t="shared" si="21"/>
        <v>108.891565226099</v>
      </c>
      <c r="R96">
        <f t="shared" si="22"/>
        <v>108.89156522609903</v>
      </c>
      <c r="S96">
        <f t="shared" si="23"/>
        <v>1.0000000000000002</v>
      </c>
    </row>
    <row r="97" spans="1:19" x14ac:dyDescent="0.3">
      <c r="A97" t="s">
        <v>18</v>
      </c>
      <c r="C97">
        <f>SUM(C83:C96)</f>
        <v>3432.3509704655644</v>
      </c>
      <c r="D97">
        <f t="shared" ref="D97:P97" si="24">SUM(D83:D96)</f>
        <v>3418.3919556546143</v>
      </c>
      <c r="E97">
        <f t="shared" si="24"/>
        <v>2941.5668981601425</v>
      </c>
      <c r="F97">
        <f t="shared" si="24"/>
        <v>2257.026344564953</v>
      </c>
      <c r="G97">
        <f t="shared" si="24"/>
        <v>181.21709586683178</v>
      </c>
      <c r="H97">
        <f t="shared" si="24"/>
        <v>3927.8801596579387</v>
      </c>
      <c r="I97">
        <f t="shared" si="24"/>
        <v>1036.2648018451703</v>
      </c>
      <c r="J97">
        <f t="shared" si="24"/>
        <v>604.69826784130908</v>
      </c>
      <c r="K97">
        <f t="shared" si="24"/>
        <v>438.27198348679553</v>
      </c>
      <c r="L97">
        <f t="shared" si="24"/>
        <v>68.988105218863481</v>
      </c>
      <c r="M97">
        <f t="shared" si="24"/>
        <v>2371.2392196000587</v>
      </c>
      <c r="N97">
        <f t="shared" si="24"/>
        <v>2731.1194649761323</v>
      </c>
      <c r="O97">
        <f t="shared" si="24"/>
        <v>3198.6700214059538</v>
      </c>
      <c r="P97">
        <f t="shared" si="24"/>
        <v>3718.3987112556742</v>
      </c>
      <c r="Q97">
        <f>SUM(C97:P97)</f>
        <v>30326.083999999999</v>
      </c>
      <c r="R97">
        <f>SUM(R83:R96)</f>
        <v>30326.084000000006</v>
      </c>
    </row>
    <row r="98" spans="1:19" x14ac:dyDescent="0.3">
      <c r="A98" t="s">
        <v>19</v>
      </c>
      <c r="C98">
        <f>C58</f>
        <v>3493.8620000000001</v>
      </c>
      <c r="D98">
        <f t="shared" ref="D98:P98" si="25">D58</f>
        <v>3427.4920000000002</v>
      </c>
      <c r="E98">
        <f t="shared" si="25"/>
        <v>2940.6620000000003</v>
      </c>
      <c r="F98">
        <f t="shared" si="25"/>
        <v>2245.8159999999998</v>
      </c>
      <c r="G98">
        <f t="shared" si="25"/>
        <v>180.13</v>
      </c>
      <c r="H98">
        <f t="shared" si="25"/>
        <v>3905.4480000000003</v>
      </c>
      <c r="I98">
        <f t="shared" si="25"/>
        <v>1030.3500000000001</v>
      </c>
      <c r="J98">
        <f t="shared" si="25"/>
        <v>601.25</v>
      </c>
      <c r="K98">
        <f t="shared" si="25"/>
        <v>438.55200000000008</v>
      </c>
      <c r="L98">
        <f t="shared" si="25"/>
        <v>68.835999999999999</v>
      </c>
      <c r="M98">
        <f t="shared" si="25"/>
        <v>2369.0160000000001</v>
      </c>
      <c r="N98">
        <f t="shared" si="25"/>
        <v>2727.732</v>
      </c>
      <c r="O98">
        <f t="shared" si="25"/>
        <v>3194.7639999999997</v>
      </c>
      <c r="P98">
        <f t="shared" si="25"/>
        <v>3702.174</v>
      </c>
    </row>
    <row r="99" spans="1:19" x14ac:dyDescent="0.3">
      <c r="C99">
        <f>C98/C97</f>
        <v>1.0179209614820051</v>
      </c>
      <c r="D99">
        <f t="shared" ref="D99:P99" si="26">D98/D97</f>
        <v>1.002662083360667</v>
      </c>
      <c r="E99">
        <f t="shared" si="26"/>
        <v>0.9996923754612862</v>
      </c>
      <c r="F99">
        <f t="shared" si="26"/>
        <v>0.99503313526138126</v>
      </c>
      <c r="G99">
        <f t="shared" si="26"/>
        <v>0.99400114066704481</v>
      </c>
      <c r="H99">
        <f t="shared" si="26"/>
        <v>0.99428899081791433</v>
      </c>
      <c r="I99">
        <f t="shared" si="26"/>
        <v>0.9942921907270823</v>
      </c>
      <c r="J99">
        <f t="shared" si="26"/>
        <v>0.99429753974057355</v>
      </c>
      <c r="K99">
        <f t="shared" si="26"/>
        <v>1.0006389103656064</v>
      </c>
      <c r="L99">
        <f t="shared" si="26"/>
        <v>0.99779519645624515</v>
      </c>
      <c r="M99">
        <f t="shared" si="26"/>
        <v>0.99906242289614555</v>
      </c>
      <c r="N99">
        <f t="shared" si="26"/>
        <v>0.99875967894499917</v>
      </c>
      <c r="O99">
        <f t="shared" si="26"/>
        <v>0.99877886078282085</v>
      </c>
      <c r="P99">
        <f t="shared" si="26"/>
        <v>0.99563664025416054</v>
      </c>
    </row>
    <row r="101" spans="1:19" x14ac:dyDescent="0.3">
      <c r="A101" s="1" t="s">
        <v>28</v>
      </c>
    </row>
    <row r="102" spans="1:19" x14ac:dyDescent="0.3">
      <c r="C102">
        <v>263</v>
      </c>
      <c r="D102">
        <v>264</v>
      </c>
      <c r="E102">
        <v>269</v>
      </c>
      <c r="F102">
        <v>271</v>
      </c>
      <c r="G102">
        <v>272</v>
      </c>
      <c r="H102">
        <v>274</v>
      </c>
      <c r="I102">
        <v>499</v>
      </c>
      <c r="J102">
        <v>500</v>
      </c>
      <c r="K102">
        <v>513</v>
      </c>
      <c r="L102">
        <v>515</v>
      </c>
      <c r="M102">
        <v>516</v>
      </c>
      <c r="N102">
        <v>517</v>
      </c>
      <c r="O102">
        <v>518</v>
      </c>
      <c r="P102">
        <v>519</v>
      </c>
      <c r="Q102" t="s">
        <v>17</v>
      </c>
      <c r="R102" t="s">
        <v>20</v>
      </c>
    </row>
    <row r="103" spans="1:19" x14ac:dyDescent="0.3">
      <c r="A103" t="s">
        <v>10</v>
      </c>
      <c r="B103">
        <v>263</v>
      </c>
      <c r="C103">
        <f>C83*C$99</f>
        <v>779.80776222680868</v>
      </c>
      <c r="D103">
        <f t="shared" ref="D103:P103" si="27">D83*D$99</f>
        <v>345.82511698593981</v>
      </c>
      <c r="E103">
        <f t="shared" si="27"/>
        <v>232.69394086567843</v>
      </c>
      <c r="F103">
        <f t="shared" si="27"/>
        <v>133.34960783295847</v>
      </c>
      <c r="G103">
        <f t="shared" si="27"/>
        <v>9.3771675289909542</v>
      </c>
      <c r="H103">
        <f t="shared" si="27"/>
        <v>194.07581383372897</v>
      </c>
      <c r="I103">
        <f t="shared" si="27"/>
        <v>63.591175716617734</v>
      </c>
      <c r="J103">
        <f t="shared" si="27"/>
        <v>36.458291140413337</v>
      </c>
      <c r="K103">
        <f t="shared" si="27"/>
        <v>39.391452826380139</v>
      </c>
      <c r="L103">
        <f t="shared" si="27"/>
        <v>4.7383663986450886</v>
      </c>
      <c r="M103">
        <f t="shared" si="27"/>
        <v>182.33959182430945</v>
      </c>
      <c r="N103">
        <f t="shared" si="27"/>
        <v>179.42728494405333</v>
      </c>
      <c r="O103">
        <f t="shared" si="27"/>
        <v>203.02609320210252</v>
      </c>
      <c r="P103">
        <f t="shared" si="27"/>
        <v>206.47909380207699</v>
      </c>
      <c r="Q103">
        <f>SUM(C103:P103)</f>
        <v>2610.5807591287034</v>
      </c>
      <c r="R103">
        <f>R63</f>
        <v>2599.948806374548</v>
      </c>
      <c r="S103">
        <f>R103/Q103</f>
        <v>0.99592736109887525</v>
      </c>
    </row>
    <row r="104" spans="1:19" x14ac:dyDescent="0.3">
      <c r="B104">
        <v>264</v>
      </c>
      <c r="C104">
        <f t="shared" ref="C104:P104" si="28">C84*C$99</f>
        <v>40.211839387018514</v>
      </c>
      <c r="D104">
        <f t="shared" si="28"/>
        <v>55.264275929385413</v>
      </c>
      <c r="E104">
        <f t="shared" si="28"/>
        <v>32.723526376846834</v>
      </c>
      <c r="F104">
        <f t="shared" si="28"/>
        <v>18.721252045248267</v>
      </c>
      <c r="G104">
        <f t="shared" si="28"/>
        <v>1.3156590768394163</v>
      </c>
      <c r="H104">
        <f t="shared" si="28"/>
        <v>27.183378731674409</v>
      </c>
      <c r="I104">
        <f t="shared" si="28"/>
        <v>7.8744906361268363</v>
      </c>
      <c r="J104">
        <f t="shared" si="28"/>
        <v>4.5093177903918722</v>
      </c>
      <c r="K104">
        <f t="shared" si="28"/>
        <v>3.8009812728359336</v>
      </c>
      <c r="L104">
        <f t="shared" si="28"/>
        <v>0.58765928607452045</v>
      </c>
      <c r="M104">
        <f t="shared" si="28"/>
        <v>22.614028831800166</v>
      </c>
      <c r="N104">
        <f t="shared" si="28"/>
        <v>22.210462137165518</v>
      </c>
      <c r="O104">
        <f t="shared" si="28"/>
        <v>28.485480453534635</v>
      </c>
      <c r="P104">
        <f t="shared" si="28"/>
        <v>28.941696891214072</v>
      </c>
      <c r="Q104">
        <f t="shared" ref="Q104:Q116" si="29">SUM(C104:P104)</f>
        <v>294.44404884615642</v>
      </c>
      <c r="R104">
        <f t="shared" ref="R104:R116" si="30">R64</f>
        <v>294.13737539161411</v>
      </c>
      <c r="S104">
        <f t="shared" ref="S104:S116" si="31">R104/Q104</f>
        <v>0.99895846611353134</v>
      </c>
    </row>
    <row r="105" spans="1:19" x14ac:dyDescent="0.3">
      <c r="B105">
        <v>269</v>
      </c>
      <c r="C105">
        <f t="shared" ref="C105:P105" si="32">C85*C$99</f>
        <v>8.7827551634307301</v>
      </c>
      <c r="D105">
        <f t="shared" si="32"/>
        <v>10.62205125897148</v>
      </c>
      <c r="E105">
        <f t="shared" si="32"/>
        <v>10.426583207559919</v>
      </c>
      <c r="F105">
        <f t="shared" si="32"/>
        <v>5.9549364896915478</v>
      </c>
      <c r="G105">
        <f t="shared" si="32"/>
        <v>0.41825478769500257</v>
      </c>
      <c r="H105">
        <f t="shared" si="32"/>
        <v>8.6298197777291232</v>
      </c>
      <c r="I105">
        <f t="shared" si="32"/>
        <v>2.2079613034785863</v>
      </c>
      <c r="J105">
        <f t="shared" si="32"/>
        <v>1.2637211106704667</v>
      </c>
      <c r="K105">
        <f t="shared" si="32"/>
        <v>0.94062960127507322</v>
      </c>
      <c r="L105">
        <f t="shared" si="32"/>
        <v>0.18706120701229575</v>
      </c>
      <c r="M105">
        <f t="shared" si="32"/>
        <v>6.3456908985069864</v>
      </c>
      <c r="N105">
        <f t="shared" si="32"/>
        <v>6.2266506410367768</v>
      </c>
      <c r="O105">
        <f t="shared" si="32"/>
        <v>7.9887684188087702</v>
      </c>
      <c r="P105">
        <f t="shared" si="32"/>
        <v>8.1137364178847484</v>
      </c>
      <c r="Q105">
        <f t="shared" si="29"/>
        <v>78.10862028375152</v>
      </c>
      <c r="R105">
        <f t="shared" si="30"/>
        <v>78.089568688039151</v>
      </c>
      <c r="S105">
        <f t="shared" si="31"/>
        <v>0.99975608843629349</v>
      </c>
    </row>
    <row r="106" spans="1:19" x14ac:dyDescent="0.3">
      <c r="B106">
        <v>271</v>
      </c>
      <c r="C106">
        <f t="shared" ref="C106:P106" si="33">C86*C$99</f>
        <v>94.687959349663416</v>
      </c>
      <c r="D106">
        <f t="shared" si="33"/>
        <v>114.32481249122146</v>
      </c>
      <c r="E106">
        <f t="shared" si="33"/>
        <v>112.03002862695561</v>
      </c>
      <c r="F106">
        <f t="shared" si="33"/>
        <v>120.48805552158389</v>
      </c>
      <c r="G106">
        <f t="shared" si="33"/>
        <v>7.4426496372499864</v>
      </c>
      <c r="H106">
        <f t="shared" si="33"/>
        <v>173.66272104945207</v>
      </c>
      <c r="I106">
        <f t="shared" si="33"/>
        <v>34.615950855659747</v>
      </c>
      <c r="J106">
        <f t="shared" si="33"/>
        <v>17.482465397573105</v>
      </c>
      <c r="K106">
        <f t="shared" si="33"/>
        <v>11.490861571105308</v>
      </c>
      <c r="L106">
        <f t="shared" si="33"/>
        <v>2.0118701720486332</v>
      </c>
      <c r="M106">
        <f t="shared" si="33"/>
        <v>68.298476858349119</v>
      </c>
      <c r="N106">
        <f t="shared" si="33"/>
        <v>76.038220343058526</v>
      </c>
      <c r="O106">
        <f t="shared" si="33"/>
        <v>86.070003894484401</v>
      </c>
      <c r="P106">
        <f t="shared" si="33"/>
        <v>112.24637696796992</v>
      </c>
      <c r="Q106">
        <f t="shared" si="29"/>
        <v>1030.8904527363752</v>
      </c>
      <c r="R106">
        <f t="shared" si="30"/>
        <v>1031.6499685564283</v>
      </c>
      <c r="S106">
        <f t="shared" si="31"/>
        <v>1.0007367570608856</v>
      </c>
    </row>
    <row r="107" spans="1:19" x14ac:dyDescent="0.3">
      <c r="B107">
        <v>272</v>
      </c>
      <c r="C107">
        <f t="shared" ref="C107:P107" si="34">C87*C$99</f>
        <v>1169.7170631421723</v>
      </c>
      <c r="D107">
        <f t="shared" si="34"/>
        <v>1412.2987212944563</v>
      </c>
      <c r="E107">
        <f t="shared" si="34"/>
        <v>1220.5131273754209</v>
      </c>
      <c r="F107">
        <f t="shared" si="34"/>
        <v>1154.4411428067845</v>
      </c>
      <c r="G107">
        <f t="shared" si="34"/>
        <v>104.35553511699595</v>
      </c>
      <c r="H107">
        <f t="shared" si="34"/>
        <v>2145.3229052397514</v>
      </c>
      <c r="I107">
        <f t="shared" si="34"/>
        <v>377.33662674195932</v>
      </c>
      <c r="J107">
        <f t="shared" si="34"/>
        <v>215.96767130462567</v>
      </c>
      <c r="K107">
        <f t="shared" si="34"/>
        <v>141.95106687526609</v>
      </c>
      <c r="L107">
        <f t="shared" si="34"/>
        <v>24.853412041352968</v>
      </c>
      <c r="M107">
        <f t="shared" si="34"/>
        <v>843.71755729590291</v>
      </c>
      <c r="N107">
        <f t="shared" si="34"/>
        <v>939.32960850693382</v>
      </c>
      <c r="O107">
        <f t="shared" si="34"/>
        <v>1063.2561190627196</v>
      </c>
      <c r="P107">
        <f t="shared" si="34"/>
        <v>1386.6230016687934</v>
      </c>
      <c r="Q107">
        <f t="shared" si="29"/>
        <v>12199.683558473136</v>
      </c>
      <c r="R107">
        <f t="shared" si="30"/>
        <v>12207.134909689141</v>
      </c>
      <c r="S107">
        <f t="shared" si="31"/>
        <v>1.0006107823354835</v>
      </c>
    </row>
    <row r="108" spans="1:19" x14ac:dyDescent="0.3">
      <c r="B108">
        <v>274</v>
      </c>
      <c r="C108">
        <f t="shared" ref="C108:P108" si="35">C88*C$99</f>
        <v>8.6613726243635352</v>
      </c>
      <c r="D108">
        <f t="shared" si="35"/>
        <v>9.215239848678042</v>
      </c>
      <c r="E108">
        <f t="shared" si="35"/>
        <v>9.0127357698093959</v>
      </c>
      <c r="F108">
        <f t="shared" si="35"/>
        <v>9.640603051605602</v>
      </c>
      <c r="G108">
        <f t="shared" si="35"/>
        <v>0.76779635927906453</v>
      </c>
      <c r="H108">
        <f t="shared" si="35"/>
        <v>38.087112868729385</v>
      </c>
      <c r="I108">
        <f t="shared" si="35"/>
        <v>3.1601254687594746</v>
      </c>
      <c r="J108">
        <f t="shared" si="35"/>
        <v>1.4130385883346721</v>
      </c>
      <c r="K108">
        <f t="shared" si="35"/>
        <v>1.0517715599657562</v>
      </c>
      <c r="L108">
        <f t="shared" si="35"/>
        <v>0.183527100760149</v>
      </c>
      <c r="M108">
        <f t="shared" si="35"/>
        <v>6.2350376304125099</v>
      </c>
      <c r="N108">
        <f t="shared" si="35"/>
        <v>6.9527281086337984</v>
      </c>
      <c r="O108">
        <f t="shared" si="35"/>
        <v>7.8664706827114772</v>
      </c>
      <c r="P108">
        <f t="shared" si="35"/>
        <v>9.0598632412240061</v>
      </c>
      <c r="Q108">
        <f t="shared" si="29"/>
        <v>111.30742290326687</v>
      </c>
      <c r="R108">
        <f t="shared" si="30"/>
        <v>111.49455084903367</v>
      </c>
      <c r="S108">
        <f t="shared" si="31"/>
        <v>1.001681181190669</v>
      </c>
    </row>
    <row r="109" spans="1:19" x14ac:dyDescent="0.3">
      <c r="B109">
        <v>499</v>
      </c>
      <c r="C109">
        <f t="shared" ref="C109:P109" si="36">C89*C$99</f>
        <v>437.14726921721871</v>
      </c>
      <c r="D109">
        <f t="shared" si="36"/>
        <v>465.53890352234674</v>
      </c>
      <c r="E109">
        <f t="shared" si="36"/>
        <v>402.13944258529625</v>
      </c>
      <c r="F109">
        <f t="shared" si="36"/>
        <v>335.12294709395832</v>
      </c>
      <c r="G109">
        <f t="shared" si="36"/>
        <v>23.551178422024972</v>
      </c>
      <c r="H109">
        <f t="shared" si="36"/>
        <v>551.10535021767919</v>
      </c>
      <c r="I109">
        <f t="shared" si="36"/>
        <v>232.64328694637356</v>
      </c>
      <c r="J109">
        <f t="shared" si="36"/>
        <v>117.26623543672548</v>
      </c>
      <c r="K109">
        <f t="shared" si="36"/>
        <v>77.059630306230787</v>
      </c>
      <c r="L109">
        <f t="shared" si="36"/>
        <v>11.928145821706849</v>
      </c>
      <c r="M109">
        <f t="shared" si="36"/>
        <v>404.80625812118944</v>
      </c>
      <c r="N109">
        <f t="shared" si="36"/>
        <v>450.4025741308655</v>
      </c>
      <c r="O109">
        <f t="shared" si="36"/>
        <v>509.90917359070676</v>
      </c>
      <c r="P109">
        <f t="shared" si="36"/>
        <v>664.98727464280137</v>
      </c>
      <c r="Q109">
        <f t="shared" si="29"/>
        <v>4683.6076700551239</v>
      </c>
      <c r="R109">
        <f t="shared" si="30"/>
        <v>4686.2417831566599</v>
      </c>
      <c r="S109">
        <f t="shared" si="31"/>
        <v>1.00056241113413</v>
      </c>
    </row>
    <row r="110" spans="1:19" x14ac:dyDescent="0.3">
      <c r="B110">
        <v>500</v>
      </c>
      <c r="C110">
        <f t="shared" ref="C110:P110" si="37">C90*C$99</f>
        <v>23.80742430967366</v>
      </c>
      <c r="D110">
        <f t="shared" si="37"/>
        <v>25.318535851867217</v>
      </c>
      <c r="E110">
        <f t="shared" si="37"/>
        <v>21.857072872073321</v>
      </c>
      <c r="F110">
        <f t="shared" si="37"/>
        <v>14.194082605514243</v>
      </c>
      <c r="G110">
        <f t="shared" si="37"/>
        <v>0.99839954742077941</v>
      </c>
      <c r="H110">
        <f t="shared" si="37"/>
        <v>20.680050662669444</v>
      </c>
      <c r="I110">
        <f t="shared" si="37"/>
        <v>11.133521484315899</v>
      </c>
      <c r="J110">
        <f t="shared" si="37"/>
        <v>22.221532879007313</v>
      </c>
      <c r="K110">
        <f t="shared" si="37"/>
        <v>6.8959367011472379</v>
      </c>
      <c r="L110">
        <f t="shared" si="37"/>
        <v>0.64658917484989542</v>
      </c>
      <c r="M110">
        <f t="shared" si="37"/>
        <v>21.966825716247964</v>
      </c>
      <c r="N110">
        <f t="shared" si="37"/>
        <v>31.410854656375562</v>
      </c>
      <c r="O110">
        <f t="shared" si="37"/>
        <v>31.385253414343978</v>
      </c>
      <c r="P110">
        <f t="shared" si="37"/>
        <v>67.397159733959242</v>
      </c>
      <c r="Q110">
        <f t="shared" si="29"/>
        <v>299.91323960946579</v>
      </c>
      <c r="R110">
        <f t="shared" si="30"/>
        <v>300.21100851179494</v>
      </c>
      <c r="S110">
        <f t="shared" si="31"/>
        <v>1.0009928501413172</v>
      </c>
    </row>
    <row r="111" spans="1:19" x14ac:dyDescent="0.3">
      <c r="B111">
        <v>513</v>
      </c>
      <c r="C111">
        <f t="shared" ref="C111:P111" si="38">C91*C$99</f>
        <v>11.567998594177537</v>
      </c>
      <c r="D111">
        <f t="shared" si="38"/>
        <v>8.4769001174203584</v>
      </c>
      <c r="E111">
        <f t="shared" si="38"/>
        <v>7.3186195076881573</v>
      </c>
      <c r="F111">
        <f t="shared" si="38"/>
        <v>3.2739158942590203</v>
      </c>
      <c r="G111">
        <f t="shared" si="38"/>
        <v>0.23031462803650679</v>
      </c>
      <c r="H111">
        <f t="shared" si="38"/>
        <v>6.1146454677649009</v>
      </c>
      <c r="I111">
        <f t="shared" si="38"/>
        <v>2.9066338005212642</v>
      </c>
      <c r="J111">
        <f t="shared" si="38"/>
        <v>2.7393375338108608</v>
      </c>
      <c r="K111">
        <f t="shared" si="38"/>
        <v>6.2968029296499832</v>
      </c>
      <c r="L111">
        <f t="shared" si="38"/>
        <v>0.19118248944325408</v>
      </c>
      <c r="M111">
        <f t="shared" si="38"/>
        <v>7.3569948282189346</v>
      </c>
      <c r="N111">
        <f t="shared" si="38"/>
        <v>15.293077241290831</v>
      </c>
      <c r="O111">
        <f t="shared" si="38"/>
        <v>13.486358293386814</v>
      </c>
      <c r="P111">
        <f t="shared" si="38"/>
        <v>17.587949209115951</v>
      </c>
      <c r="Q111">
        <f t="shared" si="29"/>
        <v>102.84073053478437</v>
      </c>
      <c r="R111">
        <f t="shared" si="30"/>
        <v>102.8179321059182</v>
      </c>
      <c r="S111">
        <f t="shared" si="31"/>
        <v>0.99977831323496424</v>
      </c>
    </row>
    <row r="112" spans="1:19" x14ac:dyDescent="0.3">
      <c r="B112">
        <v>515</v>
      </c>
      <c r="C112">
        <f t="shared" ref="C112:P112" si="39">C92*C$99</f>
        <v>357.35096829330109</v>
      </c>
      <c r="D112">
        <f t="shared" si="39"/>
        <v>381.14876751261414</v>
      </c>
      <c r="E112">
        <f t="shared" si="39"/>
        <v>373.76992577932003</v>
      </c>
      <c r="F112">
        <f t="shared" si="39"/>
        <v>188.50461589601142</v>
      </c>
      <c r="G112">
        <f t="shared" si="39"/>
        <v>13.247394369259787</v>
      </c>
      <c r="H112">
        <f t="shared" si="39"/>
        <v>309.99340171084742</v>
      </c>
      <c r="I112">
        <f t="shared" si="39"/>
        <v>130.8604314532848</v>
      </c>
      <c r="J112">
        <f t="shared" si="39"/>
        <v>74.724806388424099</v>
      </c>
      <c r="K112">
        <f t="shared" si="39"/>
        <v>55.620155622160134</v>
      </c>
      <c r="L112">
        <f t="shared" si="39"/>
        <v>9.8130991553393407</v>
      </c>
      <c r="M112">
        <f t="shared" si="39"/>
        <v>332.43145005044073</v>
      </c>
      <c r="N112">
        <f t="shared" si="39"/>
        <v>368.75626229215391</v>
      </c>
      <c r="O112">
        <f t="shared" si="39"/>
        <v>473.93688304217477</v>
      </c>
      <c r="P112">
        <f t="shared" si="39"/>
        <v>480.51372835408085</v>
      </c>
      <c r="Q112">
        <f t="shared" si="29"/>
        <v>3550.6718899194125</v>
      </c>
      <c r="R112">
        <f t="shared" si="30"/>
        <v>3550.9062206200024</v>
      </c>
      <c r="S112">
        <f t="shared" si="31"/>
        <v>1.0000659961573062</v>
      </c>
    </row>
    <row r="113" spans="1:19" x14ac:dyDescent="0.3">
      <c r="B113">
        <v>516</v>
      </c>
      <c r="C113">
        <f t="shared" ref="C113:P113" si="40">C93*C$99</f>
        <v>509.1129462908483</v>
      </c>
      <c r="D113">
        <f t="shared" si="40"/>
        <v>543.01733931277602</v>
      </c>
      <c r="E113">
        <f t="shared" si="40"/>
        <v>469.425172919006</v>
      </c>
      <c r="F113">
        <f t="shared" si="40"/>
        <v>236.97787226840242</v>
      </c>
      <c r="G113">
        <f t="shared" si="40"/>
        <v>16.657260128723401</v>
      </c>
      <c r="H113">
        <f t="shared" si="40"/>
        <v>389.9507074722755</v>
      </c>
      <c r="I113">
        <f t="shared" si="40"/>
        <v>145.04681392417373</v>
      </c>
      <c r="J113">
        <f t="shared" si="40"/>
        <v>93.974491335536342</v>
      </c>
      <c r="K113">
        <f t="shared" si="40"/>
        <v>79.241260873573154</v>
      </c>
      <c r="L113">
        <f t="shared" si="40"/>
        <v>12.307474462182102</v>
      </c>
      <c r="M113">
        <f t="shared" si="40"/>
        <v>417.27218449308589</v>
      </c>
      <c r="N113">
        <f t="shared" si="40"/>
        <v>525.36190976449268</v>
      </c>
      <c r="O113">
        <f t="shared" si="40"/>
        <v>675.21127488162449</v>
      </c>
      <c r="P113">
        <f t="shared" si="40"/>
        <v>603.92597066466647</v>
      </c>
      <c r="Q113">
        <f t="shared" si="29"/>
        <v>4717.4826787913671</v>
      </c>
      <c r="R113">
        <f t="shared" si="30"/>
        <v>4716.6099487575648</v>
      </c>
      <c r="S113">
        <f t="shared" si="31"/>
        <v>0.99981500090340003</v>
      </c>
    </row>
    <row r="114" spans="1:19" x14ac:dyDescent="0.3">
      <c r="B114">
        <v>517</v>
      </c>
      <c r="C114">
        <f t="shared" ref="C114:P114" si="41">C94*C$99</f>
        <v>27.194185897879294</v>
      </c>
      <c r="D114">
        <f t="shared" si="41"/>
        <v>28.949946459889659</v>
      </c>
      <c r="E114">
        <f t="shared" si="41"/>
        <v>25.003244896047757</v>
      </c>
      <c r="F114">
        <f t="shared" si="41"/>
        <v>12.65147401117347</v>
      </c>
      <c r="G114">
        <f t="shared" si="41"/>
        <v>0.88974486268722019</v>
      </c>
      <c r="H114">
        <f t="shared" si="41"/>
        <v>20.853680519707201</v>
      </c>
      <c r="I114">
        <f t="shared" si="41"/>
        <v>9.9301892469226409</v>
      </c>
      <c r="J114">
        <f t="shared" si="41"/>
        <v>6.4396665961720867</v>
      </c>
      <c r="K114">
        <f t="shared" si="41"/>
        <v>8.9445727581532637</v>
      </c>
      <c r="L114">
        <f t="shared" si="41"/>
        <v>0.74107243161339709</v>
      </c>
      <c r="M114">
        <f t="shared" si="41"/>
        <v>28.517601494741751</v>
      </c>
      <c r="N114">
        <f t="shared" si="41"/>
        <v>67.425538425106566</v>
      </c>
      <c r="O114">
        <f t="shared" si="41"/>
        <v>46.145913332859003</v>
      </c>
      <c r="P114">
        <f t="shared" si="41"/>
        <v>60.180217835720249</v>
      </c>
      <c r="Q114">
        <f t="shared" si="29"/>
        <v>343.86704876867356</v>
      </c>
      <c r="R114">
        <f t="shared" si="30"/>
        <v>344.02793316452801</v>
      </c>
      <c r="S114">
        <f t="shared" si="31"/>
        <v>1.000467868021756</v>
      </c>
    </row>
    <row r="115" spans="1:19" x14ac:dyDescent="0.3">
      <c r="B115">
        <v>518</v>
      </c>
      <c r="C115">
        <f t="shared" ref="C115:P115" si="42">C95*C$99</f>
        <v>17.935394465814895</v>
      </c>
      <c r="D115">
        <f t="shared" si="42"/>
        <v>19.108355060277258</v>
      </c>
      <c r="E115">
        <f t="shared" si="42"/>
        <v>16.509400031329648</v>
      </c>
      <c r="F115">
        <f t="shared" si="42"/>
        <v>8.3458769290929364</v>
      </c>
      <c r="G115">
        <f t="shared" si="42"/>
        <v>0.58681385595264557</v>
      </c>
      <c r="H115">
        <f t="shared" si="42"/>
        <v>13.746675436869229</v>
      </c>
      <c r="I115">
        <f t="shared" si="42"/>
        <v>5.7857420912004134</v>
      </c>
      <c r="J115">
        <f t="shared" si="42"/>
        <v>3.3114549652774592</v>
      </c>
      <c r="K115">
        <f t="shared" si="42"/>
        <v>3.5820828398347366</v>
      </c>
      <c r="L115">
        <f t="shared" si="42"/>
        <v>0.43210987155018504</v>
      </c>
      <c r="M115">
        <f t="shared" si="42"/>
        <v>18.862692429866659</v>
      </c>
      <c r="N115">
        <f t="shared" si="42"/>
        <v>23.748863419433579</v>
      </c>
      <c r="O115">
        <f t="shared" si="42"/>
        <v>34.643820498523709</v>
      </c>
      <c r="P115">
        <f t="shared" si="42"/>
        <v>27.300333591358847</v>
      </c>
      <c r="Q115">
        <f t="shared" si="29"/>
        <v>193.8996154863822</v>
      </c>
      <c r="R115">
        <f t="shared" si="30"/>
        <v>193.92242890863054</v>
      </c>
      <c r="S115">
        <f t="shared" si="31"/>
        <v>1.0001176558405807</v>
      </c>
    </row>
    <row r="116" spans="1:19" x14ac:dyDescent="0.3">
      <c r="B116">
        <v>519</v>
      </c>
      <c r="C116">
        <f t="shared" ref="C116:P116" si="43">C96*C$99</f>
        <v>7.8770610376296357</v>
      </c>
      <c r="D116">
        <f t="shared" si="43"/>
        <v>8.3830343541570489</v>
      </c>
      <c r="E116">
        <f t="shared" si="43"/>
        <v>7.2391791869674362</v>
      </c>
      <c r="F116">
        <f t="shared" si="43"/>
        <v>4.1496175537156983</v>
      </c>
      <c r="G116">
        <f t="shared" si="43"/>
        <v>0.29183167884425804</v>
      </c>
      <c r="H116">
        <f t="shared" si="43"/>
        <v>6.0417370111219633</v>
      </c>
      <c r="I116">
        <f t="shared" si="43"/>
        <v>3.2570503306062601</v>
      </c>
      <c r="J116">
        <f t="shared" si="43"/>
        <v>3.4779695330372755</v>
      </c>
      <c r="K116">
        <f t="shared" si="43"/>
        <v>2.2847942624225062</v>
      </c>
      <c r="L116">
        <f t="shared" si="43"/>
        <v>0.21443038742132745</v>
      </c>
      <c r="M116">
        <f t="shared" si="43"/>
        <v>8.2516095269275898</v>
      </c>
      <c r="N116">
        <f t="shared" si="43"/>
        <v>15.147965389399255</v>
      </c>
      <c r="O116">
        <f t="shared" si="43"/>
        <v>13.35238723201895</v>
      </c>
      <c r="P116">
        <f t="shared" si="43"/>
        <v>28.817596979134183</v>
      </c>
      <c r="Q116">
        <f t="shared" si="29"/>
        <v>108.7862644634034</v>
      </c>
      <c r="R116">
        <f t="shared" si="30"/>
        <v>108.89156522609903</v>
      </c>
      <c r="S116">
        <f t="shared" si="31"/>
        <v>1.0009679600932622</v>
      </c>
    </row>
    <row r="117" spans="1:19" x14ac:dyDescent="0.3">
      <c r="A117" t="s">
        <v>18</v>
      </c>
      <c r="C117">
        <f>SUM(C103:C116)</f>
        <v>3493.8620000000005</v>
      </c>
      <c r="D117">
        <f t="shared" ref="D117:P117" si="44">SUM(D103:D116)</f>
        <v>3427.4920000000011</v>
      </c>
      <c r="E117">
        <f t="shared" si="44"/>
        <v>2940.6619999999998</v>
      </c>
      <c r="F117">
        <f t="shared" si="44"/>
        <v>2245.8159999999998</v>
      </c>
      <c r="G117">
        <f t="shared" si="44"/>
        <v>180.12999999999994</v>
      </c>
      <c r="H117">
        <f t="shared" si="44"/>
        <v>3905.4480000000008</v>
      </c>
      <c r="I117">
        <f t="shared" si="44"/>
        <v>1030.3500000000004</v>
      </c>
      <c r="J117">
        <f t="shared" si="44"/>
        <v>601.25</v>
      </c>
      <c r="K117">
        <f t="shared" si="44"/>
        <v>438.55200000000008</v>
      </c>
      <c r="L117">
        <f t="shared" si="44"/>
        <v>68.836000000000013</v>
      </c>
      <c r="M117">
        <f t="shared" si="44"/>
        <v>2369.0160000000001</v>
      </c>
      <c r="N117">
        <f t="shared" si="44"/>
        <v>2727.732</v>
      </c>
      <c r="O117">
        <f t="shared" si="44"/>
        <v>3194.7639999999997</v>
      </c>
      <c r="P117">
        <f t="shared" si="44"/>
        <v>3702.1740000000004</v>
      </c>
      <c r="Q117">
        <f>SUM(Q103:Q116)</f>
        <v>30326.083999999995</v>
      </c>
      <c r="R117">
        <f>SUM(R103:R116)</f>
        <v>30326.084000000006</v>
      </c>
    </row>
    <row r="118" spans="1:19" x14ac:dyDescent="0.3">
      <c r="A118" t="s">
        <v>19</v>
      </c>
      <c r="C118">
        <f>C98</f>
        <v>3493.8620000000001</v>
      </c>
      <c r="D118">
        <f t="shared" ref="D118:P118" si="45">D98</f>
        <v>3427.4920000000002</v>
      </c>
      <c r="E118">
        <f t="shared" si="45"/>
        <v>2940.6620000000003</v>
      </c>
      <c r="F118">
        <f t="shared" si="45"/>
        <v>2245.8159999999998</v>
      </c>
      <c r="G118">
        <f t="shared" si="45"/>
        <v>180.13</v>
      </c>
      <c r="H118">
        <f t="shared" si="45"/>
        <v>3905.4480000000003</v>
      </c>
      <c r="I118">
        <f t="shared" si="45"/>
        <v>1030.3500000000001</v>
      </c>
      <c r="J118">
        <f t="shared" si="45"/>
        <v>601.25</v>
      </c>
      <c r="K118">
        <f t="shared" si="45"/>
        <v>438.55200000000008</v>
      </c>
      <c r="L118">
        <f t="shared" si="45"/>
        <v>68.835999999999999</v>
      </c>
      <c r="M118">
        <f t="shared" si="45"/>
        <v>2369.0160000000001</v>
      </c>
      <c r="N118">
        <f t="shared" si="45"/>
        <v>2727.732</v>
      </c>
      <c r="O118">
        <f t="shared" si="45"/>
        <v>3194.7639999999997</v>
      </c>
      <c r="P118">
        <f t="shared" si="45"/>
        <v>3702.174</v>
      </c>
    </row>
    <row r="119" spans="1:19" x14ac:dyDescent="0.3">
      <c r="C119">
        <f>C118/C117</f>
        <v>0.99999999999999989</v>
      </c>
      <c r="D119">
        <f t="shared" ref="D119:P119" si="46">D118/D117</f>
        <v>0.99999999999999978</v>
      </c>
      <c r="E119">
        <f t="shared" si="46"/>
        <v>1.0000000000000002</v>
      </c>
      <c r="F119">
        <f t="shared" si="46"/>
        <v>1</v>
      </c>
      <c r="G119">
        <f t="shared" si="46"/>
        <v>1.0000000000000002</v>
      </c>
      <c r="H119">
        <f t="shared" si="46"/>
        <v>0.99999999999999989</v>
      </c>
      <c r="I119">
        <f t="shared" si="46"/>
        <v>0.99999999999999978</v>
      </c>
      <c r="J119">
        <f t="shared" si="46"/>
        <v>1</v>
      </c>
      <c r="K119">
        <f t="shared" si="46"/>
        <v>1</v>
      </c>
      <c r="L119">
        <f t="shared" si="46"/>
        <v>0.99999999999999978</v>
      </c>
      <c r="M119">
        <f t="shared" si="46"/>
        <v>1</v>
      </c>
      <c r="N119">
        <f t="shared" si="46"/>
        <v>1</v>
      </c>
      <c r="O119">
        <f t="shared" si="46"/>
        <v>1</v>
      </c>
      <c r="P119">
        <f t="shared" si="46"/>
        <v>0.99999999999999989</v>
      </c>
    </row>
    <row r="120" spans="1:19" x14ac:dyDescent="0.3">
      <c r="A120" s="1" t="s">
        <v>35</v>
      </c>
    </row>
    <row r="121" spans="1:19" x14ac:dyDescent="0.3">
      <c r="C121">
        <v>263</v>
      </c>
      <c r="D121">
        <v>264</v>
      </c>
      <c r="E121">
        <v>269</v>
      </c>
      <c r="F121">
        <v>271</v>
      </c>
      <c r="G121">
        <v>272</v>
      </c>
      <c r="H121">
        <v>274</v>
      </c>
      <c r="I121">
        <v>499</v>
      </c>
      <c r="J121">
        <v>500</v>
      </c>
      <c r="K121">
        <v>513</v>
      </c>
      <c r="L121">
        <v>515</v>
      </c>
      <c r="M121">
        <v>516</v>
      </c>
      <c r="N121">
        <v>517</v>
      </c>
      <c r="O121">
        <v>518</v>
      </c>
      <c r="P121">
        <v>519</v>
      </c>
      <c r="Q121" t="s">
        <v>45</v>
      </c>
    </row>
    <row r="122" spans="1:19" x14ac:dyDescent="0.3">
      <c r="A122" t="s">
        <v>10</v>
      </c>
      <c r="B122">
        <v>263</v>
      </c>
      <c r="C122">
        <f>C83*C5</f>
        <v>4632.2492357283099</v>
      </c>
      <c r="D122">
        <f t="shared" ref="D122:P122" si="47">D83*D5</f>
        <v>3399.7477661716184</v>
      </c>
      <c r="E122">
        <f t="shared" si="47"/>
        <v>2501.7640804455295</v>
      </c>
      <c r="F122">
        <f t="shared" si="47"/>
        <v>1783.8769051627996</v>
      </c>
      <c r="G122">
        <f t="shared" si="47"/>
        <v>135.30840998639144</v>
      </c>
      <c r="H122">
        <f t="shared" si="47"/>
        <v>3535.4864113285694</v>
      </c>
      <c r="I122">
        <f t="shared" si="47"/>
        <v>924.80702296362369</v>
      </c>
      <c r="J122">
        <f t="shared" si="47"/>
        <v>669.50979090876126</v>
      </c>
      <c r="K122">
        <f t="shared" si="47"/>
        <v>571.95299141961937</v>
      </c>
      <c r="L122">
        <f t="shared" si="47"/>
        <v>50.50387777828945</v>
      </c>
      <c r="M122">
        <f t="shared" si="47"/>
        <v>2006.1577208786264</v>
      </c>
      <c r="N122">
        <f t="shared" si="47"/>
        <v>2644.0903006778312</v>
      </c>
      <c r="O122">
        <f t="shared" si="47"/>
        <v>2749.2851704993423</v>
      </c>
      <c r="P122">
        <f t="shared" si="47"/>
        <v>3224.1988106438375</v>
      </c>
      <c r="Q122">
        <f>SUM(C122:P122)</f>
        <v>28828.938494593149</v>
      </c>
    </row>
    <row r="123" spans="1:19" x14ac:dyDescent="0.3">
      <c r="B123">
        <v>264</v>
      </c>
      <c r="C123">
        <f t="shared" ref="C123:P123" si="48">C84*C6</f>
        <v>388.75779788590677</v>
      </c>
      <c r="D123">
        <f t="shared" si="48"/>
        <v>281.70027822414016</v>
      </c>
      <c r="E123">
        <f t="shared" si="48"/>
        <v>217.35107766726929</v>
      </c>
      <c r="F123">
        <f t="shared" si="48"/>
        <v>173.15170366377919</v>
      </c>
      <c r="G123">
        <f t="shared" si="48"/>
        <v>13.459679878638585</v>
      </c>
      <c r="H123">
        <f t="shared" si="48"/>
        <v>391.25579848669429</v>
      </c>
      <c r="I123">
        <f t="shared" si="48"/>
        <v>90.28452007271791</v>
      </c>
      <c r="J123">
        <f t="shared" si="48"/>
        <v>68.930192781175322</v>
      </c>
      <c r="K123">
        <f t="shared" si="48"/>
        <v>52.534006482032758</v>
      </c>
      <c r="L123">
        <f t="shared" si="48"/>
        <v>4.4613555044406334</v>
      </c>
      <c r="M123">
        <f t="shared" si="48"/>
        <v>179.54281192345999</v>
      </c>
      <c r="N123">
        <f t="shared" si="48"/>
        <v>266.967723645315</v>
      </c>
      <c r="O123">
        <f t="shared" si="48"/>
        <v>298.46502028746914</v>
      </c>
      <c r="P123">
        <f t="shared" si="48"/>
        <v>362.97877606064719</v>
      </c>
      <c r="Q123">
        <f t="shared" ref="Q123:Q135" si="49">SUM(C123:P123)</f>
        <v>2789.840742563686</v>
      </c>
    </row>
    <row r="124" spans="1:19" x14ac:dyDescent="0.3">
      <c r="B124">
        <v>269</v>
      </c>
      <c r="C124">
        <f t="shared" ref="C124:P124" si="50">C85*C7</f>
        <v>91.138945263736815</v>
      </c>
      <c r="D124">
        <f t="shared" si="50"/>
        <v>70.343161001132799</v>
      </c>
      <c r="E124">
        <f t="shared" si="50"/>
        <v>51.856924170364948</v>
      </c>
      <c r="F124">
        <f t="shared" si="50"/>
        <v>42.467157960273461</v>
      </c>
      <c r="G124">
        <f t="shared" si="50"/>
        <v>3.4209331205379256</v>
      </c>
      <c r="H124">
        <f t="shared" si="50"/>
        <v>105.92324921627673</v>
      </c>
      <c r="I124">
        <f t="shared" si="50"/>
        <v>22.284084987336822</v>
      </c>
      <c r="J124">
        <f t="shared" si="50"/>
        <v>17.582581819096749</v>
      </c>
      <c r="K124">
        <f t="shared" si="50"/>
        <v>12.730812841781107</v>
      </c>
      <c r="L124">
        <f t="shared" si="50"/>
        <v>1.1642169652370107</v>
      </c>
      <c r="M124">
        <f t="shared" si="50"/>
        <v>41.711259652518507</v>
      </c>
      <c r="N124">
        <f t="shared" si="50"/>
        <v>66.333838076656804</v>
      </c>
      <c r="O124">
        <f t="shared" si="50"/>
        <v>72.786675274825981</v>
      </c>
      <c r="P124">
        <f t="shared" si="50"/>
        <v>90.636455902906462</v>
      </c>
      <c r="Q124">
        <f t="shared" si="49"/>
        <v>690.38029625268211</v>
      </c>
    </row>
    <row r="125" spans="1:19" x14ac:dyDescent="0.3">
      <c r="B125">
        <v>271</v>
      </c>
      <c r="C125">
        <f t="shared" ref="C125:P125" si="51">C86*C8</f>
        <v>1194.388802328609</v>
      </c>
      <c r="D125">
        <f t="shared" si="51"/>
        <v>1016.7277389879334</v>
      </c>
      <c r="E125">
        <f t="shared" si="51"/>
        <v>795.20970915683722</v>
      </c>
      <c r="F125">
        <f t="shared" si="51"/>
        <v>519.47391485793503</v>
      </c>
      <c r="G125">
        <f t="shared" si="51"/>
        <v>42.971144117112374</v>
      </c>
      <c r="H125">
        <f t="shared" si="51"/>
        <v>1549.7600175621146</v>
      </c>
      <c r="I125">
        <f t="shared" si="51"/>
        <v>316.0823556189423</v>
      </c>
      <c r="J125">
        <f t="shared" si="51"/>
        <v>247.3362659750988</v>
      </c>
      <c r="K125">
        <f t="shared" si="51"/>
        <v>174.49215672529635</v>
      </c>
      <c r="L125">
        <f t="shared" si="51"/>
        <v>15.479256029365592</v>
      </c>
      <c r="M125">
        <f t="shared" si="51"/>
        <v>613.96425949712284</v>
      </c>
      <c r="N125">
        <f t="shared" si="51"/>
        <v>931.71136177754636</v>
      </c>
      <c r="O125">
        <f t="shared" si="51"/>
        <v>921.90267317182656</v>
      </c>
      <c r="P125">
        <f t="shared" si="51"/>
        <v>1280.143336374138</v>
      </c>
      <c r="Q125">
        <f t="shared" si="49"/>
        <v>9619.642992179879</v>
      </c>
    </row>
    <row r="126" spans="1:19" x14ac:dyDescent="0.3">
      <c r="B126">
        <v>272</v>
      </c>
      <c r="C126">
        <f t="shared" ref="C126:P126" si="52">C87*C9</f>
        <v>14896.090033784056</v>
      </c>
      <c r="D126">
        <f t="shared" si="52"/>
        <v>12733.283378692809</v>
      </c>
      <c r="E126">
        <f t="shared" si="52"/>
        <v>9406.9474542989519</v>
      </c>
      <c r="F126">
        <f t="shared" si="52"/>
        <v>6658.4091361216351</v>
      </c>
      <c r="G126">
        <f t="shared" si="52"/>
        <v>490.81690378953778</v>
      </c>
      <c r="H126">
        <f t="shared" si="52"/>
        <v>20437.215684863444</v>
      </c>
      <c r="I126">
        <f t="shared" si="52"/>
        <v>3654.2320384125705</v>
      </c>
      <c r="J126">
        <f t="shared" si="52"/>
        <v>3082.157134384775</v>
      </c>
      <c r="K126">
        <f t="shared" si="52"/>
        <v>2173.0180786202454</v>
      </c>
      <c r="L126">
        <f t="shared" si="52"/>
        <v>194.28497412199562</v>
      </c>
      <c r="M126">
        <f t="shared" si="52"/>
        <v>7688.4131217298072</v>
      </c>
      <c r="N126">
        <f t="shared" si="52"/>
        <v>11625.472609205743</v>
      </c>
      <c r="O126">
        <f t="shared" si="52"/>
        <v>11519.561452632202</v>
      </c>
      <c r="P126">
        <f t="shared" si="52"/>
        <v>15985.408902882029</v>
      </c>
      <c r="Q126">
        <f t="shared" si="49"/>
        <v>120545.31090353981</v>
      </c>
    </row>
    <row r="127" spans="1:19" x14ac:dyDescent="0.3">
      <c r="B127">
        <v>274</v>
      </c>
      <c r="C127">
        <f t="shared" ref="C127:P127" si="53">C88*C10</f>
        <v>146.99099217687655</v>
      </c>
      <c r="D127">
        <f t="shared" si="53"/>
        <v>125.87683035192111</v>
      </c>
      <c r="E127">
        <f t="shared" si="53"/>
        <v>110.04330482717948</v>
      </c>
      <c r="F127">
        <f t="shared" si="53"/>
        <v>85.987440067032765</v>
      </c>
      <c r="G127">
        <f t="shared" si="53"/>
        <v>7.3187748047121817</v>
      </c>
      <c r="H127">
        <f t="shared" si="53"/>
        <v>210.83555300862889</v>
      </c>
      <c r="I127">
        <f t="shared" si="53"/>
        <v>40.28134844523894</v>
      </c>
      <c r="J127">
        <f t="shared" si="53"/>
        <v>26.782853392862073</v>
      </c>
      <c r="K127">
        <f t="shared" si="53"/>
        <v>20.20214202459487</v>
      </c>
      <c r="L127">
        <f t="shared" si="53"/>
        <v>2.1292041953547809</v>
      </c>
      <c r="M127">
        <f t="shared" si="53"/>
        <v>80.382649611536067</v>
      </c>
      <c r="N127">
        <f t="shared" si="53"/>
        <v>112.3355055818209</v>
      </c>
      <c r="O127">
        <f t="shared" si="53"/>
        <v>114.96726358980071</v>
      </c>
      <c r="P127">
        <f t="shared" si="53"/>
        <v>146.81242897669392</v>
      </c>
      <c r="Q127">
        <f t="shared" si="49"/>
        <v>1230.9462910542534</v>
      </c>
    </row>
    <row r="128" spans="1:19" x14ac:dyDescent="0.3">
      <c r="B128">
        <v>499</v>
      </c>
      <c r="C128">
        <f t="shared" ref="C128:P128" si="54">C89*C11</f>
        <v>6159.1875718772935</v>
      </c>
      <c r="D128">
        <f t="shared" si="54"/>
        <v>5267.0519900949012</v>
      </c>
      <c r="E128">
        <f t="shared" si="54"/>
        <v>4010.9662536615683</v>
      </c>
      <c r="F128">
        <f t="shared" si="54"/>
        <v>3057.7687605014321</v>
      </c>
      <c r="G128">
        <f t="shared" si="54"/>
        <v>247.50032945774996</v>
      </c>
      <c r="H128">
        <f t="shared" si="54"/>
        <v>7023.7195246561359</v>
      </c>
      <c r="I128">
        <f t="shared" si="54"/>
        <v>1595.8757573929072</v>
      </c>
      <c r="J128">
        <f t="shared" si="54"/>
        <v>1406.6557887880811</v>
      </c>
      <c r="K128">
        <f t="shared" si="54"/>
        <v>1036.5603547666294</v>
      </c>
      <c r="L128">
        <f t="shared" si="54"/>
        <v>85.020426421444668</v>
      </c>
      <c r="M128">
        <f t="shared" si="54"/>
        <v>3385.7354809272838</v>
      </c>
      <c r="N128">
        <f t="shared" si="54"/>
        <v>5038.1464773440575</v>
      </c>
      <c r="O128">
        <f t="shared" si="54"/>
        <v>4917.4500511316437</v>
      </c>
      <c r="P128">
        <f t="shared" si="54"/>
        <v>6425.2130982551162</v>
      </c>
      <c r="Q128">
        <f t="shared" si="49"/>
        <v>49656.85186527625</v>
      </c>
    </row>
    <row r="129" spans="1:17" x14ac:dyDescent="0.3">
      <c r="B129">
        <v>500</v>
      </c>
      <c r="C129">
        <f t="shared" ref="C129:P129" si="55">C90*C12</f>
        <v>442.17889308751325</v>
      </c>
      <c r="D129">
        <f t="shared" si="55"/>
        <v>401.69791499597829</v>
      </c>
      <c r="E129">
        <f t="shared" si="55"/>
        <v>317.79031429442824</v>
      </c>
      <c r="F129">
        <f t="shared" si="55"/>
        <v>231.17753022821529</v>
      </c>
      <c r="G129">
        <f t="shared" si="55"/>
        <v>17.314277312488795</v>
      </c>
      <c r="H129">
        <f t="shared" si="55"/>
        <v>439.08416322751543</v>
      </c>
      <c r="I129">
        <f t="shared" si="55"/>
        <v>143.31596165263724</v>
      </c>
      <c r="J129">
        <f t="shared" si="55"/>
        <v>151.0656753526238</v>
      </c>
      <c r="K129">
        <f t="shared" si="55"/>
        <v>96.977661225554655</v>
      </c>
      <c r="L129">
        <f t="shared" si="55"/>
        <v>7.574033531616605</v>
      </c>
      <c r="M129">
        <f t="shared" si="55"/>
        <v>284.07773303212952</v>
      </c>
      <c r="N129">
        <f t="shared" si="55"/>
        <v>427.74958099293735</v>
      </c>
      <c r="O129">
        <f t="shared" si="55"/>
        <v>446.08979521334555</v>
      </c>
      <c r="P129">
        <f t="shared" si="55"/>
        <v>692.62993196175637</v>
      </c>
      <c r="Q129">
        <f t="shared" si="49"/>
        <v>4098.7234661087405</v>
      </c>
    </row>
    <row r="130" spans="1:17" x14ac:dyDescent="0.3">
      <c r="B130">
        <v>513</v>
      </c>
      <c r="C130">
        <f t="shared" ref="C130:P130" si="56">C91*C13</f>
        <v>170.18097229828095</v>
      </c>
      <c r="D130">
        <f t="shared" si="56"/>
        <v>127.77125374600506</v>
      </c>
      <c r="E130">
        <f t="shared" si="56"/>
        <v>105.50840131808764</v>
      </c>
      <c r="F130">
        <f t="shared" si="56"/>
        <v>58.171764295361349</v>
      </c>
      <c r="G130">
        <f t="shared" si="56"/>
        <v>4.3356563121517526</v>
      </c>
      <c r="H130">
        <f t="shared" si="56"/>
        <v>132.04779364583348</v>
      </c>
      <c r="I130">
        <f t="shared" si="56"/>
        <v>42.315050500174173</v>
      </c>
      <c r="J130">
        <f t="shared" si="56"/>
        <v>38.972910225040927</v>
      </c>
      <c r="K130">
        <f t="shared" si="56"/>
        <v>33.402718287921495</v>
      </c>
      <c r="L130">
        <f t="shared" si="56"/>
        <v>2.311330399609822</v>
      </c>
      <c r="M130">
        <f t="shared" si="56"/>
        <v>86.57736114689348</v>
      </c>
      <c r="N130">
        <f t="shared" si="56"/>
        <v>151.17605845157391</v>
      </c>
      <c r="O130">
        <f t="shared" si="56"/>
        <v>154.82364541713869</v>
      </c>
      <c r="P130">
        <f t="shared" si="56"/>
        <v>201.98193108451287</v>
      </c>
      <c r="Q130">
        <f t="shared" si="49"/>
        <v>1309.5768471285855</v>
      </c>
    </row>
    <row r="131" spans="1:17" x14ac:dyDescent="0.3">
      <c r="B131">
        <v>515</v>
      </c>
      <c r="C131">
        <f t="shared" ref="C131:P131" si="57">C92*C14</f>
        <v>3766.1678390717625</v>
      </c>
      <c r="D131">
        <f t="shared" si="57"/>
        <v>2938.457553912212</v>
      </c>
      <c r="E131">
        <f t="shared" si="57"/>
        <v>2376.7865760532168</v>
      </c>
      <c r="F131">
        <f t="shared" si="57"/>
        <v>1748.3931323023651</v>
      </c>
      <c r="G131">
        <f t="shared" si="57"/>
        <v>136.75186884771082</v>
      </c>
      <c r="H131">
        <f t="shared" si="57"/>
        <v>4059.6085453551414</v>
      </c>
      <c r="I131">
        <f t="shared" si="57"/>
        <v>945.23483887591226</v>
      </c>
      <c r="J131">
        <f t="shared" si="57"/>
        <v>825.25910620816683</v>
      </c>
      <c r="K131">
        <f t="shared" si="57"/>
        <v>615.98900284576098</v>
      </c>
      <c r="L131">
        <f t="shared" si="57"/>
        <v>37.406596834593905</v>
      </c>
      <c r="M131">
        <f t="shared" si="57"/>
        <v>1577.8693102773805</v>
      </c>
      <c r="N131">
        <f t="shared" si="57"/>
        <v>2953.3444373632701</v>
      </c>
      <c r="O131">
        <f t="shared" si="57"/>
        <v>3064.9009983752944</v>
      </c>
      <c r="P131">
        <f t="shared" si="57"/>
        <v>3990.7812339505658</v>
      </c>
      <c r="Q131">
        <f t="shared" si="49"/>
        <v>29036.95104027335</v>
      </c>
    </row>
    <row r="132" spans="1:17" x14ac:dyDescent="0.3">
      <c r="B132">
        <v>516</v>
      </c>
      <c r="C132">
        <f t="shared" ref="C132:P132" si="58">C93*C15</f>
        <v>5475.1396561592865</v>
      </c>
      <c r="D132">
        <f t="shared" si="58"/>
        <v>4304.9846023194941</v>
      </c>
      <c r="E132">
        <f t="shared" si="58"/>
        <v>3087.8898478054134</v>
      </c>
      <c r="F132">
        <f t="shared" si="58"/>
        <v>2360.6496976679832</v>
      </c>
      <c r="G132">
        <f t="shared" si="58"/>
        <v>183.39722902774011</v>
      </c>
      <c r="H132">
        <f t="shared" si="58"/>
        <v>5374.5787638703696</v>
      </c>
      <c r="I132">
        <f t="shared" si="58"/>
        <v>1251.9375780141622</v>
      </c>
      <c r="J132">
        <f t="shared" si="58"/>
        <v>1170.1710310264357</v>
      </c>
      <c r="K132">
        <f t="shared" si="58"/>
        <v>857.08056877513206</v>
      </c>
      <c r="L132">
        <f t="shared" si="58"/>
        <v>59.712137403576143</v>
      </c>
      <c r="M132">
        <f t="shared" si="58"/>
        <v>2592.0213968785051</v>
      </c>
      <c r="N132">
        <f t="shared" si="58"/>
        <v>4166.0335444558104</v>
      </c>
      <c r="O132">
        <f t="shared" si="58"/>
        <v>4313.1148474331621</v>
      </c>
      <c r="P132">
        <f t="shared" si="58"/>
        <v>5507.6798019760872</v>
      </c>
      <c r="Q132">
        <f t="shared" si="49"/>
        <v>40704.390702813165</v>
      </c>
    </row>
    <row r="133" spans="1:17" x14ac:dyDescent="0.3">
      <c r="B133">
        <v>517</v>
      </c>
      <c r="C133">
        <f t="shared" ref="C133:P133" si="59">C94*C16</f>
        <v>392.95711111945474</v>
      </c>
      <c r="D133">
        <f t="shared" si="59"/>
        <v>347.02559543807257</v>
      </c>
      <c r="E133">
        <f t="shared" si="59"/>
        <v>266.26645525879837</v>
      </c>
      <c r="F133">
        <f t="shared" si="59"/>
        <v>174.55909812870109</v>
      </c>
      <c r="G133">
        <f t="shared" si="59"/>
        <v>13.212785560097583</v>
      </c>
      <c r="H133">
        <f t="shared" si="59"/>
        <v>367.47599516839267</v>
      </c>
      <c r="I133">
        <f t="shared" si="59"/>
        <v>113.51444980975701</v>
      </c>
      <c r="J133">
        <f t="shared" si="59"/>
        <v>88.476820925515014</v>
      </c>
      <c r="K133">
        <f t="shared" si="59"/>
        <v>84.186198801232322</v>
      </c>
      <c r="L133">
        <f t="shared" si="59"/>
        <v>6.0248632049928839</v>
      </c>
      <c r="M133">
        <f t="shared" si="59"/>
        <v>228.09801301892256</v>
      </c>
      <c r="N133">
        <f t="shared" si="59"/>
        <v>363.92898132012084</v>
      </c>
      <c r="O133">
        <f t="shared" si="59"/>
        <v>352.98582269424298</v>
      </c>
      <c r="P133">
        <f t="shared" si="59"/>
        <v>471.46286118878737</v>
      </c>
      <c r="Q133">
        <f t="shared" si="49"/>
        <v>3270.175051637088</v>
      </c>
    </row>
    <row r="134" spans="1:17" x14ac:dyDescent="0.3">
      <c r="B134">
        <v>518</v>
      </c>
      <c r="C134">
        <f t="shared" ref="C134:P134" si="60">C95*C17</f>
        <v>237.42456396122478</v>
      </c>
      <c r="D134">
        <f t="shared" si="60"/>
        <v>199.66670654934066</v>
      </c>
      <c r="E134">
        <f t="shared" si="60"/>
        <v>150.34782856663455</v>
      </c>
      <c r="F134">
        <f t="shared" si="60"/>
        <v>102.21890963273049</v>
      </c>
      <c r="G134">
        <f t="shared" si="60"/>
        <v>7.8039069015881273</v>
      </c>
      <c r="H134">
        <f t="shared" si="60"/>
        <v>220.91980182244592</v>
      </c>
      <c r="I134">
        <f t="shared" si="60"/>
        <v>57.165419616128027</v>
      </c>
      <c r="J134">
        <f t="shared" si="60"/>
        <v>45.370675465761664</v>
      </c>
      <c r="K134">
        <f t="shared" si="60"/>
        <v>38.819304259290995</v>
      </c>
      <c r="L134">
        <f t="shared" si="60"/>
        <v>2.845235040384571</v>
      </c>
      <c r="M134">
        <f t="shared" si="60"/>
        <v>121.75966255199187</v>
      </c>
      <c r="N134">
        <f t="shared" si="60"/>
        <v>181.66664148489753</v>
      </c>
      <c r="O134">
        <f t="shared" si="60"/>
        <v>161.22828862739951</v>
      </c>
      <c r="P134">
        <f t="shared" si="60"/>
        <v>241.29579596692022</v>
      </c>
      <c r="Q134">
        <f t="shared" si="49"/>
        <v>1768.5327404467389</v>
      </c>
    </row>
    <row r="135" spans="1:17" x14ac:dyDescent="0.3">
      <c r="B135">
        <v>519</v>
      </c>
      <c r="C135">
        <f t="shared" ref="C135:P135" si="61">C96*C18</f>
        <v>125.18380230643014</v>
      </c>
      <c r="D135">
        <f t="shared" si="61"/>
        <v>110.18668361641342</v>
      </c>
      <c r="E135">
        <f t="shared" si="61"/>
        <v>85.492048933454399</v>
      </c>
      <c r="F135">
        <f t="shared" si="61"/>
        <v>57.583930776993675</v>
      </c>
      <c r="G135">
        <f t="shared" si="61"/>
        <v>4.3569186561924154</v>
      </c>
      <c r="H135">
        <f t="shared" si="61"/>
        <v>113.51396842071509</v>
      </c>
      <c r="I135">
        <f t="shared" si="61"/>
        <v>34.595171180394345</v>
      </c>
      <c r="J135">
        <f t="shared" si="61"/>
        <v>35.790679187763509</v>
      </c>
      <c r="K135">
        <f t="shared" si="61"/>
        <v>25.938690323002046</v>
      </c>
      <c r="L135">
        <f t="shared" si="61"/>
        <v>1.9925918256890844</v>
      </c>
      <c r="M135">
        <f t="shared" si="61"/>
        <v>75.581342116761633</v>
      </c>
      <c r="N135">
        <f t="shared" si="61"/>
        <v>118.30086108614405</v>
      </c>
      <c r="O135">
        <f t="shared" si="61"/>
        <v>117.64466815974866</v>
      </c>
      <c r="P135">
        <f t="shared" si="61"/>
        <v>138.0884028059219</v>
      </c>
      <c r="Q135">
        <f t="shared" si="49"/>
        <v>1044.2497593956243</v>
      </c>
    </row>
    <row r="136" spans="1:17" x14ac:dyDescent="0.3">
      <c r="Q136">
        <f>SUM(Q122:Q135)</f>
        <v>294594.511193263</v>
      </c>
    </row>
    <row r="137" spans="1:17" x14ac:dyDescent="0.3">
      <c r="A137" s="20" t="s">
        <v>30</v>
      </c>
      <c r="C137">
        <f>SUM(C122:P135)</f>
        <v>294594.51119326311</v>
      </c>
    </row>
    <row r="138" spans="1:17" x14ac:dyDescent="0.3">
      <c r="A138" s="20" t="s">
        <v>31</v>
      </c>
      <c r="C138">
        <f>C137/Q117</f>
        <v>9.7142285562904576</v>
      </c>
    </row>
  </sheetData>
  <mergeCells count="4">
    <mergeCell ref="C3:O3"/>
    <mergeCell ref="A5:A18"/>
    <mergeCell ref="C21:O21"/>
    <mergeCell ref="A23:A3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0"/>
  <sheetViews>
    <sheetView topLeftCell="A148" workbookViewId="0">
      <selection activeCell="E181" sqref="E181"/>
    </sheetView>
  </sheetViews>
  <sheetFormatPr defaultRowHeight="15.75" x14ac:dyDescent="0.3"/>
  <cols>
    <col min="1" max="1" width="8.28515625" customWidth="1"/>
    <col min="2" max="2" width="4" bestFit="1" customWidth="1"/>
    <col min="3" max="3" width="8" bestFit="1" customWidth="1"/>
    <col min="4" max="15" width="7" customWidth="1"/>
    <col min="16" max="16" width="7.85546875" customWidth="1"/>
    <col min="17" max="17" width="10.7109375" customWidth="1"/>
    <col min="18" max="18" width="8" bestFit="1" customWidth="1"/>
    <col min="19" max="21" width="9" bestFit="1" customWidth="1"/>
    <col min="22" max="22" width="11.28515625" hidden="1" customWidth="1"/>
  </cols>
  <sheetData>
    <row r="1" spans="1:16" x14ac:dyDescent="0.3">
      <c r="A1" s="1" t="s">
        <v>38</v>
      </c>
    </row>
    <row r="3" spans="1:16" x14ac:dyDescent="0.3">
      <c r="A3" s="7"/>
      <c r="B3" s="8" t="s">
        <v>11</v>
      </c>
      <c r="C3" s="29" t="s">
        <v>9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8"/>
    </row>
    <row r="4" spans="1:16" x14ac:dyDescent="0.3">
      <c r="A4" s="4"/>
      <c r="B4" s="6"/>
      <c r="C4" s="4">
        <v>263</v>
      </c>
      <c r="D4" s="4">
        <v>264</v>
      </c>
      <c r="E4" s="4">
        <v>269</v>
      </c>
      <c r="F4" s="4">
        <v>271</v>
      </c>
      <c r="G4" s="4">
        <v>272</v>
      </c>
      <c r="H4" s="4">
        <v>274</v>
      </c>
      <c r="I4" s="4">
        <v>499</v>
      </c>
      <c r="J4" s="4">
        <v>500</v>
      </c>
      <c r="K4" s="4">
        <v>513</v>
      </c>
      <c r="L4" s="4">
        <v>515</v>
      </c>
      <c r="M4" s="4">
        <v>516</v>
      </c>
      <c r="N4" s="4">
        <v>517</v>
      </c>
      <c r="O4" s="4">
        <v>518</v>
      </c>
      <c r="P4" s="6">
        <v>519</v>
      </c>
    </row>
    <row r="5" spans="1:16" x14ac:dyDescent="0.3">
      <c r="A5" s="31" t="s">
        <v>10</v>
      </c>
      <c r="B5" s="8">
        <v>263</v>
      </c>
      <c r="C5" s="7">
        <v>6.0467000000000004</v>
      </c>
      <c r="D5" s="7">
        <v>9.8569999999999993</v>
      </c>
      <c r="E5" s="7">
        <v>10.747999999999999</v>
      </c>
      <c r="F5" s="7">
        <v>13.311</v>
      </c>
      <c r="G5" s="7">
        <v>14.343</v>
      </c>
      <c r="H5" s="7">
        <v>18.113</v>
      </c>
      <c r="I5" s="7">
        <v>14.46</v>
      </c>
      <c r="J5">
        <v>18.259</v>
      </c>
      <c r="K5" s="7">
        <v>14.529</v>
      </c>
      <c r="L5" s="7">
        <v>10.635</v>
      </c>
      <c r="M5" s="7">
        <v>10.992000000000001</v>
      </c>
      <c r="N5" s="7">
        <v>14.718</v>
      </c>
      <c r="O5" s="7">
        <v>13.525</v>
      </c>
      <c r="P5" s="8">
        <v>15.547000000000001</v>
      </c>
    </row>
    <row r="6" spans="1:16" x14ac:dyDescent="0.3">
      <c r="A6" s="32"/>
      <c r="B6" s="5">
        <v>264</v>
      </c>
      <c r="C6" s="9">
        <v>9.8409999999999993</v>
      </c>
      <c r="D6" s="9">
        <v>5.1109</v>
      </c>
      <c r="E6" s="9">
        <v>6.64</v>
      </c>
      <c r="F6" s="9">
        <v>9.2029999999999994</v>
      </c>
      <c r="G6" s="9">
        <v>10.169</v>
      </c>
      <c r="H6" s="9">
        <v>14.311</v>
      </c>
      <c r="I6" s="9">
        <v>11.4</v>
      </c>
      <c r="J6">
        <v>15.199</v>
      </c>
      <c r="K6" s="9">
        <v>13.83</v>
      </c>
      <c r="L6" s="9">
        <v>7.5750000000000002</v>
      </c>
      <c r="M6" s="9">
        <v>7.9320000000000004</v>
      </c>
      <c r="N6" s="9">
        <v>12.005000000000001</v>
      </c>
      <c r="O6" s="9">
        <v>10.465</v>
      </c>
      <c r="P6" s="5">
        <v>12.487</v>
      </c>
    </row>
    <row r="7" spans="1:16" x14ac:dyDescent="0.3">
      <c r="A7" s="32"/>
      <c r="B7" s="5">
        <v>269</v>
      </c>
      <c r="C7" s="9">
        <v>10.563000000000001</v>
      </c>
      <c r="D7" s="9">
        <v>6.64</v>
      </c>
      <c r="E7" s="9">
        <v>4.9720000000000004</v>
      </c>
      <c r="F7" s="9">
        <v>7.0960000000000001</v>
      </c>
      <c r="G7" s="9">
        <v>8.1300000000000008</v>
      </c>
      <c r="H7" s="9">
        <v>12.204000000000001</v>
      </c>
      <c r="I7" s="9">
        <v>10.035</v>
      </c>
      <c r="J7">
        <v>13.834</v>
      </c>
      <c r="K7" s="9">
        <v>13.542999999999999</v>
      </c>
      <c r="L7" s="9">
        <v>6.21</v>
      </c>
      <c r="M7" s="9">
        <v>6.5670000000000002</v>
      </c>
      <c r="N7" s="9">
        <v>10.64</v>
      </c>
      <c r="O7" s="9">
        <v>9.1</v>
      </c>
      <c r="P7" s="5">
        <v>11.122</v>
      </c>
    </row>
    <row r="8" spans="1:16" x14ac:dyDescent="0.3">
      <c r="A8" s="32"/>
      <c r="B8" s="5">
        <v>271</v>
      </c>
      <c r="C8" s="9">
        <v>12.84</v>
      </c>
      <c r="D8" s="9">
        <v>8.9169999999999998</v>
      </c>
      <c r="E8" s="9">
        <v>7.0960000000000001</v>
      </c>
      <c r="F8" s="9">
        <v>4.29</v>
      </c>
      <c r="G8" s="9">
        <v>5.7389999999999999</v>
      </c>
      <c r="H8" s="9">
        <v>8.8729999999999993</v>
      </c>
      <c r="I8" s="9">
        <v>9.0790000000000006</v>
      </c>
      <c r="J8">
        <v>14.067</v>
      </c>
      <c r="K8" s="9">
        <v>15.195</v>
      </c>
      <c r="L8" s="9">
        <v>7.6769999999999996</v>
      </c>
      <c r="M8" s="9">
        <v>8.9809999999999999</v>
      </c>
      <c r="N8" s="9">
        <v>12.238</v>
      </c>
      <c r="O8" s="9">
        <v>10.698</v>
      </c>
      <c r="P8" s="5">
        <v>11.355</v>
      </c>
    </row>
    <row r="9" spans="1:16" x14ac:dyDescent="0.3">
      <c r="A9" s="32"/>
      <c r="B9" s="5">
        <v>272</v>
      </c>
      <c r="C9" s="9">
        <v>12.962999999999999</v>
      </c>
      <c r="D9" s="9">
        <v>9.0399999999999991</v>
      </c>
      <c r="E9" s="9">
        <v>7.7050000000000001</v>
      </c>
      <c r="F9" s="9">
        <v>5.7389999999999999</v>
      </c>
      <c r="G9" s="9">
        <v>4.6750999999999996</v>
      </c>
      <c r="H9" s="9">
        <v>9.4719999999999995</v>
      </c>
      <c r="I9" s="9">
        <v>9.6289999999999996</v>
      </c>
      <c r="J9">
        <v>14.19</v>
      </c>
      <c r="K9" s="9">
        <v>15.318</v>
      </c>
      <c r="L9" s="9">
        <v>7.8</v>
      </c>
      <c r="M9" s="9">
        <v>9.1039999999999992</v>
      </c>
      <c r="N9" s="9">
        <v>12.361000000000001</v>
      </c>
      <c r="O9" s="9">
        <v>10.821</v>
      </c>
      <c r="P9" s="5">
        <v>11.478</v>
      </c>
    </row>
    <row r="10" spans="1:16" x14ac:dyDescent="0.3">
      <c r="A10" s="32"/>
      <c r="B10" s="5">
        <v>274</v>
      </c>
      <c r="C10" s="9">
        <v>17.274999999999999</v>
      </c>
      <c r="D10" s="9">
        <v>13.696</v>
      </c>
      <c r="E10" s="9">
        <v>12.206</v>
      </c>
      <c r="F10" s="9">
        <v>8.875</v>
      </c>
      <c r="G10" s="9">
        <v>9.4749999999999996</v>
      </c>
      <c r="H10" s="9">
        <v>5.5039999999999996</v>
      </c>
      <c r="I10" s="9">
        <v>12.673999999999999</v>
      </c>
      <c r="J10">
        <v>18.846</v>
      </c>
      <c r="K10" s="9">
        <v>19.22</v>
      </c>
      <c r="L10" s="9">
        <v>11.576000000000001</v>
      </c>
      <c r="M10" s="9">
        <v>12.88</v>
      </c>
      <c r="N10" s="9">
        <v>16.137</v>
      </c>
      <c r="O10" s="9">
        <v>14.597</v>
      </c>
      <c r="P10" s="5">
        <v>16.134</v>
      </c>
    </row>
    <row r="11" spans="1:16" x14ac:dyDescent="0.3">
      <c r="A11" s="32"/>
      <c r="B11" s="5">
        <v>499</v>
      </c>
      <c r="C11" s="9">
        <v>14.342000000000001</v>
      </c>
      <c r="D11" s="9">
        <v>11.343999999999999</v>
      </c>
      <c r="E11" s="9">
        <v>9.9710000000000001</v>
      </c>
      <c r="F11" s="9">
        <v>9.0790000000000006</v>
      </c>
      <c r="G11" s="9">
        <v>10.446</v>
      </c>
      <c r="H11" s="9">
        <v>12.672000000000001</v>
      </c>
      <c r="I11" s="9">
        <v>6.8205999999999998</v>
      </c>
      <c r="J11">
        <v>11.927</v>
      </c>
      <c r="K11" s="9">
        <v>13.46</v>
      </c>
      <c r="L11" s="9">
        <v>7.1120000000000001</v>
      </c>
      <c r="M11" s="9">
        <v>8.3559999999999999</v>
      </c>
      <c r="N11" s="9">
        <v>11.172000000000001</v>
      </c>
      <c r="O11" s="9">
        <v>9.6319999999999997</v>
      </c>
      <c r="P11" s="5">
        <v>9.6199999999999992</v>
      </c>
    </row>
    <row r="12" spans="1:16" x14ac:dyDescent="0.3">
      <c r="A12" s="32"/>
      <c r="B12" s="5">
        <v>500</v>
      </c>
      <c r="C12" s="9">
        <v>18.905999999999999</v>
      </c>
      <c r="D12" s="9">
        <v>15.907999999999999</v>
      </c>
      <c r="E12" s="9">
        <v>14.535</v>
      </c>
      <c r="F12" s="9">
        <v>16.206</v>
      </c>
      <c r="G12" s="9">
        <v>17.238</v>
      </c>
      <c r="H12" s="9">
        <v>21.111000000000001</v>
      </c>
      <c r="I12" s="9">
        <v>12.798999999999999</v>
      </c>
      <c r="J12">
        <v>6.7594000000000003</v>
      </c>
      <c r="K12" s="9">
        <v>14.071999999999999</v>
      </c>
      <c r="L12" s="9">
        <v>11.688000000000001</v>
      </c>
      <c r="M12" s="9">
        <v>12.92</v>
      </c>
      <c r="N12" s="9">
        <v>13.601000000000001</v>
      </c>
      <c r="O12" s="9">
        <v>14.196</v>
      </c>
      <c r="P12" s="5">
        <v>10.231999999999999</v>
      </c>
    </row>
    <row r="13" spans="1:16" x14ac:dyDescent="0.3">
      <c r="A13" s="32"/>
      <c r="B13" s="5">
        <v>513</v>
      </c>
      <c r="C13" s="9">
        <v>14.975</v>
      </c>
      <c r="D13" s="9">
        <v>15.113</v>
      </c>
      <c r="E13" s="9">
        <v>14.412000000000001</v>
      </c>
      <c r="F13" s="9">
        <v>17.68</v>
      </c>
      <c r="G13" s="9">
        <v>18.712</v>
      </c>
      <c r="H13" s="9">
        <v>21.472000000000001</v>
      </c>
      <c r="I13" s="9">
        <v>14.475</v>
      </c>
      <c r="J13">
        <v>14.146000000000001</v>
      </c>
      <c r="K13" s="9">
        <v>5.3080999999999996</v>
      </c>
      <c r="L13" s="9">
        <v>12.063000000000001</v>
      </c>
      <c r="M13" s="9">
        <v>11.757</v>
      </c>
      <c r="N13" s="9">
        <v>9.8729999999999993</v>
      </c>
      <c r="O13" s="9">
        <v>11.465999999999999</v>
      </c>
      <c r="P13" s="5">
        <v>11.433999999999999</v>
      </c>
    </row>
    <row r="14" spans="1:16" x14ac:dyDescent="0.3">
      <c r="A14" s="32"/>
      <c r="B14" s="5">
        <v>515</v>
      </c>
      <c r="C14" s="9">
        <v>10.728</v>
      </c>
      <c r="D14" s="9">
        <v>7.73</v>
      </c>
      <c r="E14" s="9">
        <v>6.3570000000000002</v>
      </c>
      <c r="F14" s="9">
        <v>9.2289999999999992</v>
      </c>
      <c r="G14" s="9">
        <v>10.260999999999999</v>
      </c>
      <c r="H14" s="9">
        <v>13.021000000000001</v>
      </c>
      <c r="I14" s="9">
        <v>7.1820000000000004</v>
      </c>
      <c r="J14">
        <v>10.981</v>
      </c>
      <c r="K14" s="9">
        <v>11.082000000000001</v>
      </c>
      <c r="L14" s="9">
        <v>3.8035000000000001</v>
      </c>
      <c r="M14" s="9">
        <v>4.742</v>
      </c>
      <c r="N14" s="9">
        <v>7.9989999999999997</v>
      </c>
      <c r="O14" s="9">
        <v>6.4589999999999996</v>
      </c>
      <c r="P14" s="5">
        <v>8.2690000000000001</v>
      </c>
    </row>
    <row r="15" spans="1:16" x14ac:dyDescent="0.3">
      <c r="A15" s="32"/>
      <c r="B15" s="5">
        <v>516</v>
      </c>
      <c r="C15" s="9">
        <v>10.946999999999999</v>
      </c>
      <c r="D15" s="9">
        <v>7.9489999999999998</v>
      </c>
      <c r="E15" s="9">
        <v>6.5759999999999996</v>
      </c>
      <c r="F15" s="9">
        <v>9.9120000000000008</v>
      </c>
      <c r="G15" s="9">
        <v>10.944000000000001</v>
      </c>
      <c r="H15" s="9">
        <v>13.704000000000001</v>
      </c>
      <c r="I15" s="9">
        <v>8.5820000000000007</v>
      </c>
      <c r="J15">
        <v>12.381</v>
      </c>
      <c r="K15" s="9">
        <v>10.823</v>
      </c>
      <c r="L15" s="9">
        <v>4.8410000000000002</v>
      </c>
      <c r="M15" s="9">
        <v>6.2060000000000004</v>
      </c>
      <c r="N15" s="9">
        <v>7.92</v>
      </c>
      <c r="O15" s="9">
        <v>6.38</v>
      </c>
      <c r="P15" s="5">
        <v>9.08</v>
      </c>
    </row>
    <row r="16" spans="1:16" x14ac:dyDescent="0.3">
      <c r="A16" s="32"/>
      <c r="B16" s="5">
        <v>517</v>
      </c>
      <c r="C16" s="9">
        <v>14.709</v>
      </c>
      <c r="D16" s="9">
        <v>12.019</v>
      </c>
      <c r="E16" s="9">
        <v>10.646000000000001</v>
      </c>
      <c r="F16" s="9">
        <v>13.728999999999999</v>
      </c>
      <c r="G16" s="9">
        <v>14.760999999999999</v>
      </c>
      <c r="H16" s="9">
        <v>17.521000000000001</v>
      </c>
      <c r="I16" s="9">
        <v>11.366</v>
      </c>
      <c r="J16">
        <v>13.661</v>
      </c>
      <c r="K16" s="9">
        <v>9.4179999999999993</v>
      </c>
      <c r="L16" s="9">
        <v>8.1120000000000001</v>
      </c>
      <c r="M16" s="9">
        <v>7.9909999999999997</v>
      </c>
      <c r="N16" s="9">
        <v>5.3907999999999996</v>
      </c>
      <c r="O16" s="9">
        <v>7.64</v>
      </c>
      <c r="P16" s="5">
        <v>7.8</v>
      </c>
    </row>
    <row r="17" spans="1:21" x14ac:dyDescent="0.3">
      <c r="A17" s="32"/>
      <c r="B17" s="5">
        <v>518</v>
      </c>
      <c r="C17" s="9">
        <v>13.475</v>
      </c>
      <c r="D17" s="9">
        <v>10.477</v>
      </c>
      <c r="E17" s="9">
        <v>9.1039999999999992</v>
      </c>
      <c r="F17" s="9">
        <v>12.186999999999999</v>
      </c>
      <c r="G17" s="9">
        <v>13.218999999999999</v>
      </c>
      <c r="H17" s="9">
        <v>15.978999999999999</v>
      </c>
      <c r="I17" s="9">
        <v>9.8239999999999998</v>
      </c>
      <c r="J17">
        <v>13.622999999999999</v>
      </c>
      <c r="K17" s="9">
        <v>10.843999999999999</v>
      </c>
      <c r="L17" s="9">
        <v>6.57</v>
      </c>
      <c r="M17" s="9">
        <v>6.4489999999999998</v>
      </c>
      <c r="N17" s="9">
        <v>7.64</v>
      </c>
      <c r="O17" s="9">
        <v>4.6482000000000001</v>
      </c>
      <c r="P17" s="5">
        <v>8.8000000000000007</v>
      </c>
    </row>
    <row r="18" spans="1:21" x14ac:dyDescent="0.3">
      <c r="A18" s="33"/>
      <c r="B18" s="6">
        <v>519</v>
      </c>
      <c r="C18" s="4">
        <v>16.177</v>
      </c>
      <c r="D18" s="4">
        <v>13.179</v>
      </c>
      <c r="E18" s="4">
        <v>11.805999999999999</v>
      </c>
      <c r="F18" s="4">
        <v>13.808</v>
      </c>
      <c r="G18" s="4">
        <v>14.84</v>
      </c>
      <c r="H18" s="4">
        <v>18.681000000000001</v>
      </c>
      <c r="I18" s="4">
        <v>10.561</v>
      </c>
      <c r="J18" s="4">
        <v>10.231999999999999</v>
      </c>
      <c r="K18" s="4">
        <v>11.36</v>
      </c>
      <c r="L18" s="4">
        <v>9.2720000000000002</v>
      </c>
      <c r="M18" s="4">
        <v>9.1509999999999998</v>
      </c>
      <c r="N18" s="4">
        <v>7.8</v>
      </c>
      <c r="O18" s="4">
        <v>8.8000000000000007</v>
      </c>
      <c r="P18" s="6">
        <v>4.7709000000000001</v>
      </c>
    </row>
    <row r="19" spans="1:21" x14ac:dyDescent="0.3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1:21" x14ac:dyDescent="0.3">
      <c r="A20" s="12" t="s">
        <v>16</v>
      </c>
    </row>
    <row r="21" spans="1:21" x14ac:dyDescent="0.3">
      <c r="A21" s="7"/>
      <c r="B21" s="8" t="s">
        <v>11</v>
      </c>
      <c r="C21" s="29" t="s">
        <v>9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8"/>
    </row>
    <row r="22" spans="1:21" x14ac:dyDescent="0.3">
      <c r="A22" s="4"/>
      <c r="B22" s="6"/>
      <c r="C22" s="9">
        <v>263</v>
      </c>
      <c r="D22" s="9">
        <v>264</v>
      </c>
      <c r="E22" s="9">
        <v>269</v>
      </c>
      <c r="F22" s="9">
        <v>271</v>
      </c>
      <c r="G22" s="9">
        <v>272</v>
      </c>
      <c r="H22" s="9">
        <v>274</v>
      </c>
      <c r="I22" s="9">
        <v>499</v>
      </c>
      <c r="J22" s="9">
        <v>500</v>
      </c>
      <c r="K22" s="9">
        <v>513</v>
      </c>
      <c r="L22" s="9">
        <v>515</v>
      </c>
      <c r="M22" s="9">
        <v>516</v>
      </c>
      <c r="N22" s="9">
        <v>517</v>
      </c>
      <c r="O22" s="9">
        <v>518</v>
      </c>
      <c r="P22" s="5">
        <v>519</v>
      </c>
      <c r="Q22" t="s">
        <v>17</v>
      </c>
      <c r="R22" t="s">
        <v>20</v>
      </c>
      <c r="U22" s="22"/>
    </row>
    <row r="23" spans="1:21" x14ac:dyDescent="0.3">
      <c r="A23" s="31" t="s">
        <v>10</v>
      </c>
      <c r="B23" s="7">
        <v>263</v>
      </c>
      <c r="C23" s="24">
        <f>Skims_calib_f!C23*(VLOOKUP($B23,'Observed Trips'!$K$32:$Y$45,MATCH(C$22,'Observed Trips'!$K$31:$Y$31,0),0)/Skims_calib_f!C43)</f>
        <v>22359.840659829359</v>
      </c>
      <c r="D23" s="24">
        <f>Skims_calib_f!D23*(VLOOKUP($B23,'Observed Trips'!$K$32:$Y$45,MATCH(D$22,'Observed Trips'!$K$31:$Y$31,0),0)/Skims_calib_f!D43)</f>
        <v>3005.3849629824217</v>
      </c>
      <c r="E23" s="24">
        <f>Skims_calib_f!E23*(VLOOKUP($B23,'Observed Trips'!$K$32:$Y$45,MATCH(E$22,'Observed Trips'!$K$31:$Y$31,0),0)/Skims_calib_f!E43)</f>
        <v>1655.5528714345248</v>
      </c>
      <c r="F23" s="24">
        <f>Skims_calib_f!F23*(VLOOKUP($B23,'Observed Trips'!$K$32:$Y$45,MATCH(F$22,'Observed Trips'!$K$31:$Y$31,0),0)/Skims_calib_f!F43)</f>
        <v>814.89531788391025</v>
      </c>
      <c r="G23" s="24">
        <f>Skims_calib_f!G23*(VLOOKUP($B23,'Observed Trips'!$K$32:$Y$45,MATCH(G$22,'Observed Trips'!$K$31:$Y$31,0),0)/Skims_calib_f!G43)</f>
        <v>4244.9662089215308</v>
      </c>
      <c r="H23" s="24">
        <f>Skims_calib_f!H23*(VLOOKUP($B23,'Observed Trips'!$K$32:$Y$45,MATCH(H$22,'Observed Trips'!$K$31:$Y$31,0),0)/Skims_calib_f!H43)</f>
        <v>475.11982551453792</v>
      </c>
      <c r="I23" s="24">
        <f>Skims_calib_f!I23*(VLOOKUP($B23,'Observed Trips'!$K$32:$Y$45,MATCH(I$22,'Observed Trips'!$K$31:$Y$31,0),0)/Skims_calib_f!I43)</f>
        <v>1496.2982205220189</v>
      </c>
      <c r="J23" s="24">
        <f>Skims_calib_f!J23*(VLOOKUP($B23,'Observed Trips'!$K$32:$Y$45,MATCH(J$22,'Observed Trips'!$K$31:$Y$31,0),0)/Skims_calib_f!J43)</f>
        <v>171.49788591385521</v>
      </c>
      <c r="K23" s="24">
        <f>Skims_calib_f!K23*(VLOOKUP($B23,'Observed Trips'!$K$32:$Y$45,MATCH(K$22,'Observed Trips'!$K$31:$Y$31,0),0)/Skims_calib_f!K43)</f>
        <v>96.196846439171281</v>
      </c>
      <c r="L23" s="24">
        <f>Skims_calib_f!L23*(VLOOKUP($B23,'Observed Trips'!$K$32:$Y$45,MATCH(L$22,'Observed Trips'!$K$31:$Y$31,0),0)/Skims_calib_f!L43)</f>
        <v>1853.4405874143131</v>
      </c>
      <c r="M23" s="24">
        <f>Skims_calib_f!M23*(VLOOKUP($B23,'Observed Trips'!$K$32:$Y$45,MATCH(M$22,'Observed Trips'!$K$31:$Y$31,0),0)/Skims_calib_f!M43)</f>
        <v>7753.7538991148849</v>
      </c>
      <c r="N23" s="24">
        <f>Skims_calib_f!N23*(VLOOKUP($B23,'Observed Trips'!$K$32:$Y$45,MATCH(N$22,'Observed Trips'!$K$31:$Y$31,0),0)/Skims_calib_f!N43)</f>
        <v>1470.9372337335099</v>
      </c>
      <c r="O23" s="24">
        <f>Skims_calib_f!O23*(VLOOKUP($B23,'Observed Trips'!$K$32:$Y$45,MATCH(O$22,'Observed Trips'!$K$31:$Y$31,0),0)/Skims_calib_f!O43)</f>
        <v>1434.6807966370779</v>
      </c>
      <c r="P23" s="24">
        <f>Skims_calib_f!P23*(VLOOKUP($B23,'Observed Trips'!$K$32:$Y$45,MATCH(P$22,'Observed Trips'!$K$31:$Y$31,0),0)/Skims_calib_f!P43)</f>
        <v>541.44935161008209</v>
      </c>
      <c r="Q23">
        <f t="shared" ref="Q23:Q36" si="0">SUM(C23:P23)</f>
        <v>47374.014667951196</v>
      </c>
      <c r="R23" s="21">
        <f>'Trip_Prod&amp;Attr'!P24</f>
        <v>2599.948806374548</v>
      </c>
      <c r="S23">
        <f>R23/Q23</f>
        <v>5.488132733942494E-2</v>
      </c>
      <c r="U23" s="23"/>
    </row>
    <row r="24" spans="1:21" x14ac:dyDescent="0.3">
      <c r="A24" s="32"/>
      <c r="B24" s="9">
        <v>264</v>
      </c>
      <c r="C24" s="24">
        <f>Skims_calib_f!C24*(VLOOKUP($B24,'Observed Trips'!$K$32:$Y$45,MATCH(C$22,'Observed Trips'!$K$31:$Y$31,0),0)/Skims_calib_f!C44)</f>
        <v>29093.661923354321</v>
      </c>
      <c r="D24" s="24">
        <f>Skims_calib_f!D24*(VLOOKUP($B24,'Observed Trips'!$K$32:$Y$45,MATCH(D$22,'Observed Trips'!$K$31:$Y$31,0),0)/Skims_calib_f!D44)</f>
        <v>267561.98100812192</v>
      </c>
      <c r="E24" s="24">
        <f>Skims_calib_f!E24*(VLOOKUP($B24,'Observed Trips'!$K$32:$Y$45,MATCH(E$22,'Observed Trips'!$K$31:$Y$31,0),0)/Skims_calib_f!E44)</f>
        <v>49262.755582338352</v>
      </c>
      <c r="F24" s="24">
        <f>Skims_calib_f!F24*(VLOOKUP($B24,'Observed Trips'!$K$32:$Y$45,MATCH(F$22,'Observed Trips'!$K$31:$Y$31,0),0)/Skims_calib_f!F44)</f>
        <v>21583.470351579672</v>
      </c>
      <c r="G24" s="24">
        <f>Skims_calib_f!G24*(VLOOKUP($B24,'Observed Trips'!$K$32:$Y$45,MATCH(G$22,'Observed Trips'!$K$31:$Y$31,0),0)/Skims_calib_f!G44)</f>
        <v>114157.60325655503</v>
      </c>
      <c r="H24" s="24">
        <f>Skims_calib_f!H24*(VLOOKUP($B24,'Observed Trips'!$K$32:$Y$45,MATCH(H$22,'Observed Trips'!$K$31:$Y$31,0),0)/Skims_calib_f!H44)</f>
        <v>10169.773406202425</v>
      </c>
      <c r="I24" s="24">
        <f>Skims_calib_f!I24*(VLOOKUP($B24,'Observed Trips'!$K$32:$Y$45,MATCH(I$22,'Observed Trips'!$K$31:$Y$31,0),0)/Skims_calib_f!I44)</f>
        <v>20619.57699302477</v>
      </c>
      <c r="J24" s="24">
        <f>Skims_calib_f!J24*(VLOOKUP($B24,'Observed Trips'!$K$32:$Y$45,MATCH(J$22,'Observed Trips'!$K$31:$Y$31,0),0)/Skims_calib_f!J44)</f>
        <v>3045.6005548063613</v>
      </c>
      <c r="K24" s="24">
        <f>Skims_calib_f!K24*(VLOOKUP($B24,'Observed Trips'!$K$32:$Y$45,MATCH(K$22,'Observed Trips'!$K$31:$Y$31,0),0)/Skims_calib_f!K44)</f>
        <v>851.62496577547017</v>
      </c>
      <c r="L24" s="24">
        <f>Skims_calib_f!L24*(VLOOKUP($B24,'Observed Trips'!$K$32:$Y$45,MATCH(L$22,'Observed Trips'!$K$31:$Y$31,0),0)/Skims_calib_f!L44)</f>
        <v>42266.486676140761</v>
      </c>
      <c r="M24" s="24">
        <f>Skims_calib_f!M24*(VLOOKUP($B24,'Observed Trips'!$K$32:$Y$45,MATCH(M$22,'Observed Trips'!$K$31:$Y$31,0),0)/Skims_calib_f!M44)</f>
        <v>176168.33231078507</v>
      </c>
      <c r="N24" s="24">
        <f>Skims_calib_f!N24*(VLOOKUP($B24,'Observed Trips'!$K$32:$Y$45,MATCH(N$22,'Observed Trips'!$K$31:$Y$31,0),0)/Skims_calib_f!N44)</f>
        <v>24610.231347323734</v>
      </c>
      <c r="O24" s="24">
        <f>Skims_calib_f!O24*(VLOOKUP($B24,'Observed Trips'!$K$32:$Y$45,MATCH(O$22,'Observed Trips'!$K$31:$Y$31,0),0)/Skims_calib_f!O44)</f>
        <v>28611.26668314682</v>
      </c>
      <c r="P24" s="24">
        <f>Skims_calib_f!P24*(VLOOKUP($B24,'Observed Trips'!$K$32:$Y$45,MATCH(P$22,'Observed Trips'!$K$31:$Y$31,0),0)/Skims_calib_f!P44)</f>
        <v>10183.742875166987</v>
      </c>
      <c r="Q24">
        <f t="shared" si="0"/>
        <v>798186.10793432174</v>
      </c>
      <c r="R24" s="21">
        <f>'Trip_Prod&amp;Attr'!P25</f>
        <v>294.13737539161411</v>
      </c>
      <c r="S24">
        <f t="shared" ref="S24:S36" si="1">R24/Q24</f>
        <v>3.6850725973273523E-4</v>
      </c>
      <c r="U24" s="22"/>
    </row>
    <row r="25" spans="1:21" x14ac:dyDescent="0.3">
      <c r="A25" s="32"/>
      <c r="B25" s="9">
        <v>269</v>
      </c>
      <c r="C25" s="24">
        <f>Skims_calib_f!C25*(VLOOKUP($B25,'Observed Trips'!$K$32:$Y$45,MATCH(C$22,'Observed Trips'!$K$31:$Y$31,0),0)/Skims_calib_f!C45)</f>
        <v>66432.924627980727</v>
      </c>
      <c r="D25" s="24">
        <f>Skims_calib_f!D25*(VLOOKUP($B25,'Observed Trips'!$K$32:$Y$45,MATCH(D$22,'Observed Trips'!$K$31:$Y$31,0),0)/Skims_calib_f!D45)</f>
        <v>206139.70280846671</v>
      </c>
      <c r="E25" s="24">
        <f>Skims_calib_f!E25*(VLOOKUP($B25,'Observed Trips'!$K$32:$Y$45,MATCH(E$22,'Observed Trips'!$K$31:$Y$31,0),0)/Skims_calib_f!E45)</f>
        <v>593409.70323575824</v>
      </c>
      <c r="F25" s="24">
        <f>Skims_calib_f!F25*(VLOOKUP($B25,'Observed Trips'!$K$32:$Y$45,MATCH(F$22,'Observed Trips'!$K$31:$Y$31,0),0)/Skims_calib_f!F45)</f>
        <v>109146.76650000179</v>
      </c>
      <c r="G25" s="24">
        <f>Skims_calib_f!G25*(VLOOKUP($B25,'Observed Trips'!$K$32:$Y$45,MATCH(G$22,'Observed Trips'!$K$31:$Y$31,0),0)/Skims_calib_f!G45)</f>
        <v>672005.12157140637</v>
      </c>
      <c r="H25" s="24">
        <f>Skims_calib_f!H25*(VLOOKUP($B25,'Observed Trips'!$K$32:$Y$45,MATCH(H$22,'Observed Trips'!$K$31:$Y$31,0),0)/Skims_calib_f!H45)</f>
        <v>47244.319338500085</v>
      </c>
      <c r="I25" s="24">
        <f>Skims_calib_f!I25*(VLOOKUP($B25,'Observed Trips'!$K$32:$Y$45,MATCH(I$22,'Observed Trips'!$K$31:$Y$31,0),0)/Skims_calib_f!I45)</f>
        <v>90471.474541251635</v>
      </c>
      <c r="J25" s="24">
        <f>Skims_calib_f!J25*(VLOOKUP($B25,'Observed Trips'!$K$32:$Y$45,MATCH(J$22,'Observed Trips'!$K$31:$Y$31,0),0)/Skims_calib_f!J45)</f>
        <v>12708.295223887098</v>
      </c>
      <c r="K25" s="24">
        <f>Skims_calib_f!K25*(VLOOKUP($B25,'Observed Trips'!$K$32:$Y$45,MATCH(K$22,'Observed Trips'!$K$31:$Y$31,0),0)/Skims_calib_f!K45)</f>
        <v>3006.7815670321706</v>
      </c>
      <c r="L25" s="24">
        <f>Skims_calib_f!L25*(VLOOKUP($B25,'Observed Trips'!$K$32:$Y$45,MATCH(L$22,'Observed Trips'!$K$31:$Y$31,0),0)/Skims_calib_f!L45)</f>
        <v>169450.79493543127</v>
      </c>
      <c r="M25" s="24">
        <f>Skims_calib_f!M25*(VLOOKUP($B25,'Observed Trips'!$K$32:$Y$45,MATCH(M$22,'Observed Trips'!$K$31:$Y$31,0),0)/Skims_calib_f!M45)</f>
        <v>723776.12808807823</v>
      </c>
      <c r="N25" s="24">
        <f>Skims_calib_f!N25*(VLOOKUP($B25,'Observed Trips'!$K$32:$Y$45,MATCH(N$22,'Observed Trips'!$K$31:$Y$31,0),0)/Skims_calib_f!N45)</f>
        <v>114405.52079119869</v>
      </c>
      <c r="O25" s="24">
        <f>Skims_calib_f!O25*(VLOOKUP($B25,'Observed Trips'!$K$32:$Y$45,MATCH(O$22,'Observed Trips'!$K$31:$Y$31,0),0)/Skims_calib_f!O45)</f>
        <v>128523.80326532021</v>
      </c>
      <c r="P25" s="24">
        <f>Skims_calib_f!P25*(VLOOKUP($B25,'Observed Trips'!$K$32:$Y$45,MATCH(P$22,'Observed Trips'!$K$31:$Y$31,0),0)/Skims_calib_f!P45)</f>
        <v>43258.560448724507</v>
      </c>
      <c r="Q25">
        <f t="shared" si="0"/>
        <v>2979979.8969430374</v>
      </c>
      <c r="R25" s="21">
        <f>'Trip_Prod&amp;Attr'!P26</f>
        <v>78.089568688039151</v>
      </c>
      <c r="S25">
        <f t="shared" si="1"/>
        <v>2.6204730027926038E-5</v>
      </c>
      <c r="U25" s="23"/>
    </row>
    <row r="26" spans="1:21" x14ac:dyDescent="0.3">
      <c r="A26" s="32"/>
      <c r="B26" s="9">
        <v>271</v>
      </c>
      <c r="C26" s="24">
        <f>Skims_calib_f!C26*(VLOOKUP($B26,'Observed Trips'!$K$32:$Y$45,MATCH(C$22,'Observed Trips'!$K$31:$Y$31,0),0)/Skims_calib_f!C46)</f>
        <v>2664.3505177305228</v>
      </c>
      <c r="D26" s="24">
        <f>Skims_calib_f!D26*(VLOOKUP($B26,'Observed Trips'!$K$32:$Y$45,MATCH(D$22,'Observed Trips'!$K$31:$Y$31,0),0)/Skims_calib_f!D46)</f>
        <v>6401.1799108269161</v>
      </c>
      <c r="E26" s="24">
        <f>Skims_calib_f!E26*(VLOOKUP($B26,'Observed Trips'!$K$32:$Y$45,MATCH(E$22,'Observed Trips'!$K$31:$Y$31,0),0)/Skims_calib_f!E46)</f>
        <v>8952.6379153610324</v>
      </c>
      <c r="F26" s="24">
        <f>Skims_calib_f!F26*(VLOOKUP($B26,'Observed Trips'!$K$32:$Y$45,MATCH(F$22,'Observed Trips'!$K$31:$Y$31,0),0)/Skims_calib_f!F46)</f>
        <v>41192.607093942519</v>
      </c>
      <c r="G26" s="24">
        <f>Skims_calib_f!G26*(VLOOKUP($B26,'Observed Trips'!$K$32:$Y$45,MATCH(G$22,'Observed Trips'!$K$31:$Y$31,0),0)/Skims_calib_f!G46)</f>
        <v>62050.252052256437</v>
      </c>
      <c r="H26" s="24">
        <f>Skims_calib_f!H26*(VLOOKUP($B26,'Observed Trips'!$K$32:$Y$45,MATCH(H$22,'Observed Trips'!$K$31:$Y$31,0),0)/Skims_calib_f!H46)</f>
        <v>7870.2888729355009</v>
      </c>
      <c r="I26" s="24">
        <f>Skims_calib_f!I26*(VLOOKUP($B26,'Observed Trips'!$K$32:$Y$45,MATCH(I$22,'Observed Trips'!$K$31:$Y$31,0),0)/Skims_calib_f!I46)</f>
        <v>7440.9960646780974</v>
      </c>
      <c r="J26" s="24">
        <f>Skims_calib_f!J26*(VLOOKUP($B26,'Observed Trips'!$K$32:$Y$45,MATCH(J$22,'Observed Trips'!$K$31:$Y$31,0),0)/Skims_calib_f!J46)</f>
        <v>658.28861188649546</v>
      </c>
      <c r="K26" s="24">
        <f>Skims_calib_f!K26*(VLOOKUP($B26,'Observed Trips'!$K$32:$Y$45,MATCH(K$22,'Observed Trips'!$K$31:$Y$31,0),0)/Skims_calib_f!K46)</f>
        <v>110.1970458869427</v>
      </c>
      <c r="L26" s="24">
        <f>Skims_calib_f!L26*(VLOOKUP($B26,'Observed Trips'!$K$32:$Y$45,MATCH(L$22,'Observed Trips'!$K$31:$Y$31,0),0)/Skims_calib_f!L46)</f>
        <v>3696.51630112984</v>
      </c>
      <c r="M26" s="24">
        <f>Skims_calib_f!M26*(VLOOKUP($B26,'Observed Trips'!$K$32:$Y$45,MATCH(M$22,'Observed Trips'!$K$31:$Y$31,0),0)/Skims_calib_f!M46)</f>
        <v>19390.795432038274</v>
      </c>
      <c r="N26" s="24">
        <f>Skims_calib_f!N26*(VLOOKUP($B26,'Observed Trips'!$K$32:$Y$45,MATCH(N$22,'Observed Trips'!$K$31:$Y$31,0),0)/Skims_calib_f!N46)</f>
        <v>4330.7835425819867</v>
      </c>
      <c r="O26" s="24">
        <f>Skims_calib_f!O26*(VLOOKUP($B26,'Observed Trips'!$K$32:$Y$45,MATCH(O$22,'Observed Trips'!$K$31:$Y$31,0),0)/Skims_calib_f!O46)</f>
        <v>4524.7382711880337</v>
      </c>
      <c r="P26" s="24">
        <f>Skims_calib_f!P26*(VLOOKUP($B26,'Observed Trips'!$K$32:$Y$45,MATCH(P$22,'Observed Trips'!$K$31:$Y$31,0),0)/Skims_calib_f!P46)</f>
        <v>2058.4253222528946</v>
      </c>
      <c r="Q26">
        <f t="shared" si="0"/>
        <v>171342.05695469549</v>
      </c>
      <c r="R26" s="21">
        <f>'Trip_Prod&amp;Attr'!P27</f>
        <v>1031.6499685564283</v>
      </c>
      <c r="S26">
        <f t="shared" si="1"/>
        <v>6.0209967528824905E-3</v>
      </c>
      <c r="U26" s="22"/>
    </row>
    <row r="27" spans="1:21" x14ac:dyDescent="0.3">
      <c r="A27" s="32"/>
      <c r="B27" s="9">
        <v>272</v>
      </c>
      <c r="C27" s="24">
        <f>Skims_calib_f!C27*(VLOOKUP($B27,'Observed Trips'!$K$32:$Y$45,MATCH(C$22,'Observed Trips'!$K$31:$Y$31,0),0)/Skims_calib_f!C47)</f>
        <v>570.50296694331405</v>
      </c>
      <c r="D27" s="24">
        <f>Skims_calib_f!D27*(VLOOKUP($B27,'Observed Trips'!$K$32:$Y$45,MATCH(D$22,'Observed Trips'!$K$31:$Y$31,0),0)/Skims_calib_f!D47)</f>
        <v>1059.7379533141577</v>
      </c>
      <c r="E27" s="24">
        <f>Skims_calib_f!E27*(VLOOKUP($B27,'Observed Trips'!$K$32:$Y$45,MATCH(E$22,'Observed Trips'!$K$31:$Y$31,0),0)/Skims_calib_f!E47)</f>
        <v>1462.1134069593704</v>
      </c>
      <c r="F27" s="24">
        <f>Skims_calib_f!F27*(VLOOKUP($B27,'Observed Trips'!$K$32:$Y$45,MATCH(F$22,'Observed Trips'!$K$31:$Y$31,0),0)/Skims_calib_f!F47)</f>
        <v>2881.0343334007634</v>
      </c>
      <c r="G27" s="24">
        <f>Skims_calib_f!G27*(VLOOKUP($B27,'Observed Trips'!$K$32:$Y$45,MATCH(G$22,'Observed Trips'!$K$31:$Y$31,0),0)/Skims_calib_f!G47)</f>
        <v>26738.78302614214</v>
      </c>
      <c r="H27" s="24">
        <f>Skims_calib_f!H27*(VLOOKUP($B27,'Observed Trips'!$K$32:$Y$45,MATCH(H$22,'Observed Trips'!$K$31:$Y$31,0),0)/Skims_calib_f!H47)</f>
        <v>2221.6508685771541</v>
      </c>
      <c r="I27" s="24">
        <f>Skims_calib_f!I27*(VLOOKUP($B27,'Observed Trips'!$K$32:$Y$45,MATCH(I$22,'Observed Trips'!$K$31:$Y$31,0),0)/Skims_calib_f!I47)</f>
        <v>1258.6545156218981</v>
      </c>
      <c r="J27" s="24">
        <f>Skims_calib_f!J27*(VLOOKUP($B27,'Observed Trips'!$K$32:$Y$45,MATCH(J$22,'Observed Trips'!$K$31:$Y$31,0),0)/Skims_calib_f!J47)</f>
        <v>147.27541436203515</v>
      </c>
      <c r="K27" s="24">
        <f>Skims_calib_f!K27*(VLOOKUP($B27,'Observed Trips'!$K$32:$Y$45,MATCH(K$22,'Observed Trips'!$K$31:$Y$31,0),0)/Skims_calib_f!K47)</f>
        <v>29.659116415178257</v>
      </c>
      <c r="L27" s="24">
        <f>Skims_calib_f!L27*(VLOOKUP($B27,'Observed Trips'!$K$32:$Y$45,MATCH(L$22,'Observed Trips'!$K$31:$Y$31,0),0)/Skims_calib_f!L47)</f>
        <v>759.57297378503733</v>
      </c>
      <c r="M27" s="24">
        <f>Skims_calib_f!M27*(VLOOKUP($B27,'Observed Trips'!$K$32:$Y$45,MATCH(M$22,'Observed Trips'!$K$31:$Y$31,0),0)/Skims_calib_f!M47)</f>
        <v>1843.1718751153683</v>
      </c>
      <c r="N27" s="24">
        <f>Skims_calib_f!N27*(VLOOKUP($B27,'Observed Trips'!$K$32:$Y$45,MATCH(N$22,'Observed Trips'!$K$31:$Y$31,0),0)/Skims_calib_f!N47)</f>
        <v>381.11980735398265</v>
      </c>
      <c r="O27" s="24">
        <f>Skims_calib_f!O27*(VLOOKUP($B27,'Observed Trips'!$K$32:$Y$45,MATCH(O$22,'Observed Trips'!$K$31:$Y$31,0),0)/Skims_calib_f!O47)</f>
        <v>496.99278072652834</v>
      </c>
      <c r="P27" s="24">
        <f>Skims_calib_f!P27*(VLOOKUP($B27,'Observed Trips'!$K$32:$Y$45,MATCH(P$22,'Observed Trips'!$K$31:$Y$31,0),0)/Skims_calib_f!P47)</f>
        <v>440.47355235159358</v>
      </c>
      <c r="Q27">
        <f t="shared" si="0"/>
        <v>40290.742591068512</v>
      </c>
      <c r="R27" s="21">
        <f>'Trip_Prod&amp;Attr'!P28</f>
        <v>12207.134909689141</v>
      </c>
      <c r="S27">
        <f t="shared" si="1"/>
        <v>0.30297617081883144</v>
      </c>
      <c r="U27" s="23"/>
    </row>
    <row r="28" spans="1:21" x14ac:dyDescent="0.3">
      <c r="A28" s="32"/>
      <c r="B28" s="9">
        <v>274</v>
      </c>
      <c r="C28" s="24">
        <f>Skims_calib_f!C28*(VLOOKUP($B28,'Observed Trips'!$K$32:$Y$45,MATCH(C$22,'Observed Trips'!$K$31:$Y$31,0),0)/Skims_calib_f!C48)</f>
        <v>11671.251761049631</v>
      </c>
      <c r="D28" s="24">
        <f>Skims_calib_f!D28*(VLOOKUP($B28,'Observed Trips'!$K$32:$Y$45,MATCH(D$22,'Observed Trips'!$K$31:$Y$31,0),0)/Skims_calib_f!D48)</f>
        <v>23479.831966695816</v>
      </c>
      <c r="E28" s="24">
        <f>Skims_calib_f!E28*(VLOOKUP($B28,'Observed Trips'!$K$32:$Y$45,MATCH(E$22,'Observed Trips'!$K$31:$Y$31,0),0)/Skims_calib_f!E48)</f>
        <v>28188.507786276667</v>
      </c>
      <c r="F28" s="24">
        <f>Skims_calib_f!F28*(VLOOKUP($B28,'Observed Trips'!$K$32:$Y$45,MATCH(F$22,'Observed Trips'!$K$31:$Y$31,0),0)/Skims_calib_f!F48)</f>
        <v>50107.26996422244</v>
      </c>
      <c r="G28" s="24">
        <f>Skims_calib_f!G28*(VLOOKUP($B28,'Observed Trips'!$K$32:$Y$45,MATCH(G$22,'Observed Trips'!$K$31:$Y$31,0),0)/Skims_calib_f!G48)</f>
        <v>294006.15763124696</v>
      </c>
      <c r="H28" s="24">
        <f>Skims_calib_f!H28*(VLOOKUP($B28,'Observed Trips'!$K$32:$Y$45,MATCH(H$22,'Observed Trips'!$K$31:$Y$31,0),0)/Skims_calib_f!H48)</f>
        <v>774755.43749436561</v>
      </c>
      <c r="I28" s="24">
        <f>Skims_calib_f!I28*(VLOOKUP($B28,'Observed Trips'!$K$32:$Y$45,MATCH(I$22,'Observed Trips'!$K$31:$Y$31,0),0)/Skims_calib_f!I48)</f>
        <v>39709.816878182741</v>
      </c>
      <c r="J28" s="24">
        <f>Skims_calib_f!J28*(VLOOKUP($B28,'Observed Trips'!$K$32:$Y$45,MATCH(J$22,'Observed Trips'!$K$31:$Y$31,0),0)/Skims_calib_f!J48)</f>
        <v>2918.6459550909835</v>
      </c>
      <c r="K28" s="24">
        <f>Skims_calib_f!K28*(VLOOKUP($B28,'Observed Trips'!$K$32:$Y$45,MATCH(K$22,'Observed Trips'!$K$31:$Y$31,0),0)/Skims_calib_f!K48)</f>
        <v>595.01059183947302</v>
      </c>
      <c r="L28" s="24">
        <f>Skims_calib_f!L28*(VLOOKUP($B28,'Observed Trips'!$K$32:$Y$45,MATCH(L$22,'Observed Trips'!$K$31:$Y$31,0),0)/Skims_calib_f!L48)</f>
        <v>24189.798604878666</v>
      </c>
      <c r="M28" s="24">
        <f>Skims_calib_f!M28*(VLOOKUP($B28,'Observed Trips'!$K$32:$Y$45,MATCH(M$22,'Observed Trips'!$K$31:$Y$31,0),0)/Skims_calib_f!M48)</f>
        <v>96871.056410780511</v>
      </c>
      <c r="N28" s="24">
        <f>Skims_calib_f!N28*(VLOOKUP($B28,'Observed Trips'!$K$32:$Y$45,MATCH(N$22,'Observed Trips'!$K$31:$Y$31,0),0)/Skims_calib_f!N48)</f>
        <v>23046.188247363207</v>
      </c>
      <c r="O28" s="24">
        <f>Skims_calib_f!O28*(VLOOKUP($B28,'Observed Trips'!$K$32:$Y$45,MATCH(O$22,'Observed Trips'!$K$31:$Y$31,0),0)/Skims_calib_f!O48)</f>
        <v>23971.310715555221</v>
      </c>
      <c r="P28" s="24">
        <f>Skims_calib_f!P28*(VLOOKUP($B28,'Observed Trips'!$K$32:$Y$45,MATCH(P$22,'Observed Trips'!$K$31:$Y$31,0),0)/Skims_calib_f!P48)</f>
        <v>8749.0357424076119</v>
      </c>
      <c r="Q28">
        <f t="shared" si="0"/>
        <v>1402259.3197499556</v>
      </c>
      <c r="R28" s="21">
        <f>'Trip_Prod&amp;Attr'!P29</f>
        <v>111.49455084903367</v>
      </c>
      <c r="S28">
        <f t="shared" si="1"/>
        <v>7.9510650618399789E-5</v>
      </c>
      <c r="U28" s="22"/>
    </row>
    <row r="29" spans="1:21" x14ac:dyDescent="0.3">
      <c r="A29" s="32"/>
      <c r="B29" s="9">
        <v>499</v>
      </c>
      <c r="C29" s="24">
        <f>Skims_calib_f!C29*(VLOOKUP($B29,'Observed Trips'!$K$32:$Y$45,MATCH(C$22,'Observed Trips'!$K$31:$Y$31,0),0)/Skims_calib_f!C49)</f>
        <v>859.58016605811952</v>
      </c>
      <c r="D29" s="24">
        <f>Skims_calib_f!D29*(VLOOKUP($B29,'Observed Trips'!$K$32:$Y$45,MATCH(D$22,'Observed Trips'!$K$31:$Y$31,0),0)/Skims_calib_f!D49)</f>
        <v>1173.2276041969799</v>
      </c>
      <c r="E29" s="24">
        <f>Skims_calib_f!E29*(VLOOKUP($B29,'Observed Trips'!$K$32:$Y$45,MATCH(E$22,'Observed Trips'!$K$31:$Y$31,0),0)/Skims_calib_f!E49)</f>
        <v>1150.9731015158636</v>
      </c>
      <c r="F29" s="24">
        <f>Skims_calib_f!F29*(VLOOKUP($B29,'Observed Trips'!$K$32:$Y$45,MATCH(F$22,'Observed Trips'!$K$31:$Y$31,0),0)/Skims_calib_f!F49)</f>
        <v>1322.9518234674342</v>
      </c>
      <c r="G29" s="24">
        <f>Skims_calib_f!G29*(VLOOKUP($B29,'Observed Trips'!$K$32:$Y$45,MATCH(G$22,'Observed Trips'!$K$31:$Y$31,0),0)/Skims_calib_f!G49)</f>
        <v>4342.4411800228027</v>
      </c>
      <c r="H29" s="24">
        <f>Skims_calib_f!H29*(VLOOKUP($B29,'Observed Trips'!$K$32:$Y$45,MATCH(H$22,'Observed Trips'!$K$31:$Y$31,0),0)/Skims_calib_f!H49)</f>
        <v>1210.7154706851702</v>
      </c>
      <c r="I29" s="24">
        <f>Skims_calib_f!I29*(VLOOKUP($B29,'Observed Trips'!$K$32:$Y$45,MATCH(I$22,'Observed Trips'!$K$31:$Y$31,0),0)/Skims_calib_f!I49)</f>
        <v>15699.854229295686</v>
      </c>
      <c r="J29" s="24">
        <f>Skims_calib_f!J29*(VLOOKUP($B29,'Observed Trips'!$K$32:$Y$45,MATCH(J$22,'Observed Trips'!$K$31:$Y$31,0),0)/Skims_calib_f!J49)</f>
        <v>621.22190459537399</v>
      </c>
      <c r="K29" s="24">
        <f>Skims_calib_f!K29*(VLOOKUP($B29,'Observed Trips'!$K$32:$Y$45,MATCH(K$22,'Observed Trips'!$K$31:$Y$31,0),0)/Skims_calib_f!K49)</f>
        <v>115.50400335199127</v>
      </c>
      <c r="L29" s="24">
        <f>Skims_calib_f!L29*(VLOOKUP($B29,'Observed Trips'!$K$32:$Y$45,MATCH(L$22,'Observed Trips'!$K$31:$Y$31,0),0)/Skims_calib_f!L49)</f>
        <v>2683.5717435504057</v>
      </c>
      <c r="M29" s="24">
        <f>Skims_calib_f!M29*(VLOOKUP($B29,'Observed Trips'!$K$32:$Y$45,MATCH(M$22,'Observed Trips'!$K$31:$Y$31,0),0)/Skims_calib_f!M49)</f>
        <v>7811.1815553144697</v>
      </c>
      <c r="N29" s="24">
        <f>Skims_calib_f!N29*(VLOOKUP($B29,'Observed Trips'!$K$32:$Y$45,MATCH(N$22,'Observed Trips'!$K$31:$Y$31,0),0)/Skims_calib_f!N49)</f>
        <v>2017.8486696852929</v>
      </c>
      <c r="O29" s="24">
        <f>Skims_calib_f!O29*(VLOOKUP($B29,'Observed Trips'!$K$32:$Y$45,MATCH(O$22,'Observed Trips'!$K$31:$Y$31,0),0)/Skims_calib_f!O49)</f>
        <v>2432.5973731733657</v>
      </c>
      <c r="P29" s="24">
        <f>Skims_calib_f!P29*(VLOOKUP($B29,'Observed Trips'!$K$32:$Y$45,MATCH(P$22,'Observed Trips'!$K$31:$Y$31,0),0)/Skims_calib_f!P49)</f>
        <v>2257.0845735072935</v>
      </c>
      <c r="Q29">
        <f t="shared" si="0"/>
        <v>43698.753398420253</v>
      </c>
      <c r="R29" s="21">
        <f>'Trip_Prod&amp;Attr'!P30</f>
        <v>4686.2417831566599</v>
      </c>
      <c r="S29">
        <f t="shared" si="1"/>
        <v>0.10723971323461304</v>
      </c>
      <c r="U29" s="23"/>
    </row>
    <row r="30" spans="1:21" x14ac:dyDescent="0.3">
      <c r="A30" s="32"/>
      <c r="B30" s="9">
        <v>500</v>
      </c>
      <c r="C30" s="24">
        <f>Skims_calib_f!C30*(VLOOKUP($B30,'Observed Trips'!$K$32:$Y$45,MATCH(C$22,'Observed Trips'!$K$31:$Y$31,0),0)/Skims_calib_f!C50)</f>
        <v>1302.8208508250082</v>
      </c>
      <c r="D30" s="24">
        <f>Skims_calib_f!D30*(VLOOKUP($B30,'Observed Trips'!$K$32:$Y$45,MATCH(D$22,'Observed Trips'!$K$31:$Y$31,0),0)/Skims_calib_f!D50)</f>
        <v>1995.7436893338697</v>
      </c>
      <c r="E30" s="24">
        <f>Skims_calib_f!E30*(VLOOKUP($B30,'Observed Trips'!$K$32:$Y$45,MATCH(E$22,'Observed Trips'!$K$31:$Y$31,0),0)/Skims_calib_f!E50)</f>
        <v>1980.6339579319726</v>
      </c>
      <c r="F30" s="24">
        <f>Skims_calib_f!F30*(VLOOKUP($B30,'Observed Trips'!$K$32:$Y$45,MATCH(F$22,'Observed Trips'!$K$31:$Y$31,0),0)/Skims_calib_f!F50)</f>
        <v>1262.6856267887201</v>
      </c>
      <c r="G30" s="24">
        <f>Skims_calib_f!G30*(VLOOKUP($B30,'Observed Trips'!$K$32:$Y$45,MATCH(G$22,'Observed Trips'!$K$31:$Y$31,0),0)/Skims_calib_f!G50)</f>
        <v>6539.9167119366157</v>
      </c>
      <c r="H30" s="24">
        <f>Skims_calib_f!H30*(VLOOKUP($B30,'Observed Trips'!$K$32:$Y$45,MATCH(H$22,'Observed Trips'!$K$31:$Y$31,0),0)/Skims_calib_f!H50)</f>
        <v>994.48789440505186</v>
      </c>
      <c r="I30" s="24">
        <f>Skims_calib_f!I30*(VLOOKUP($B30,'Observed Trips'!$K$32:$Y$45,MATCH(I$22,'Observed Trips'!$K$31:$Y$31,0),0)/Skims_calib_f!I50)</f>
        <v>7227.0947046520487</v>
      </c>
      <c r="J30" s="24">
        <f>Skims_calib_f!J30*(VLOOKUP($B30,'Observed Trips'!$K$32:$Y$45,MATCH(J$22,'Observed Trips'!$K$31:$Y$31,0),0)/Skims_calib_f!J50)</f>
        <v>36346.065404674177</v>
      </c>
      <c r="K30" s="24">
        <f>Skims_calib_f!K30*(VLOOKUP($B30,'Observed Trips'!$K$32:$Y$45,MATCH(K$22,'Observed Trips'!$K$31:$Y$31,0),0)/Skims_calib_f!K50)</f>
        <v>390.96430002407982</v>
      </c>
      <c r="L30" s="24">
        <f>Skims_calib_f!L30*(VLOOKUP($B30,'Observed Trips'!$K$32:$Y$45,MATCH(L$22,'Observed Trips'!$K$31:$Y$31,0),0)/Skims_calib_f!L50)</f>
        <v>5752.0858730595901</v>
      </c>
      <c r="M30" s="24">
        <f>Skims_calib_f!M30*(VLOOKUP($B30,'Observed Trips'!$K$32:$Y$45,MATCH(M$22,'Observed Trips'!$K$31:$Y$31,0),0)/Skims_calib_f!M50)</f>
        <v>12468.991053344467</v>
      </c>
      <c r="N30" s="24">
        <f>Skims_calib_f!N30*(VLOOKUP($B30,'Observed Trips'!$K$32:$Y$45,MATCH(N$22,'Observed Trips'!$K$31:$Y$31,0),0)/Skims_calib_f!N50)</f>
        <v>4887.5259294073076</v>
      </c>
      <c r="O30" s="24">
        <f>Skims_calib_f!O30*(VLOOKUP($B30,'Observed Trips'!$K$32:$Y$45,MATCH(O$22,'Observed Trips'!$K$31:$Y$31,0),0)/Skims_calib_f!O50)</f>
        <v>3564.2439839755634</v>
      </c>
      <c r="P30" s="24">
        <f>Skims_calib_f!P30*(VLOOKUP($B30,'Observed Trips'!$K$32:$Y$45,MATCH(P$22,'Observed Trips'!$K$31:$Y$31,0),0)/Skims_calib_f!P50)</f>
        <v>7718.3183682491308</v>
      </c>
      <c r="Q30">
        <f t="shared" si="0"/>
        <v>92431.578348607611</v>
      </c>
      <c r="R30" s="21">
        <f>'Trip_Prod&amp;Attr'!P31</f>
        <v>300.21100851179494</v>
      </c>
      <c r="S30">
        <f t="shared" si="1"/>
        <v>3.2479268868431839E-3</v>
      </c>
      <c r="U30" s="22"/>
    </row>
    <row r="31" spans="1:21" x14ac:dyDescent="0.3">
      <c r="A31" s="32"/>
      <c r="B31" s="9">
        <v>513</v>
      </c>
      <c r="C31" s="24">
        <f>Skims_calib_f!C31*(VLOOKUP($B31,'Observed Trips'!$K$32:$Y$45,MATCH(C$22,'Observed Trips'!$K$31:$Y$31,0),0)/Skims_calib_f!C51)</f>
        <v>2938.6511153948263</v>
      </c>
      <c r="D31" s="24">
        <f>Skims_calib_f!D31*(VLOOKUP($B31,'Observed Trips'!$K$32:$Y$45,MATCH(D$22,'Observed Trips'!$K$31:$Y$31,0),0)/Skims_calib_f!D51)</f>
        <v>2754.6133330425218</v>
      </c>
      <c r="E31" s="24">
        <f>Skims_calib_f!E31*(VLOOKUP($B31,'Observed Trips'!$K$32:$Y$45,MATCH(E$22,'Observed Trips'!$K$31:$Y$31,0),0)/Skims_calib_f!E51)</f>
        <v>2252.9744832552251</v>
      </c>
      <c r="F31" s="24">
        <f>Skims_calib_f!F31*(VLOOKUP($B31,'Observed Trips'!$K$32:$Y$45,MATCH(F$22,'Observed Trips'!$K$31:$Y$31,0),0)/Skims_calib_f!F51)</f>
        <v>1219.1532417431195</v>
      </c>
      <c r="G31" s="24">
        <f>Skims_calib_f!G31*(VLOOKUP($B31,'Observed Trips'!$K$32:$Y$45,MATCH(G$22,'Observed Trips'!$K$31:$Y$31,0),0)/Skims_calib_f!G51)</f>
        <v>6263.238002220437</v>
      </c>
      <c r="H31" s="24">
        <f>Skims_calib_f!H31*(VLOOKUP($B31,'Observed Trips'!$K$32:$Y$45,MATCH(H$22,'Observed Trips'!$K$31:$Y$31,0),0)/Skims_calib_f!H51)</f>
        <v>866.34944800726544</v>
      </c>
      <c r="I31" s="24">
        <f>Skims_calib_f!I31*(VLOOKUP($B31,'Observed Trips'!$K$32:$Y$45,MATCH(I$22,'Observed Trips'!$K$31:$Y$31,0),0)/Skims_calib_f!I51)</f>
        <v>6155.5590747119149</v>
      </c>
      <c r="J31" s="24">
        <f>Skims_calib_f!J31*(VLOOKUP($B31,'Observed Trips'!$K$32:$Y$45,MATCH(J$22,'Observed Trips'!$K$31:$Y$31,0),0)/Skims_calib_f!J51)</f>
        <v>1722.0863094091237</v>
      </c>
      <c r="K31" s="24">
        <f>Skims_calib_f!K31*(VLOOKUP($B31,'Observed Trips'!$K$32:$Y$45,MATCH(K$22,'Observed Trips'!$K$31:$Y$31,0),0)/Skims_calib_f!K51)</f>
        <v>8922.3380558142908</v>
      </c>
      <c r="L31" s="24">
        <f>Skims_calib_f!L31*(VLOOKUP($B31,'Observed Trips'!$K$32:$Y$45,MATCH(L$22,'Observed Trips'!$K$31:$Y$31,0),0)/Skims_calib_f!L51)</f>
        <v>5952.1080241789869</v>
      </c>
      <c r="M31" s="24">
        <f>Skims_calib_f!M31*(VLOOKUP($B31,'Observed Trips'!$K$32:$Y$45,MATCH(M$22,'Observed Trips'!$K$31:$Y$31,0),0)/Skims_calib_f!M51)</f>
        <v>24849.242114773078</v>
      </c>
      <c r="N31" s="24">
        <f>Skims_calib_f!N31*(VLOOKUP($B31,'Observed Trips'!$K$32:$Y$45,MATCH(N$22,'Observed Trips'!$K$31:$Y$31,0),0)/Skims_calib_f!N51)</f>
        <v>27301.784994925107</v>
      </c>
      <c r="O31" s="24">
        <f>Skims_calib_f!O31*(VLOOKUP($B31,'Observed Trips'!$K$32:$Y$45,MATCH(O$22,'Observed Trips'!$K$31:$Y$31,0),0)/Skims_calib_f!O51)</f>
        <v>9863.4932972108945</v>
      </c>
      <c r="P31" s="24">
        <f>Skims_calib_f!P31*(VLOOKUP($B31,'Observed Trips'!$K$32:$Y$45,MATCH(P$22,'Observed Trips'!$K$31:$Y$31,0),0)/Skims_calib_f!P51)</f>
        <v>5721.7372417689285</v>
      </c>
      <c r="Q31">
        <f t="shared" si="0"/>
        <v>106783.32873645573</v>
      </c>
      <c r="R31" s="21">
        <f>'Trip_Prod&amp;Attr'!P32</f>
        <v>102.8179321059182</v>
      </c>
      <c r="S31">
        <f t="shared" si="1"/>
        <v>9.6286502137122698E-4</v>
      </c>
      <c r="U31" s="23"/>
    </row>
    <row r="32" spans="1:21" x14ac:dyDescent="0.3">
      <c r="A32" s="32"/>
      <c r="B32" s="9">
        <v>515</v>
      </c>
      <c r="C32" s="24">
        <f>Skims_calib_f!C32*(VLOOKUP($B32,'Observed Trips'!$K$32:$Y$45,MATCH(C$22,'Observed Trips'!$K$31:$Y$31,0),0)/Skims_calib_f!C52)</f>
        <v>1907.2950425551523</v>
      </c>
      <c r="D32" s="24">
        <f>Skims_calib_f!D32*(VLOOKUP($B32,'Observed Trips'!$K$32:$Y$45,MATCH(D$22,'Observed Trips'!$K$31:$Y$31,0),0)/Skims_calib_f!D52)</f>
        <v>3061.9882652990514</v>
      </c>
      <c r="E32" s="24">
        <f>Skims_calib_f!E32*(VLOOKUP($B32,'Observed Trips'!$K$32:$Y$45,MATCH(E$22,'Observed Trips'!$K$31:$Y$31,0),0)/Skims_calib_f!E52)</f>
        <v>3478.6589576685897</v>
      </c>
      <c r="F32" s="24">
        <f>Skims_calib_f!F32*(VLOOKUP($B32,'Observed Trips'!$K$32:$Y$45,MATCH(F$22,'Observed Trips'!$K$31:$Y$31,0),0)/Skims_calib_f!F52)</f>
        <v>1163.6162878529601</v>
      </c>
      <c r="G32" s="24">
        <f>Skims_calib_f!G32*(VLOOKUP($B32,'Observed Trips'!$K$32:$Y$45,MATCH(G$22,'Observed Trips'!$K$31:$Y$31,0),0)/Skims_calib_f!G52)</f>
        <v>3386.2289625071107</v>
      </c>
      <c r="H32" s="24">
        <f>Skims_calib_f!H32*(VLOOKUP($B32,'Observed Trips'!$K$32:$Y$45,MATCH(H$22,'Observed Trips'!$K$31:$Y$31,0),0)/Skims_calib_f!H52)</f>
        <v>1085.887076207013</v>
      </c>
      <c r="I32" s="24">
        <f>Skims_calib_f!I32*(VLOOKUP($B32,'Observed Trips'!$K$32:$Y$45,MATCH(I$22,'Observed Trips'!$K$31:$Y$31,0),0)/Skims_calib_f!I52)</f>
        <v>4256.7610346523315</v>
      </c>
      <c r="J32" s="24">
        <f>Skims_calib_f!J32*(VLOOKUP($B32,'Observed Trips'!$K$32:$Y$45,MATCH(J$22,'Observed Trips'!$K$31:$Y$31,0),0)/Skims_calib_f!J52)</f>
        <v>782.11138157888763</v>
      </c>
      <c r="K32" s="24">
        <f>Skims_calib_f!K32*(VLOOKUP($B32,'Observed Trips'!$K$32:$Y$45,MATCH(K$22,'Observed Trips'!$K$31:$Y$31,0),0)/Skims_calib_f!K52)</f>
        <v>206.78292184658162</v>
      </c>
      <c r="L32" s="24">
        <f>Skims_calib_f!L32*(VLOOKUP($B32,'Observed Trips'!$K$32:$Y$45,MATCH(L$22,'Observed Trips'!$K$31:$Y$31,0),0)/Skims_calib_f!L52)</f>
        <v>15666.377954543119</v>
      </c>
      <c r="M32" s="24">
        <f>Skims_calib_f!M32*(VLOOKUP($B32,'Observed Trips'!$K$32:$Y$45,MATCH(M$22,'Observed Trips'!$K$31:$Y$31,0),0)/Skims_calib_f!M52)</f>
        <v>14295.681759318013</v>
      </c>
      <c r="N32" s="24">
        <f>Skims_calib_f!N32*(VLOOKUP($B32,'Observed Trips'!$K$32:$Y$45,MATCH(N$22,'Observed Trips'!$K$31:$Y$31,0),0)/Skims_calib_f!N52)</f>
        <v>3926.6346243012322</v>
      </c>
      <c r="O32" s="24">
        <f>Skims_calib_f!O32*(VLOOKUP($B32,'Observed Trips'!$K$32:$Y$45,MATCH(O$22,'Observed Trips'!$K$31:$Y$31,0),0)/Skims_calib_f!O52)</f>
        <v>5840.7603339444086</v>
      </c>
      <c r="P32" s="24">
        <f>Skims_calib_f!P32*(VLOOKUP($B32,'Observed Trips'!$K$32:$Y$45,MATCH(P$22,'Observed Trips'!$K$31:$Y$31,0),0)/Skims_calib_f!P52)</f>
        <v>3462.3922504727984</v>
      </c>
      <c r="Q32">
        <f t="shared" si="0"/>
        <v>62521.176852747245</v>
      </c>
      <c r="R32" s="21">
        <f>'Trip_Prod&amp;Attr'!P33</f>
        <v>3550.9062206200024</v>
      </c>
      <c r="S32">
        <f t="shared" si="1"/>
        <v>5.6795255613682066E-2</v>
      </c>
      <c r="U32" s="22"/>
    </row>
    <row r="33" spans="1:21" x14ac:dyDescent="0.3">
      <c r="A33" s="32"/>
      <c r="B33" s="9">
        <v>516</v>
      </c>
      <c r="C33" s="24">
        <f>Skims_calib_f!C33*(VLOOKUP($B33,'Observed Trips'!$K$32:$Y$45,MATCH(C$22,'Observed Trips'!$K$31:$Y$31,0),0)/Skims_calib_f!C53)</f>
        <v>3359.7961626325341</v>
      </c>
      <c r="D33" s="24">
        <f>Skims_calib_f!D33*(VLOOKUP($B33,'Observed Trips'!$K$32:$Y$45,MATCH(D$22,'Observed Trips'!$K$31:$Y$31,0),0)/Skims_calib_f!D53)</f>
        <v>4956.8675747431107</v>
      </c>
      <c r="E33" s="24">
        <f>Skims_calib_f!E33*(VLOOKUP($B33,'Observed Trips'!$K$32:$Y$45,MATCH(E$22,'Observed Trips'!$K$31:$Y$31,0),0)/Skims_calib_f!E53)</f>
        <v>5497.0052165597654</v>
      </c>
      <c r="F33" s="24">
        <f>Skims_calib_f!F33*(VLOOKUP($B33,'Observed Trips'!$K$32:$Y$45,MATCH(F$22,'Observed Trips'!$K$31:$Y$31,0),0)/Skims_calib_f!F53)</f>
        <v>2005.5247116867552</v>
      </c>
      <c r="G33" s="24">
        <f>Skims_calib_f!G33*(VLOOKUP($B33,'Observed Trips'!$K$32:$Y$45,MATCH(G$22,'Observed Trips'!$K$31:$Y$31,0),0)/Skims_calib_f!G53)</f>
        <v>8021.4589721262737</v>
      </c>
      <c r="H33" s="24">
        <f>Skims_calib_f!H33*(VLOOKUP($B33,'Observed Trips'!$K$32:$Y$45,MATCH(H$22,'Observed Trips'!$K$31:$Y$31,0),0)/Skims_calib_f!H53)</f>
        <v>1510.2339345936884</v>
      </c>
      <c r="I33" s="24">
        <f>Skims_calib_f!I33*(VLOOKUP($B33,'Observed Trips'!$K$32:$Y$45,MATCH(I$22,'Observed Trips'!$K$31:$Y$31,0),0)/Skims_calib_f!I53)</f>
        <v>6915.7278068415508</v>
      </c>
      <c r="J33" s="24">
        <f>Skims_calib_f!J33*(VLOOKUP($B33,'Observed Trips'!$K$32:$Y$45,MATCH(J$22,'Observed Trips'!$K$31:$Y$31,0),0)/Skims_calib_f!J53)</f>
        <v>886.82913017300405</v>
      </c>
      <c r="K33" s="24">
        <f>Skims_calib_f!K33*(VLOOKUP($B33,'Observed Trips'!$K$32:$Y$45,MATCH(K$22,'Observed Trips'!$K$31:$Y$31,0),0)/Skims_calib_f!K53)</f>
        <v>352.26488903849986</v>
      </c>
      <c r="L33" s="24">
        <f>Skims_calib_f!L33*(VLOOKUP($B33,'Observed Trips'!$K$32:$Y$45,MATCH(L$22,'Observed Trips'!$K$31:$Y$31,0),0)/Skims_calib_f!L53)</f>
        <v>10749.930722713239</v>
      </c>
      <c r="M33" s="24">
        <f>Skims_calib_f!M33*(VLOOKUP($B33,'Observed Trips'!$K$32:$Y$45,MATCH(M$22,'Observed Trips'!$K$31:$Y$31,0),0)/Skims_calib_f!M53)</f>
        <v>43071.194103926726</v>
      </c>
      <c r="N33" s="24">
        <f>Skims_calib_f!N33*(VLOOKUP($B33,'Observed Trips'!$K$32:$Y$45,MATCH(N$22,'Observed Trips'!$K$31:$Y$31,0),0)/Skims_calib_f!N53)</f>
        <v>7986.5255272516379</v>
      </c>
      <c r="O33" s="24">
        <f>Skims_calib_f!O33*(VLOOKUP($B33,'Observed Trips'!$K$32:$Y$45,MATCH(O$22,'Observed Trips'!$K$31:$Y$31,0),0)/Skims_calib_f!O53)</f>
        <v>11134.068786701075</v>
      </c>
      <c r="P33" s="24">
        <f>Skims_calib_f!P33*(VLOOKUP($B33,'Observed Trips'!$K$32:$Y$45,MATCH(P$22,'Observed Trips'!$K$31:$Y$31,0),0)/Skims_calib_f!P53)</f>
        <v>4770.3673066587298</v>
      </c>
      <c r="Q33">
        <f t="shared" si="0"/>
        <v>111217.7948456466</v>
      </c>
      <c r="R33" s="21">
        <f>'Trip_Prod&amp;Attr'!P34</f>
        <v>4716.6099487575648</v>
      </c>
      <c r="S33">
        <f t="shared" si="1"/>
        <v>4.2408770604591674E-2</v>
      </c>
      <c r="U33" s="23"/>
    </row>
    <row r="34" spans="1:21" x14ac:dyDescent="0.3">
      <c r="A34" s="32"/>
      <c r="B34" s="9">
        <v>517</v>
      </c>
      <c r="C34" s="24">
        <f>Skims_calib_f!C34*(VLOOKUP($B34,'Observed Trips'!$K$32:$Y$45,MATCH(C$22,'Observed Trips'!$K$31:$Y$31,0),0)/Skims_calib_f!C54)</f>
        <v>6770.7982324319501</v>
      </c>
      <c r="D34" s="24">
        <f>Skims_calib_f!D34*(VLOOKUP($B34,'Observed Trips'!$K$32:$Y$45,MATCH(D$22,'Observed Trips'!$K$31:$Y$31,0),0)/Skims_calib_f!D54)</f>
        <v>9110.356435466123</v>
      </c>
      <c r="E34" s="24">
        <f>Skims_calib_f!E34*(VLOOKUP($B34,'Observed Trips'!$K$32:$Y$45,MATCH(E$22,'Observed Trips'!$K$31:$Y$31,0),0)/Skims_calib_f!E54)</f>
        <v>8881.2944001189553</v>
      </c>
      <c r="F34" s="24">
        <f>Skims_calib_f!F34*(VLOOKUP($B34,'Observed Trips'!$K$32:$Y$45,MATCH(F$22,'Observed Trips'!$K$31:$Y$31,0),0)/Skims_calib_f!F54)</f>
        <v>5213.3203269228688</v>
      </c>
      <c r="G34" s="24">
        <f>Skims_calib_f!G34*(VLOOKUP($B34,'Observed Trips'!$K$32:$Y$45,MATCH(G$22,'Observed Trips'!$K$31:$Y$31,0),0)/Skims_calib_f!G54)</f>
        <v>25870.438993931042</v>
      </c>
      <c r="H34" s="24">
        <f>Skims_calib_f!H34*(VLOOKUP($B34,'Observed Trips'!$K$32:$Y$45,MATCH(H$22,'Observed Trips'!$K$31:$Y$31,0),0)/Skims_calib_f!H54)</f>
        <v>3623.2514585748941</v>
      </c>
      <c r="I34" s="24">
        <f>Skims_calib_f!I34*(VLOOKUP($B34,'Observed Trips'!$K$32:$Y$45,MATCH(I$22,'Observed Trips'!$K$31:$Y$31,0),0)/Skims_calib_f!I54)</f>
        <v>22511.513609358644</v>
      </c>
      <c r="J34" s="24">
        <f>Skims_calib_f!J34*(VLOOKUP($B34,'Observed Trips'!$K$32:$Y$45,MATCH(J$22,'Observed Trips'!$K$31:$Y$31,0),0)/Skims_calib_f!J54)</f>
        <v>3237.9172985743639</v>
      </c>
      <c r="K34" s="24">
        <f>Skims_calib_f!K34*(VLOOKUP($B34,'Observed Trips'!$K$32:$Y$45,MATCH(K$22,'Observed Trips'!$K$31:$Y$31,0),0)/Skims_calib_f!K54)</f>
        <v>2207.8578137703835</v>
      </c>
      <c r="L34" s="24">
        <f>Skims_calib_f!L34*(VLOOKUP($B34,'Observed Trips'!$K$32:$Y$45,MATCH(L$22,'Observed Trips'!$K$31:$Y$31,0),0)/Skims_calib_f!L54)</f>
        <v>35388.850733837426</v>
      </c>
      <c r="M34" s="24">
        <f>Skims_calib_f!M34*(VLOOKUP($B34,'Observed Trips'!$K$32:$Y$45,MATCH(M$22,'Observed Trips'!$K$31:$Y$31,0),0)/Skims_calib_f!M54)</f>
        <v>102161.9761966615</v>
      </c>
      <c r="N34" s="24">
        <f>Skims_calib_f!N34*(VLOOKUP($B34,'Observed Trips'!$K$32:$Y$45,MATCH(N$22,'Observed Trips'!$K$31:$Y$31,0),0)/Skims_calib_f!N54)</f>
        <v>274778.21168720874</v>
      </c>
      <c r="O34" s="24">
        <f>Skims_calib_f!O34*(VLOOKUP($B34,'Observed Trips'!$K$32:$Y$45,MATCH(O$22,'Observed Trips'!$K$31:$Y$31,0),0)/Skims_calib_f!O54)</f>
        <v>37386.460853584045</v>
      </c>
      <c r="P34" s="24">
        <f>Skims_calib_f!P34*(VLOOKUP($B34,'Observed Trips'!$K$32:$Y$45,MATCH(P$22,'Observed Trips'!$K$31:$Y$31,0),0)/Skims_calib_f!P54)</f>
        <v>104884.29829448811</v>
      </c>
      <c r="Q34">
        <f t="shared" si="0"/>
        <v>642026.54633492907</v>
      </c>
      <c r="R34" s="21">
        <f>'Trip_Prod&amp;Attr'!P35</f>
        <v>344.02793316452801</v>
      </c>
      <c r="S34">
        <f t="shared" si="1"/>
        <v>5.3584689780889112E-4</v>
      </c>
      <c r="U34" s="22"/>
    </row>
    <row r="35" spans="1:21" x14ac:dyDescent="0.3">
      <c r="A35" s="32"/>
      <c r="B35" s="9">
        <v>518</v>
      </c>
      <c r="C35" s="24">
        <f>Skims_calib_f!C35*(VLOOKUP($B35,'Observed Trips'!$K$32:$Y$45,MATCH(C$22,'Observed Trips'!$K$31:$Y$31,0),0)/Skims_calib_f!C55)</f>
        <v>25140.303809664449</v>
      </c>
      <c r="D35" s="24">
        <f>Skims_calib_f!D35*(VLOOKUP($B35,'Observed Trips'!$K$32:$Y$45,MATCH(D$22,'Observed Trips'!$K$31:$Y$31,0),0)/Skims_calib_f!D55)</f>
        <v>30698.382366063353</v>
      </c>
      <c r="E35" s="24">
        <f>Skims_calib_f!E35*(VLOOKUP($B35,'Observed Trips'!$K$32:$Y$45,MATCH(E$22,'Observed Trips'!$K$31:$Y$31,0),0)/Skims_calib_f!E55)</f>
        <v>29470.751426180021</v>
      </c>
      <c r="F35" s="24">
        <f>Skims_calib_f!F35*(VLOOKUP($B35,'Observed Trips'!$K$32:$Y$45,MATCH(F$22,'Observed Trips'!$K$31:$Y$31,0),0)/Skims_calib_f!F55)</f>
        <v>19043.797656242812</v>
      </c>
      <c r="G35" s="24">
        <f>Skims_calib_f!G35*(VLOOKUP($B35,'Observed Trips'!$K$32:$Y$45,MATCH(G$22,'Observed Trips'!$K$31:$Y$31,0),0)/Skims_calib_f!G55)</f>
        <v>94438.478510595043</v>
      </c>
      <c r="H35" s="24">
        <f>Skims_calib_f!H35*(VLOOKUP($B35,'Observed Trips'!$K$32:$Y$45,MATCH(H$22,'Observed Trips'!$K$31:$Y$31,0),0)/Skims_calib_f!H55)</f>
        <v>11212.068908623003</v>
      </c>
      <c r="I35" s="24">
        <f>Skims_calib_f!I35*(VLOOKUP($B35,'Observed Trips'!$K$32:$Y$45,MATCH(I$22,'Observed Trips'!$K$31:$Y$31,0),0)/Skims_calib_f!I55)</f>
        <v>87446.528618279539</v>
      </c>
      <c r="J35" s="24">
        <f>Skims_calib_f!J35*(VLOOKUP($B35,'Observed Trips'!$K$32:$Y$45,MATCH(J$22,'Observed Trips'!$K$31:$Y$31,0),0)/Skims_calib_f!J55)</f>
        <v>6134.7507317151794</v>
      </c>
      <c r="K35" s="24">
        <f>Skims_calib_f!K35*(VLOOKUP($B35,'Observed Trips'!$K$32:$Y$45,MATCH(K$22,'Observed Trips'!$K$31:$Y$31,0),0)/Skims_calib_f!K55)</f>
        <v>3011.1097820854125</v>
      </c>
      <c r="L35" s="24">
        <f>Skims_calib_f!L35*(VLOOKUP($B35,'Observed Trips'!$K$32:$Y$45,MATCH(L$22,'Observed Trips'!$K$31:$Y$31,0),0)/Skims_calib_f!L55)</f>
        <v>109507.44305843399</v>
      </c>
      <c r="M35" s="24">
        <f>Skims_calib_f!M35*(VLOOKUP($B35,'Observed Trips'!$K$32:$Y$45,MATCH(M$22,'Observed Trips'!$K$31:$Y$31,0),0)/Skims_calib_f!M55)</f>
        <v>351124.67471339228</v>
      </c>
      <c r="N35" s="24">
        <f>Skims_calib_f!N35*(VLOOKUP($B35,'Observed Trips'!$K$32:$Y$45,MATCH(N$22,'Observed Trips'!$K$31:$Y$31,0),0)/Skims_calib_f!N55)</f>
        <v>103417.54460702118</v>
      </c>
      <c r="O35" s="24">
        <f>Skims_calib_f!O35*(VLOOKUP($B35,'Observed Trips'!$K$32:$Y$45,MATCH(O$22,'Observed Trips'!$K$31:$Y$31,0),0)/Skims_calib_f!O55)</f>
        <v>519638.09577712091</v>
      </c>
      <c r="P35" s="24">
        <f>Skims_calib_f!P35*(VLOOKUP($B35,'Observed Trips'!$K$32:$Y$45,MATCH(P$22,'Observed Trips'!$K$31:$Y$31,0),0)/Skims_calib_f!P55)</f>
        <v>42402.224490858847</v>
      </c>
      <c r="Q35">
        <f t="shared" si="0"/>
        <v>1432686.154456276</v>
      </c>
      <c r="R35" s="21">
        <f>'Trip_Prod&amp;Attr'!P36</f>
        <v>193.92242890863054</v>
      </c>
      <c r="S35">
        <f t="shared" si="1"/>
        <v>1.3535583372914408E-4</v>
      </c>
      <c r="U35" s="23"/>
    </row>
    <row r="36" spans="1:21" x14ac:dyDescent="0.3">
      <c r="A36" s="33"/>
      <c r="B36" s="4">
        <v>519</v>
      </c>
      <c r="C36" s="24">
        <f>Skims_calib_f!C36*(VLOOKUP($B36,'Observed Trips'!$K$32:$Y$45,MATCH(C$22,'Observed Trips'!$K$31:$Y$31,0),0)/Skims_calib_f!C56)</f>
        <v>20596.840731590459</v>
      </c>
      <c r="D36" s="24">
        <f>Skims_calib_f!D36*(VLOOKUP($B36,'Observed Trips'!$K$32:$Y$45,MATCH(D$22,'Observed Trips'!$K$31:$Y$31,0),0)/Skims_calib_f!D56)</f>
        <v>29338.744755855867</v>
      </c>
      <c r="E36" s="24">
        <f>Skims_calib_f!E36*(VLOOKUP($B36,'Observed Trips'!$K$32:$Y$45,MATCH(E$22,'Observed Trips'!$K$31:$Y$31,0),0)/Skims_calib_f!E56)</f>
        <v>29820.652752088594</v>
      </c>
      <c r="F36" s="24">
        <f>Skims_calib_f!F36*(VLOOKUP($B36,'Observed Trips'!$K$32:$Y$45,MATCH(F$22,'Observed Trips'!$K$31:$Y$31,0),0)/Skims_calib_f!F56)</f>
        <v>19580.340263652619</v>
      </c>
      <c r="G36" s="24">
        <f>Skims_calib_f!G36*(VLOOKUP($B36,'Observed Trips'!$K$32:$Y$45,MATCH(G$22,'Observed Trips'!$K$31:$Y$31,0),0)/Skims_calib_f!G56)</f>
        <v>116066.99855246322</v>
      </c>
      <c r="H36" s="24">
        <f>Skims_calib_f!H36*(VLOOKUP($B36,'Observed Trips'!$K$32:$Y$45,MATCH(H$22,'Observed Trips'!$K$31:$Y$31,0),0)/Skims_calib_f!H56)</f>
        <v>12660.07945601483</v>
      </c>
      <c r="I36" s="24">
        <f>Skims_calib_f!I36*(VLOOKUP($B36,'Observed Trips'!$K$32:$Y$45,MATCH(I$22,'Observed Trips'!$K$31:$Y$31,0),0)/Skims_calib_f!I56)</f>
        <v>117549.29176531281</v>
      </c>
      <c r="J36" s="24">
        <f>Skims_calib_f!J36*(VLOOKUP($B36,'Observed Trips'!$K$32:$Y$45,MATCH(J$22,'Observed Trips'!$K$31:$Y$31,0),0)/Skims_calib_f!J56)</f>
        <v>33777.256860064939</v>
      </c>
      <c r="K36" s="24">
        <f>Skims_calib_f!K36*(VLOOKUP($B36,'Observed Trips'!$K$32:$Y$45,MATCH(K$22,'Observed Trips'!$K$31:$Y$31,0),0)/Skims_calib_f!K56)</f>
        <v>5153.161518558044</v>
      </c>
      <c r="L36" s="24">
        <f>Skims_calib_f!L36*(VLOOKUP($B36,'Observed Trips'!$K$32:$Y$45,MATCH(L$22,'Observed Trips'!$K$31:$Y$31,0),0)/Skims_calib_f!L56)</f>
        <v>111877.34311769139</v>
      </c>
      <c r="M36" s="24">
        <f>Skims_calib_f!M36*(VLOOKUP($B36,'Observed Trips'!$K$32:$Y$45,MATCH(M$22,'Observed Trips'!$K$31:$Y$31,0),0)/Skims_calib_f!M56)</f>
        <v>288873.93755397131</v>
      </c>
      <c r="N36" s="24">
        <f>Skims_calib_f!N36*(VLOOKUP($B36,'Observed Trips'!$K$32:$Y$45,MATCH(N$22,'Observed Trips'!$K$31:$Y$31,0),0)/Skims_calib_f!N56)</f>
        <v>498160.22718991933</v>
      </c>
      <c r="O36" s="24">
        <f>Skims_calib_f!O36*(VLOOKUP($B36,'Observed Trips'!$K$32:$Y$45,MATCH(O$22,'Observed Trips'!$K$31:$Y$31,0),0)/Skims_calib_f!O56)</f>
        <v>118920.01785363266</v>
      </c>
      <c r="P36" s="24">
        <f>Skims_calib_f!P36*(VLOOKUP($B36,'Observed Trips'!$K$32:$Y$45,MATCH(P$22,'Observed Trips'!$K$31:$Y$31,0),0)/Skims_calib_f!P56)</f>
        <v>674739.99445260887</v>
      </c>
      <c r="Q36">
        <f t="shared" si="0"/>
        <v>2077114.8868234246</v>
      </c>
      <c r="R36" s="21">
        <f>'Trip_Prod&amp;Attr'!P37</f>
        <v>108.89156522609903</v>
      </c>
      <c r="S36">
        <f t="shared" si="1"/>
        <v>5.2424430596917624E-5</v>
      </c>
    </row>
    <row r="37" spans="1:21" x14ac:dyDescent="0.3">
      <c r="A37" t="s">
        <v>18</v>
      </c>
      <c r="B37" s="3"/>
      <c r="C37">
        <f>SUM(C23:C36)</f>
        <v>195668.61856804037</v>
      </c>
      <c r="D37">
        <f t="shared" ref="D37:P37" si="2">SUM(D23:D36)</f>
        <v>590737.74263440887</v>
      </c>
      <c r="E37">
        <f t="shared" si="2"/>
        <v>765464.21509344713</v>
      </c>
      <c r="F37">
        <f t="shared" si="2"/>
        <v>276537.43349938845</v>
      </c>
      <c r="G37">
        <f t="shared" si="2"/>
        <v>1438132.0836323311</v>
      </c>
      <c r="H37">
        <f t="shared" si="2"/>
        <v>875899.66345320619</v>
      </c>
      <c r="I37">
        <f t="shared" si="2"/>
        <v>428759.14805638569</v>
      </c>
      <c r="J37">
        <f t="shared" si="2"/>
        <v>103157.84266673189</v>
      </c>
      <c r="K37">
        <f t="shared" si="2"/>
        <v>25049.453417877688</v>
      </c>
      <c r="L37">
        <f t="shared" si="2"/>
        <v>539794.32130678801</v>
      </c>
      <c r="M37">
        <f t="shared" si="2"/>
        <v>1870460.1170666143</v>
      </c>
      <c r="N37">
        <f t="shared" si="2"/>
        <v>1090721.0841992749</v>
      </c>
      <c r="O37">
        <f t="shared" si="2"/>
        <v>896342.53077191685</v>
      </c>
      <c r="P37">
        <f t="shared" si="2"/>
        <v>911188.10427112645</v>
      </c>
    </row>
    <row r="38" spans="1:21" ht="31.5" x14ac:dyDescent="0.3">
      <c r="A38" s="2" t="s">
        <v>19</v>
      </c>
      <c r="C38" s="22">
        <v>3493.8620000000001</v>
      </c>
      <c r="D38" s="23">
        <v>3427.4920000000002</v>
      </c>
      <c r="E38" s="22">
        <v>2940.6620000000003</v>
      </c>
      <c r="F38" s="23">
        <v>2245.8159999999998</v>
      </c>
      <c r="G38" s="22">
        <v>180.13</v>
      </c>
      <c r="H38" s="23">
        <v>3905.4480000000003</v>
      </c>
      <c r="I38" s="22">
        <v>1030.3500000000001</v>
      </c>
      <c r="J38" s="23">
        <v>601.25</v>
      </c>
      <c r="K38" s="22">
        <v>438.55200000000008</v>
      </c>
      <c r="L38" s="23">
        <v>68.835999999999999</v>
      </c>
      <c r="M38" s="22">
        <v>2369.0160000000001</v>
      </c>
      <c r="N38" s="23">
        <v>2727.732</v>
      </c>
      <c r="O38" s="22">
        <v>3194.7639999999997</v>
      </c>
      <c r="P38" s="23">
        <v>3702.174</v>
      </c>
    </row>
    <row r="40" spans="1:21" x14ac:dyDescent="0.3">
      <c r="A40" s="1" t="s">
        <v>27</v>
      </c>
    </row>
    <row r="41" spans="1:21" x14ac:dyDescent="0.3">
      <c r="B41" t="s">
        <v>11</v>
      </c>
      <c r="C41" t="s">
        <v>9</v>
      </c>
    </row>
    <row r="42" spans="1:21" x14ac:dyDescent="0.3">
      <c r="C42">
        <v>263</v>
      </c>
      <c r="D42">
        <v>264</v>
      </c>
      <c r="E42">
        <v>269</v>
      </c>
      <c r="F42">
        <v>271</v>
      </c>
      <c r="G42">
        <v>272</v>
      </c>
      <c r="H42">
        <v>274</v>
      </c>
      <c r="I42">
        <v>499</v>
      </c>
      <c r="J42">
        <v>500</v>
      </c>
      <c r="K42">
        <v>513</v>
      </c>
      <c r="L42">
        <v>515</v>
      </c>
      <c r="M42">
        <v>516</v>
      </c>
      <c r="N42">
        <v>517</v>
      </c>
      <c r="O42">
        <v>518</v>
      </c>
      <c r="P42">
        <v>519</v>
      </c>
      <c r="Q42" t="s">
        <v>17</v>
      </c>
      <c r="R42" t="s">
        <v>20</v>
      </c>
    </row>
    <row r="43" spans="1:21" x14ac:dyDescent="0.3">
      <c r="A43" t="s">
        <v>10</v>
      </c>
      <c r="B43">
        <v>263</v>
      </c>
      <c r="C43">
        <f>C23*$S23</f>
        <v>1227.1377345094784</v>
      </c>
      <c r="D43">
        <f t="shared" ref="D43:P43" si="3">D23*$S23</f>
        <v>164.93951593442378</v>
      </c>
      <c r="E43">
        <f t="shared" si="3"/>
        <v>90.85893906492305</v>
      </c>
      <c r="F43">
        <f t="shared" si="3"/>
        <v>44.722536688151621</v>
      </c>
      <c r="G43">
        <f t="shared" si="3"/>
        <v>232.96938005662025</v>
      </c>
      <c r="H43">
        <f t="shared" si="3"/>
        <v>26.075206669513818</v>
      </c>
      <c r="I43">
        <f t="shared" si="3"/>
        <v>82.118832437867965</v>
      </c>
      <c r="J43">
        <f t="shared" si="3"/>
        <v>9.4120316148576411</v>
      </c>
      <c r="K43">
        <f t="shared" si="3"/>
        <v>5.2794106184485532</v>
      </c>
      <c r="L43">
        <f t="shared" si="3"/>
        <v>101.71927958206096</v>
      </c>
      <c r="M43">
        <f t="shared" si="3"/>
        <v>425.53630584666644</v>
      </c>
      <c r="N43">
        <f t="shared" si="3"/>
        <v>80.726987820276975</v>
      </c>
      <c r="O43">
        <f t="shared" si="3"/>
        <v>78.737186427826416</v>
      </c>
      <c r="P43">
        <f t="shared" si="3"/>
        <v>29.715459103432305</v>
      </c>
      <c r="Q43">
        <f>SUM(C43:P43)</f>
        <v>2599.9488063745484</v>
      </c>
      <c r="R43">
        <f>R23</f>
        <v>2599.948806374548</v>
      </c>
      <c r="S43">
        <f>R43/Q43</f>
        <v>0.99999999999999978</v>
      </c>
    </row>
    <row r="44" spans="1:21" x14ac:dyDescent="0.3">
      <c r="B44">
        <v>264</v>
      </c>
      <c r="C44">
        <f t="shared" ref="C44:P56" si="4">C24*$S24</f>
        <v>10.72122563096592</v>
      </c>
      <c r="D44">
        <f t="shared" si="4"/>
        <v>98.598532429965147</v>
      </c>
      <c r="E44">
        <f t="shared" si="4"/>
        <v>18.153683066531013</v>
      </c>
      <c r="F44">
        <f t="shared" si="4"/>
        <v>7.9536655147833599</v>
      </c>
      <c r="G44">
        <f t="shared" si="4"/>
        <v>42.067905553729865</v>
      </c>
      <c r="H44">
        <f t="shared" si="4"/>
        <v>3.7476353300225003</v>
      </c>
      <c r="I44">
        <f t="shared" si="4"/>
        <v>7.5984638145477108</v>
      </c>
      <c r="J44">
        <f t="shared" si="4"/>
        <v>1.1223259146921902</v>
      </c>
      <c r="K44">
        <f t="shared" si="4"/>
        <v>0.31382998245790295</v>
      </c>
      <c r="L44">
        <f t="shared" si="4"/>
        <v>15.575507183554796</v>
      </c>
      <c r="M44">
        <f t="shared" si="4"/>
        <v>64.919309391533289</v>
      </c>
      <c r="N44">
        <f t="shared" si="4"/>
        <v>9.0690489151909297</v>
      </c>
      <c r="O44">
        <f t="shared" si="4"/>
        <v>10.543459482888938</v>
      </c>
      <c r="P44">
        <f t="shared" si="4"/>
        <v>3.7527831807505527</v>
      </c>
      <c r="Q44">
        <f t="shared" ref="Q44:Q56" si="5">SUM(C44:P44)</f>
        <v>294.13737539161406</v>
      </c>
      <c r="R44">
        <f t="shared" ref="R44:R56" si="6">R24</f>
        <v>294.13737539161411</v>
      </c>
      <c r="S44">
        <f t="shared" ref="S44:S56" si="7">R44/Q44</f>
        <v>1.0000000000000002</v>
      </c>
    </row>
    <row r="45" spans="1:21" x14ac:dyDescent="0.3">
      <c r="B45">
        <v>269</v>
      </c>
      <c r="C45">
        <f t="shared" si="4"/>
        <v>1.7408568548417938</v>
      </c>
      <c r="D45">
        <f t="shared" si="4"/>
        <v>5.4018352601327768</v>
      </c>
      <c r="E45">
        <f t="shared" si="4"/>
        <v>15.550141069244752</v>
      </c>
      <c r="F45">
        <f t="shared" si="4"/>
        <v>2.8601615495536286</v>
      </c>
      <c r="G45">
        <f t="shared" si="4"/>
        <v>17.609712788162319</v>
      </c>
      <c r="H45">
        <f t="shared" si="4"/>
        <v>1.2380246336185199</v>
      </c>
      <c r="I45">
        <f t="shared" si="4"/>
        <v>2.370780565581883</v>
      </c>
      <c r="J45">
        <f t="shared" si="4"/>
        <v>0.33301744545714329</v>
      </c>
      <c r="K45">
        <f t="shared" si="4"/>
        <v>7.8791899217022426E-2</v>
      </c>
      <c r="L45">
        <f t="shared" si="4"/>
        <v>4.4404123343004329</v>
      </c>
      <c r="M45">
        <f t="shared" si="4"/>
        <v>18.966358037205705</v>
      </c>
      <c r="N45">
        <f t="shared" si="4"/>
        <v>2.997965786037641</v>
      </c>
      <c r="O45">
        <f t="shared" si="4"/>
        <v>3.3679315667299949</v>
      </c>
      <c r="P45">
        <f t="shared" si="4"/>
        <v>1.1335788979555448</v>
      </c>
      <c r="Q45">
        <f t="shared" si="5"/>
        <v>78.089568688039165</v>
      </c>
      <c r="R45">
        <f t="shared" si="6"/>
        <v>78.089568688039151</v>
      </c>
      <c r="S45">
        <f t="shared" si="7"/>
        <v>0.99999999999999978</v>
      </c>
    </row>
    <row r="46" spans="1:21" x14ac:dyDescent="0.3">
      <c r="B46">
        <v>271</v>
      </c>
      <c r="C46">
        <f t="shared" si="4"/>
        <v>16.042045815796261</v>
      </c>
      <c r="D46">
        <f t="shared" si="4"/>
        <v>38.541483457705489</v>
      </c>
      <c r="E46">
        <f t="shared" si="4"/>
        <v>53.903803818121446</v>
      </c>
      <c r="F46">
        <f t="shared" si="4"/>
        <v>248.02055355539215</v>
      </c>
      <c r="G46">
        <f t="shared" si="4"/>
        <v>373.60436612217609</v>
      </c>
      <c r="H46">
        <f t="shared" si="4"/>
        <v>47.386983748191845</v>
      </c>
      <c r="I46">
        <f t="shared" si="4"/>
        <v>44.802213143638213</v>
      </c>
      <c r="J46">
        <f t="shared" si="4"/>
        <v>3.9635535946281113</v>
      </c>
      <c r="K46">
        <f t="shared" si="4"/>
        <v>0.66349605546252488</v>
      </c>
      <c r="L46">
        <f t="shared" si="4"/>
        <v>22.256712646079961</v>
      </c>
      <c r="M46">
        <f t="shared" si="4"/>
        <v>116.75191633211108</v>
      </c>
      <c r="N46">
        <f t="shared" si="4"/>
        <v>26.07563364732307</v>
      </c>
      <c r="O46">
        <f t="shared" si="4"/>
        <v>27.243434438466284</v>
      </c>
      <c r="P46">
        <f t="shared" si="4"/>
        <v>12.393772181335773</v>
      </c>
      <c r="Q46">
        <f t="shared" si="5"/>
        <v>1031.6499685564281</v>
      </c>
      <c r="R46">
        <f t="shared" si="6"/>
        <v>1031.6499685564283</v>
      </c>
      <c r="S46">
        <f t="shared" si="7"/>
        <v>1.0000000000000002</v>
      </c>
    </row>
    <row r="47" spans="1:21" x14ac:dyDescent="0.3">
      <c r="B47">
        <v>272</v>
      </c>
      <c r="C47">
        <f t="shared" si="4"/>
        <v>172.84880436526765</v>
      </c>
      <c r="D47">
        <f t="shared" si="4"/>
        <v>321.07534716650906</v>
      </c>
      <c r="E47">
        <f t="shared" si="4"/>
        <v>442.98552134342583</v>
      </c>
      <c r="F47">
        <f t="shared" si="4"/>
        <v>872.88475033134785</v>
      </c>
      <c r="G47">
        <f t="shared" si="4"/>
        <v>8101.2140936161113</v>
      </c>
      <c r="H47">
        <f t="shared" si="4"/>
        <v>673.10727305783712</v>
      </c>
      <c r="I47">
        <f t="shared" si="4"/>
        <v>381.34232552695374</v>
      </c>
      <c r="J47">
        <f t="shared" si="4"/>
        <v>44.620941099166146</v>
      </c>
      <c r="K47">
        <f t="shared" si="4"/>
        <v>8.9860055213406547</v>
      </c>
      <c r="L47">
        <f t="shared" si="4"/>
        <v>230.13251105486324</v>
      </c>
      <c r="M47">
        <f t="shared" si="4"/>
        <v>558.43715688341968</v>
      </c>
      <c r="N47">
        <f t="shared" si="4"/>
        <v>115.47021985532038</v>
      </c>
      <c r="O47">
        <f t="shared" si="4"/>
        <v>150.57696962912669</v>
      </c>
      <c r="P47">
        <f t="shared" si="4"/>
        <v>133.45299023845391</v>
      </c>
      <c r="Q47">
        <f t="shared" si="5"/>
        <v>12207.134909689144</v>
      </c>
      <c r="R47">
        <f t="shared" si="6"/>
        <v>12207.134909689141</v>
      </c>
      <c r="S47">
        <f t="shared" si="7"/>
        <v>0.99999999999999967</v>
      </c>
    </row>
    <row r="48" spans="1:21" x14ac:dyDescent="0.3">
      <c r="B48">
        <v>274</v>
      </c>
      <c r="C48">
        <f t="shared" si="4"/>
        <v>0.92798882105220049</v>
      </c>
      <c r="D48">
        <f t="shared" si="4"/>
        <v>1.8668967160826857</v>
      </c>
      <c r="E48">
        <f t="shared" si="4"/>
        <v>2.2412865940486859</v>
      </c>
      <c r="F48">
        <f t="shared" si="4"/>
        <v>3.9840616355671279</v>
      </c>
      <c r="G48">
        <f t="shared" si="4"/>
        <v>23.376620879076253</v>
      </c>
      <c r="H48">
        <f t="shared" si="4"/>
        <v>61.601308905319982</v>
      </c>
      <c r="I48">
        <f t="shared" si="4"/>
        <v>3.1573533759218231</v>
      </c>
      <c r="J48">
        <f t="shared" si="4"/>
        <v>0.23206343881404495</v>
      </c>
      <c r="K48">
        <f t="shared" si="4"/>
        <v>4.7309679281995622E-2</v>
      </c>
      <c r="L48">
        <f t="shared" si="4"/>
        <v>1.9233466254019622</v>
      </c>
      <c r="M48">
        <f t="shared" si="4"/>
        <v>7.7022807213128663</v>
      </c>
      <c r="N48">
        <f t="shared" si="4"/>
        <v>1.8324174218219673</v>
      </c>
      <c r="O48">
        <f t="shared" si="4"/>
        <v>1.9059745111696142</v>
      </c>
      <c r="P48">
        <f t="shared" si="4"/>
        <v>0.69564152416246361</v>
      </c>
      <c r="Q48">
        <f t="shared" si="5"/>
        <v>111.49455084903369</v>
      </c>
      <c r="R48">
        <f t="shared" si="6"/>
        <v>111.49455084903367</v>
      </c>
      <c r="S48">
        <f t="shared" si="7"/>
        <v>0.99999999999999989</v>
      </c>
    </row>
    <row r="49" spans="1:19" x14ac:dyDescent="0.3">
      <c r="B49">
        <v>499</v>
      </c>
      <c r="C49">
        <f t="shared" si="4"/>
        <v>92.181130510233785</v>
      </c>
      <c r="D49">
        <f t="shared" si="4"/>
        <v>125.8165918330162</v>
      </c>
      <c r="E49">
        <f t="shared" si="4"/>
        <v>123.43002534731437</v>
      </c>
      <c r="F49">
        <f t="shared" si="4"/>
        <v>141.87297417185604</v>
      </c>
      <c r="G49">
        <f t="shared" si="4"/>
        <v>465.68214688382</v>
      </c>
      <c r="H49">
        <f t="shared" si="4"/>
        <v>129.83677988498721</v>
      </c>
      <c r="I49">
        <f t="shared" si="4"/>
        <v>1683.6478653748961</v>
      </c>
      <c r="J49">
        <f t="shared" si="4"/>
        <v>66.619658903868043</v>
      </c>
      <c r="K49">
        <f t="shared" si="4"/>
        <v>12.386616196917327</v>
      </c>
      <c r="L49">
        <f t="shared" si="4"/>
        <v>287.78546422285604</v>
      </c>
      <c r="M49">
        <f t="shared" si="4"/>
        <v>837.66887001542239</v>
      </c>
      <c r="N49">
        <f t="shared" si="4"/>
        <v>216.39351268789622</v>
      </c>
      <c r="O49">
        <f t="shared" si="4"/>
        <v>260.87104471438471</v>
      </c>
      <c r="P49">
        <f t="shared" si="4"/>
        <v>242.04910240919102</v>
      </c>
      <c r="Q49">
        <f t="shared" si="5"/>
        <v>4686.241783156659</v>
      </c>
      <c r="R49">
        <f t="shared" si="6"/>
        <v>4686.2417831566599</v>
      </c>
      <c r="S49">
        <f t="shared" si="7"/>
        <v>1.0000000000000002</v>
      </c>
    </row>
    <row r="50" spans="1:19" x14ac:dyDescent="0.3">
      <c r="B50">
        <v>500</v>
      </c>
      <c r="C50">
        <f t="shared" si="4"/>
        <v>4.2314668701344571</v>
      </c>
      <c r="D50">
        <f t="shared" si="4"/>
        <v>6.4820295878350862</v>
      </c>
      <c r="E50">
        <f t="shared" si="4"/>
        <v>6.4329542849618857</v>
      </c>
      <c r="F50">
        <f t="shared" si="4"/>
        <v>4.1011105968775219</v>
      </c>
      <c r="G50">
        <f t="shared" si="4"/>
        <v>21.241171326414005</v>
      </c>
      <c r="H50">
        <f t="shared" si="4"/>
        <v>3.230023970878233</v>
      </c>
      <c r="I50">
        <f t="shared" si="4"/>
        <v>23.47307520500139</v>
      </c>
      <c r="J50">
        <f t="shared" si="4"/>
        <v>118.04936305880214</v>
      </c>
      <c r="K50">
        <f t="shared" si="4"/>
        <v>1.2698234618440341</v>
      </c>
      <c r="L50">
        <f t="shared" si="4"/>
        <v>18.682354362541091</v>
      </c>
      <c r="M50">
        <f t="shared" si="4"/>
        <v>40.49837129396461</v>
      </c>
      <c r="N50">
        <f t="shared" si="4"/>
        <v>15.874326876265215</v>
      </c>
      <c r="O50">
        <f t="shared" si="4"/>
        <v>11.576403866823298</v>
      </c>
      <c r="P50">
        <f t="shared" si="4"/>
        <v>25.068533749451962</v>
      </c>
      <c r="Q50">
        <f t="shared" si="5"/>
        <v>300.21100851179494</v>
      </c>
      <c r="R50">
        <f t="shared" si="6"/>
        <v>300.21100851179494</v>
      </c>
      <c r="S50">
        <f t="shared" si="7"/>
        <v>1</v>
      </c>
    </row>
    <row r="51" spans="1:19" x14ac:dyDescent="0.3">
      <c r="B51">
        <v>513</v>
      </c>
      <c r="C51">
        <f t="shared" si="4"/>
        <v>2.8295243690272196</v>
      </c>
      <c r="D51">
        <f t="shared" si="4"/>
        <v>2.6523208257894546</v>
      </c>
      <c r="E51">
        <f t="shared" si="4"/>
        <v>2.1693103239683715</v>
      </c>
      <c r="F51">
        <f t="shared" si="4"/>
        <v>1.1738800121657893</v>
      </c>
      <c r="G51">
        <f t="shared" si="4"/>
        <v>6.030652792861062</v>
      </c>
      <c r="H51">
        <f t="shared" si="4"/>
        <v>0.83417757977046636</v>
      </c>
      <c r="I51">
        <f t="shared" si="4"/>
        <v>5.9269725200243384</v>
      </c>
      <c r="J51">
        <f t="shared" si="4"/>
        <v>1.6581366711123133</v>
      </c>
      <c r="K51">
        <f t="shared" si="4"/>
        <v>8.591007222792939</v>
      </c>
      <c r="L51">
        <f t="shared" si="4"/>
        <v>5.7310766199049521</v>
      </c>
      <c r="M51">
        <f t="shared" si="4"/>
        <v>23.926466039899772</v>
      </c>
      <c r="N51">
        <f t="shared" si="4"/>
        <v>26.287933792611206</v>
      </c>
      <c r="O51">
        <f t="shared" si="4"/>
        <v>9.4972126844139222</v>
      </c>
      <c r="P51">
        <f t="shared" si="4"/>
        <v>5.5092606515763842</v>
      </c>
      <c r="Q51">
        <f t="shared" si="5"/>
        <v>102.81793210591819</v>
      </c>
      <c r="R51">
        <f t="shared" si="6"/>
        <v>102.8179321059182</v>
      </c>
      <c r="S51">
        <f t="shared" si="7"/>
        <v>1.0000000000000002</v>
      </c>
    </row>
    <row r="52" spans="1:19" x14ac:dyDescent="0.3">
      <c r="B52">
        <v>515</v>
      </c>
      <c r="C52">
        <f t="shared" si="4"/>
        <v>108.32530947262849</v>
      </c>
      <c r="D52">
        <f t="shared" si="4"/>
        <v>173.90640621375456</v>
      </c>
      <c r="E52">
        <f t="shared" si="4"/>
        <v>197.57132469361238</v>
      </c>
      <c r="F52">
        <f t="shared" si="4"/>
        <v>66.087884504852724</v>
      </c>
      <c r="G52">
        <f t="shared" si="4"/>
        <v>192.32173949204477</v>
      </c>
      <c r="H52">
        <f t="shared" si="4"/>
        <v>61.673234060771165</v>
      </c>
      <c r="I52">
        <f t="shared" si="4"/>
        <v>241.76383104944091</v>
      </c>
      <c r="J52">
        <f t="shared" si="4"/>
        <v>44.420215835142955</v>
      </c>
      <c r="K52">
        <f t="shared" si="4"/>
        <v>11.744288902820644</v>
      </c>
      <c r="L52">
        <f t="shared" si="4"/>
        <v>889.77594046883007</v>
      </c>
      <c r="M52">
        <f t="shared" si="4"/>
        <v>811.92689969231867</v>
      </c>
      <c r="N52">
        <f t="shared" si="4"/>
        <v>223.01421718872294</v>
      </c>
      <c r="O52">
        <f t="shared" si="4"/>
        <v>331.7274761446277</v>
      </c>
      <c r="P52">
        <f t="shared" si="4"/>
        <v>196.6474529004345</v>
      </c>
      <c r="Q52">
        <f t="shared" si="5"/>
        <v>3550.9062206200028</v>
      </c>
      <c r="R52">
        <f t="shared" si="6"/>
        <v>3550.9062206200024</v>
      </c>
      <c r="S52">
        <f t="shared" si="7"/>
        <v>0.99999999999999989</v>
      </c>
    </row>
    <row r="53" spans="1:19" x14ac:dyDescent="0.3">
      <c r="B53">
        <v>516</v>
      </c>
      <c r="C53">
        <f t="shared" si="4"/>
        <v>142.48482473927052</v>
      </c>
      <c r="D53">
        <f t="shared" si="4"/>
        <v>210.21465989461925</v>
      </c>
      <c r="E53">
        <f t="shared" si="4"/>
        <v>233.12123324132688</v>
      </c>
      <c r="F53">
        <f t="shared" si="4"/>
        <v>85.05183743976346</v>
      </c>
      <c r="G53">
        <f t="shared" si="4"/>
        <v>340.18021346304687</v>
      </c>
      <c r="H53">
        <f t="shared" si="4"/>
        <v>64.047164491453643</v>
      </c>
      <c r="I53">
        <f t="shared" si="4"/>
        <v>293.28751412413919</v>
      </c>
      <c r="J53">
        <f t="shared" si="4"/>
        <v>37.609333146976496</v>
      </c>
      <c r="K53">
        <f t="shared" si="4"/>
        <v>14.939120871285681</v>
      </c>
      <c r="L53">
        <f t="shared" si="4"/>
        <v>455.89134603479818</v>
      </c>
      <c r="M53">
        <f t="shared" si="4"/>
        <v>1826.5963904192699</v>
      </c>
      <c r="N53">
        <f t="shared" si="4"/>
        <v>338.6987290129303</v>
      </c>
      <c r="O53">
        <f t="shared" si="4"/>
        <v>472.18216907095024</v>
      </c>
      <c r="P53">
        <f t="shared" si="4"/>
        <v>202.30541280773389</v>
      </c>
      <c r="Q53">
        <f t="shared" si="5"/>
        <v>4716.6099487575648</v>
      </c>
      <c r="R53">
        <f t="shared" si="6"/>
        <v>4716.6099487575648</v>
      </c>
      <c r="S53">
        <f t="shared" si="7"/>
        <v>1</v>
      </c>
    </row>
    <row r="54" spans="1:19" x14ac:dyDescent="0.3">
      <c r="B54">
        <v>517</v>
      </c>
      <c r="C54">
        <f t="shared" si="4"/>
        <v>3.6281112285385837</v>
      </c>
      <c r="D54">
        <f t="shared" si="4"/>
        <v>4.8817562338777893</v>
      </c>
      <c r="E54">
        <f t="shared" si="4"/>
        <v>4.759014052831219</v>
      </c>
      <c r="F54">
        <f t="shared" si="4"/>
        <v>2.7935415244656534</v>
      </c>
      <c r="G54">
        <f t="shared" si="4"/>
        <v>13.862594479852119</v>
      </c>
      <c r="H54">
        <f t="shared" si="4"/>
        <v>1.9415080540588969</v>
      </c>
      <c r="I54">
        <f t="shared" si="4"/>
        <v>12.062724732557463</v>
      </c>
      <c r="J54">
        <f t="shared" si="4"/>
        <v>1.7350279398028179</v>
      </c>
      <c r="K54">
        <f t="shared" si="4"/>
        <v>1.1830737603119805</v>
      </c>
      <c r="L54">
        <f t="shared" si="4"/>
        <v>18.963005882748686</v>
      </c>
      <c r="M54">
        <f t="shared" si="4"/>
        <v>54.743178019006841</v>
      </c>
      <c r="N54">
        <f t="shared" si="4"/>
        <v>147.2390523180656</v>
      </c>
      <c r="O54">
        <f t="shared" si="4"/>
        <v>20.033419068446559</v>
      </c>
      <c r="P54">
        <f t="shared" si="4"/>
        <v>56.201925869963823</v>
      </c>
      <c r="Q54">
        <f t="shared" si="5"/>
        <v>344.02793316452806</v>
      </c>
      <c r="R54">
        <f t="shared" si="6"/>
        <v>344.02793316452801</v>
      </c>
      <c r="S54">
        <f t="shared" si="7"/>
        <v>0.99999999999999989</v>
      </c>
    </row>
    <row r="55" spans="1:19" x14ac:dyDescent="0.3">
      <c r="B55">
        <v>518</v>
      </c>
      <c r="C55">
        <f t="shared" si="4"/>
        <v>3.4028867823611084</v>
      </c>
      <c r="D55">
        <f t="shared" si="4"/>
        <v>4.1552051392945595</v>
      </c>
      <c r="E55">
        <f t="shared" si="4"/>
        <v>3.9890381299149587</v>
      </c>
      <c r="F55">
        <f t="shared" si="4"/>
        <v>2.5776891091298659</v>
      </c>
      <c r="G55">
        <f t="shared" si="4"/>
        <v>12.782798994913449</v>
      </c>
      <c r="H55">
        <f t="shared" si="4"/>
        <v>1.5176189349552811</v>
      </c>
      <c r="I55">
        <f t="shared" si="4"/>
        <v>11.836397787846686</v>
      </c>
      <c r="J55">
        <f t="shared" si="4"/>
        <v>0.8303743000117848</v>
      </c>
      <c r="K55">
        <f t="shared" si="4"/>
        <v>0.40757127500415236</v>
      </c>
      <c r="L55">
        <f t="shared" si="4"/>
        <v>14.822471254721103</v>
      </c>
      <c r="M55">
        <f t="shared" si="4"/>
        <v>47.526773088705724</v>
      </c>
      <c r="N55">
        <f t="shared" si="4"/>
        <v>13.9981679725043</v>
      </c>
      <c r="O55">
        <f t="shared" si="4"/>
        <v>70.336047691337029</v>
      </c>
      <c r="P55">
        <f t="shared" si="4"/>
        <v>5.7393884479305308</v>
      </c>
      <c r="Q55">
        <f t="shared" si="5"/>
        <v>193.92242890863054</v>
      </c>
      <c r="R55">
        <f t="shared" si="6"/>
        <v>193.92242890863054</v>
      </c>
      <c r="S55">
        <f t="shared" si="7"/>
        <v>1</v>
      </c>
    </row>
    <row r="56" spans="1:19" x14ac:dyDescent="0.3">
      <c r="B56">
        <v>519</v>
      </c>
      <c r="C56">
        <f t="shared" si="4"/>
        <v>1.0797776474490299</v>
      </c>
      <c r="D56">
        <f t="shared" si="4"/>
        <v>1.5380669882540468</v>
      </c>
      <c r="E56">
        <f t="shared" si="4"/>
        <v>1.563330740556649</v>
      </c>
      <c r="F56">
        <f t="shared" si="4"/>
        <v>1.0264881892158884</v>
      </c>
      <c r="G56">
        <f t="shared" si="4"/>
        <v>6.0847463102061461</v>
      </c>
      <c r="H56">
        <f t="shared" si="4"/>
        <v>0.66369745679331205</v>
      </c>
      <c r="I56">
        <f t="shared" si="4"/>
        <v>6.162454687867462</v>
      </c>
      <c r="J56">
        <f t="shared" si="4"/>
        <v>1.7707534580147342</v>
      </c>
      <c r="K56">
        <f t="shared" si="4"/>
        <v>0.27015155838435279</v>
      </c>
      <c r="L56">
        <f t="shared" si="4"/>
        <v>5.865106009640952</v>
      </c>
      <c r="M56">
        <f t="shared" si="4"/>
        <v>15.144051690556484</v>
      </c>
      <c r="N56">
        <f t="shared" si="4"/>
        <v>26.115766256462642</v>
      </c>
      <c r="O56">
        <f t="shared" si="4"/>
        <v>6.2343142225519701</v>
      </c>
      <c r="P56">
        <f t="shared" si="4"/>
        <v>35.372860010145374</v>
      </c>
      <c r="Q56">
        <f t="shared" si="5"/>
        <v>108.89156522609905</v>
      </c>
      <c r="R56">
        <f t="shared" si="6"/>
        <v>108.89156522609903</v>
      </c>
      <c r="S56">
        <f t="shared" si="7"/>
        <v>0.99999999999999989</v>
      </c>
    </row>
    <row r="57" spans="1:19" x14ac:dyDescent="0.3">
      <c r="A57" t="s">
        <v>18</v>
      </c>
      <c r="C57">
        <f>SUM(C43:C56)</f>
        <v>1787.581687617045</v>
      </c>
      <c r="D57">
        <f t="shared" ref="D57:P57" si="8">SUM(D43:D56)</f>
        <v>1160.07064768126</v>
      </c>
      <c r="E57">
        <f t="shared" si="8"/>
        <v>1196.7296057707813</v>
      </c>
      <c r="F57">
        <f t="shared" si="8"/>
        <v>1485.1111348231223</v>
      </c>
      <c r="G57">
        <f t="shared" si="8"/>
        <v>9849.0281427590326</v>
      </c>
      <c r="H57">
        <f t="shared" si="8"/>
        <v>1076.9006367781719</v>
      </c>
      <c r="I57">
        <f t="shared" si="8"/>
        <v>2799.5508043462846</v>
      </c>
      <c r="J57">
        <f t="shared" si="8"/>
        <v>332.37679642134657</v>
      </c>
      <c r="K57">
        <f t="shared" si="8"/>
        <v>66.160497005569781</v>
      </c>
      <c r="L57">
        <f t="shared" si="8"/>
        <v>2073.5645342823022</v>
      </c>
      <c r="M57">
        <f t="shared" si="8"/>
        <v>4850.3443274713945</v>
      </c>
      <c r="N57">
        <f t="shared" si="8"/>
        <v>1243.7939795514294</v>
      </c>
      <c r="O57">
        <f t="shared" si="8"/>
        <v>1454.8330435197436</v>
      </c>
      <c r="P57">
        <f t="shared" si="8"/>
        <v>950.03816197251797</v>
      </c>
      <c r="Q57">
        <f>SUM(Q43:Q56)</f>
        <v>30326.084000000006</v>
      </c>
      <c r="R57">
        <f>SUM(R43:R56)</f>
        <v>30326.084000000006</v>
      </c>
    </row>
    <row r="58" spans="1:19" x14ac:dyDescent="0.3">
      <c r="A58" t="s">
        <v>19</v>
      </c>
      <c r="C58">
        <f>C38</f>
        <v>3493.8620000000001</v>
      </c>
      <c r="D58">
        <f t="shared" ref="D58:P58" si="9">D38</f>
        <v>3427.4920000000002</v>
      </c>
      <c r="E58">
        <f t="shared" si="9"/>
        <v>2940.6620000000003</v>
      </c>
      <c r="F58">
        <f t="shared" si="9"/>
        <v>2245.8159999999998</v>
      </c>
      <c r="G58">
        <f t="shared" si="9"/>
        <v>180.13</v>
      </c>
      <c r="H58">
        <f t="shared" si="9"/>
        <v>3905.4480000000003</v>
      </c>
      <c r="I58">
        <f t="shared" si="9"/>
        <v>1030.3500000000001</v>
      </c>
      <c r="J58">
        <f t="shared" si="9"/>
        <v>601.25</v>
      </c>
      <c r="K58">
        <f t="shared" si="9"/>
        <v>438.55200000000008</v>
      </c>
      <c r="L58">
        <f t="shared" si="9"/>
        <v>68.835999999999999</v>
      </c>
      <c r="M58">
        <f t="shared" si="9"/>
        <v>2369.0160000000001</v>
      </c>
      <c r="N58">
        <f t="shared" si="9"/>
        <v>2727.732</v>
      </c>
      <c r="O58">
        <f t="shared" si="9"/>
        <v>3194.7639999999997</v>
      </c>
      <c r="P58">
        <f t="shared" si="9"/>
        <v>3702.174</v>
      </c>
    </row>
    <row r="59" spans="1:19" x14ac:dyDescent="0.3">
      <c r="C59">
        <f>C58/C57</f>
        <v>1.9545187916181501</v>
      </c>
      <c r="D59">
        <f t="shared" ref="D59:P59" si="10">D58/D57</f>
        <v>2.9545545410107947</v>
      </c>
      <c r="E59">
        <f t="shared" si="10"/>
        <v>2.4572484760298039</v>
      </c>
      <c r="F59">
        <f t="shared" si="10"/>
        <v>1.5122208347508472</v>
      </c>
      <c r="G59">
        <f t="shared" si="10"/>
        <v>1.8289114153098536E-2</v>
      </c>
      <c r="H59">
        <f t="shared" si="10"/>
        <v>3.6265629962706334</v>
      </c>
      <c r="I59">
        <f t="shared" si="10"/>
        <v>0.36804118660764734</v>
      </c>
      <c r="J59">
        <f t="shared" si="10"/>
        <v>1.8089409563891727</v>
      </c>
      <c r="K59">
        <f t="shared" si="10"/>
        <v>6.6286080040039632</v>
      </c>
      <c r="L59">
        <f t="shared" si="10"/>
        <v>3.3196941239075239E-2</v>
      </c>
      <c r="M59">
        <f t="shared" si="10"/>
        <v>0.48842223150681496</v>
      </c>
      <c r="N59">
        <f t="shared" si="10"/>
        <v>2.1930738087217212</v>
      </c>
      <c r="O59">
        <f t="shared" si="10"/>
        <v>2.1959660692547662</v>
      </c>
      <c r="P59">
        <f t="shared" si="10"/>
        <v>3.8968687240029984</v>
      </c>
    </row>
    <row r="61" spans="1:19" x14ac:dyDescent="0.3">
      <c r="A61" s="1" t="s">
        <v>28</v>
      </c>
    </row>
    <row r="62" spans="1:19" x14ac:dyDescent="0.3">
      <c r="C62">
        <v>263</v>
      </c>
      <c r="D62">
        <v>264</v>
      </c>
      <c r="E62">
        <v>269</v>
      </c>
      <c r="F62">
        <v>271</v>
      </c>
      <c r="G62">
        <v>272</v>
      </c>
      <c r="H62">
        <v>274</v>
      </c>
      <c r="I62">
        <v>499</v>
      </c>
      <c r="J62">
        <v>500</v>
      </c>
      <c r="K62">
        <v>513</v>
      </c>
      <c r="L62">
        <v>515</v>
      </c>
      <c r="M62">
        <v>516</v>
      </c>
      <c r="N62">
        <v>517</v>
      </c>
      <c r="O62">
        <v>518</v>
      </c>
      <c r="P62">
        <v>519</v>
      </c>
      <c r="Q62" t="s">
        <v>17</v>
      </c>
      <c r="R62" t="s">
        <v>20</v>
      </c>
    </row>
    <row r="63" spans="1:19" x14ac:dyDescent="0.3">
      <c r="A63" t="s">
        <v>10</v>
      </c>
      <c r="B63">
        <v>263</v>
      </c>
      <c r="C63">
        <f>C43*C$59</f>
        <v>2398.4637620025001</v>
      </c>
      <c r="D63">
        <f t="shared" ref="D63:P63" si="11">D43*D$59</f>
        <v>487.32279579617409</v>
      </c>
      <c r="E63">
        <f t="shared" si="11"/>
        <v>223.26298955096698</v>
      </c>
      <c r="F63">
        <f t="shared" si="11"/>
        <v>67.630351762732033</v>
      </c>
      <c r="G63">
        <f t="shared" si="11"/>
        <v>4.2608035860321252</v>
      </c>
      <c r="H63">
        <f t="shared" si="11"/>
        <v>94.563379627768043</v>
      </c>
      <c r="I63">
        <f t="shared" si="11"/>
        <v>30.223112533267486</v>
      </c>
      <c r="J63">
        <f t="shared" si="11"/>
        <v>17.02580947094571</v>
      </c>
      <c r="K63">
        <f t="shared" si="11"/>
        <v>34.995143481871594</v>
      </c>
      <c r="L63">
        <f t="shared" si="11"/>
        <v>3.3767689471667435</v>
      </c>
      <c r="M63">
        <f t="shared" si="11"/>
        <v>207.84139208879535</v>
      </c>
      <c r="N63">
        <f t="shared" si="11"/>
        <v>177.04024264564683</v>
      </c>
      <c r="O63">
        <f t="shared" si="11"/>
        <v>172.90418978409369</v>
      </c>
      <c r="P63">
        <f t="shared" si="11"/>
        <v>115.79724319955554</v>
      </c>
      <c r="Q63">
        <f>SUM(C63:P63)</f>
        <v>4034.7079844775162</v>
      </c>
      <c r="R63">
        <f>R23</f>
        <v>2599.948806374548</v>
      </c>
      <c r="S63">
        <f>R63/Q63</f>
        <v>0.64439578189479163</v>
      </c>
    </row>
    <row r="64" spans="1:19" x14ac:dyDescent="0.3">
      <c r="B64">
        <v>264</v>
      </c>
      <c r="C64">
        <f t="shared" ref="C64:P76" si="12">C44*C$59</f>
        <v>20.954836964901048</v>
      </c>
      <c r="D64">
        <f t="shared" si="12"/>
        <v>291.31474172795362</v>
      </c>
      <c r="E64">
        <f t="shared" si="12"/>
        <v>44.60811004956139</v>
      </c>
      <c r="F64">
        <f t="shared" si="12"/>
        <v>12.027698704094719</v>
      </c>
      <c r="G64">
        <f t="shared" si="12"/>
        <v>0.76938472685393333</v>
      </c>
      <c r="H64">
        <f t="shared" si="12"/>
        <v>13.591035611376082</v>
      </c>
      <c r="I64">
        <f t="shared" si="12"/>
        <v>2.7965476387014099</v>
      </c>
      <c r="J64">
        <f t="shared" si="12"/>
        <v>2.0302213135036435</v>
      </c>
      <c r="K64">
        <f t="shared" si="12"/>
        <v>2.0802559336168787</v>
      </c>
      <c r="L64">
        <f t="shared" si="12"/>
        <v>0.51705919674126288</v>
      </c>
      <c r="M64">
        <f t="shared" si="12"/>
        <v>31.708033960894021</v>
      </c>
      <c r="N64">
        <f t="shared" si="12"/>
        <v>19.889093645921367</v>
      </c>
      <c r="O64">
        <f t="shared" si="12"/>
        <v>23.15307927698651</v>
      </c>
      <c r="P64">
        <f t="shared" si="12"/>
        <v>14.62410340503132</v>
      </c>
      <c r="Q64">
        <f t="shared" ref="Q64:Q76" si="13">SUM(C64:P64)</f>
        <v>480.06420215613718</v>
      </c>
      <c r="R64">
        <f t="shared" ref="R64:R76" si="14">R24</f>
        <v>294.13737539161411</v>
      </c>
      <c r="S64">
        <f t="shared" ref="S64:S76" si="15">R64/Q64</f>
        <v>0.6127042467872833</v>
      </c>
    </row>
    <row r="65" spans="1:19" x14ac:dyDescent="0.3">
      <c r="B65">
        <v>269</v>
      </c>
      <c r="C65">
        <f t="shared" si="12"/>
        <v>3.4025374363055563</v>
      </c>
      <c r="D65">
        <f t="shared" si="12"/>
        <v>15.960016897617523</v>
      </c>
      <c r="E65">
        <f t="shared" si="12"/>
        <v>38.210560444450131</v>
      </c>
      <c r="F65">
        <f t="shared" si="12"/>
        <v>4.3251958859882649</v>
      </c>
      <c r="G65">
        <f t="shared" si="12"/>
        <v>0.32206604738597977</v>
      </c>
      <c r="H65">
        <f t="shared" si="12"/>
        <v>4.4897743247524327</v>
      </c>
      <c r="I65">
        <f t="shared" si="12"/>
        <v>0.87254489254310552</v>
      </c>
      <c r="J65">
        <f t="shared" si="12"/>
        <v>0.60240889627952399</v>
      </c>
      <c r="K65">
        <f t="shared" si="12"/>
        <v>0.52228061380062851</v>
      </c>
      <c r="L65">
        <f t="shared" si="12"/>
        <v>0.14740810733903639</v>
      </c>
      <c r="M65">
        <f t="shared" si="12"/>
        <v>9.2635909160892247</v>
      </c>
      <c r="N65">
        <f t="shared" si="12"/>
        <v>6.5747602448029783</v>
      </c>
      <c r="O65">
        <f t="shared" si="12"/>
        <v>7.3958634441111135</v>
      </c>
      <c r="P65">
        <f t="shared" si="12"/>
        <v>4.4174081536327492</v>
      </c>
      <c r="Q65">
        <f t="shared" si="13"/>
        <v>96.506416305098256</v>
      </c>
      <c r="R65">
        <f t="shared" si="14"/>
        <v>78.089568688039151</v>
      </c>
      <c r="S65">
        <f t="shared" si="15"/>
        <v>0.80916452685554574</v>
      </c>
    </row>
    <row r="66" spans="1:19" x14ac:dyDescent="0.3">
      <c r="B66">
        <v>271</v>
      </c>
      <c r="C66">
        <f t="shared" si="12"/>
        <v>31.354480002973109</v>
      </c>
      <c r="D66">
        <f t="shared" si="12"/>
        <v>113.87291496725618</v>
      </c>
      <c r="E66">
        <f t="shared" si="12"/>
        <v>132.45503978428846</v>
      </c>
      <c r="F66">
        <f t="shared" si="12"/>
        <v>375.06184853290233</v>
      </c>
      <c r="G66">
        <f t="shared" si="12"/>
        <v>6.8328929001044978</v>
      </c>
      <c r="H66">
        <f t="shared" si="12"/>
        <v>171.85188176607042</v>
      </c>
      <c r="I66">
        <f t="shared" si="12"/>
        <v>16.489059688033343</v>
      </c>
      <c r="J66">
        <f t="shared" si="12"/>
        <v>7.1698344301663193</v>
      </c>
      <c r="K66">
        <f t="shared" si="12"/>
        <v>4.3980552638639496</v>
      </c>
      <c r="L66">
        <f t="shared" si="12"/>
        <v>0.73885478188689924</v>
      </c>
      <c r="M66">
        <f t="shared" si="12"/>
        <v>57.024231507626652</v>
      </c>
      <c r="N66">
        <f t="shared" si="12"/>
        <v>57.185789197767072</v>
      </c>
      <c r="O66">
        <f t="shared" si="12"/>
        <v>59.825657636838734</v>
      </c>
      <c r="P66">
        <f t="shared" si="12"/>
        <v>48.296903185865794</v>
      </c>
      <c r="Q66">
        <f t="shared" si="13"/>
        <v>1082.5574436456438</v>
      </c>
      <c r="R66">
        <f t="shared" si="14"/>
        <v>1031.6499685564283</v>
      </c>
      <c r="S66">
        <f t="shared" si="15"/>
        <v>0.95297480481240937</v>
      </c>
    </row>
    <row r="67" spans="1:19" x14ac:dyDescent="0.3">
      <c r="B67">
        <v>272</v>
      </c>
      <c r="C67">
        <f t="shared" si="12"/>
        <v>337.83623624064495</v>
      </c>
      <c r="D67">
        <f t="shared" si="12"/>
        <v>948.63462497742671</v>
      </c>
      <c r="E67">
        <f t="shared" si="12"/>
        <v>1088.5254972244013</v>
      </c>
      <c r="F67">
        <f t="shared" si="12"/>
        <v>1319.9945057873558</v>
      </c>
      <c r="G67">
        <f t="shared" si="12"/>
        <v>148.16402933683574</v>
      </c>
      <c r="H67">
        <f t="shared" si="12"/>
        <v>2441.065928992185</v>
      </c>
      <c r="I67">
        <f t="shared" si="12"/>
        <v>140.34968199065978</v>
      </c>
      <c r="J67">
        <f t="shared" si="12"/>
        <v>80.716647866910549</v>
      </c>
      <c r="K67">
        <f t="shared" si="12"/>
        <v>59.56470812278247</v>
      </c>
      <c r="L67">
        <f t="shared" si="12"/>
        <v>7.639695446689128</v>
      </c>
      <c r="M67">
        <f t="shared" si="12"/>
        <v>272.75312232132114</v>
      </c>
      <c r="N67">
        <f t="shared" si="12"/>
        <v>253.23471485204198</v>
      </c>
      <c r="O67">
        <f t="shared" si="12"/>
        <v>330.66191611676766</v>
      </c>
      <c r="P67">
        <f t="shared" si="12"/>
        <v>520.04878378490844</v>
      </c>
      <c r="Q67">
        <f t="shared" si="13"/>
        <v>7949.1900930609299</v>
      </c>
      <c r="R67">
        <f t="shared" si="14"/>
        <v>12207.134909689141</v>
      </c>
      <c r="S67">
        <f t="shared" si="15"/>
        <v>1.5356451118643004</v>
      </c>
    </row>
    <row r="68" spans="1:19" x14ac:dyDescent="0.3">
      <c r="B68">
        <v>274</v>
      </c>
      <c r="C68">
        <f t="shared" si="12"/>
        <v>1.8137715891580986</v>
      </c>
      <c r="D68">
        <f t="shared" si="12"/>
        <v>5.5158481701002398</v>
      </c>
      <c r="E68">
        <f t="shared" si="12"/>
        <v>5.5073980675721632</v>
      </c>
      <c r="F68">
        <f t="shared" si="12"/>
        <v>6.024781012236148</v>
      </c>
      <c r="G68">
        <f t="shared" si="12"/>
        <v>0.42753768777113221</v>
      </c>
      <c r="H68">
        <f t="shared" si="12"/>
        <v>223.40102739787008</v>
      </c>
      <c r="I68">
        <f t="shared" si="12"/>
        <v>1.1620360830139289</v>
      </c>
      <c r="J68">
        <f t="shared" si="12"/>
        <v>0.41978905895123875</v>
      </c>
      <c r="K68">
        <f t="shared" si="12"/>
        <v>0.31359731875549662</v>
      </c>
      <c r="L68">
        <f t="shared" si="12"/>
        <v>6.3849224905842591E-2</v>
      </c>
      <c r="M68">
        <f t="shared" si="12"/>
        <v>3.7619651375955505</v>
      </c>
      <c r="N68">
        <f t="shared" si="12"/>
        <v>4.018626654443139</v>
      </c>
      <c r="O68">
        <f t="shared" si="12"/>
        <v>4.1854553553929126</v>
      </c>
      <c r="P68">
        <f t="shared" si="12"/>
        <v>2.7108236986264806</v>
      </c>
      <c r="Q68">
        <f t="shared" si="13"/>
        <v>259.32650645639245</v>
      </c>
      <c r="R68">
        <f t="shared" si="14"/>
        <v>111.49455084903367</v>
      </c>
      <c r="S68">
        <f t="shared" si="15"/>
        <v>0.42993889198820584</v>
      </c>
    </row>
    <row r="69" spans="1:19" x14ac:dyDescent="0.3">
      <c r="B69">
        <v>499</v>
      </c>
      <c r="C69">
        <f t="shared" si="12"/>
        <v>180.16975181485714</v>
      </c>
      <c r="D69">
        <f t="shared" si="12"/>
        <v>371.73198273473969</v>
      </c>
      <c r="E69">
        <f t="shared" si="12"/>
        <v>303.29824168100828</v>
      </c>
      <c r="F69">
        <f t="shared" si="12"/>
        <v>214.54326743074952</v>
      </c>
      <c r="G69">
        <f t="shared" si="12"/>
        <v>8.5169139434181833</v>
      </c>
      <c r="H69">
        <f t="shared" si="12"/>
        <v>470.86126148582991</v>
      </c>
      <c r="I69">
        <f t="shared" si="12"/>
        <v>619.6517582020092</v>
      </c>
      <c r="J69">
        <f t="shared" si="12"/>
        <v>120.51102949188352</v>
      </c>
      <c r="K69">
        <f t="shared" si="12"/>
        <v>82.106023265411324</v>
      </c>
      <c r="L69">
        <f t="shared" si="12"/>
        <v>9.5535971452661421</v>
      </c>
      <c r="M69">
        <f t="shared" si="12"/>
        <v>409.13609875672472</v>
      </c>
      <c r="N69">
        <f t="shared" si="12"/>
        <v>474.56694505311668</v>
      </c>
      <c r="O69">
        <f t="shared" si="12"/>
        <v>572.86396264383177</v>
      </c>
      <c r="P69">
        <f t="shared" si="12"/>
        <v>943.23357685137535</v>
      </c>
      <c r="Q69">
        <f t="shared" si="13"/>
        <v>4780.7444105002214</v>
      </c>
      <c r="R69">
        <f t="shared" si="14"/>
        <v>4686.2417831566599</v>
      </c>
      <c r="S69">
        <f t="shared" si="15"/>
        <v>0.98023265432554818</v>
      </c>
    </row>
    <row r="70" spans="1:19" x14ac:dyDescent="0.3">
      <c r="B70">
        <v>500</v>
      </c>
      <c r="C70">
        <f t="shared" si="12"/>
        <v>8.2704815137874341</v>
      </c>
      <c r="D70">
        <f t="shared" si="12"/>
        <v>19.151509953704483</v>
      </c>
      <c r="E70">
        <f t="shared" si="12"/>
        <v>15.80736711309199</v>
      </c>
      <c r="F70">
        <f t="shared" si="12"/>
        <v>6.2017848902156718</v>
      </c>
      <c r="G70">
        <f t="shared" si="12"/>
        <v>0.3884822071343092</v>
      </c>
      <c r="H70">
        <f t="shared" si="12"/>
        <v>11.713885409854134</v>
      </c>
      <c r="I70">
        <f t="shared" si="12"/>
        <v>8.6390584517792561</v>
      </c>
      <c r="J70">
        <f t="shared" si="12"/>
        <v>213.54432771272224</v>
      </c>
      <c r="K70">
        <f t="shared" si="12"/>
        <v>8.4171619628513845</v>
      </c>
      <c r="L70">
        <f t="shared" si="12"/>
        <v>0.62019701998085752</v>
      </c>
      <c r="M70">
        <f t="shared" si="12"/>
        <v>19.780304879789732</v>
      </c>
      <c r="N70">
        <f t="shared" si="12"/>
        <v>34.813570503424536</v>
      </c>
      <c r="O70">
        <f t="shared" si="12"/>
        <v>25.421390095533635</v>
      </c>
      <c r="P70">
        <f t="shared" si="12"/>
        <v>97.68878512485297</v>
      </c>
      <c r="Q70">
        <f t="shared" si="13"/>
        <v>470.45830683872271</v>
      </c>
      <c r="R70">
        <f t="shared" si="14"/>
        <v>300.21100851179494</v>
      </c>
      <c r="S70">
        <f t="shared" si="15"/>
        <v>0.63812457798669486</v>
      </c>
    </row>
    <row r="71" spans="1:19" x14ac:dyDescent="0.3">
      <c r="B71">
        <v>513</v>
      </c>
      <c r="C71">
        <f t="shared" si="12"/>
        <v>5.5303585506051895</v>
      </c>
      <c r="D71">
        <f t="shared" si="12"/>
        <v>7.8364265400537345</v>
      </c>
      <c r="E71">
        <f t="shared" si="12"/>
        <v>5.3305344876070011</v>
      </c>
      <c r="F71">
        <f t="shared" si="12"/>
        <v>1.7751658118946847</v>
      </c>
      <c r="G71">
        <f t="shared" si="12"/>
        <v>0.11029529734633846</v>
      </c>
      <c r="H71">
        <f t="shared" si="12"/>
        <v>3.0251975431141678</v>
      </c>
      <c r="I71">
        <f t="shared" si="12"/>
        <v>2.1813699992606752</v>
      </c>
      <c r="J71">
        <f t="shared" si="12"/>
        <v>2.9994713356658673</v>
      </c>
      <c r="K71">
        <f t="shared" si="12"/>
        <v>56.946419239461136</v>
      </c>
      <c r="L71">
        <f t="shared" si="12"/>
        <v>0.19025421378762264</v>
      </c>
      <c r="M71">
        <f t="shared" si="12"/>
        <v>11.686217935279872</v>
      </c>
      <c r="N71">
        <f t="shared" si="12"/>
        <v>57.651379085986299</v>
      </c>
      <c r="O71">
        <f t="shared" si="12"/>
        <v>20.855556807468947</v>
      </c>
      <c r="P71">
        <f t="shared" si="12"/>
        <v>21.468865525508392</v>
      </c>
      <c r="Q71">
        <f t="shared" si="13"/>
        <v>197.58751237303994</v>
      </c>
      <c r="R71">
        <f t="shared" si="14"/>
        <v>102.8179321059182</v>
      </c>
      <c r="S71">
        <f t="shared" si="15"/>
        <v>0.52036654984450992</v>
      </c>
    </row>
    <row r="72" spans="1:19" x14ac:dyDescent="0.3">
      <c r="B72">
        <v>515</v>
      </c>
      <c r="C72">
        <f t="shared" si="12"/>
        <v>211.723852972104</v>
      </c>
      <c r="D72">
        <f t="shared" si="12"/>
        <v>513.8159621897164</v>
      </c>
      <c r="E72">
        <f t="shared" si="12"/>
        <v>485.4818365105686</v>
      </c>
      <c r="F72">
        <f t="shared" si="12"/>
        <v>99.939475872845975</v>
      </c>
      <c r="G72">
        <f t="shared" si="12"/>
        <v>3.5173942476924855</v>
      </c>
      <c r="H72">
        <f t="shared" si="12"/>
        <v>223.66186850513037</v>
      </c>
      <c r="I72">
        <f t="shared" si="12"/>
        <v>88.979047258247007</v>
      </c>
      <c r="J72">
        <f t="shared" si="12"/>
        <v>80.353547715836967</v>
      </c>
      <c r="K72">
        <f t="shared" si="12"/>
        <v>77.848287422571843</v>
      </c>
      <c r="L72">
        <f t="shared" si="12"/>
        <v>29.53783961168666</v>
      </c>
      <c r="M72">
        <f t="shared" si="12"/>
        <v>396.56314816813222</v>
      </c>
      <c r="N72">
        <f t="shared" si="12"/>
        <v>489.08663868916574</v>
      </c>
      <c r="O72">
        <f t="shared" si="12"/>
        <v>728.46228185312236</v>
      </c>
      <c r="P72">
        <f t="shared" si="12"/>
        <v>766.30930886255589</v>
      </c>
      <c r="Q72">
        <f t="shared" si="13"/>
        <v>4195.2804898793765</v>
      </c>
      <c r="R72">
        <f t="shared" si="14"/>
        <v>3550.9062206200024</v>
      </c>
      <c r="S72">
        <f t="shared" si="15"/>
        <v>0.84640496128593745</v>
      </c>
    </row>
    <row r="73" spans="1:19" x14ac:dyDescent="0.3">
      <c r="B73">
        <v>516</v>
      </c>
      <c r="C73">
        <f t="shared" si="12"/>
        <v>278.48926747332291</v>
      </c>
      <c r="D73">
        <f t="shared" si="12"/>
        <v>621.09067797868704</v>
      </c>
      <c r="E73">
        <f t="shared" si="12"/>
        <v>572.83679511243895</v>
      </c>
      <c r="F73">
        <f t="shared" si="12"/>
        <v>128.61716061025245</v>
      </c>
      <c r="G73">
        <f t="shared" si="12"/>
        <v>6.2215947566510916</v>
      </c>
      <c r="H73">
        <f t="shared" si="12"/>
        <v>232.27107676076423</v>
      </c>
      <c r="I73">
        <f t="shared" si="12"/>
        <v>107.94188471545532</v>
      </c>
      <c r="J73">
        <f t="shared" si="12"/>
        <v>68.03306307205068</v>
      </c>
      <c r="K73">
        <f t="shared" si="12"/>
        <v>99.025576180186931</v>
      </c>
      <c r="L73">
        <f t="shared" si="12"/>
        <v>15.134198225720112</v>
      </c>
      <c r="M73">
        <f t="shared" si="12"/>
        <v>892.15028507087322</v>
      </c>
      <c r="N73">
        <f t="shared" si="12"/>
        <v>742.79131164559317</v>
      </c>
      <c r="O73">
        <f t="shared" si="12"/>
        <v>1036.8960217869239</v>
      </c>
      <c r="P73">
        <f t="shared" si="12"/>
        <v>788.35763586697385</v>
      </c>
      <c r="Q73">
        <f t="shared" si="13"/>
        <v>5589.8565492558937</v>
      </c>
      <c r="R73">
        <f t="shared" si="14"/>
        <v>4716.6099487575648</v>
      </c>
      <c r="S73">
        <f t="shared" si="15"/>
        <v>0.84378014126058865</v>
      </c>
    </row>
    <row r="74" spans="1:19" x14ac:dyDescent="0.3">
      <c r="B74">
        <v>517</v>
      </c>
      <c r="C74">
        <f t="shared" si="12"/>
        <v>7.091211574259475</v>
      </c>
      <c r="D74">
        <f t="shared" si="12"/>
        <v>14.423415048911378</v>
      </c>
      <c r="E74">
        <f t="shared" si="12"/>
        <v>11.694080028723933</v>
      </c>
      <c r="F74">
        <f t="shared" si="12"/>
        <v>4.2244516960386047</v>
      </c>
      <c r="G74">
        <f t="shared" si="12"/>
        <v>0.25353457290012904</v>
      </c>
      <c r="H74">
        <f t="shared" si="12"/>
        <v>7.0410012658114001</v>
      </c>
      <c r="I74">
        <f t="shared" si="12"/>
        <v>4.4395795242918643</v>
      </c>
      <c r="J74">
        <f t="shared" si="12"/>
        <v>3.1385631007888453</v>
      </c>
      <c r="K74">
        <f t="shared" si="12"/>
        <v>7.8421321969310602</v>
      </c>
      <c r="L74">
        <f t="shared" si="12"/>
        <v>0.62951379200584623</v>
      </c>
      <c r="M74">
        <f t="shared" si="12"/>
        <v>26.737785167818142</v>
      </c>
      <c r="N74">
        <f t="shared" si="12"/>
        <v>322.90610925975693</v>
      </c>
      <c r="O74">
        <f t="shared" si="12"/>
        <v>43.992708525470071</v>
      </c>
      <c r="P74">
        <f t="shared" si="12"/>
        <v>219.01152715139702</v>
      </c>
      <c r="Q74">
        <f t="shared" si="13"/>
        <v>673.42561290510469</v>
      </c>
      <c r="R74">
        <f t="shared" si="14"/>
        <v>344.02793316452801</v>
      </c>
      <c r="S74">
        <f t="shared" si="15"/>
        <v>0.5108625608705597</v>
      </c>
    </row>
    <row r="75" spans="1:19" x14ac:dyDescent="0.3">
      <c r="B75">
        <v>518</v>
      </c>
      <c r="C75">
        <f t="shared" si="12"/>
        <v>6.6510061618738083</v>
      </c>
      <c r="D75">
        <f t="shared" si="12"/>
        <v>12.276780213134133</v>
      </c>
      <c r="E75">
        <f t="shared" si="12"/>
        <v>9.8020578655583108</v>
      </c>
      <c r="F75">
        <f t="shared" si="12"/>
        <v>3.8980351763365335</v>
      </c>
      <c r="G75">
        <f t="shared" si="12"/>
        <v>0.2337860700140853</v>
      </c>
      <c r="H75">
        <f t="shared" si="12"/>
        <v>5.5037406719484716</v>
      </c>
      <c r="I75">
        <f t="shared" si="12"/>
        <v>4.3562818869992261</v>
      </c>
      <c r="J75">
        <f t="shared" si="12"/>
        <v>1.5020980804243078</v>
      </c>
      <c r="K75">
        <f t="shared" si="12"/>
        <v>2.7016302156946246</v>
      </c>
      <c r="L75">
        <f t="shared" si="12"/>
        <v>0.49206070726085832</v>
      </c>
      <c r="M75">
        <f t="shared" si="12"/>
        <v>23.213132568303692</v>
      </c>
      <c r="N75">
        <f t="shared" si="12"/>
        <v>30.69901555058642</v>
      </c>
      <c r="O75">
        <f t="shared" si="12"/>
        <v>154.45557417566116</v>
      </c>
      <c r="P75">
        <f t="shared" si="12"/>
        <v>22.365643337644599</v>
      </c>
      <c r="Q75">
        <f t="shared" si="13"/>
        <v>278.15084268144022</v>
      </c>
      <c r="R75">
        <f t="shared" si="14"/>
        <v>193.92242890863054</v>
      </c>
      <c r="S75">
        <f t="shared" si="15"/>
        <v>0.69718440195676645</v>
      </c>
    </row>
    <row r="76" spans="1:19" x14ac:dyDescent="0.3">
      <c r="B76">
        <v>519</v>
      </c>
      <c r="C76">
        <f t="shared" si="12"/>
        <v>2.110445702708367</v>
      </c>
      <c r="D76">
        <f t="shared" si="12"/>
        <v>4.5443028045247909</v>
      </c>
      <c r="E76">
        <f t="shared" si="12"/>
        <v>3.8414920797633707</v>
      </c>
      <c r="F76">
        <f t="shared" si="12"/>
        <v>1.5522768263579363</v>
      </c>
      <c r="G76">
        <f t="shared" si="12"/>
        <v>0.11128461986000532</v>
      </c>
      <c r="H76">
        <f t="shared" si="12"/>
        <v>2.4069406375255529</v>
      </c>
      <c r="I76">
        <f t="shared" si="12"/>
        <v>2.2680371357385996</v>
      </c>
      <c r="J76">
        <f t="shared" si="12"/>
        <v>3.2031884538706081</v>
      </c>
      <c r="K76">
        <f t="shared" si="12"/>
        <v>1.7907287822006648</v>
      </c>
      <c r="L76">
        <f t="shared" si="12"/>
        <v>0.19470357956299775</v>
      </c>
      <c r="M76">
        <f t="shared" si="12"/>
        <v>7.3966915207561517</v>
      </c>
      <c r="N76">
        <f t="shared" si="12"/>
        <v>57.273802971746733</v>
      </c>
      <c r="O76">
        <f t="shared" si="12"/>
        <v>13.690342497796534</v>
      </c>
      <c r="P76">
        <f t="shared" si="12"/>
        <v>137.8433918520719</v>
      </c>
      <c r="Q76">
        <f t="shared" si="13"/>
        <v>238.22762946448421</v>
      </c>
      <c r="R76">
        <f t="shared" si="14"/>
        <v>108.89156522609903</v>
      </c>
      <c r="S76">
        <f t="shared" si="15"/>
        <v>0.45709041168263381</v>
      </c>
    </row>
    <row r="77" spans="1:19" x14ac:dyDescent="0.3">
      <c r="A77" t="s">
        <v>18</v>
      </c>
      <c r="C77">
        <f>SUM(C63:C76)</f>
        <v>3493.8620000000005</v>
      </c>
      <c r="D77">
        <f t="shared" ref="D77:P77" si="16">SUM(D63:D76)</f>
        <v>3427.4920000000006</v>
      </c>
      <c r="E77">
        <f t="shared" si="16"/>
        <v>2940.6620000000007</v>
      </c>
      <c r="F77">
        <f t="shared" si="16"/>
        <v>2245.8160000000012</v>
      </c>
      <c r="G77">
        <f t="shared" si="16"/>
        <v>180.13000000000002</v>
      </c>
      <c r="H77">
        <f t="shared" si="16"/>
        <v>3905.4480000000003</v>
      </c>
      <c r="I77">
        <f t="shared" si="16"/>
        <v>1030.3500000000001</v>
      </c>
      <c r="J77">
        <f t="shared" si="16"/>
        <v>601.25</v>
      </c>
      <c r="K77">
        <f t="shared" si="16"/>
        <v>438.55200000000008</v>
      </c>
      <c r="L77">
        <f t="shared" si="16"/>
        <v>68.836000000000027</v>
      </c>
      <c r="M77">
        <f t="shared" si="16"/>
        <v>2369.0159999999992</v>
      </c>
      <c r="N77">
        <f t="shared" si="16"/>
        <v>2727.732</v>
      </c>
      <c r="O77">
        <f t="shared" si="16"/>
        <v>3194.7639999999988</v>
      </c>
      <c r="P77">
        <f t="shared" si="16"/>
        <v>3702.174</v>
      </c>
      <c r="Q77">
        <f>SUM(Q63:Q76)</f>
        <v>30326.084000000003</v>
      </c>
      <c r="R77">
        <f>SUM(R63:R76)</f>
        <v>30326.084000000006</v>
      </c>
    </row>
    <row r="78" spans="1:19" x14ac:dyDescent="0.3">
      <c r="A78" t="s">
        <v>19</v>
      </c>
      <c r="C78">
        <f>C58</f>
        <v>3493.8620000000001</v>
      </c>
      <c r="D78">
        <f t="shared" ref="D78:P78" si="17">D58</f>
        <v>3427.4920000000002</v>
      </c>
      <c r="E78">
        <f t="shared" si="17"/>
        <v>2940.6620000000003</v>
      </c>
      <c r="F78">
        <f t="shared" si="17"/>
        <v>2245.8159999999998</v>
      </c>
      <c r="G78">
        <f t="shared" si="17"/>
        <v>180.13</v>
      </c>
      <c r="H78">
        <f t="shared" si="17"/>
        <v>3905.4480000000003</v>
      </c>
      <c r="I78">
        <f t="shared" si="17"/>
        <v>1030.3500000000001</v>
      </c>
      <c r="J78">
        <f t="shared" si="17"/>
        <v>601.25</v>
      </c>
      <c r="K78">
        <f t="shared" si="17"/>
        <v>438.55200000000008</v>
      </c>
      <c r="L78">
        <f t="shared" si="17"/>
        <v>68.835999999999999</v>
      </c>
      <c r="M78">
        <f t="shared" si="17"/>
        <v>2369.0160000000001</v>
      </c>
      <c r="N78">
        <f t="shared" si="17"/>
        <v>2727.732</v>
      </c>
      <c r="O78">
        <f t="shared" si="17"/>
        <v>3194.7639999999997</v>
      </c>
      <c r="P78">
        <f t="shared" si="17"/>
        <v>3702.174</v>
      </c>
    </row>
    <row r="79" spans="1:19" x14ac:dyDescent="0.3">
      <c r="C79">
        <f>C78/C77</f>
        <v>0.99999999999999989</v>
      </c>
      <c r="D79">
        <f t="shared" ref="D79:P79" si="18">D78/D77</f>
        <v>0.99999999999999989</v>
      </c>
      <c r="E79">
        <f t="shared" si="18"/>
        <v>0.99999999999999989</v>
      </c>
      <c r="F79">
        <f t="shared" si="18"/>
        <v>0.99999999999999944</v>
      </c>
      <c r="G79">
        <f t="shared" si="18"/>
        <v>0.99999999999999989</v>
      </c>
      <c r="H79">
        <f t="shared" si="18"/>
        <v>1</v>
      </c>
      <c r="I79">
        <f t="shared" si="18"/>
        <v>1</v>
      </c>
      <c r="J79">
        <f t="shared" si="18"/>
        <v>1</v>
      </c>
      <c r="K79">
        <f t="shared" si="18"/>
        <v>1</v>
      </c>
      <c r="L79">
        <f t="shared" si="18"/>
        <v>0.99999999999999956</v>
      </c>
      <c r="M79">
        <f t="shared" si="18"/>
        <v>1.0000000000000004</v>
      </c>
      <c r="N79">
        <f t="shared" si="18"/>
        <v>1</v>
      </c>
      <c r="O79">
        <f t="shared" si="18"/>
        <v>1.0000000000000002</v>
      </c>
      <c r="P79">
        <f t="shared" si="18"/>
        <v>1</v>
      </c>
    </row>
    <row r="81" spans="1:19" x14ac:dyDescent="0.3">
      <c r="A81" s="1" t="s">
        <v>29</v>
      </c>
    </row>
    <row r="82" spans="1:19" x14ac:dyDescent="0.3">
      <c r="C82">
        <v>263</v>
      </c>
      <c r="D82">
        <v>264</v>
      </c>
      <c r="E82">
        <v>269</v>
      </c>
      <c r="F82">
        <v>271</v>
      </c>
      <c r="G82">
        <v>272</v>
      </c>
      <c r="H82">
        <v>274</v>
      </c>
      <c r="I82">
        <v>499</v>
      </c>
      <c r="J82">
        <v>500</v>
      </c>
      <c r="K82">
        <v>513</v>
      </c>
      <c r="L82">
        <v>515</v>
      </c>
      <c r="M82">
        <v>516</v>
      </c>
      <c r="N82">
        <v>517</v>
      </c>
      <c r="O82">
        <v>518</v>
      </c>
      <c r="P82">
        <v>519</v>
      </c>
      <c r="Q82" t="s">
        <v>17</v>
      </c>
      <c r="R82" t="s">
        <v>20</v>
      </c>
    </row>
    <row r="83" spans="1:19" x14ac:dyDescent="0.3">
      <c r="A83" t="s">
        <v>10</v>
      </c>
      <c r="B83">
        <v>263</v>
      </c>
      <c r="C83">
        <f>C63*$S63</f>
        <v>1545.5599312619245</v>
      </c>
      <c r="D83">
        <f t="shared" ref="D83:P83" si="19">D63*$S63</f>
        <v>314.02875403223146</v>
      </c>
      <c r="E83">
        <f t="shared" si="19"/>
        <v>143.86972871986407</v>
      </c>
      <c r="F83">
        <f t="shared" si="19"/>
        <v>43.580713403965511</v>
      </c>
      <c r="G83">
        <f t="shared" si="19"/>
        <v>2.7456438583213032</v>
      </c>
      <c r="H83">
        <f t="shared" si="19"/>
        <v>60.9362429538496</v>
      </c>
      <c r="I83">
        <f t="shared" si="19"/>
        <v>19.475646232169179</v>
      </c>
      <c r="J83">
        <f t="shared" si="19"/>
        <v>10.971359806421809</v>
      </c>
      <c r="K83">
        <f t="shared" si="19"/>
        <v>22.550722846521065</v>
      </c>
      <c r="L83">
        <f t="shared" si="19"/>
        <v>2.1759756659875662</v>
      </c>
      <c r="M83">
        <f t="shared" si="19"/>
        <v>133.93211636516125</v>
      </c>
      <c r="N83">
        <f t="shared" si="19"/>
        <v>114.08398558648523</v>
      </c>
      <c r="O83">
        <f t="shared" si="19"/>
        <v>111.4187305688065</v>
      </c>
      <c r="P83">
        <f t="shared" si="19"/>
        <v>74.619255072838939</v>
      </c>
      <c r="Q83">
        <f>SUM(C83:P83)</f>
        <v>2599.948806374548</v>
      </c>
      <c r="R83">
        <f>R23</f>
        <v>2599.948806374548</v>
      </c>
      <c r="S83">
        <f>R83/Q83</f>
        <v>1</v>
      </c>
    </row>
    <row r="84" spans="1:19" x14ac:dyDescent="0.3">
      <c r="B84">
        <v>264</v>
      </c>
      <c r="C84">
        <f t="shared" ref="C84:P96" si="20">C64*$S64</f>
        <v>12.839117599130018</v>
      </c>
      <c r="D84">
        <f t="shared" si="20"/>
        <v>178.48977940845779</v>
      </c>
      <c r="E84">
        <f t="shared" si="20"/>
        <v>27.331578468520753</v>
      </c>
      <c r="F84">
        <f t="shared" si="20"/>
        <v>7.3694220750767387</v>
      </c>
      <c r="G84">
        <f t="shared" si="20"/>
        <v>0.47140528955667893</v>
      </c>
      <c r="H84">
        <f t="shared" si="20"/>
        <v>8.3272852373273274</v>
      </c>
      <c r="I84">
        <f t="shared" si="20"/>
        <v>1.713456614575303</v>
      </c>
      <c r="J84">
        <f t="shared" si="20"/>
        <v>1.2439252207017388</v>
      </c>
      <c r="K84">
        <f t="shared" si="20"/>
        <v>1.2745816449315064</v>
      </c>
      <c r="L84">
        <f t="shared" si="20"/>
        <v>0.31680436568379322</v>
      </c>
      <c r="M84">
        <f t="shared" si="20"/>
        <v>19.42764706511517</v>
      </c>
      <c r="N84">
        <f t="shared" si="20"/>
        <v>12.186132141605993</v>
      </c>
      <c r="O84">
        <f t="shared" si="20"/>
        <v>14.185989999212278</v>
      </c>
      <c r="P84">
        <f t="shared" si="20"/>
        <v>8.9602502617190609</v>
      </c>
      <c r="Q84">
        <f t="shared" ref="Q84:Q96" si="21">SUM(C84:P84)</f>
        <v>294.13737539161411</v>
      </c>
      <c r="R84">
        <f t="shared" ref="R84:R96" si="22">R24</f>
        <v>294.13737539161411</v>
      </c>
      <c r="S84">
        <f t="shared" ref="S84:S96" si="23">R84/Q84</f>
        <v>1</v>
      </c>
    </row>
    <row r="85" spans="1:19" x14ac:dyDescent="0.3">
      <c r="B85">
        <v>269</v>
      </c>
      <c r="C85">
        <f t="shared" si="20"/>
        <v>2.7532125947564672</v>
      </c>
      <c r="D85">
        <f t="shared" si="20"/>
        <v>12.914279521567199</v>
      </c>
      <c r="E85">
        <f t="shared" si="20"/>
        <v>30.918630062918723</v>
      </c>
      <c r="F85">
        <f t="shared" si="20"/>
        <v>3.4997950826432471</v>
      </c>
      <c r="G85">
        <f t="shared" si="20"/>
        <v>0.26060442084931207</v>
      </c>
      <c r="H85">
        <f t="shared" si="20"/>
        <v>3.6329661171764793</v>
      </c>
      <c r="I85">
        <f t="shared" si="20"/>
        <v>0.70603237513486494</v>
      </c>
      <c r="J85">
        <f t="shared" si="20"/>
        <v>0.48744790953159256</v>
      </c>
      <c r="K85">
        <f t="shared" si="20"/>
        <v>0.42261094575180957</v>
      </c>
      <c r="L85">
        <f t="shared" si="20"/>
        <v>0.11927741142966289</v>
      </c>
      <c r="M85">
        <f t="shared" si="20"/>
        <v>7.4957691606006689</v>
      </c>
      <c r="N85">
        <f t="shared" si="20"/>
        <v>5.3200627626746542</v>
      </c>
      <c r="O85">
        <f t="shared" si="20"/>
        <v>5.9844703444423963</v>
      </c>
      <c r="P85">
        <f t="shared" si="20"/>
        <v>3.5744099785620733</v>
      </c>
      <c r="Q85">
        <f t="shared" si="21"/>
        <v>78.089568688039151</v>
      </c>
      <c r="R85">
        <f t="shared" si="22"/>
        <v>78.089568688039151</v>
      </c>
      <c r="S85">
        <f t="shared" si="23"/>
        <v>1</v>
      </c>
    </row>
    <row r="86" spans="1:19" x14ac:dyDescent="0.3">
      <c r="B86">
        <v>271</v>
      </c>
      <c r="C86">
        <f t="shared" si="20"/>
        <v>29.880029460827892</v>
      </c>
      <c r="D86">
        <f t="shared" si="20"/>
        <v>108.51801891434104</v>
      </c>
      <c r="E86">
        <f t="shared" si="20"/>
        <v>126.22631568485221</v>
      </c>
      <c r="F86">
        <f t="shared" si="20"/>
        <v>357.42449189822406</v>
      </c>
      <c r="G86">
        <f t="shared" si="20"/>
        <v>6.5115747777811812</v>
      </c>
      <c r="H86">
        <f t="shared" si="20"/>
        <v>163.77051348266622</v>
      </c>
      <c r="I86">
        <f t="shared" si="20"/>
        <v>15.713658437743742</v>
      </c>
      <c r="J86">
        <f t="shared" si="20"/>
        <v>6.8326715666250406</v>
      </c>
      <c r="K86">
        <f t="shared" si="20"/>
        <v>4.191235856634937</v>
      </c>
      <c r="L86">
        <f t="shared" si="20"/>
        <v>0.70410999155338305</v>
      </c>
      <c r="M86">
        <f t="shared" si="20"/>
        <v>54.342655890558156</v>
      </c>
      <c r="N86">
        <f t="shared" si="20"/>
        <v>54.496616298785661</v>
      </c>
      <c r="O86">
        <f t="shared" si="20"/>
        <v>57.01234440924042</v>
      </c>
      <c r="P86">
        <f t="shared" si="20"/>
        <v>46.025731886594286</v>
      </c>
      <c r="Q86">
        <f t="shared" si="21"/>
        <v>1031.6499685564283</v>
      </c>
      <c r="R86">
        <f t="shared" si="22"/>
        <v>1031.6499685564283</v>
      </c>
      <c r="S86">
        <f t="shared" si="23"/>
        <v>1</v>
      </c>
    </row>
    <row r="87" spans="1:19" x14ac:dyDescent="0.3">
      <c r="B87">
        <v>272</v>
      </c>
      <c r="C87">
        <f t="shared" si="20"/>
        <v>518.79656479357948</v>
      </c>
      <c r="D87">
        <f t="shared" si="20"/>
        <v>1456.766124791809</v>
      </c>
      <c r="E87">
        <f t="shared" si="20"/>
        <v>1671.588858952309</v>
      </c>
      <c r="F87">
        <f t="shared" si="20"/>
        <v>2027.043110500086</v>
      </c>
      <c r="G87">
        <f t="shared" si="20"/>
        <v>227.52736740523062</v>
      </c>
      <c r="H87">
        <f t="shared" si="20"/>
        <v>3748.6109615953364</v>
      </c>
      <c r="I87">
        <f t="shared" si="20"/>
        <v>215.52730310066573</v>
      </c>
      <c r="J87">
        <f t="shared" si="20"/>
        <v>123.9521257428932</v>
      </c>
      <c r="K87">
        <f t="shared" si="20"/>
        <v>91.470252868374686</v>
      </c>
      <c r="L87">
        <f t="shared" si="20"/>
        <v>11.731860968840113</v>
      </c>
      <c r="M87">
        <f t="shared" si="20"/>
        <v>418.8519990384624</v>
      </c>
      <c r="N87">
        <f t="shared" si="20"/>
        <v>388.87865201688822</v>
      </c>
      <c r="O87">
        <f t="shared" si="20"/>
        <v>507.7793551643976</v>
      </c>
      <c r="P87">
        <f t="shared" si="20"/>
        <v>798.61037275026911</v>
      </c>
      <c r="Q87">
        <f t="shared" si="21"/>
        <v>12207.134909689141</v>
      </c>
      <c r="R87">
        <f t="shared" si="22"/>
        <v>12207.134909689141</v>
      </c>
      <c r="S87">
        <f t="shared" si="23"/>
        <v>1</v>
      </c>
    </row>
    <row r="88" spans="1:19" x14ac:dyDescent="0.3">
      <c r="B88">
        <v>274</v>
      </c>
      <c r="C88">
        <f t="shared" si="20"/>
        <v>0.77981094736232015</v>
      </c>
      <c r="D88">
        <f t="shared" si="20"/>
        <v>2.3714776506280697</v>
      </c>
      <c r="E88">
        <f t="shared" si="20"/>
        <v>2.3678446229099617</v>
      </c>
      <c r="F88">
        <f t="shared" si="20"/>
        <v>2.5902876728723907</v>
      </c>
      <c r="G88">
        <f t="shared" si="20"/>
        <v>0.18381507976352007</v>
      </c>
      <c r="H88">
        <f t="shared" si="20"/>
        <v>96.04879018846708</v>
      </c>
      <c r="I88">
        <f t="shared" si="20"/>
        <v>0.49960450598132339</v>
      </c>
      <c r="J88">
        <f t="shared" si="20"/>
        <v>0.18048364287426721</v>
      </c>
      <c r="K88">
        <f t="shared" si="20"/>
        <v>0.13482768375621043</v>
      </c>
      <c r="L88">
        <f t="shared" si="20"/>
        <v>2.745126501032372E-2</v>
      </c>
      <c r="M88">
        <f t="shared" si="20"/>
        <v>1.6174151229560894</v>
      </c>
      <c r="N88">
        <f t="shared" si="20"/>
        <v>1.7277638911255537</v>
      </c>
      <c r="O88">
        <f t="shared" si="20"/>
        <v>1.7994900379637311</v>
      </c>
      <c r="P88">
        <f t="shared" si="20"/>
        <v>1.1654885373628392</v>
      </c>
      <c r="Q88">
        <f t="shared" si="21"/>
        <v>111.49455084903369</v>
      </c>
      <c r="R88">
        <f t="shared" si="22"/>
        <v>111.49455084903367</v>
      </c>
      <c r="S88">
        <f t="shared" si="23"/>
        <v>0.99999999999999989</v>
      </c>
    </row>
    <row r="89" spans="1:19" x14ac:dyDescent="0.3">
      <c r="B89">
        <v>499</v>
      </c>
      <c r="C89">
        <f t="shared" si="20"/>
        <v>176.60827405065265</v>
      </c>
      <c r="D89">
        <f t="shared" si="20"/>
        <v>364.38382813377274</v>
      </c>
      <c r="E89">
        <f t="shared" si="20"/>
        <v>297.30284049524636</v>
      </c>
      <c r="F89">
        <f t="shared" si="20"/>
        <v>210.30231650131952</v>
      </c>
      <c r="G89">
        <f t="shared" si="20"/>
        <v>8.3485571614190768</v>
      </c>
      <c r="H89">
        <f t="shared" si="20"/>
        <v>461.55358416533107</v>
      </c>
      <c r="I89">
        <f t="shared" si="20"/>
        <v>607.40288769984829</v>
      </c>
      <c r="J89">
        <f t="shared" si="20"/>
        <v>118.1288463143334</v>
      </c>
      <c r="K89">
        <f t="shared" si="20"/>
        <v>80.483005121569349</v>
      </c>
      <c r="L89">
        <f t="shared" si="20"/>
        <v>9.3647478880612098</v>
      </c>
      <c r="M89">
        <f t="shared" si="20"/>
        <v>401.0485640647039</v>
      </c>
      <c r="N89">
        <f t="shared" si="20"/>
        <v>465.18601620458315</v>
      </c>
      <c r="O89">
        <f t="shared" si="20"/>
        <v>561.53996266981494</v>
      </c>
      <c r="P89">
        <f t="shared" si="20"/>
        <v>924.58835268600455</v>
      </c>
      <c r="Q89">
        <f t="shared" si="21"/>
        <v>4686.2417831566599</v>
      </c>
      <c r="R89">
        <f t="shared" si="22"/>
        <v>4686.2417831566599</v>
      </c>
      <c r="S89">
        <f t="shared" si="23"/>
        <v>1</v>
      </c>
    </row>
    <row r="90" spans="1:19" x14ac:dyDescent="0.3">
      <c r="B90">
        <v>500</v>
      </c>
      <c r="C90">
        <f t="shared" si="20"/>
        <v>5.277597525732368</v>
      </c>
      <c r="D90">
        <f t="shared" si="20"/>
        <v>12.221049207015659</v>
      </c>
      <c r="E90">
        <f t="shared" si="20"/>
        <v>10.087069468122586</v>
      </c>
      <c r="F90">
        <f t="shared" si="20"/>
        <v>3.9575113658331365</v>
      </c>
      <c r="G90">
        <f t="shared" si="20"/>
        <v>0.24790004448292083</v>
      </c>
      <c r="H90">
        <f t="shared" si="20"/>
        <v>7.4749181837476719</v>
      </c>
      <c r="I90">
        <f t="shared" si="20"/>
        <v>5.5127955287440269</v>
      </c>
      <c r="J90">
        <f t="shared" si="20"/>
        <v>136.26788400313333</v>
      </c>
      <c r="K90">
        <f t="shared" si="20"/>
        <v>5.3711979253901996</v>
      </c>
      <c r="L90">
        <f t="shared" si="20"/>
        <v>0.39576296164389047</v>
      </c>
      <c r="M90">
        <f t="shared" si="20"/>
        <v>12.622298703863983</v>
      </c>
      <c r="N90">
        <f t="shared" si="20"/>
        <v>22.215394985707832</v>
      </c>
      <c r="O90">
        <f t="shared" si="20"/>
        <v>16.222013826547546</v>
      </c>
      <c r="P90">
        <f t="shared" si="20"/>
        <v>62.337614781829714</v>
      </c>
      <c r="Q90">
        <f t="shared" si="21"/>
        <v>300.21100851179483</v>
      </c>
      <c r="R90">
        <f t="shared" si="22"/>
        <v>300.21100851179494</v>
      </c>
      <c r="S90">
        <f t="shared" si="23"/>
        <v>1.0000000000000004</v>
      </c>
    </row>
    <row r="91" spans="1:19" x14ac:dyDescent="0.3">
      <c r="B91">
        <v>513</v>
      </c>
      <c r="C91">
        <f t="shared" si="20"/>
        <v>2.8778135983815072</v>
      </c>
      <c r="D91">
        <f t="shared" si="20"/>
        <v>4.0778142417577117</v>
      </c>
      <c r="E91">
        <f t="shared" si="20"/>
        <v>2.7738318401432278</v>
      </c>
      <c r="F91">
        <f t="shared" si="20"/>
        <v>0.92373690893756533</v>
      </c>
      <c r="G91">
        <f t="shared" si="20"/>
        <v>5.7393983344188472E-2</v>
      </c>
      <c r="H91">
        <f t="shared" si="20"/>
        <v>1.5742116081084074</v>
      </c>
      <c r="I91">
        <f t="shared" si="20"/>
        <v>1.1351119804495986</v>
      </c>
      <c r="J91">
        <f t="shared" si="20"/>
        <v>1.5608245502979512</v>
      </c>
      <c r="K91">
        <f t="shared" si="20"/>
        <v>29.633011705637411</v>
      </c>
      <c r="L91">
        <f t="shared" si="20"/>
        <v>9.9001928822044977E-2</v>
      </c>
      <c r="M91">
        <f t="shared" si="20"/>
        <v>6.0811169077126195</v>
      </c>
      <c r="N91">
        <f t="shared" si="20"/>
        <v>29.999849228752627</v>
      </c>
      <c r="O91">
        <f t="shared" si="20"/>
        <v>10.852534140988798</v>
      </c>
      <c r="P91">
        <f t="shared" si="20"/>
        <v>11.171679482584542</v>
      </c>
      <c r="Q91">
        <f t="shared" si="21"/>
        <v>102.81793210591819</v>
      </c>
      <c r="R91">
        <f t="shared" si="22"/>
        <v>102.8179321059182</v>
      </c>
      <c r="S91">
        <f t="shared" si="23"/>
        <v>1.0000000000000002</v>
      </c>
    </row>
    <row r="92" spans="1:19" x14ac:dyDescent="0.3">
      <c r="B92">
        <v>515</v>
      </c>
      <c r="C92">
        <f t="shared" si="20"/>
        <v>179.20411957816319</v>
      </c>
      <c r="D92">
        <f t="shared" si="20"/>
        <v>434.89637958528363</v>
      </c>
      <c r="E92">
        <f t="shared" si="20"/>
        <v>410.91423503675361</v>
      </c>
      <c r="F92">
        <f t="shared" si="20"/>
        <v>84.58926820709307</v>
      </c>
      <c r="G92">
        <f t="shared" si="20"/>
        <v>2.9771399420455373</v>
      </c>
      <c r="H92">
        <f t="shared" si="20"/>
        <v>189.3085151532253</v>
      </c>
      <c r="I92">
        <f t="shared" si="20"/>
        <v>75.312307049876154</v>
      </c>
      <c r="J92">
        <f t="shared" si="20"/>
        <v>68.011641443610714</v>
      </c>
      <c r="K92">
        <f t="shared" si="20"/>
        <v>65.891176702078454</v>
      </c>
      <c r="L92">
        <f t="shared" si="20"/>
        <v>25.000973992999878</v>
      </c>
      <c r="M92">
        <f t="shared" si="20"/>
        <v>335.65301607267742</v>
      </c>
      <c r="N92">
        <f t="shared" si="20"/>
        <v>413.9653574851726</v>
      </c>
      <c r="O92">
        <f t="shared" si="20"/>
        <v>616.57408947015767</v>
      </c>
      <c r="P92">
        <f t="shared" si="20"/>
        <v>648.60800090086514</v>
      </c>
      <c r="Q92">
        <f t="shared" si="21"/>
        <v>3550.9062206200019</v>
      </c>
      <c r="R92">
        <f t="shared" si="22"/>
        <v>3550.9062206200024</v>
      </c>
      <c r="S92">
        <f t="shared" si="23"/>
        <v>1.0000000000000002</v>
      </c>
    </row>
    <row r="93" spans="1:19" x14ac:dyDescent="0.3">
      <c r="B93">
        <v>516</v>
      </c>
      <c r="C93">
        <f t="shared" si="20"/>
        <v>234.98371344819827</v>
      </c>
      <c r="D93">
        <f t="shared" si="20"/>
        <v>524.06398000049137</v>
      </c>
      <c r="E93">
        <f t="shared" si="20"/>
        <v>483.34831189923659</v>
      </c>
      <c r="F93">
        <f t="shared" si="20"/>
        <v>108.52460594825463</v>
      </c>
      <c r="G93">
        <f t="shared" si="20"/>
        <v>5.2496581026331954</v>
      </c>
      <c r="H93">
        <f t="shared" si="20"/>
        <v>195.98572195994666</v>
      </c>
      <c r="I93">
        <f t="shared" si="20"/>
        <v>91.079218733141062</v>
      </c>
      <c r="J93">
        <f t="shared" si="20"/>
        <v>57.404947569325458</v>
      </c>
      <c r="K93">
        <f t="shared" si="20"/>
        <v>83.555814657729314</v>
      </c>
      <c r="L93">
        <f t="shared" si="20"/>
        <v>12.769935916763867</v>
      </c>
      <c r="M93">
        <f t="shared" si="20"/>
        <v>752.77869356277586</v>
      </c>
      <c r="N93">
        <f t="shared" si="20"/>
        <v>626.75255786745652</v>
      </c>
      <c r="O93">
        <f t="shared" si="20"/>
        <v>874.91227173591312</v>
      </c>
      <c r="P93">
        <f t="shared" si="20"/>
        <v>665.20051735569893</v>
      </c>
      <c r="Q93">
        <f t="shared" si="21"/>
        <v>4716.6099487575657</v>
      </c>
      <c r="R93">
        <f t="shared" si="22"/>
        <v>4716.6099487575648</v>
      </c>
      <c r="S93">
        <f t="shared" si="23"/>
        <v>0.99999999999999978</v>
      </c>
    </row>
    <row r="94" spans="1:19" x14ac:dyDescent="0.3">
      <c r="B94">
        <v>517</v>
      </c>
      <c r="C94">
        <f t="shared" si="20"/>
        <v>3.6226345045011485</v>
      </c>
      <c r="D94">
        <f t="shared" si="20"/>
        <v>7.3683827483858355</v>
      </c>
      <c r="E94">
        <f t="shared" si="20"/>
        <v>5.9740676704991769</v>
      </c>
      <c r="F94">
        <f t="shared" si="20"/>
        <v>2.1581142117122609</v>
      </c>
      <c r="G94">
        <f t="shared" si="20"/>
        <v>0.12952132118098353</v>
      </c>
      <c r="H94">
        <f t="shared" si="20"/>
        <v>3.5969839377452644</v>
      </c>
      <c r="I94">
        <f t="shared" si="20"/>
        <v>2.2680149649682431</v>
      </c>
      <c r="J94">
        <f t="shared" si="20"/>
        <v>1.603374383122834</v>
      </c>
      <c r="K94">
        <f t="shared" si="20"/>
        <v>4.0062517368096699</v>
      </c>
      <c r="L94">
        <f t="shared" si="20"/>
        <v>0.32159502788744349</v>
      </c>
      <c r="M94">
        <f t="shared" si="20"/>
        <v>13.659333402838444</v>
      </c>
      <c r="N94">
        <f t="shared" si="20"/>
        <v>164.96064189718817</v>
      </c>
      <c r="O94">
        <f t="shared" si="20"/>
        <v>22.474227736953743</v>
      </c>
      <c r="P94">
        <f t="shared" si="20"/>
        <v>111.88478962073479</v>
      </c>
      <c r="Q94">
        <f t="shared" si="21"/>
        <v>344.02793316452801</v>
      </c>
      <c r="R94">
        <f t="shared" si="22"/>
        <v>344.02793316452801</v>
      </c>
      <c r="S94">
        <f t="shared" si="23"/>
        <v>1</v>
      </c>
    </row>
    <row r="95" spans="1:19" x14ac:dyDescent="0.3">
      <c r="B95">
        <v>518</v>
      </c>
      <c r="C95">
        <f t="shared" si="20"/>
        <v>4.63697775337676</v>
      </c>
      <c r="D95">
        <f t="shared" si="20"/>
        <v>8.5591796708485841</v>
      </c>
      <c r="E95">
        <f t="shared" si="20"/>
        <v>6.8338418509448893</v>
      </c>
      <c r="F95">
        <f t="shared" si="20"/>
        <v>2.7176493232206247</v>
      </c>
      <c r="G95">
        <f t="shared" si="20"/>
        <v>0.1629920014085928</v>
      </c>
      <c r="H95">
        <f t="shared" si="20"/>
        <v>3.8371221488975271</v>
      </c>
      <c r="I95">
        <f t="shared" si="20"/>
        <v>3.0371317821426493</v>
      </c>
      <c r="J95">
        <f t="shared" si="20"/>
        <v>1.0472393518810279</v>
      </c>
      <c r="K95">
        <f t="shared" si="20"/>
        <v>1.8835344462373869</v>
      </c>
      <c r="L95">
        <f t="shared" si="20"/>
        <v>0.34305704991808506</v>
      </c>
      <c r="M95">
        <f t="shared" si="20"/>
        <v>16.183833947175948</v>
      </c>
      <c r="N95">
        <f t="shared" si="20"/>
        <v>21.402874797297066</v>
      </c>
      <c r="O95">
        <f t="shared" si="20"/>
        <v>107.6840171105473</v>
      </c>
      <c r="P95">
        <f t="shared" si="20"/>
        <v>15.592977674734088</v>
      </c>
      <c r="Q95">
        <f t="shared" si="21"/>
        <v>193.92242890863054</v>
      </c>
      <c r="R95">
        <f t="shared" si="22"/>
        <v>193.92242890863054</v>
      </c>
      <c r="S95">
        <f t="shared" si="23"/>
        <v>1</v>
      </c>
    </row>
    <row r="96" spans="1:19" x14ac:dyDescent="0.3">
      <c r="B96">
        <v>519</v>
      </c>
      <c r="C96">
        <f t="shared" si="20"/>
        <v>0.96466449508481289</v>
      </c>
      <c r="D96">
        <f t="shared" si="20"/>
        <v>2.0771572397307843</v>
      </c>
      <c r="E96">
        <f t="shared" si="20"/>
        <v>1.7559091962146163</v>
      </c>
      <c r="F96">
        <f t="shared" si="20"/>
        <v>0.70953085360536139</v>
      </c>
      <c r="G96">
        <f t="shared" si="20"/>
        <v>5.0867132705755234E-2</v>
      </c>
      <c r="H96">
        <f t="shared" si="20"/>
        <v>1.100189486902216</v>
      </c>
      <c r="I96">
        <f t="shared" si="20"/>
        <v>1.0366980280862581</v>
      </c>
      <c r="J96">
        <f t="shared" si="20"/>
        <v>1.4641467290767756</v>
      </c>
      <c r="K96">
        <f t="shared" si="20"/>
        <v>0.81852495626804334</v>
      </c>
      <c r="L96">
        <f t="shared" si="20"/>
        <v>8.8997139338533093E-2</v>
      </c>
      <c r="M96">
        <f t="shared" si="20"/>
        <v>3.3809567723118761</v>
      </c>
      <c r="N96">
        <f t="shared" si="20"/>
        <v>26.179306178985769</v>
      </c>
      <c r="O96">
        <f t="shared" si="20"/>
        <v>6.2577242883940754</v>
      </c>
      <c r="P96">
        <f t="shared" si="20"/>
        <v>63.00689272939416</v>
      </c>
      <c r="Q96">
        <f t="shared" si="21"/>
        <v>108.89156522609903</v>
      </c>
      <c r="R96">
        <f t="shared" si="22"/>
        <v>108.89156522609903</v>
      </c>
      <c r="S96">
        <f t="shared" si="23"/>
        <v>1</v>
      </c>
    </row>
    <row r="97" spans="1:19" x14ac:dyDescent="0.3">
      <c r="A97" t="s">
        <v>18</v>
      </c>
      <c r="C97">
        <f>SUM(C83:C96)</f>
        <v>2718.7844616116713</v>
      </c>
      <c r="D97">
        <f t="shared" ref="D97:P97" si="24">SUM(D83:D96)</f>
        <v>3430.736205146321</v>
      </c>
      <c r="E97">
        <f t="shared" si="24"/>
        <v>3221.2930639685364</v>
      </c>
      <c r="F97">
        <f t="shared" si="24"/>
        <v>2855.3905539528441</v>
      </c>
      <c r="G97">
        <f t="shared" si="24"/>
        <v>254.92444052072284</v>
      </c>
      <c r="H97">
        <f t="shared" si="24"/>
        <v>4945.7580062187262</v>
      </c>
      <c r="I97">
        <f t="shared" si="24"/>
        <v>1040.4198670335263</v>
      </c>
      <c r="J97">
        <f t="shared" si="24"/>
        <v>529.15691823382906</v>
      </c>
      <c r="K97">
        <f t="shared" si="24"/>
        <v>391.68674909768998</v>
      </c>
      <c r="L97">
        <f t="shared" si="24"/>
        <v>63.459551573939791</v>
      </c>
      <c r="M97">
        <f t="shared" si="24"/>
        <v>2177.0754160769143</v>
      </c>
      <c r="N97">
        <f t="shared" si="24"/>
        <v>2347.3552113427095</v>
      </c>
      <c r="O97">
        <f t="shared" si="24"/>
        <v>2914.6972215033802</v>
      </c>
      <c r="P97">
        <f t="shared" si="24"/>
        <v>3435.3463337191924</v>
      </c>
      <c r="Q97">
        <f>SUM(C97:P97)</f>
        <v>30326.084000000003</v>
      </c>
      <c r="R97">
        <f>SUM(R83:R96)</f>
        <v>30326.084000000006</v>
      </c>
    </row>
    <row r="98" spans="1:19" x14ac:dyDescent="0.3">
      <c r="A98" t="s">
        <v>19</v>
      </c>
      <c r="C98">
        <f>C58</f>
        <v>3493.8620000000001</v>
      </c>
      <c r="D98">
        <f t="shared" ref="D98:P98" si="25">D58</f>
        <v>3427.4920000000002</v>
      </c>
      <c r="E98">
        <f t="shared" si="25"/>
        <v>2940.6620000000003</v>
      </c>
      <c r="F98">
        <f t="shared" si="25"/>
        <v>2245.8159999999998</v>
      </c>
      <c r="G98">
        <f t="shared" si="25"/>
        <v>180.13</v>
      </c>
      <c r="H98">
        <f t="shared" si="25"/>
        <v>3905.4480000000003</v>
      </c>
      <c r="I98">
        <f t="shared" si="25"/>
        <v>1030.3500000000001</v>
      </c>
      <c r="J98">
        <f t="shared" si="25"/>
        <v>601.25</v>
      </c>
      <c r="K98">
        <f t="shared" si="25"/>
        <v>438.55200000000008</v>
      </c>
      <c r="L98">
        <f t="shared" si="25"/>
        <v>68.835999999999999</v>
      </c>
      <c r="M98">
        <f t="shared" si="25"/>
        <v>2369.0160000000001</v>
      </c>
      <c r="N98">
        <f t="shared" si="25"/>
        <v>2727.732</v>
      </c>
      <c r="O98">
        <f t="shared" si="25"/>
        <v>3194.7639999999997</v>
      </c>
      <c r="P98">
        <f t="shared" si="25"/>
        <v>3702.174</v>
      </c>
    </row>
    <row r="99" spans="1:19" x14ac:dyDescent="0.3">
      <c r="C99">
        <f>C98/C97</f>
        <v>1.2850823775595914</v>
      </c>
      <c r="D99">
        <f t="shared" ref="D99:P99" si="26">D98/D97</f>
        <v>0.99905437056295543</v>
      </c>
      <c r="E99">
        <f t="shared" si="26"/>
        <v>0.91288247967640446</v>
      </c>
      <c r="F99">
        <f t="shared" si="26"/>
        <v>0.78651797628559672</v>
      </c>
      <c r="G99">
        <f t="shared" si="26"/>
        <v>0.70660153115196189</v>
      </c>
      <c r="H99">
        <f t="shared" si="26"/>
        <v>0.78965610429975452</v>
      </c>
      <c r="I99">
        <f t="shared" si="26"/>
        <v>0.99032134299565266</v>
      </c>
      <c r="J99">
        <f t="shared" si="26"/>
        <v>1.1362414045474385</v>
      </c>
      <c r="K99">
        <f t="shared" si="26"/>
        <v>1.119649824790528</v>
      </c>
      <c r="L99">
        <f t="shared" si="26"/>
        <v>1.0847224459157396</v>
      </c>
      <c r="M99">
        <f t="shared" si="26"/>
        <v>1.0881644165864324</v>
      </c>
      <c r="N99">
        <f t="shared" si="26"/>
        <v>1.1620448353190276</v>
      </c>
      <c r="O99">
        <f t="shared" si="26"/>
        <v>1.0960877776361837</v>
      </c>
      <c r="P99">
        <f t="shared" si="26"/>
        <v>1.0776712565081998</v>
      </c>
    </row>
    <row r="101" spans="1:19" x14ac:dyDescent="0.3">
      <c r="A101" s="1" t="s">
        <v>50</v>
      </c>
    </row>
    <row r="102" spans="1:19" x14ac:dyDescent="0.3">
      <c r="C102">
        <v>263</v>
      </c>
      <c r="D102">
        <v>264</v>
      </c>
      <c r="E102">
        <v>269</v>
      </c>
      <c r="F102">
        <v>271</v>
      </c>
      <c r="G102">
        <v>272</v>
      </c>
      <c r="H102">
        <v>274</v>
      </c>
      <c r="I102">
        <v>499</v>
      </c>
      <c r="J102">
        <v>500</v>
      </c>
      <c r="K102">
        <v>513</v>
      </c>
      <c r="L102">
        <v>515</v>
      </c>
      <c r="M102">
        <v>516</v>
      </c>
      <c r="N102">
        <v>517</v>
      </c>
      <c r="O102">
        <v>518</v>
      </c>
      <c r="P102">
        <v>519</v>
      </c>
      <c r="Q102" t="s">
        <v>17</v>
      </c>
      <c r="R102" t="s">
        <v>20</v>
      </c>
    </row>
    <row r="103" spans="1:19" x14ac:dyDescent="0.3">
      <c r="A103" t="s">
        <v>10</v>
      </c>
      <c r="B103">
        <v>263</v>
      </c>
      <c r="C103">
        <f>C83*C$99</f>
        <v>1986.1718311269126</v>
      </c>
      <c r="D103">
        <f t="shared" ref="D103:P103" si="27">D83*D$99</f>
        <v>313.73179919834013</v>
      </c>
      <c r="E103">
        <f t="shared" si="27"/>
        <v>131.33615470416115</v>
      </c>
      <c r="F103">
        <f t="shared" si="27"/>
        <v>34.277014511569533</v>
      </c>
      <c r="G103">
        <f t="shared" si="27"/>
        <v>1.9400761542878131</v>
      </c>
      <c r="H103">
        <f t="shared" si="27"/>
        <v>48.118676221600239</v>
      </c>
      <c r="I103">
        <f t="shared" si="27"/>
        <v>19.287148132350005</v>
      </c>
      <c r="J103">
        <f t="shared" si="27"/>
        <v>12.466113276244029</v>
      </c>
      <c r="K103">
        <f t="shared" si="27"/>
        <v>25.248912884007066</v>
      </c>
      <c r="L103">
        <f t="shared" si="27"/>
        <v>2.3603296466631631</v>
      </c>
      <c r="M103">
        <f t="shared" si="27"/>
        <v>145.74016326668186</v>
      </c>
      <c r="N103">
        <f t="shared" si="27"/>
        <v>132.57070624338553</v>
      </c>
      <c r="O103">
        <f t="shared" si="27"/>
        <v>122.12470877620784</v>
      </c>
      <c r="P103">
        <f t="shared" si="27"/>
        <v>80.415026374052204</v>
      </c>
      <c r="Q103">
        <f>SUM(C103:P103)</f>
        <v>3055.7886605164631</v>
      </c>
      <c r="R103">
        <f>R43</f>
        <v>2599.948806374548</v>
      </c>
      <c r="S103">
        <f>R103/Q103</f>
        <v>0.85082742794625299</v>
      </c>
    </row>
    <row r="104" spans="1:19" x14ac:dyDescent="0.3">
      <c r="B104">
        <v>264</v>
      </c>
      <c r="C104">
        <f t="shared" ref="C104:P104" si="28">C84*C$99</f>
        <v>16.499323770057199</v>
      </c>
      <c r="D104">
        <f t="shared" si="28"/>
        <v>178.32099421883757</v>
      </c>
      <c r="E104">
        <f t="shared" si="28"/>
        <v>24.95051912581345</v>
      </c>
      <c r="F104">
        <f t="shared" si="28"/>
        <v>5.796182936883759</v>
      </c>
      <c r="G104">
        <f t="shared" si="28"/>
        <v>0.33309569939388328</v>
      </c>
      <c r="H104">
        <f t="shared" si="28"/>
        <v>6.5756916199007538</v>
      </c>
      <c r="I104">
        <f t="shared" si="28"/>
        <v>1.6968726557109983</v>
      </c>
      <c r="J104">
        <f t="shared" si="28"/>
        <v>1.4133993399221261</v>
      </c>
      <c r="K104">
        <f t="shared" si="28"/>
        <v>1.427085115428784</v>
      </c>
      <c r="L104">
        <f t="shared" si="28"/>
        <v>0.34364480642130857</v>
      </c>
      <c r="M104">
        <f t="shared" si="28"/>
        <v>21.140474234258164</v>
      </c>
      <c r="N104">
        <f t="shared" si="28"/>
        <v>14.160831917668446</v>
      </c>
      <c r="O104">
        <f t="shared" si="28"/>
        <v>15.549090251805714</v>
      </c>
      <c r="P104">
        <f t="shared" si="28"/>
        <v>9.656204158174706</v>
      </c>
      <c r="Q104">
        <f t="shared" ref="Q104:Q116" si="29">SUM(C104:P104)</f>
        <v>297.86340985027687</v>
      </c>
      <c r="R104">
        <f t="shared" ref="R104:R116" si="30">R44</f>
        <v>294.13737539161411</v>
      </c>
      <c r="S104">
        <f t="shared" ref="S104:S116" si="31">R104/Q104</f>
        <v>0.98749079499044323</v>
      </c>
    </row>
    <row r="105" spans="1:19" x14ac:dyDescent="0.3">
      <c r="B105">
        <v>269</v>
      </c>
      <c r="C105">
        <f t="shared" ref="C105:P105" si="32">C85*C$99</f>
        <v>3.5381049871966526</v>
      </c>
      <c r="D105">
        <f t="shared" si="32"/>
        <v>12.902067398693383</v>
      </c>
      <c r="E105">
        <f t="shared" si="32"/>
        <v>28.225075680034671</v>
      </c>
      <c r="F105">
        <f t="shared" si="32"/>
        <v>2.7526517458148496</v>
      </c>
      <c r="G105">
        <f t="shared" si="32"/>
        <v>0.18414348279709417</v>
      </c>
      <c r="H105">
        <f t="shared" si="32"/>
        <v>2.868793871142584</v>
      </c>
      <c r="I105">
        <f t="shared" si="32"/>
        <v>0.69919892994196986</v>
      </c>
      <c r="J105">
        <f t="shared" si="32"/>
        <v>0.55385849736988946</v>
      </c>
      <c r="K105">
        <f t="shared" si="32"/>
        <v>0.47317627136557294</v>
      </c>
      <c r="L105">
        <f t="shared" si="32"/>
        <v>0.12938288546848192</v>
      </c>
      <c r="M105">
        <f t="shared" si="32"/>
        <v>8.1566292755115981</v>
      </c>
      <c r="N105">
        <f t="shared" si="32"/>
        <v>6.1821514569391596</v>
      </c>
      <c r="O105">
        <f t="shared" si="32"/>
        <v>6.5595048001695133</v>
      </c>
      <c r="P105">
        <f t="shared" si="32"/>
        <v>3.8520388928724372</v>
      </c>
      <c r="Q105">
        <f t="shared" si="29"/>
        <v>77.07677817531787</v>
      </c>
      <c r="R105">
        <f t="shared" si="30"/>
        <v>78.089568688039151</v>
      </c>
      <c r="S105">
        <f t="shared" si="31"/>
        <v>1.0131400213747597</v>
      </c>
    </row>
    <row r="106" spans="1:19" x14ac:dyDescent="0.3">
      <c r="B106">
        <v>271</v>
      </c>
      <c r="C106">
        <f t="shared" ref="C106:P106" si="33">C86*C$99</f>
        <v>38.398299301071347</v>
      </c>
      <c r="D106">
        <f t="shared" si="33"/>
        <v>108.41540108120589</v>
      </c>
      <c r="E106">
        <f t="shared" si="33"/>
        <v>115.22979206280451</v>
      </c>
      <c r="F106">
        <f t="shared" si="33"/>
        <v>281.12078804269885</v>
      </c>
      <c r="G106">
        <f t="shared" si="33"/>
        <v>4.6010887081906784</v>
      </c>
      <c r="H106">
        <f t="shared" si="33"/>
        <v>129.32238567589263</v>
      </c>
      <c r="I106">
        <f t="shared" si="33"/>
        <v>15.561571327441353</v>
      </c>
      <c r="J106">
        <f t="shared" si="33"/>
        <v>7.7635643376733832</v>
      </c>
      <c r="K106">
        <f t="shared" si="33"/>
        <v>4.6927164925370857</v>
      </c>
      <c r="L106">
        <f t="shared" si="33"/>
        <v>0.76376391223149642</v>
      </c>
      <c r="M106">
        <f t="shared" si="33"/>
        <v>59.133744442906469</v>
      </c>
      <c r="N106">
        <f t="shared" si="33"/>
        <v>63.32751151236662</v>
      </c>
      <c r="O106">
        <f t="shared" si="33"/>
        <v>62.490533881353038</v>
      </c>
      <c r="P106">
        <f t="shared" si="33"/>
        <v>49.600608313935581</v>
      </c>
      <c r="Q106">
        <f t="shared" si="29"/>
        <v>940.42176909230909</v>
      </c>
      <c r="R106">
        <f t="shared" si="30"/>
        <v>1031.6499685564283</v>
      </c>
      <c r="S106">
        <f t="shared" si="31"/>
        <v>1.0970077495676991</v>
      </c>
    </row>
    <row r="107" spans="1:19" x14ac:dyDescent="0.3">
      <c r="B107">
        <v>272</v>
      </c>
      <c r="C107">
        <f t="shared" ref="C107:P107" si="34">C87*C$99</f>
        <v>666.6963229546817</v>
      </c>
      <c r="D107">
        <f t="shared" si="34"/>
        <v>1455.3885638613165</v>
      </c>
      <c r="E107">
        <f t="shared" si="34"/>
        <v>1525.9641825598353</v>
      </c>
      <c r="F107">
        <f t="shared" si="34"/>
        <v>1594.3058451141887</v>
      </c>
      <c r="G107">
        <f t="shared" si="34"/>
        <v>160.77118618751095</v>
      </c>
      <c r="H107">
        <f t="shared" si="34"/>
        <v>2960.1135284687302</v>
      </c>
      <c r="I107">
        <f t="shared" si="34"/>
        <v>213.44128825888239</v>
      </c>
      <c r="J107">
        <f t="shared" si="34"/>
        <v>140.83953745074567</v>
      </c>
      <c r="K107">
        <f t="shared" si="34"/>
        <v>102.41465259762101</v>
      </c>
      <c r="L107">
        <f t="shared" si="34"/>
        <v>12.725812925263646</v>
      </c>
      <c r="M107">
        <f t="shared" si="34"/>
        <v>455.77984116974937</v>
      </c>
      <c r="N107">
        <f t="shared" si="34"/>
        <v>451.89442914205029</v>
      </c>
      <c r="O107">
        <f t="shared" si="34"/>
        <v>556.57074493167897</v>
      </c>
      <c r="P107">
        <f t="shared" si="34"/>
        <v>860.63944386226433</v>
      </c>
      <c r="Q107">
        <f t="shared" si="29"/>
        <v>11157.545379484522</v>
      </c>
      <c r="R107">
        <f t="shared" si="30"/>
        <v>12207.134909689141</v>
      </c>
      <c r="S107">
        <f t="shared" si="31"/>
        <v>1.0940699315581104</v>
      </c>
    </row>
    <row r="108" spans="1:19" x14ac:dyDescent="0.3">
      <c r="B108">
        <v>274</v>
      </c>
      <c r="C108">
        <f t="shared" ref="C108:P108" si="35">C88*C$99</f>
        <v>1.0021213062833678</v>
      </c>
      <c r="D108">
        <f t="shared" si="35"/>
        <v>2.3692351115523427</v>
      </c>
      <c r="E108">
        <f t="shared" si="35"/>
        <v>2.1615638708504865</v>
      </c>
      <c r="F108">
        <f t="shared" si="35"/>
        <v>2.0373078184651203</v>
      </c>
      <c r="G108">
        <f t="shared" si="35"/>
        <v>0.12988401680972328</v>
      </c>
      <c r="H108">
        <f t="shared" si="35"/>
        <v>75.845513482929405</v>
      </c>
      <c r="I108">
        <f t="shared" si="35"/>
        <v>0.49476900533010376</v>
      </c>
      <c r="J108">
        <f t="shared" si="35"/>
        <v>0.20507298787729566</v>
      </c>
      <c r="K108">
        <f t="shared" si="35"/>
        <v>0.15095979249455371</v>
      </c>
      <c r="L108">
        <f t="shared" si="35"/>
        <v>2.9777003325479508E-2</v>
      </c>
      <c r="M108">
        <f t="shared" si="35"/>
        <v>1.7600135836495858</v>
      </c>
      <c r="N108">
        <f t="shared" si="35"/>
        <v>2.0077391063331564</v>
      </c>
      <c r="O108">
        <f t="shared" si="35"/>
        <v>1.9723990365901178</v>
      </c>
      <c r="P108">
        <f t="shared" si="35"/>
        <v>1.256013496505715</v>
      </c>
      <c r="Q108">
        <f t="shared" si="29"/>
        <v>91.422369618996441</v>
      </c>
      <c r="R108">
        <f t="shared" si="30"/>
        <v>111.49455084903367</v>
      </c>
      <c r="S108">
        <f t="shared" si="31"/>
        <v>1.2195543750800621</v>
      </c>
    </row>
    <row r="109" spans="1:19" x14ac:dyDescent="0.3">
      <c r="B109">
        <v>499</v>
      </c>
      <c r="C109">
        <f t="shared" ref="C109:P109" si="36">C89*C$99</f>
        <v>226.95618071370862</v>
      </c>
      <c r="D109">
        <f t="shared" si="36"/>
        <v>364.03925605950644</v>
      </c>
      <c r="E109">
        <f t="shared" si="36"/>
        <v>271.40255424613906</v>
      </c>
      <c r="F109">
        <f t="shared" si="36"/>
        <v>165.40655238279089</v>
      </c>
      <c r="G109">
        <f t="shared" si="36"/>
        <v>5.8991032731683966</v>
      </c>
      <c r="H109">
        <f t="shared" si="36"/>
        <v>364.46860519758422</v>
      </c>
      <c r="I109">
        <f t="shared" si="36"/>
        <v>601.52404348635139</v>
      </c>
      <c r="J109">
        <f t="shared" si="36"/>
        <v>134.22288625376669</v>
      </c>
      <c r="K109">
        <f t="shared" si="36"/>
        <v>90.112782582980287</v>
      </c>
      <c r="L109">
        <f t="shared" si="36"/>
        <v>10.158152234522012</v>
      </c>
      <c r="M109">
        <f t="shared" si="36"/>
        <v>436.40677673829498</v>
      </c>
      <c r="N109">
        <f t="shared" si="36"/>
        <v>540.56700759316936</v>
      </c>
      <c r="O109">
        <f t="shared" si="36"/>
        <v>615.49708973666304</v>
      </c>
      <c r="P109">
        <f t="shared" si="36"/>
        <v>996.4022917919732</v>
      </c>
      <c r="Q109">
        <f t="shared" si="29"/>
        <v>4823.0632822906182</v>
      </c>
      <c r="R109">
        <f t="shared" si="30"/>
        <v>4686.2417831566599</v>
      </c>
      <c r="S109">
        <f t="shared" si="31"/>
        <v>0.97163182584886643</v>
      </c>
    </row>
    <row r="110" spans="1:19" x14ac:dyDescent="0.3">
      <c r="B110">
        <v>500</v>
      </c>
      <c r="C110">
        <f t="shared" ref="C110:P110" si="37">C90*C$99</f>
        <v>6.7821475761707681</v>
      </c>
      <c r="D110">
        <f t="shared" si="37"/>
        <v>12.209492623133935</v>
      </c>
      <c r="E110">
        <f t="shared" si="37"/>
        <v>9.2083089887278966</v>
      </c>
      <c r="F110">
        <f t="shared" si="37"/>
        <v>3.1126538305823264</v>
      </c>
      <c r="G110">
        <f t="shared" si="37"/>
        <v>0.17516655100427131</v>
      </c>
      <c r="H110">
        <f t="shared" si="37"/>
        <v>5.9026147729375831</v>
      </c>
      <c r="I110">
        <f t="shared" si="37"/>
        <v>5.459439071686214</v>
      </c>
      <c r="J110">
        <f t="shared" si="37"/>
        <v>154.83321191442764</v>
      </c>
      <c r="K110">
        <f t="shared" si="37"/>
        <v>6.0138608160783846</v>
      </c>
      <c r="L110">
        <f t="shared" si="37"/>
        <v>0.42929296775721792</v>
      </c>
      <c r="M110">
        <f t="shared" si="37"/>
        <v>13.735136305069833</v>
      </c>
      <c r="N110">
        <f t="shared" si="37"/>
        <v>25.815285007714007</v>
      </c>
      <c r="O110">
        <f t="shared" si="37"/>
        <v>17.780751083923942</v>
      </c>
      <c r="P110">
        <f t="shared" si="37"/>
        <v>67.179455649658564</v>
      </c>
      <c r="Q110">
        <f t="shared" si="29"/>
        <v>328.63681715887259</v>
      </c>
      <c r="R110">
        <f t="shared" si="30"/>
        <v>300.21100851179494</v>
      </c>
      <c r="S110">
        <f t="shared" si="31"/>
        <v>0.91350388281865635</v>
      </c>
    </row>
    <row r="111" spans="1:19" x14ac:dyDescent="0.3">
      <c r="B111">
        <v>513</v>
      </c>
      <c r="C111">
        <f t="shared" ref="C111:P111" si="38">C91*C$99</f>
        <v>3.6982275411814305</v>
      </c>
      <c r="D111">
        <f t="shared" si="38"/>
        <v>4.0739581405719063</v>
      </c>
      <c r="E111">
        <f t="shared" si="38"/>
        <v>2.5321824884353137</v>
      </c>
      <c r="F111">
        <f t="shared" si="38"/>
        <v>0.72653568423788639</v>
      </c>
      <c r="G111">
        <f t="shared" si="38"/>
        <v>4.0554676509913776E-2</v>
      </c>
      <c r="H111">
        <f t="shared" si="38"/>
        <v>1.2430858058023369</v>
      </c>
      <c r="I111">
        <f t="shared" si="38"/>
        <v>1.1241256209293016</v>
      </c>
      <c r="J111">
        <f t="shared" si="38"/>
        <v>1.7734734792826681</v>
      </c>
      <c r="K111">
        <f t="shared" si="38"/>
        <v>33.17859636423259</v>
      </c>
      <c r="L111">
        <f t="shared" si="38"/>
        <v>0.10738961438222459</v>
      </c>
      <c r="M111">
        <f t="shared" si="38"/>
        <v>6.6172550320749925</v>
      </c>
      <c r="N111">
        <f t="shared" si="38"/>
        <v>34.861169856621501</v>
      </c>
      <c r="O111">
        <f t="shared" si="38"/>
        <v>11.895330028317222</v>
      </c>
      <c r="P111">
        <f t="shared" si="38"/>
        <v>12.03939786530376</v>
      </c>
      <c r="Q111">
        <f t="shared" si="29"/>
        <v>113.91128219788304</v>
      </c>
      <c r="R111">
        <f t="shared" si="30"/>
        <v>102.8179321059182</v>
      </c>
      <c r="S111">
        <f t="shared" si="31"/>
        <v>0.90261412322008783</v>
      </c>
    </row>
    <row r="112" spans="1:19" x14ac:dyDescent="0.3">
      <c r="B112">
        <v>515</v>
      </c>
      <c r="C112">
        <f t="shared" ref="C112:P112" si="39">C92*C$99</f>
        <v>230.29205605597929</v>
      </c>
      <c r="D112">
        <f t="shared" si="39"/>
        <v>434.48512876668366</v>
      </c>
      <c r="E112">
        <f t="shared" si="39"/>
        <v>375.11640581468453</v>
      </c>
      <c r="F112">
        <f t="shared" si="39"/>
        <v>66.530980045722401</v>
      </c>
      <c r="G112">
        <f t="shared" si="39"/>
        <v>2.1036516415030397</v>
      </c>
      <c r="H112">
        <f t="shared" si="39"/>
        <v>149.48862458666693</v>
      </c>
      <c r="I112">
        <f t="shared" si="39"/>
        <v>74.583385061734319</v>
      </c>
      <c r="J112">
        <f t="shared" si="39"/>
        <v>77.277642999465016</v>
      </c>
      <c r="K112">
        <f t="shared" si="39"/>
        <v>73.775044449723865</v>
      </c>
      <c r="L112">
        <f t="shared" si="39"/>
        <v>27.119117659962622</v>
      </c>
      <c r="M112">
        <f t="shared" si="39"/>
        <v>365.2456684102014</v>
      </c>
      <c r="N112">
        <f t="shared" si="39"/>
        <v>481.0463056666398</v>
      </c>
      <c r="O112">
        <f t="shared" si="39"/>
        <v>675.81932347539862</v>
      </c>
      <c r="P112">
        <f t="shared" si="39"/>
        <v>698.98619931210692</v>
      </c>
      <c r="Q112">
        <f t="shared" si="29"/>
        <v>3731.869533946473</v>
      </c>
      <c r="R112">
        <f t="shared" si="30"/>
        <v>3550.9062206200024</v>
      </c>
      <c r="S112">
        <f t="shared" si="31"/>
        <v>0.95150867100782566</v>
      </c>
    </row>
    <row r="113" spans="1:19" x14ac:dyDescent="0.3">
      <c r="B113">
        <v>516</v>
      </c>
      <c r="C113">
        <f t="shared" ref="C113:P113" si="40">C93*C$99</f>
        <v>301.97342916579237</v>
      </c>
      <c r="D113">
        <f t="shared" si="40"/>
        <v>523.56840967410812</v>
      </c>
      <c r="E113">
        <f t="shared" si="40"/>
        <v>441.24020551397928</v>
      </c>
      <c r="F113">
        <f t="shared" si="40"/>
        <v>85.356553447613067</v>
      </c>
      <c r="G113">
        <f t="shared" si="40"/>
        <v>3.709416453344919</v>
      </c>
      <c r="H113">
        <f t="shared" si="40"/>
        <v>154.76132170126633</v>
      </c>
      <c r="I113">
        <f t="shared" si="40"/>
        <v>90.197694214799057</v>
      </c>
      <c r="J113">
        <f t="shared" si="40"/>
        <v>65.22587825414243</v>
      </c>
      <c r="K113">
        <f t="shared" si="40"/>
        <v>93.553253241756451</v>
      </c>
      <c r="L113">
        <f t="shared" si="40"/>
        <v>13.851836121819355</v>
      </c>
      <c r="M113">
        <f t="shared" si="40"/>
        <v>819.14698789943475</v>
      </c>
      <c r="N113">
        <f t="shared" si="40"/>
        <v>728.31457289286777</v>
      </c>
      <c r="O113">
        <f t="shared" si="40"/>
        <v>958.98064755364192</v>
      </c>
      <c r="P113">
        <f t="shared" si="40"/>
        <v>716.86747736862071</v>
      </c>
      <c r="Q113">
        <f t="shared" si="29"/>
        <v>4996.7476835031857</v>
      </c>
      <c r="R113">
        <f t="shared" si="30"/>
        <v>4716.6099487575648</v>
      </c>
      <c r="S113">
        <f t="shared" si="31"/>
        <v>0.94393598546700719</v>
      </c>
    </row>
    <row r="114" spans="1:19" x14ac:dyDescent="0.3">
      <c r="B114">
        <v>517</v>
      </c>
      <c r="C114">
        <f t="shared" ref="C114:P114" si="41">C94*C$99</f>
        <v>4.6553837620737486</v>
      </c>
      <c r="D114">
        <f t="shared" si="41"/>
        <v>7.3614149887555502</v>
      </c>
      <c r="E114">
        <f t="shared" si="41"/>
        <v>5.4536217087999299</v>
      </c>
      <c r="F114">
        <f t="shared" si="41"/>
        <v>1.6973956223891133</v>
      </c>
      <c r="G114">
        <f t="shared" si="41"/>
        <v>9.151996386330799E-2</v>
      </c>
      <c r="H114">
        <f t="shared" si="41"/>
        <v>2.8403803235087164</v>
      </c>
      <c r="I114">
        <f t="shared" si="41"/>
        <v>2.2460636260415887</v>
      </c>
      <c r="J114">
        <f t="shared" si="41"/>
        <v>1.8218203610948716</v>
      </c>
      <c r="K114">
        <f t="shared" si="41"/>
        <v>4.4855990551856957</v>
      </c>
      <c r="L114">
        <f t="shared" si="41"/>
        <v>0.34884134524440819</v>
      </c>
      <c r="M114">
        <f t="shared" si="41"/>
        <v>14.863600563259263</v>
      </c>
      <c r="N114">
        <f t="shared" si="41"/>
        <v>191.6916619475391</v>
      </c>
      <c r="O114">
        <f t="shared" si="41"/>
        <v>24.633726334287108</v>
      </c>
      <c r="P114">
        <f t="shared" si="41"/>
        <v>120.57502181473286</v>
      </c>
      <c r="Q114">
        <f t="shared" si="29"/>
        <v>382.76605141677527</v>
      </c>
      <c r="R114">
        <f t="shared" si="30"/>
        <v>344.02793316452801</v>
      </c>
      <c r="S114">
        <f t="shared" si="31"/>
        <v>0.89879426843404353</v>
      </c>
    </row>
    <row r="115" spans="1:19" x14ac:dyDescent="0.3">
      <c r="B115">
        <v>518</v>
      </c>
      <c r="C115">
        <f t="shared" ref="C115:P115" si="42">C95*C$99</f>
        <v>5.9588983960003397</v>
      </c>
      <c r="D115">
        <f t="shared" si="42"/>
        <v>8.5510858585948757</v>
      </c>
      <c r="E115">
        <f t="shared" si="42"/>
        <v>6.23849449460696</v>
      </c>
      <c r="F115">
        <f t="shared" si="42"/>
        <v>2.1374800459534073</v>
      </c>
      <c r="G115">
        <f t="shared" si="42"/>
        <v>0.1151703977608344</v>
      </c>
      <c r="H115">
        <f t="shared" si="42"/>
        <v>3.030006927820724</v>
      </c>
      <c r="I115">
        <f t="shared" si="42"/>
        <v>3.0077364253462884</v>
      </c>
      <c r="J115">
        <f t="shared" si="42"/>
        <v>1.1899167120786482</v>
      </c>
      <c r="K115">
        <f t="shared" si="42"/>
        <v>2.1088990127166145</v>
      </c>
      <c r="L115">
        <f t="shared" si="42"/>
        <v>0.37212168227578318</v>
      </c>
      <c r="M115">
        <f t="shared" si="42"/>
        <v>17.610672225260416</v>
      </c>
      <c r="N115">
        <f t="shared" si="42"/>
        <v>24.871100119178834</v>
      </c>
      <c r="O115">
        <f t="shared" si="42"/>
        <v>118.03113500163657</v>
      </c>
      <c r="P115">
        <f t="shared" si="42"/>
        <v>16.804103843434994</v>
      </c>
      <c r="Q115">
        <f t="shared" si="29"/>
        <v>210.02682114266528</v>
      </c>
      <c r="R115">
        <f t="shared" si="30"/>
        <v>193.92242890863054</v>
      </c>
      <c r="S115">
        <f t="shared" si="31"/>
        <v>0.92332221119941871</v>
      </c>
    </row>
    <row r="116" spans="1:19" x14ac:dyDescent="0.3">
      <c r="B116">
        <v>519</v>
      </c>
      <c r="C116">
        <f t="shared" ref="C116:P116" si="43">C96*C$99</f>
        <v>1.2396733428909141</v>
      </c>
      <c r="D116">
        <f t="shared" si="43"/>
        <v>2.0751930186995247</v>
      </c>
      <c r="E116">
        <f t="shared" si="43"/>
        <v>1.6029387411270011</v>
      </c>
      <c r="F116">
        <f t="shared" si="43"/>
        <v>0.55805877108988078</v>
      </c>
      <c r="G116">
        <f t="shared" si="43"/>
        <v>3.5942793855196685E-2</v>
      </c>
      <c r="H116">
        <f t="shared" si="43"/>
        <v>0.86877134421874969</v>
      </c>
      <c r="I116">
        <f t="shared" si="43"/>
        <v>1.0266641834553281</v>
      </c>
      <c r="J116">
        <f t="shared" si="43"/>
        <v>1.6636241359097335</v>
      </c>
      <c r="K116">
        <f t="shared" si="43"/>
        <v>0.91646132387218926</v>
      </c>
      <c r="L116">
        <f t="shared" si="43"/>
        <v>9.6537194662797504E-2</v>
      </c>
      <c r="M116">
        <f t="shared" si="43"/>
        <v>3.6790368536467</v>
      </c>
      <c r="N116">
        <f t="shared" si="43"/>
        <v>30.421527537525918</v>
      </c>
      <c r="O116">
        <f t="shared" si="43"/>
        <v>6.8590151083258313</v>
      </c>
      <c r="P116">
        <f t="shared" si="43"/>
        <v>67.900717256363563</v>
      </c>
      <c r="Q116">
        <f t="shared" si="29"/>
        <v>118.94416160564333</v>
      </c>
      <c r="R116">
        <f t="shared" si="30"/>
        <v>108.89156522609903</v>
      </c>
      <c r="S116">
        <f t="shared" si="31"/>
        <v>0.91548474306058458</v>
      </c>
    </row>
    <row r="117" spans="1:19" x14ac:dyDescent="0.3">
      <c r="A117" t="s">
        <v>18</v>
      </c>
      <c r="C117">
        <f>SUM(C103:C116)</f>
        <v>3493.8620000000001</v>
      </c>
      <c r="D117">
        <f t="shared" ref="D117:P117" si="44">SUM(D103:D116)</f>
        <v>3427.4920000000002</v>
      </c>
      <c r="E117">
        <f t="shared" si="44"/>
        <v>2940.6619999999998</v>
      </c>
      <c r="F117">
        <f t="shared" si="44"/>
        <v>2245.8159999999998</v>
      </c>
      <c r="G117">
        <f t="shared" si="44"/>
        <v>180.13</v>
      </c>
      <c r="H117">
        <f t="shared" si="44"/>
        <v>3905.4480000000017</v>
      </c>
      <c r="I117">
        <f t="shared" si="44"/>
        <v>1030.3500000000004</v>
      </c>
      <c r="J117">
        <f t="shared" si="44"/>
        <v>601.25000000000011</v>
      </c>
      <c r="K117">
        <f t="shared" si="44"/>
        <v>438.55200000000013</v>
      </c>
      <c r="L117">
        <f t="shared" si="44"/>
        <v>68.836000000000013</v>
      </c>
      <c r="M117">
        <f t="shared" si="44"/>
        <v>2369.0159999999992</v>
      </c>
      <c r="N117">
        <f t="shared" si="44"/>
        <v>2727.7319999999991</v>
      </c>
      <c r="O117">
        <f t="shared" si="44"/>
        <v>3194.7639999999992</v>
      </c>
      <c r="P117">
        <f t="shared" si="44"/>
        <v>3702.1739999999986</v>
      </c>
      <c r="Q117">
        <f>SUM(C117:P117)</f>
        <v>30326.083999999999</v>
      </c>
      <c r="R117">
        <f>SUM(R103:R116)</f>
        <v>30326.084000000006</v>
      </c>
    </row>
    <row r="118" spans="1:19" x14ac:dyDescent="0.3">
      <c r="A118" t="s">
        <v>19</v>
      </c>
      <c r="C118">
        <f>C78</f>
        <v>3493.8620000000001</v>
      </c>
      <c r="D118">
        <f t="shared" ref="D118:P118" si="45">D78</f>
        <v>3427.4920000000002</v>
      </c>
      <c r="E118">
        <f t="shared" si="45"/>
        <v>2940.6620000000003</v>
      </c>
      <c r="F118">
        <f t="shared" si="45"/>
        <v>2245.8159999999998</v>
      </c>
      <c r="G118">
        <f t="shared" si="45"/>
        <v>180.13</v>
      </c>
      <c r="H118">
        <f t="shared" si="45"/>
        <v>3905.4480000000003</v>
      </c>
      <c r="I118">
        <f t="shared" si="45"/>
        <v>1030.3500000000001</v>
      </c>
      <c r="J118">
        <f t="shared" si="45"/>
        <v>601.25</v>
      </c>
      <c r="K118">
        <f t="shared" si="45"/>
        <v>438.55200000000008</v>
      </c>
      <c r="L118">
        <f t="shared" si="45"/>
        <v>68.835999999999999</v>
      </c>
      <c r="M118">
        <f t="shared" si="45"/>
        <v>2369.0160000000001</v>
      </c>
      <c r="N118">
        <f t="shared" si="45"/>
        <v>2727.732</v>
      </c>
      <c r="O118">
        <f t="shared" si="45"/>
        <v>3194.7639999999997</v>
      </c>
      <c r="P118">
        <f t="shared" si="45"/>
        <v>3702.174</v>
      </c>
    </row>
    <row r="119" spans="1:19" x14ac:dyDescent="0.3">
      <c r="C119">
        <f>C118/C117</f>
        <v>1</v>
      </c>
      <c r="D119">
        <f t="shared" ref="D119:P119" si="46">D118/D117</f>
        <v>1</v>
      </c>
      <c r="E119">
        <f t="shared" si="46"/>
        <v>1.0000000000000002</v>
      </c>
      <c r="F119">
        <f t="shared" si="46"/>
        <v>1</v>
      </c>
      <c r="G119">
        <f t="shared" si="46"/>
        <v>1</v>
      </c>
      <c r="H119">
        <f t="shared" si="46"/>
        <v>0.99999999999999967</v>
      </c>
      <c r="I119">
        <f t="shared" si="46"/>
        <v>0.99999999999999978</v>
      </c>
      <c r="J119">
        <f t="shared" si="46"/>
        <v>0.99999999999999978</v>
      </c>
      <c r="K119">
        <f t="shared" si="46"/>
        <v>0.99999999999999989</v>
      </c>
      <c r="L119">
        <f t="shared" si="46"/>
        <v>0.99999999999999978</v>
      </c>
      <c r="M119">
        <f t="shared" si="46"/>
        <v>1.0000000000000004</v>
      </c>
      <c r="N119">
        <f t="shared" si="46"/>
        <v>1.0000000000000004</v>
      </c>
      <c r="O119">
        <f t="shared" si="46"/>
        <v>1.0000000000000002</v>
      </c>
      <c r="P119">
        <f t="shared" si="46"/>
        <v>1.0000000000000004</v>
      </c>
    </row>
    <row r="121" spans="1:19" x14ac:dyDescent="0.3">
      <c r="A121" s="1" t="s">
        <v>52</v>
      </c>
    </row>
    <row r="122" spans="1:19" x14ac:dyDescent="0.3">
      <c r="C122">
        <v>263</v>
      </c>
      <c r="D122">
        <v>264</v>
      </c>
      <c r="E122">
        <v>269</v>
      </c>
      <c r="F122">
        <v>271</v>
      </c>
      <c r="G122">
        <v>272</v>
      </c>
      <c r="H122">
        <v>274</v>
      </c>
      <c r="I122">
        <v>499</v>
      </c>
      <c r="J122">
        <v>500</v>
      </c>
      <c r="K122">
        <v>513</v>
      </c>
      <c r="L122">
        <v>515</v>
      </c>
      <c r="M122">
        <v>516</v>
      </c>
      <c r="N122">
        <v>517</v>
      </c>
      <c r="O122">
        <v>518</v>
      </c>
      <c r="P122">
        <v>519</v>
      </c>
      <c r="Q122" t="s">
        <v>17</v>
      </c>
      <c r="R122" t="s">
        <v>20</v>
      </c>
    </row>
    <row r="123" spans="1:19" x14ac:dyDescent="0.3">
      <c r="A123" t="s">
        <v>10</v>
      </c>
      <c r="B123">
        <v>263</v>
      </c>
      <c r="C123">
        <f>C103*$S103</f>
        <v>1689.8894705370105</v>
      </c>
      <c r="D123">
        <f t="shared" ref="D123:P123" si="47">D103*$S103</f>
        <v>266.93161977687407</v>
      </c>
      <c r="E123">
        <f t="shared" si="47"/>
        <v>111.74440270329261</v>
      </c>
      <c r="F123">
        <f t="shared" si="47"/>
        <v>29.163824094555096</v>
      </c>
      <c r="G123">
        <f t="shared" si="47"/>
        <v>1.650670004372558</v>
      </c>
      <c r="H123">
        <f t="shared" si="47"/>
        <v>40.940689525802654</v>
      </c>
      <c r="I123">
        <f t="shared" si="47"/>
        <v>16.410034637865731</v>
      </c>
      <c r="J123">
        <f t="shared" si="47"/>
        <v>10.606511095313344</v>
      </c>
      <c r="K123">
        <f t="shared" si="47"/>
        <v>21.482467607538741</v>
      </c>
      <c r="L123">
        <f t="shared" si="47"/>
        <v>2.008233202375707</v>
      </c>
      <c r="M123">
        <f t="shared" si="47"/>
        <v>123.9997282606579</v>
      </c>
      <c r="N123">
        <f t="shared" si="47"/>
        <v>112.79479301407797</v>
      </c>
      <c r="O123">
        <f t="shared" si="47"/>
        <v>103.90705185674611</v>
      </c>
      <c r="P123">
        <f t="shared" si="47"/>
        <v>68.419310058064937</v>
      </c>
      <c r="Q123">
        <f>SUM(C123:P123)</f>
        <v>2599.9488063745475</v>
      </c>
      <c r="R123">
        <f>R63</f>
        <v>2599.948806374548</v>
      </c>
      <c r="S123">
        <f>R123/Q123</f>
        <v>1.0000000000000002</v>
      </c>
    </row>
    <row r="124" spans="1:19" x14ac:dyDescent="0.3">
      <c r="B124">
        <v>264</v>
      </c>
      <c r="C124">
        <f t="shared" ref="C124:P124" si="48">C104*$S104</f>
        <v>16.292930346498501</v>
      </c>
      <c r="D124">
        <f t="shared" si="48"/>
        <v>176.09034034464614</v>
      </c>
      <c r="E124">
        <f t="shared" si="48"/>
        <v>24.638407966973784</v>
      </c>
      <c r="F124">
        <f t="shared" si="48"/>
        <v>5.7236772962533848</v>
      </c>
      <c r="G124">
        <f t="shared" si="48"/>
        <v>0.32892893700236348</v>
      </c>
      <c r="H124">
        <f t="shared" si="48"/>
        <v>6.4934349453477909</v>
      </c>
      <c r="I124">
        <f t="shared" si="48"/>
        <v>1.6756461277855985</v>
      </c>
      <c r="J124">
        <f t="shared" si="48"/>
        <v>1.395718837818668</v>
      </c>
      <c r="K124">
        <f t="shared" si="48"/>
        <v>1.4092334151537984</v>
      </c>
      <c r="L124">
        <f t="shared" si="48"/>
        <v>0.33934608308731495</v>
      </c>
      <c r="M124">
        <f t="shared" si="48"/>
        <v>20.876023708062576</v>
      </c>
      <c r="N124">
        <f t="shared" si="48"/>
        <v>13.983691168104457</v>
      </c>
      <c r="O124">
        <f t="shared" si="48"/>
        <v>15.354583494133776</v>
      </c>
      <c r="P124">
        <f t="shared" si="48"/>
        <v>9.5354127207459634</v>
      </c>
      <c r="Q124">
        <f t="shared" ref="Q124:Q136" si="49">SUM(C124:P124)</f>
        <v>294.13737539161411</v>
      </c>
      <c r="R124">
        <f t="shared" ref="R124:R136" si="50">R64</f>
        <v>294.13737539161411</v>
      </c>
      <c r="S124">
        <f t="shared" ref="S124:S136" si="51">R124/Q124</f>
        <v>1</v>
      </c>
    </row>
    <row r="125" spans="1:19" x14ac:dyDescent="0.3">
      <c r="B125">
        <v>269</v>
      </c>
      <c r="C125">
        <f t="shared" ref="C125:P125" si="52">C105*$S105</f>
        <v>3.5845957623545606</v>
      </c>
      <c r="D125">
        <f t="shared" si="52"/>
        <v>13.071600840090804</v>
      </c>
      <c r="E125">
        <f t="shared" si="52"/>
        <v>28.595953777774536</v>
      </c>
      <c r="F125">
        <f t="shared" si="52"/>
        <v>2.7888216485921262</v>
      </c>
      <c r="G125">
        <f t="shared" si="52"/>
        <v>0.18656313209707068</v>
      </c>
      <c r="H125">
        <f t="shared" si="52"/>
        <v>2.9064898839291771</v>
      </c>
      <c r="I125">
        <f t="shared" si="52"/>
        <v>0.70838641882661646</v>
      </c>
      <c r="J125">
        <f t="shared" si="52"/>
        <v>0.5611362098639221</v>
      </c>
      <c r="K125">
        <f t="shared" si="52"/>
        <v>0.47939381768534567</v>
      </c>
      <c r="L125">
        <f t="shared" si="52"/>
        <v>0.13108297934906585</v>
      </c>
      <c r="M125">
        <f t="shared" si="52"/>
        <v>8.2638075585378115</v>
      </c>
      <c r="N125">
        <f t="shared" si="52"/>
        <v>6.2633850592253415</v>
      </c>
      <c r="O125">
        <f t="shared" si="52"/>
        <v>6.6456968334515798</v>
      </c>
      <c r="P125">
        <f t="shared" si="52"/>
        <v>3.9026547662611866</v>
      </c>
      <c r="Q125">
        <f t="shared" si="49"/>
        <v>78.089568688039151</v>
      </c>
      <c r="R125">
        <f t="shared" si="50"/>
        <v>78.089568688039151</v>
      </c>
      <c r="S125">
        <f t="shared" si="51"/>
        <v>1</v>
      </c>
    </row>
    <row r="126" spans="1:19" x14ac:dyDescent="0.3">
      <c r="B126">
        <v>271</v>
      </c>
      <c r="C126">
        <f t="shared" ref="C126:P126" si="53">C106*$S106</f>
        <v>42.123231903495231</v>
      </c>
      <c r="D126">
        <f t="shared" si="53"/>
        <v>118.93253515857316</v>
      </c>
      <c r="E126">
        <f t="shared" si="53"/>
        <v>126.40797487397109</v>
      </c>
      <c r="F126">
        <f t="shared" si="53"/>
        <v>308.39168304741918</v>
      </c>
      <c r="G126">
        <f t="shared" si="53"/>
        <v>5.0474299693336082</v>
      </c>
      <c r="H126">
        <f t="shared" si="53"/>
        <v>141.86765927903701</v>
      </c>
      <c r="I126">
        <f t="shared" si="53"/>
        <v>17.07116434165367</v>
      </c>
      <c r="J126">
        <f t="shared" si="53"/>
        <v>8.5166902426951232</v>
      </c>
      <c r="K126">
        <f t="shared" si="53"/>
        <v>5.1479463588373342</v>
      </c>
      <c r="L126">
        <f t="shared" si="53"/>
        <v>0.83785493055809557</v>
      </c>
      <c r="M126">
        <f t="shared" si="53"/>
        <v>64.870175914824259</v>
      </c>
      <c r="N126">
        <f t="shared" si="53"/>
        <v>69.470770889903861</v>
      </c>
      <c r="O126">
        <f t="shared" si="53"/>
        <v>68.552599942467154</v>
      </c>
      <c r="P126">
        <f t="shared" si="53"/>
        <v>54.412251703659379</v>
      </c>
      <c r="Q126">
        <f t="shared" si="49"/>
        <v>1031.6499685564283</v>
      </c>
      <c r="R126">
        <f t="shared" si="50"/>
        <v>1031.6499685564283</v>
      </c>
      <c r="S126">
        <f t="shared" si="51"/>
        <v>1</v>
      </c>
    </row>
    <row r="127" spans="1:19" x14ac:dyDescent="0.3">
      <c r="B127">
        <v>272</v>
      </c>
      <c r="C127">
        <f t="shared" ref="C127:P127" si="54">C107*$S107</f>
        <v>729.41240042507252</v>
      </c>
      <c r="D127">
        <f t="shared" si="54"/>
        <v>1592.296866454207</v>
      </c>
      <c r="E127">
        <f t="shared" si="54"/>
        <v>1669.511528773367</v>
      </c>
      <c r="F127">
        <f t="shared" si="54"/>
        <v>1744.2820868467759</v>
      </c>
      <c r="G127">
        <f t="shared" si="54"/>
        <v>175.89492066868632</v>
      </c>
      <c r="H127">
        <f t="shared" si="54"/>
        <v>3238.5712054960204</v>
      </c>
      <c r="I127">
        <f t="shared" si="54"/>
        <v>233.51969563707038</v>
      </c>
      <c r="J127">
        <f t="shared" si="54"/>
        <v>154.08830309941322</v>
      </c>
      <c r="K127">
        <f t="shared" si="54"/>
        <v>112.04879195802688</v>
      </c>
      <c r="L127">
        <f t="shared" si="54"/>
        <v>13.922929276164513</v>
      </c>
      <c r="M127">
        <f t="shared" si="54"/>
        <v>498.65501963415414</v>
      </c>
      <c r="N127">
        <f t="shared" si="54"/>
        <v>494.40410716293434</v>
      </c>
      <c r="O127">
        <f t="shared" si="54"/>
        <v>608.92731681464852</v>
      </c>
      <c r="P127">
        <f t="shared" si="54"/>
        <v>941.59973744259776</v>
      </c>
      <c r="Q127">
        <f t="shared" si="49"/>
        <v>12207.134909689139</v>
      </c>
      <c r="R127">
        <f t="shared" si="50"/>
        <v>12207.134909689141</v>
      </c>
      <c r="S127">
        <f t="shared" si="51"/>
        <v>1.0000000000000002</v>
      </c>
    </row>
    <row r="128" spans="1:19" x14ac:dyDescent="0.3">
      <c r="B128">
        <v>274</v>
      </c>
      <c r="C128">
        <f t="shared" ref="C128:P128" si="55">C108*$S108</f>
        <v>1.2221414234388281</v>
      </c>
      <c r="D128">
        <f t="shared" si="55"/>
        <v>2.8894110458869586</v>
      </c>
      <c r="E128">
        <f t="shared" si="55"/>
        <v>2.6361446757107054</v>
      </c>
      <c r="F128">
        <f t="shared" si="55"/>
        <v>2.4846076633939544</v>
      </c>
      <c r="G128">
        <f t="shared" si="55"/>
        <v>0.15840062095327037</v>
      </c>
      <c r="H128">
        <f t="shared" si="55"/>
        <v>92.497727798300403</v>
      </c>
      <c r="I128">
        <f t="shared" si="55"/>
        <v>0.60339770510433866</v>
      </c>
      <c r="J128">
        <f t="shared" si="55"/>
        <v>0.25009765957649649</v>
      </c>
      <c r="K128">
        <f t="shared" si="55"/>
        <v>0.18410367539791131</v>
      </c>
      <c r="L128">
        <f t="shared" si="55"/>
        <v>3.6314674682362096E-2</v>
      </c>
      <c r="M128">
        <f t="shared" si="55"/>
        <v>2.1464322661401911</v>
      </c>
      <c r="N128">
        <f t="shared" si="55"/>
        <v>2.448547011147935</v>
      </c>
      <c r="O128">
        <f t="shared" si="55"/>
        <v>2.4054478744771779</v>
      </c>
      <c r="P128">
        <f t="shared" si="55"/>
        <v>1.5317767548231511</v>
      </c>
      <c r="Q128">
        <f t="shared" si="49"/>
        <v>111.49455084903369</v>
      </c>
      <c r="R128">
        <f t="shared" si="50"/>
        <v>111.49455084903367</v>
      </c>
      <c r="S128">
        <f t="shared" si="51"/>
        <v>0.99999999999999989</v>
      </c>
    </row>
    <row r="129" spans="1:19" x14ac:dyDescent="0.3">
      <c r="B129">
        <v>499</v>
      </c>
      <c r="C129">
        <f t="shared" ref="C129:P129" si="56">C109*$S109</f>
        <v>220.51784825454598</v>
      </c>
      <c r="D129">
        <f t="shared" si="56"/>
        <v>353.71212704576124</v>
      </c>
      <c r="E129">
        <f t="shared" si="56"/>
        <v>263.70335932222213</v>
      </c>
      <c r="F129">
        <f t="shared" si="56"/>
        <v>160.71427049905728</v>
      </c>
      <c r="G129">
        <f t="shared" si="56"/>
        <v>5.7317564841796331</v>
      </c>
      <c r="H129">
        <f t="shared" si="56"/>
        <v>354.12929633271841</v>
      </c>
      <c r="I129">
        <f t="shared" si="56"/>
        <v>584.4599046646365</v>
      </c>
      <c r="J129">
        <f t="shared" si="56"/>
        <v>130.41522804145205</v>
      </c>
      <c r="K129">
        <f t="shared" si="56"/>
        <v>87.556447473423063</v>
      </c>
      <c r="L129">
        <f t="shared" si="56"/>
        <v>9.8699840028793648</v>
      </c>
      <c r="M129">
        <f t="shared" si="56"/>
        <v>424.02671329504818</v>
      </c>
      <c r="N129">
        <f t="shared" si="56"/>
        <v>525.23210858140919</v>
      </c>
      <c r="O129">
        <f t="shared" si="56"/>
        <v>598.03656110549753</v>
      </c>
      <c r="P129">
        <f t="shared" si="56"/>
        <v>968.13617805382989</v>
      </c>
      <c r="Q129">
        <f t="shared" si="49"/>
        <v>4686.2417831566599</v>
      </c>
      <c r="R129">
        <f t="shared" si="50"/>
        <v>4686.2417831566599</v>
      </c>
      <c r="S129">
        <f t="shared" si="51"/>
        <v>1</v>
      </c>
    </row>
    <row r="130" spans="1:19" x14ac:dyDescent="0.3">
      <c r="B130">
        <v>500</v>
      </c>
      <c r="C130">
        <f t="shared" ref="C130:P130" si="57">C110*$S110</f>
        <v>6.1955181446811354</v>
      </c>
      <c r="D130">
        <f t="shared" si="57"/>
        <v>11.153418918478591</v>
      </c>
      <c r="E130">
        <f t="shared" si="57"/>
        <v>8.4118260153968691</v>
      </c>
      <c r="F130">
        <f t="shared" si="57"/>
        <v>2.8434213601073193</v>
      </c>
      <c r="G130">
        <f t="shared" si="57"/>
        <v>0.16001532448235406</v>
      </c>
      <c r="H130">
        <f t="shared" si="57"/>
        <v>5.3920615138612442</v>
      </c>
      <c r="I130">
        <f t="shared" si="57"/>
        <v>4.9872187899972369</v>
      </c>
      <c r="J130">
        <f t="shared" si="57"/>
        <v>141.44074027311348</v>
      </c>
      <c r="K130">
        <f t="shared" si="57"/>
        <v>5.4936852062185775</v>
      </c>
      <c r="L130">
        <f t="shared" si="57"/>
        <v>0.3921607929129628</v>
      </c>
      <c r="M130">
        <f t="shared" si="57"/>
        <v>12.547100345724786</v>
      </c>
      <c r="N130">
        <f t="shared" si="57"/>
        <v>23.58236309061699</v>
      </c>
      <c r="O130">
        <f t="shared" si="57"/>
        <v>16.242785154596554</v>
      </c>
      <c r="P130">
        <f t="shared" si="57"/>
        <v>61.36869358160682</v>
      </c>
      <c r="Q130">
        <f t="shared" si="49"/>
        <v>300.21100851179489</v>
      </c>
      <c r="R130">
        <f t="shared" si="50"/>
        <v>300.21100851179494</v>
      </c>
      <c r="S130">
        <f t="shared" si="51"/>
        <v>1.0000000000000002</v>
      </c>
    </row>
    <row r="131" spans="1:19" x14ac:dyDescent="0.3">
      <c r="B131">
        <v>513</v>
      </c>
      <c r="C131">
        <f t="shared" ref="C131:P131" si="58">C111*$S111</f>
        <v>3.3380724095518581</v>
      </c>
      <c r="D131">
        <f t="shared" si="58"/>
        <v>3.6772121550876506</v>
      </c>
      <c r="E131">
        <f t="shared" si="58"/>
        <v>2.2855836766323008</v>
      </c>
      <c r="F131">
        <f t="shared" si="58"/>
        <v>0.65578136961648636</v>
      </c>
      <c r="G131">
        <f t="shared" si="58"/>
        <v>3.6605223780470111E-2</v>
      </c>
      <c r="H131">
        <f t="shared" si="58"/>
        <v>1.1220268046916126</v>
      </c>
      <c r="I131">
        <f t="shared" si="58"/>
        <v>1.0146516617243384</v>
      </c>
      <c r="J131">
        <f t="shared" si="58"/>
        <v>1.6007622095568039</v>
      </c>
      <c r="K131">
        <f t="shared" si="58"/>
        <v>29.947469666974992</v>
      </c>
      <c r="L131">
        <f t="shared" si="58"/>
        <v>9.6931382628554982E-2</v>
      </c>
      <c r="M131">
        <f t="shared" si="58"/>
        <v>5.9728278489000832</v>
      </c>
      <c r="N131">
        <f t="shared" si="58"/>
        <v>31.466184264560972</v>
      </c>
      <c r="O131">
        <f t="shared" si="58"/>
        <v>10.736892883923131</v>
      </c>
      <c r="P131">
        <f t="shared" si="58"/>
        <v>10.86693054828895</v>
      </c>
      <c r="Q131">
        <f t="shared" si="49"/>
        <v>102.8179321059182</v>
      </c>
      <c r="R131">
        <f t="shared" si="50"/>
        <v>102.8179321059182</v>
      </c>
      <c r="S131">
        <f t="shared" si="51"/>
        <v>1</v>
      </c>
    </row>
    <row r="132" spans="1:19" x14ac:dyDescent="0.3">
      <c r="B132">
        <v>515</v>
      </c>
      <c r="C132">
        <f t="shared" ref="C132:P132" si="59">C112*$S112</f>
        <v>219.12488820148454</v>
      </c>
      <c r="D132">
        <f t="shared" si="59"/>
        <v>413.41636744545116</v>
      </c>
      <c r="E132">
        <f t="shared" si="59"/>
        <v>356.9265127699627</v>
      </c>
      <c r="F132">
        <f t="shared" si="59"/>
        <v>63.304804404153487</v>
      </c>
      <c r="G132">
        <f t="shared" si="59"/>
        <v>2.0016427776699883</v>
      </c>
      <c r="H132">
        <f t="shared" si="59"/>
        <v>142.23972251124721</v>
      </c>
      <c r="I132">
        <f t="shared" si="59"/>
        <v>70.966737599355739</v>
      </c>
      <c r="J132">
        <f t="shared" si="59"/>
        <v>73.530347389038155</v>
      </c>
      <c r="K132">
        <f t="shared" si="59"/>
        <v>70.197594497900013</v>
      </c>
      <c r="L132">
        <f t="shared" si="59"/>
        <v>25.804075603535889</v>
      </c>
      <c r="M132">
        <f t="shared" si="59"/>
        <v>347.53442054035571</v>
      </c>
      <c r="N132">
        <f t="shared" si="59"/>
        <v>457.71973099808872</v>
      </c>
      <c r="O132">
        <f t="shared" si="59"/>
        <v>643.04794632148435</v>
      </c>
      <c r="P132">
        <f t="shared" si="59"/>
        <v>665.09142956027404</v>
      </c>
      <c r="Q132">
        <f t="shared" si="49"/>
        <v>3550.9062206200015</v>
      </c>
      <c r="R132">
        <f t="shared" si="50"/>
        <v>3550.9062206200024</v>
      </c>
      <c r="S132">
        <f t="shared" si="51"/>
        <v>1.0000000000000002</v>
      </c>
    </row>
    <row r="133" spans="1:19" x14ac:dyDescent="0.3">
      <c r="B133">
        <v>516</v>
      </c>
      <c r="C133">
        <f t="shared" ref="C133:P133" si="60">C113*$S113</f>
        <v>285.0435864444637</v>
      </c>
      <c r="D133">
        <f t="shared" si="60"/>
        <v>494.21506274512302</v>
      </c>
      <c r="E133">
        <f t="shared" si="60"/>
        <v>416.50250821950283</v>
      </c>
      <c r="F133">
        <f t="shared" si="60"/>
        <v>80.571122394639914</v>
      </c>
      <c r="G133">
        <f t="shared" si="60"/>
        <v>3.5014516753956668</v>
      </c>
      <c r="H133">
        <f t="shared" si="60"/>
        <v>146.08478071226136</v>
      </c>
      <c r="I133">
        <f t="shared" si="60"/>
        <v>85.140849375498121</v>
      </c>
      <c r="J133">
        <f t="shared" si="60"/>
        <v>61.569053667774966</v>
      </c>
      <c r="K133">
        <f t="shared" si="60"/>
        <v>88.308282292401856</v>
      </c>
      <c r="L133">
        <f t="shared" si="60"/>
        <v>13.075246580177041</v>
      </c>
      <c r="M133">
        <f t="shared" si="60"/>
        <v>773.2223192651835</v>
      </c>
      <c r="N133">
        <f t="shared" si="60"/>
        <v>687.4823340936116</v>
      </c>
      <c r="O133">
        <f t="shared" si="60"/>
        <v>905.21634259233565</v>
      </c>
      <c r="P133">
        <f t="shared" si="60"/>
        <v>676.67700869919645</v>
      </c>
      <c r="Q133">
        <f t="shared" si="49"/>
        <v>4716.6099487575657</v>
      </c>
      <c r="R133">
        <f t="shared" si="50"/>
        <v>4716.6099487575648</v>
      </c>
      <c r="S133">
        <f t="shared" si="51"/>
        <v>0.99999999999999978</v>
      </c>
    </row>
    <row r="134" spans="1:19" x14ac:dyDescent="0.3">
      <c r="B134">
        <v>517</v>
      </c>
      <c r="C134">
        <f t="shared" ref="C134:P134" si="61">C114*$S114</f>
        <v>4.1842322427127998</v>
      </c>
      <c r="D134">
        <f t="shared" si="61"/>
        <v>6.6163975994579474</v>
      </c>
      <c r="E134">
        <f t="shared" si="61"/>
        <v>4.9016839340768517</v>
      </c>
      <c r="F134">
        <f t="shared" si="61"/>
        <v>1.5256094566683711</v>
      </c>
      <c r="G134">
        <f t="shared" si="61"/>
        <v>8.2257618967632007E-2</v>
      </c>
      <c r="H134">
        <f t="shared" si="61"/>
        <v>2.5529175549424687</v>
      </c>
      <c r="I134">
        <f t="shared" si="61"/>
        <v>2.0187491136243647</v>
      </c>
      <c r="J134">
        <f t="shared" si="61"/>
        <v>1.6374416986685101</v>
      </c>
      <c r="K134">
        <f t="shared" si="61"/>
        <v>4.0316307212940643</v>
      </c>
      <c r="L134">
        <f t="shared" si="61"/>
        <v>0.31353660169849545</v>
      </c>
      <c r="M134">
        <f t="shared" si="61"/>
        <v>13.359318994550447</v>
      </c>
      <c r="N134">
        <f t="shared" si="61"/>
        <v>172.2913670650444</v>
      </c>
      <c r="O134">
        <f t="shared" si="61"/>
        <v>22.140652039430012</v>
      </c>
      <c r="P134">
        <f t="shared" si="61"/>
        <v>108.37213852339167</v>
      </c>
      <c r="Q134">
        <f t="shared" si="49"/>
        <v>344.02793316452801</v>
      </c>
      <c r="R134">
        <f t="shared" si="50"/>
        <v>344.02793316452801</v>
      </c>
      <c r="S134">
        <f t="shared" si="51"/>
        <v>1</v>
      </c>
    </row>
    <row r="135" spans="1:19" x14ac:dyDescent="0.3">
      <c r="B135">
        <v>518</v>
      </c>
      <c r="C135">
        <f t="shared" ref="C135:P135" si="62">C115*$S115</f>
        <v>5.5019832433077029</v>
      </c>
      <c r="D135">
        <f t="shared" si="62"/>
        <v>7.8954075031139004</v>
      </c>
      <c r="E135">
        <f t="shared" si="62"/>
        <v>5.7601405313158986</v>
      </c>
      <c r="F135">
        <f t="shared" si="62"/>
        <v>1.9735828024243351</v>
      </c>
      <c r="G135">
        <f t="shared" si="62"/>
        <v>0.1063393863252502</v>
      </c>
      <c r="H135">
        <f t="shared" si="62"/>
        <v>2.7976726965449883</v>
      </c>
      <c r="I135">
        <f t="shared" si="62"/>
        <v>2.7771098469557702</v>
      </c>
      <c r="J135">
        <f t="shared" si="62"/>
        <v>1.0986765297395995</v>
      </c>
      <c r="K135">
        <f t="shared" si="62"/>
        <v>1.9471932996177754</v>
      </c>
      <c r="L135">
        <f t="shared" si="62"/>
        <v>0.34358821451412369</v>
      </c>
      <c r="M135">
        <f t="shared" si="62"/>
        <v>16.260324819735633</v>
      </c>
      <c r="N135">
        <f t="shared" si="62"/>
        <v>22.964039157002329</v>
      </c>
      <c r="O135">
        <f t="shared" si="62"/>
        <v>108.98076856008818</v>
      </c>
      <c r="P135">
        <f t="shared" si="62"/>
        <v>15.515602317945049</v>
      </c>
      <c r="Q135">
        <f t="shared" si="49"/>
        <v>193.92242890863054</v>
      </c>
      <c r="R135">
        <f t="shared" si="50"/>
        <v>193.92242890863054</v>
      </c>
      <c r="S135">
        <f t="shared" si="51"/>
        <v>1</v>
      </c>
    </row>
    <row r="136" spans="1:19" x14ac:dyDescent="0.3">
      <c r="B136">
        <v>519</v>
      </c>
      <c r="C136">
        <f t="shared" ref="C136:P136" si="63">C116*$S116</f>
        <v>1.1349020317955445</v>
      </c>
      <c r="D136">
        <f t="shared" si="63"/>
        <v>1.8998075475252532</v>
      </c>
      <c r="E136">
        <f t="shared" si="63"/>
        <v>1.4674659615625094</v>
      </c>
      <c r="F136">
        <f t="shared" si="63"/>
        <v>0.51089429066392511</v>
      </c>
      <c r="G136">
        <f t="shared" si="63"/>
        <v>3.2905079397404294E-2</v>
      </c>
      <c r="H136">
        <f t="shared" si="63"/>
        <v>0.79534691084050069</v>
      </c>
      <c r="I136">
        <f t="shared" si="63"/>
        <v>0.93989539620010587</v>
      </c>
      <c r="J136">
        <f t="shared" si="63"/>
        <v>1.5230225146127094</v>
      </c>
      <c r="K136">
        <f t="shared" si="63"/>
        <v>0.8390063596100944</v>
      </c>
      <c r="L136">
        <f t="shared" si="63"/>
        <v>8.8378328851660817E-2</v>
      </c>
      <c r="M136">
        <f t="shared" si="63"/>
        <v>3.3681021086711707</v>
      </c>
      <c r="N136">
        <f t="shared" si="63"/>
        <v>27.850444321202414</v>
      </c>
      <c r="O136">
        <f t="shared" si="63"/>
        <v>6.2793236840943409</v>
      </c>
      <c r="P136">
        <f t="shared" si="63"/>
        <v>62.162070691071399</v>
      </c>
      <c r="Q136">
        <f t="shared" si="49"/>
        <v>108.89156522609903</v>
      </c>
      <c r="R136">
        <f t="shared" si="50"/>
        <v>108.89156522609903</v>
      </c>
      <c r="S136">
        <f t="shared" si="51"/>
        <v>1</v>
      </c>
    </row>
    <row r="137" spans="1:19" x14ac:dyDescent="0.3">
      <c r="A137" t="s">
        <v>18</v>
      </c>
      <c r="C137">
        <f>SUM(C123:C136)</f>
        <v>3227.5658013704137</v>
      </c>
      <c r="D137">
        <f t="shared" ref="D137:P137" si="64">SUM(D123:D136)</f>
        <v>3462.7981745802763</v>
      </c>
      <c r="E137">
        <f t="shared" si="64"/>
        <v>3023.4934932017618</v>
      </c>
      <c r="F137">
        <f t="shared" si="64"/>
        <v>2404.9341871743209</v>
      </c>
      <c r="G137">
        <f t="shared" si="64"/>
        <v>194.91988690264361</v>
      </c>
      <c r="H137">
        <f t="shared" si="64"/>
        <v>4178.3910319655461</v>
      </c>
      <c r="I137">
        <f t="shared" si="64"/>
        <v>1022.2934413162984</v>
      </c>
      <c r="J137">
        <f t="shared" si="64"/>
        <v>588.23372946863697</v>
      </c>
      <c r="K137">
        <f t="shared" si="64"/>
        <v>429.07324635008041</v>
      </c>
      <c r="L137">
        <f t="shared" si="64"/>
        <v>67.259662653415162</v>
      </c>
      <c r="M137">
        <f t="shared" si="64"/>
        <v>2315.1023145605468</v>
      </c>
      <c r="N137">
        <f t="shared" si="64"/>
        <v>2647.9538658769306</v>
      </c>
      <c r="O137">
        <f t="shared" si="64"/>
        <v>3116.4739691573736</v>
      </c>
      <c r="P137">
        <f t="shared" si="64"/>
        <v>3647.5911954217563</v>
      </c>
      <c r="Q137">
        <f>SUM(C137:P137)</f>
        <v>30326.083999999999</v>
      </c>
      <c r="R137">
        <f>SUM(R123:R136)</f>
        <v>30326.084000000006</v>
      </c>
    </row>
    <row r="138" spans="1:19" x14ac:dyDescent="0.3">
      <c r="A138" t="s">
        <v>19</v>
      </c>
      <c r="C138">
        <f>C98</f>
        <v>3493.8620000000001</v>
      </c>
      <c r="D138">
        <f t="shared" ref="D138:P138" si="65">D98</f>
        <v>3427.4920000000002</v>
      </c>
      <c r="E138">
        <f t="shared" si="65"/>
        <v>2940.6620000000003</v>
      </c>
      <c r="F138">
        <f t="shared" si="65"/>
        <v>2245.8159999999998</v>
      </c>
      <c r="G138">
        <f t="shared" si="65"/>
        <v>180.13</v>
      </c>
      <c r="H138">
        <f t="shared" si="65"/>
        <v>3905.4480000000003</v>
      </c>
      <c r="I138">
        <f t="shared" si="65"/>
        <v>1030.3500000000001</v>
      </c>
      <c r="J138">
        <f t="shared" si="65"/>
        <v>601.25</v>
      </c>
      <c r="K138">
        <f t="shared" si="65"/>
        <v>438.55200000000008</v>
      </c>
      <c r="L138">
        <f t="shared" si="65"/>
        <v>68.835999999999999</v>
      </c>
      <c r="M138">
        <f t="shared" si="65"/>
        <v>2369.0160000000001</v>
      </c>
      <c r="N138">
        <f t="shared" si="65"/>
        <v>2727.732</v>
      </c>
      <c r="O138">
        <f t="shared" si="65"/>
        <v>3194.7639999999997</v>
      </c>
      <c r="P138">
        <f t="shared" si="65"/>
        <v>3702.174</v>
      </c>
    </row>
    <row r="139" spans="1:19" x14ac:dyDescent="0.3">
      <c r="C139">
        <f>C138/C137</f>
        <v>1.0825068224841514</v>
      </c>
      <c r="D139">
        <f t="shared" ref="D139:P139" si="66">D138/D137</f>
        <v>0.98980414889916146</v>
      </c>
      <c r="E139">
        <f t="shared" si="66"/>
        <v>0.97260404449753046</v>
      </c>
      <c r="F139">
        <f t="shared" si="66"/>
        <v>0.93383678105500378</v>
      </c>
      <c r="G139">
        <f t="shared" si="66"/>
        <v>0.92412325321104505</v>
      </c>
      <c r="H139">
        <f t="shared" si="66"/>
        <v>0.93467747994922545</v>
      </c>
      <c r="I139">
        <f t="shared" si="66"/>
        <v>1.0078808670368933</v>
      </c>
      <c r="J139">
        <f t="shared" si="66"/>
        <v>1.0221277187609097</v>
      </c>
      <c r="K139">
        <f t="shared" si="66"/>
        <v>1.0220912250543488</v>
      </c>
      <c r="L139">
        <f t="shared" si="66"/>
        <v>1.0234365931138787</v>
      </c>
      <c r="M139">
        <f t="shared" si="66"/>
        <v>1.0232878197651869</v>
      </c>
      <c r="N139">
        <f t="shared" si="66"/>
        <v>1.0301282190566599</v>
      </c>
      <c r="O139">
        <f t="shared" si="66"/>
        <v>1.0251213491970201</v>
      </c>
      <c r="P139">
        <f t="shared" si="66"/>
        <v>1.0149640685191785</v>
      </c>
    </row>
    <row r="141" spans="1:19" x14ac:dyDescent="0.3">
      <c r="A141" s="1" t="s">
        <v>53</v>
      </c>
    </row>
    <row r="142" spans="1:19" x14ac:dyDescent="0.3">
      <c r="C142">
        <v>263</v>
      </c>
      <c r="D142">
        <v>264</v>
      </c>
      <c r="E142">
        <v>269</v>
      </c>
      <c r="F142">
        <v>271</v>
      </c>
      <c r="G142">
        <v>272</v>
      </c>
      <c r="H142">
        <v>274</v>
      </c>
      <c r="I142">
        <v>499</v>
      </c>
      <c r="J142">
        <v>500</v>
      </c>
      <c r="K142">
        <v>513</v>
      </c>
      <c r="L142">
        <v>515</v>
      </c>
      <c r="M142">
        <v>516</v>
      </c>
      <c r="N142">
        <v>517</v>
      </c>
      <c r="O142">
        <v>518</v>
      </c>
      <c r="P142">
        <v>519</v>
      </c>
      <c r="Q142" t="s">
        <v>17</v>
      </c>
      <c r="R142" t="s">
        <v>20</v>
      </c>
    </row>
    <row r="143" spans="1:19" x14ac:dyDescent="0.3">
      <c r="A143" t="s">
        <v>10</v>
      </c>
      <c r="B143">
        <v>263</v>
      </c>
      <c r="C143">
        <f>C123*C$139</f>
        <v>1829.3168811004443</v>
      </c>
      <c r="D143">
        <f>D123*D$139</f>
        <v>264.21002472752343</v>
      </c>
      <c r="E143">
        <f t="shared" ref="E143:P143" si="67">E123*E$139</f>
        <v>108.68305801918316</v>
      </c>
      <c r="F143">
        <f t="shared" si="67"/>
        <v>27.234251615713692</v>
      </c>
      <c r="G143">
        <f t="shared" si="67"/>
        <v>1.5254225344186583</v>
      </c>
      <c r="H143">
        <f t="shared" si="67"/>
        <v>38.266340513360873</v>
      </c>
      <c r="I143">
        <f t="shared" si="67"/>
        <v>16.539359938917563</v>
      </c>
      <c r="J143">
        <f t="shared" si="67"/>
        <v>10.841208989864906</v>
      </c>
      <c r="K143">
        <f t="shared" si="67"/>
        <v>21.957041634179639</v>
      </c>
      <c r="L143">
        <f t="shared" si="67"/>
        <v>2.0552993468175682</v>
      </c>
      <c r="M143">
        <f t="shared" si="67"/>
        <v>126.88741158332425</v>
      </c>
      <c r="N143">
        <f t="shared" si="67"/>
        <v>116.19309924645671</v>
      </c>
      <c r="O143">
        <f t="shared" si="67"/>
        <v>106.5173371904723</v>
      </c>
      <c r="P143">
        <f t="shared" si="67"/>
        <v>69.443141301808737</v>
      </c>
      <c r="Q143">
        <f t="shared" ref="Q143:R143" si="68">Q123*$C139</f>
        <v>2814.4623210099735</v>
      </c>
      <c r="R143">
        <f t="shared" si="68"/>
        <v>2814.4623210099744</v>
      </c>
      <c r="S143">
        <f>R143/Q143</f>
        <v>1.0000000000000002</v>
      </c>
    </row>
    <row r="144" spans="1:19" x14ac:dyDescent="0.3">
      <c r="B144">
        <v>264</v>
      </c>
      <c r="C144">
        <f t="shared" ref="C144:P144" si="69">C124*C$139</f>
        <v>17.637208258343698</v>
      </c>
      <c r="D144">
        <f t="shared" si="69"/>
        <v>174.29494945419614</v>
      </c>
      <c r="E144">
        <f t="shared" si="69"/>
        <v>23.963415238658879</v>
      </c>
      <c r="F144">
        <f t="shared" si="69"/>
        <v>5.3449803821308679</v>
      </c>
      <c r="G144">
        <f t="shared" si="69"/>
        <v>0.30397087933787503</v>
      </c>
      <c r="H144">
        <f t="shared" si="69"/>
        <v>6.0692674109319098</v>
      </c>
      <c r="I144">
        <f t="shared" si="69"/>
        <v>1.6888516721195619</v>
      </c>
      <c r="J144">
        <f t="shared" si="69"/>
        <v>1.4266029117312231</v>
      </c>
      <c r="K144">
        <f t="shared" si="69"/>
        <v>1.4403651076820696</v>
      </c>
      <c r="L144">
        <f t="shared" si="69"/>
        <v>0.34729919916142082</v>
      </c>
      <c r="M144">
        <f t="shared" si="69"/>
        <v>21.362180785589704</v>
      </c>
      <c r="N144">
        <f t="shared" si="69"/>
        <v>14.404994878837787</v>
      </c>
      <c r="O144">
        <f t="shared" si="69"/>
        <v>15.740311347864711</v>
      </c>
      <c r="P144">
        <f t="shared" si="69"/>
        <v>9.6781012900578531</v>
      </c>
      <c r="Q144">
        <f t="shared" ref="Q144:Q156" si="70">SUM(C144:P144)</f>
        <v>293.7024988166437</v>
      </c>
      <c r="R144">
        <f t="shared" ref="R144:R156" si="71">R84</f>
        <v>294.13737539161411</v>
      </c>
      <c r="S144">
        <f t="shared" ref="S144:S156" si="72">R144/Q144</f>
        <v>1.0014806703270234</v>
      </c>
    </row>
    <row r="145" spans="1:19" x14ac:dyDescent="0.3">
      <c r="B145">
        <v>269</v>
      </c>
      <c r="C145">
        <f t="shared" ref="C145:P145" si="73">C125*C$139</f>
        <v>3.8803493685965895</v>
      </c>
      <c r="D145">
        <f t="shared" si="73"/>
        <v>12.938324744275642</v>
      </c>
      <c r="E145">
        <f t="shared" si="73"/>
        <v>27.812540300527949</v>
      </c>
      <c r="F145">
        <f t="shared" si="73"/>
        <v>2.60430423125778</v>
      </c>
      <c r="G145">
        <f t="shared" si="73"/>
        <v>0.1724073285627869</v>
      </c>
      <c r="H145">
        <f t="shared" si="73"/>
        <v>2.71663064020884</v>
      </c>
      <c r="I145">
        <f t="shared" si="73"/>
        <v>0.71396911800412999</v>
      </c>
      <c r="J145">
        <f t="shared" si="73"/>
        <v>0.57355287410235378</v>
      </c>
      <c r="K145">
        <f t="shared" si="73"/>
        <v>0.48998421440149609</v>
      </c>
      <c r="L145">
        <f t="shared" si="73"/>
        <v>0.13415511780022488</v>
      </c>
      <c r="M145">
        <f t="shared" si="73"/>
        <v>8.4562536195352287</v>
      </c>
      <c r="N145">
        <f t="shared" si="73"/>
        <v>6.4520896963258929</v>
      </c>
      <c r="O145">
        <f t="shared" si="73"/>
        <v>6.8126457042622475</v>
      </c>
      <c r="P145">
        <f t="shared" si="73"/>
        <v>3.9610543595902175</v>
      </c>
      <c r="Q145">
        <f t="shared" si="70"/>
        <v>77.718261317451393</v>
      </c>
      <c r="R145">
        <f t="shared" si="71"/>
        <v>78.089568688039151</v>
      </c>
      <c r="S145">
        <f t="shared" si="72"/>
        <v>1.0047776077886135</v>
      </c>
    </row>
    <row r="146" spans="1:19" x14ac:dyDescent="0.3">
      <c r="B146">
        <v>271</v>
      </c>
      <c r="C146">
        <f t="shared" ref="C146:P146" si="74">C126*C$139</f>
        <v>45.598685920615658</v>
      </c>
      <c r="D146">
        <f t="shared" si="74"/>
        <v>117.7199167390511</v>
      </c>
      <c r="E146">
        <f t="shared" si="74"/>
        <v>122.94490761916649</v>
      </c>
      <c r="F146">
        <f t="shared" si="74"/>
        <v>287.98749660113691</v>
      </c>
      <c r="G146">
        <f t="shared" si="74"/>
        <v>4.6644474036154993</v>
      </c>
      <c r="H146">
        <f t="shared" si="74"/>
        <v>132.60050626122566</v>
      </c>
      <c r="I146">
        <f t="shared" si="74"/>
        <v>17.205699917995197</v>
      </c>
      <c r="J146">
        <f t="shared" si="74"/>
        <v>8.7051451691592643</v>
      </c>
      <c r="K146">
        <f t="shared" si="74"/>
        <v>5.2616708004181252</v>
      </c>
      <c r="L146">
        <f t="shared" si="74"/>
        <v>0.85749139565404275</v>
      </c>
      <c r="M146">
        <f t="shared" si="74"/>
        <v>66.380860879664652</v>
      </c>
      <c r="N146">
        <f t="shared" si="74"/>
        <v>71.56380149330991</v>
      </c>
      <c r="O146">
        <f t="shared" si="74"/>
        <v>70.274733743985493</v>
      </c>
      <c r="P146">
        <f t="shared" si="74"/>
        <v>55.22648036643573</v>
      </c>
      <c r="Q146">
        <f t="shared" si="70"/>
        <v>1006.9918443114336</v>
      </c>
      <c r="R146">
        <f t="shared" si="71"/>
        <v>1031.6499685564283</v>
      </c>
      <c r="S146">
        <f t="shared" si="72"/>
        <v>1.024486915543845</v>
      </c>
    </row>
    <row r="147" spans="1:19" x14ac:dyDescent="0.3">
      <c r="B147">
        <v>272</v>
      </c>
      <c r="C147">
        <f t="shared" ref="C147:P147" si="75">C127*C$139</f>
        <v>789.59389986468273</v>
      </c>
      <c r="D147">
        <f t="shared" si="75"/>
        <v>1576.0620446955081</v>
      </c>
      <c r="E147">
        <f t="shared" si="75"/>
        <v>1623.773665220232</v>
      </c>
      <c r="F147">
        <f t="shared" si="75"/>
        <v>1628.8747692328977</v>
      </c>
      <c r="G147">
        <f t="shared" si="75"/>
        <v>162.5485863116451</v>
      </c>
      <c r="H147">
        <f t="shared" si="75"/>
        <v>3027.0195729891457</v>
      </c>
      <c r="I147">
        <f t="shared" si="75"/>
        <v>235.36003330888192</v>
      </c>
      <c r="J147">
        <f t="shared" si="75"/>
        <v>157.49792573474284</v>
      </c>
      <c r="K147">
        <f t="shared" si="75"/>
        <v>114.52408703823956</v>
      </c>
      <c r="L147">
        <f t="shared" si="75"/>
        <v>14.249235304563291</v>
      </c>
      <c r="M147">
        <f t="shared" si="75"/>
        <v>510.26760785640005</v>
      </c>
      <c r="N147">
        <f t="shared" si="75"/>
        <v>509.29962240605158</v>
      </c>
      <c r="O147">
        <f t="shared" si="75"/>
        <v>624.22439257595386</v>
      </c>
      <c r="P147">
        <f t="shared" si="75"/>
        <v>955.68990043132931</v>
      </c>
      <c r="Q147">
        <f t="shared" si="70"/>
        <v>11928.985342970274</v>
      </c>
      <c r="R147">
        <f t="shared" si="71"/>
        <v>12207.134909689141</v>
      </c>
      <c r="S147">
        <f t="shared" si="72"/>
        <v>1.0233171186586107</v>
      </c>
    </row>
    <row r="148" spans="1:19" x14ac:dyDescent="0.3">
      <c r="B148">
        <v>274</v>
      </c>
      <c r="C148">
        <f t="shared" ref="C148:P148" si="76">C128*C$139</f>
        <v>1.3229764289130237</v>
      </c>
      <c r="D148">
        <f t="shared" si="76"/>
        <v>2.8599510410939772</v>
      </c>
      <c r="E148">
        <f t="shared" si="76"/>
        <v>2.5639249734768628</v>
      </c>
      <c r="F148">
        <f t="shared" si="76"/>
        <v>2.3202180225684046</v>
      </c>
      <c r="G148">
        <f t="shared" si="76"/>
        <v>0.14638169714598584</v>
      </c>
      <c r="H148">
        <f t="shared" si="76"/>
        <v>86.455543119544842</v>
      </c>
      <c r="I148">
        <f t="shared" si="76"/>
        <v>0.60815300218863244</v>
      </c>
      <c r="J148">
        <f t="shared" si="76"/>
        <v>0.25563175025036694</v>
      </c>
      <c r="K148">
        <f t="shared" si="76"/>
        <v>0.18817075112445936</v>
      </c>
      <c r="L148">
        <f t="shared" si="76"/>
        <v>3.7165766936955488E-2</v>
      </c>
      <c r="M148">
        <f t="shared" si="76"/>
        <v>2.1964179938922457</v>
      </c>
      <c r="N148">
        <f t="shared" si="76"/>
        <v>2.5223173718703298</v>
      </c>
      <c r="O148">
        <f t="shared" si="76"/>
        <v>2.4658759705071489</v>
      </c>
      <c r="P148">
        <f t="shared" si="76"/>
        <v>1.5546983671384096</v>
      </c>
      <c r="Q148">
        <f t="shared" si="70"/>
        <v>105.49742625665165</v>
      </c>
      <c r="R148">
        <f t="shared" si="71"/>
        <v>111.49455084903367</v>
      </c>
      <c r="S148">
        <f t="shared" si="72"/>
        <v>1.0568461696666642</v>
      </c>
    </row>
    <row r="149" spans="1:19" x14ac:dyDescent="0.3">
      <c r="B149">
        <v>499</v>
      </c>
      <c r="C149">
        <f t="shared" ref="C149:P149" si="77">C129*C$139</f>
        <v>238.71207521507085</v>
      </c>
      <c r="D149">
        <f t="shared" si="77"/>
        <v>350.10573086584179</v>
      </c>
      <c r="E149">
        <f t="shared" si="77"/>
        <v>256.47895382437878</v>
      </c>
      <c r="F149">
        <f t="shared" si="77"/>
        <v>150.08089703244281</v>
      </c>
      <c r="G149">
        <f t="shared" si="77"/>
        <v>5.2968494487735844</v>
      </c>
      <c r="H149">
        <f t="shared" si="77"/>
        <v>330.99667827245776</v>
      </c>
      <c r="I149">
        <f t="shared" si="77"/>
        <v>589.06595546169387</v>
      </c>
      <c r="J149">
        <f t="shared" si="77"/>
        <v>133.30101952969321</v>
      </c>
      <c r="K149">
        <f t="shared" si="77"/>
        <v>89.490676659517717</v>
      </c>
      <c r="L149">
        <f t="shared" si="77"/>
        <v>10.10130280199534</v>
      </c>
      <c r="M149">
        <f t="shared" si="77"/>
        <v>433.90137096988786</v>
      </c>
      <c r="N149">
        <f t="shared" si="77"/>
        <v>541.05641660434128</v>
      </c>
      <c r="O149">
        <f t="shared" si="77"/>
        <v>613.06004638961383</v>
      </c>
      <c r="P149">
        <f t="shared" si="77"/>
        <v>982.62343415812302</v>
      </c>
      <c r="Q149">
        <f t="shared" si="70"/>
        <v>4724.2714072338313</v>
      </c>
      <c r="R149">
        <f t="shared" si="71"/>
        <v>4686.2417831566599</v>
      </c>
      <c r="S149">
        <f t="shared" si="72"/>
        <v>0.99195016103034639</v>
      </c>
    </row>
    <row r="150" spans="1:19" x14ac:dyDescent="0.3">
      <c r="B150">
        <v>500</v>
      </c>
      <c r="C150">
        <f t="shared" ref="C150:P150" si="78">C130*C$139</f>
        <v>6.7066906604416809</v>
      </c>
      <c r="D150">
        <f t="shared" si="78"/>
        <v>11.039700319920508</v>
      </c>
      <c r="E150">
        <f t="shared" si="78"/>
        <v>8.1813760041845409</v>
      </c>
      <c r="F150">
        <f t="shared" si="78"/>
        <v>2.6552914501056599</v>
      </c>
      <c r="G150">
        <f t="shared" si="78"/>
        <v>0.14787388222425402</v>
      </c>
      <c r="H150">
        <f t="shared" si="78"/>
        <v>5.0398384675070336</v>
      </c>
      <c r="I150">
        <f t="shared" si="78"/>
        <v>5.0265223981651008</v>
      </c>
      <c r="J150">
        <f t="shared" si="78"/>
        <v>144.57050119521179</v>
      </c>
      <c r="K150">
        <f t="shared" si="78"/>
        <v>5.6150474424868984</v>
      </c>
      <c r="L150">
        <f t="shared" si="78"/>
        <v>0.40135170585167995</v>
      </c>
      <c r="M150">
        <f t="shared" si="78"/>
        <v>12.83929495715174</v>
      </c>
      <c r="N150">
        <f t="shared" si="78"/>
        <v>24.292857691684787</v>
      </c>
      <c r="O150">
        <f t="shared" si="78"/>
        <v>16.650825832397349</v>
      </c>
      <c r="P150">
        <f t="shared" si="78"/>
        <v>62.287018917294454</v>
      </c>
      <c r="Q150">
        <f t="shared" si="70"/>
        <v>305.45419092462748</v>
      </c>
      <c r="R150">
        <f t="shared" si="71"/>
        <v>300.21100851179494</v>
      </c>
      <c r="S150">
        <f t="shared" si="72"/>
        <v>0.98283479955877795</v>
      </c>
    </row>
    <row r="151" spans="1:19" x14ac:dyDescent="0.3">
      <c r="B151">
        <v>513</v>
      </c>
      <c r="C151">
        <f t="shared" ref="C151:P151" si="79">C131*C$139</f>
        <v>3.6134861572859971</v>
      </c>
      <c r="D151">
        <f t="shared" si="79"/>
        <v>3.6397198474881836</v>
      </c>
      <c r="E151">
        <f t="shared" si="79"/>
        <v>2.2229679279301116</v>
      </c>
      <c r="F151">
        <f t="shared" si="79"/>
        <v>0.61239276327850134</v>
      </c>
      <c r="G151">
        <f t="shared" si="79"/>
        <v>3.3827738484526346E-2</v>
      </c>
      <c r="H151">
        <f t="shared" si="79"/>
        <v>1.0487331862446383</v>
      </c>
      <c r="I151">
        <f t="shared" si="79"/>
        <v>1.0226479965591508</v>
      </c>
      <c r="J151">
        <f t="shared" si="79"/>
        <v>1.6361834255329692</v>
      </c>
      <c r="K151">
        <f t="shared" si="79"/>
        <v>30.609045959196422</v>
      </c>
      <c r="L151">
        <f t="shared" si="79"/>
        <v>9.9203124003186108E-2</v>
      </c>
      <c r="M151">
        <f t="shared" si="79"/>
        <v>6.1119219873337576</v>
      </c>
      <c r="N151">
        <f t="shared" si="79"/>
        <v>32.414204356960887</v>
      </c>
      <c r="O151">
        <f t="shared" si="79"/>
        <v>11.006618119351165</v>
      </c>
      <c r="P151">
        <f t="shared" si="79"/>
        <v>11.0295440416067</v>
      </c>
      <c r="Q151">
        <f t="shared" si="70"/>
        <v>105.10049663125619</v>
      </c>
      <c r="R151">
        <f t="shared" si="71"/>
        <v>102.8179321059182</v>
      </c>
      <c r="S151">
        <f t="shared" si="72"/>
        <v>0.97828207669325917</v>
      </c>
    </row>
    <row r="152" spans="1:19" x14ac:dyDescent="0.3">
      <c r="B152">
        <v>515</v>
      </c>
      <c r="C152">
        <f t="shared" ref="C152:P152" si="80">C132*C$139</f>
        <v>237.20418645418394</v>
      </c>
      <c r="D152">
        <f t="shared" si="80"/>
        <v>409.20123572032776</v>
      </c>
      <c r="E152">
        <f t="shared" si="80"/>
        <v>347.14816990846515</v>
      </c>
      <c r="F152">
        <f t="shared" si="80"/>
        <v>59.11635477009132</v>
      </c>
      <c r="G152">
        <f t="shared" si="80"/>
        <v>1.8497646354667823</v>
      </c>
      <c r="H152">
        <f t="shared" si="80"/>
        <v>132.94826538548966</v>
      </c>
      <c r="I152">
        <f t="shared" si="80"/>
        <v>71.526017022418358</v>
      </c>
      <c r="J152">
        <f t="shared" si="80"/>
        <v>75.157406236454776</v>
      </c>
      <c r="K152">
        <f t="shared" si="80"/>
        <v>71.748345356227034</v>
      </c>
      <c r="L152">
        <f t="shared" si="80"/>
        <v>26.408835224135725</v>
      </c>
      <c r="M152">
        <f t="shared" si="80"/>
        <v>355.6277394880982</v>
      </c>
      <c r="N152">
        <f t="shared" si="80"/>
        <v>471.51001132015455</v>
      </c>
      <c r="O152">
        <f t="shared" si="80"/>
        <v>659.20217833145307</v>
      </c>
      <c r="P152">
        <f t="shared" si="80"/>
        <v>675.04390328373233</v>
      </c>
      <c r="Q152">
        <f t="shared" si="70"/>
        <v>3593.6924131366986</v>
      </c>
      <c r="R152">
        <f t="shared" si="71"/>
        <v>3550.9062206200024</v>
      </c>
      <c r="S152">
        <f t="shared" si="72"/>
        <v>0.9880940860825228</v>
      </c>
    </row>
    <row r="153" spans="1:19" x14ac:dyDescent="0.3">
      <c r="B153">
        <v>516</v>
      </c>
      <c r="C153">
        <f t="shared" ref="C153:P153" si="81">C133*C$139</f>
        <v>308.56162703148294</v>
      </c>
      <c r="D153">
        <f t="shared" si="81"/>
        <v>489.17611955358217</v>
      </c>
      <c r="E153">
        <f t="shared" si="81"/>
        <v>405.09202403765437</v>
      </c>
      <c r="F153">
        <f t="shared" si="81"/>
        <v>75.240277582999269</v>
      </c>
      <c r="G153">
        <f t="shared" si="81"/>
        <v>3.2357729132279078</v>
      </c>
      <c r="H153">
        <f t="shared" si="81"/>
        <v>136.54215469507167</v>
      </c>
      <c r="I153">
        <f t="shared" si="81"/>
        <v>85.811833088834575</v>
      </c>
      <c r="J153">
        <f t="shared" si="81"/>
        <v>62.931436371710845</v>
      </c>
      <c r="K153">
        <f t="shared" si="81"/>
        <v>90.259120430686266</v>
      </c>
      <c r="L153">
        <f t="shared" si="81"/>
        <v>13.381685814140283</v>
      </c>
      <c r="M153">
        <f t="shared" si="81"/>
        <v>791.22898127465089</v>
      </c>
      <c r="N153">
        <f t="shared" si="81"/>
        <v>708.19495245276778</v>
      </c>
      <c r="O153">
        <f t="shared" si="81"/>
        <v>927.95659843344708</v>
      </c>
      <c r="P153">
        <f t="shared" si="81"/>
        <v>686.80284982272394</v>
      </c>
      <c r="Q153">
        <f t="shared" si="70"/>
        <v>4784.4154335029798</v>
      </c>
      <c r="R153">
        <f t="shared" si="71"/>
        <v>4716.6099487575648</v>
      </c>
      <c r="S153">
        <f t="shared" si="72"/>
        <v>0.98582784340368823</v>
      </c>
    </row>
    <row r="154" spans="1:19" x14ac:dyDescent="0.3">
      <c r="B154">
        <v>517</v>
      </c>
      <c r="C154">
        <f t="shared" ref="C154:P154" si="82">C134*C$139</f>
        <v>4.5294599495947674</v>
      </c>
      <c r="D154">
        <f t="shared" si="82"/>
        <v>6.5489377947099285</v>
      </c>
      <c r="E154">
        <f t="shared" si="82"/>
        <v>4.767397619131712</v>
      </c>
      <c r="F154">
        <f t="shared" si="82"/>
        <v>1.4246702241622649</v>
      </c>
      <c r="G154">
        <f t="shared" si="82"/>
        <v>7.6016178441762658E-2</v>
      </c>
      <c r="H154">
        <f t="shared" si="82"/>
        <v>2.3861545467717651</v>
      </c>
      <c r="I154">
        <f t="shared" si="82"/>
        <v>2.0346586069696846</v>
      </c>
      <c r="J154">
        <f t="shared" si="82"/>
        <v>1.6736745480640332</v>
      </c>
      <c r="K154">
        <f t="shared" si="82"/>
        <v>4.1206943828941984</v>
      </c>
      <c r="L154">
        <f t="shared" si="82"/>
        <v>0.32088483145881136</v>
      </c>
      <c r="M154">
        <f t="shared" si="82"/>
        <v>13.670428407481175</v>
      </c>
      <c r="N154">
        <f t="shared" si="82"/>
        <v>177.48219911355145</v>
      </c>
      <c r="O154">
        <f t="shared" si="82"/>
        <v>22.696855090762249</v>
      </c>
      <c r="P154">
        <f t="shared" si="82"/>
        <v>109.99382662982561</v>
      </c>
      <c r="Q154">
        <f t="shared" si="70"/>
        <v>351.72585792381938</v>
      </c>
      <c r="R154">
        <f t="shared" si="71"/>
        <v>344.02793316452801</v>
      </c>
      <c r="S154">
        <f t="shared" si="72"/>
        <v>0.9781138503585407</v>
      </c>
    </row>
    <row r="155" spans="1:19" x14ac:dyDescent="0.3">
      <c r="B155">
        <v>518</v>
      </c>
      <c r="C155">
        <f t="shared" ref="C155:P155" si="83">C135*C$139</f>
        <v>5.9559343980740671</v>
      </c>
      <c r="D155">
        <f t="shared" si="83"/>
        <v>7.8149071038317075</v>
      </c>
      <c r="E155">
        <f t="shared" si="83"/>
        <v>5.6023359776319968</v>
      </c>
      <c r="F155">
        <f t="shared" si="83"/>
        <v>1.8430042113614546</v>
      </c>
      <c r="G155">
        <f t="shared" si="83"/>
        <v>9.8270699635356326E-2</v>
      </c>
      <c r="H155">
        <f t="shared" si="83"/>
        <v>2.6149216657294239</v>
      </c>
      <c r="I155">
        <f t="shared" si="83"/>
        <v>2.7989958804064758</v>
      </c>
      <c r="J155">
        <f t="shared" si="83"/>
        <v>1.1229877349988895</v>
      </c>
      <c r="K155">
        <f t="shared" si="83"/>
        <v>1.9902091850239518</v>
      </c>
      <c r="L155">
        <f t="shared" si="83"/>
        <v>0.35164075169641529</v>
      </c>
      <c r="M155">
        <f t="shared" si="83"/>
        <v>16.638992333461033</v>
      </c>
      <c r="N155">
        <f t="shared" si="83"/>
        <v>23.655904759150211</v>
      </c>
      <c r="O155">
        <f t="shared" si="83"/>
        <v>111.71851250284578</v>
      </c>
      <c r="P155">
        <f t="shared" si="83"/>
        <v>15.747778854147104</v>
      </c>
      <c r="Q155">
        <f t="shared" si="70"/>
        <v>197.95439605799388</v>
      </c>
      <c r="R155">
        <f t="shared" si="71"/>
        <v>193.92242890863054</v>
      </c>
      <c r="S155">
        <f t="shared" si="72"/>
        <v>0.97963183829379519</v>
      </c>
    </row>
    <row r="156" spans="1:19" x14ac:dyDescent="0.3">
      <c r="B156">
        <v>519</v>
      </c>
      <c r="C156">
        <f t="shared" ref="C156:P156" si="84">C136*C$139</f>
        <v>1.2285391922698023</v>
      </c>
      <c r="D156">
        <f t="shared" si="84"/>
        <v>1.8804373926504365</v>
      </c>
      <c r="E156">
        <f t="shared" si="84"/>
        <v>1.4272633293781543</v>
      </c>
      <c r="F156">
        <f t="shared" si="84"/>
        <v>0.47709187985297929</v>
      </c>
      <c r="G156">
        <f t="shared" si="84"/>
        <v>3.0408349019896991E-2</v>
      </c>
      <c r="H156">
        <f t="shared" si="84"/>
        <v>0.74339284630980051</v>
      </c>
      <c r="I156">
        <f t="shared" si="84"/>
        <v>0.94730258684614699</v>
      </c>
      <c r="J156">
        <f t="shared" si="84"/>
        <v>1.5567235284825929</v>
      </c>
      <c r="K156">
        <f t="shared" si="84"/>
        <v>0.85754103792227088</v>
      </c>
      <c r="L156">
        <f t="shared" si="84"/>
        <v>9.0449615785041751E-2</v>
      </c>
      <c r="M156">
        <f t="shared" si="84"/>
        <v>3.446537863528651</v>
      </c>
      <c r="N156">
        <f t="shared" si="84"/>
        <v>28.689528608536907</v>
      </c>
      <c r="O156">
        <f t="shared" si="84"/>
        <v>6.437068767083594</v>
      </c>
      <c r="P156">
        <f t="shared" si="84"/>
        <v>63.092268176186614</v>
      </c>
      <c r="Q156">
        <f t="shared" si="70"/>
        <v>110.90455317385289</v>
      </c>
      <c r="R156">
        <f t="shared" si="71"/>
        <v>108.89156522609903</v>
      </c>
      <c r="S156">
        <f t="shared" si="72"/>
        <v>0.98184936605264239</v>
      </c>
    </row>
    <row r="157" spans="1:19" x14ac:dyDescent="0.3">
      <c r="A157" t="s">
        <v>18</v>
      </c>
      <c r="C157">
        <f>SUM(C143:C156)</f>
        <v>3493.8620000000001</v>
      </c>
      <c r="D157">
        <f t="shared" ref="D157:P157" si="85">SUM(D143:D156)</f>
        <v>3427.4920000000011</v>
      </c>
      <c r="E157">
        <f t="shared" si="85"/>
        <v>2940.6620000000007</v>
      </c>
      <c r="F157">
        <f t="shared" si="85"/>
        <v>2245.8159999999993</v>
      </c>
      <c r="G157">
        <f t="shared" si="85"/>
        <v>180.12999999999994</v>
      </c>
      <c r="H157">
        <f t="shared" si="85"/>
        <v>3905.4479999999999</v>
      </c>
      <c r="I157">
        <f t="shared" si="85"/>
        <v>1030.3500000000004</v>
      </c>
      <c r="J157">
        <f t="shared" si="85"/>
        <v>601.25000000000011</v>
      </c>
      <c r="K157">
        <f t="shared" si="85"/>
        <v>438.55200000000013</v>
      </c>
      <c r="L157">
        <f t="shared" si="85"/>
        <v>68.835999999999999</v>
      </c>
      <c r="M157">
        <f t="shared" si="85"/>
        <v>2369.0159999999992</v>
      </c>
      <c r="N157">
        <f t="shared" si="85"/>
        <v>2727.732</v>
      </c>
      <c r="O157">
        <f t="shared" si="85"/>
        <v>3194.7640000000001</v>
      </c>
      <c r="P157">
        <f t="shared" si="85"/>
        <v>3702.1740000000004</v>
      </c>
      <c r="Q157">
        <f>SUM(C157:P157)</f>
        <v>30326.083999999999</v>
      </c>
      <c r="R157">
        <f>SUM(R143:R156)</f>
        <v>30540.597514635429</v>
      </c>
    </row>
    <row r="158" spans="1:19" x14ac:dyDescent="0.3">
      <c r="A158" t="s">
        <v>19</v>
      </c>
      <c r="C158">
        <f>C118</f>
        <v>3493.8620000000001</v>
      </c>
      <c r="D158">
        <f t="shared" ref="D158:P158" si="86">D118</f>
        <v>3427.4920000000002</v>
      </c>
      <c r="E158">
        <f t="shared" si="86"/>
        <v>2940.6620000000003</v>
      </c>
      <c r="F158">
        <f t="shared" si="86"/>
        <v>2245.8159999999998</v>
      </c>
      <c r="G158">
        <f t="shared" si="86"/>
        <v>180.13</v>
      </c>
      <c r="H158">
        <f t="shared" si="86"/>
        <v>3905.4480000000003</v>
      </c>
      <c r="I158">
        <f t="shared" si="86"/>
        <v>1030.3500000000001</v>
      </c>
      <c r="J158">
        <f t="shared" si="86"/>
        <v>601.25</v>
      </c>
      <c r="K158">
        <f t="shared" si="86"/>
        <v>438.55200000000008</v>
      </c>
      <c r="L158">
        <f t="shared" si="86"/>
        <v>68.835999999999999</v>
      </c>
      <c r="M158">
        <f t="shared" si="86"/>
        <v>2369.0160000000001</v>
      </c>
      <c r="N158">
        <f t="shared" si="86"/>
        <v>2727.732</v>
      </c>
      <c r="O158">
        <f t="shared" si="86"/>
        <v>3194.7639999999997</v>
      </c>
      <c r="P158">
        <f t="shared" si="86"/>
        <v>3702.174</v>
      </c>
    </row>
    <row r="159" spans="1:19" x14ac:dyDescent="0.3">
      <c r="C159">
        <f>C158/C157</f>
        <v>1</v>
      </c>
      <c r="D159">
        <f t="shared" ref="D159:P159" si="87">D158/D157</f>
        <v>0.99999999999999978</v>
      </c>
      <c r="E159">
        <f t="shared" si="87"/>
        <v>0.99999999999999989</v>
      </c>
      <c r="F159">
        <f t="shared" si="87"/>
        <v>1.0000000000000002</v>
      </c>
      <c r="G159">
        <f t="shared" si="87"/>
        <v>1.0000000000000002</v>
      </c>
      <c r="H159">
        <f t="shared" si="87"/>
        <v>1.0000000000000002</v>
      </c>
      <c r="I159">
        <f t="shared" si="87"/>
        <v>0.99999999999999978</v>
      </c>
      <c r="J159">
        <f t="shared" si="87"/>
        <v>0.99999999999999978</v>
      </c>
      <c r="K159">
        <f t="shared" si="87"/>
        <v>0.99999999999999989</v>
      </c>
      <c r="L159">
        <f t="shared" si="87"/>
        <v>1</v>
      </c>
      <c r="M159">
        <f t="shared" si="87"/>
        <v>1.0000000000000004</v>
      </c>
      <c r="N159">
        <f t="shared" si="87"/>
        <v>1</v>
      </c>
      <c r="O159">
        <f t="shared" si="87"/>
        <v>0.99999999999999989</v>
      </c>
      <c r="P159">
        <f t="shared" si="87"/>
        <v>0.99999999999999989</v>
      </c>
    </row>
    <row r="162" spans="1:17" x14ac:dyDescent="0.3">
      <c r="A162" s="1" t="s">
        <v>35</v>
      </c>
    </row>
    <row r="163" spans="1:17" x14ac:dyDescent="0.3">
      <c r="C163">
        <v>263</v>
      </c>
      <c r="D163">
        <v>264</v>
      </c>
      <c r="E163">
        <v>269</v>
      </c>
      <c r="F163">
        <v>271</v>
      </c>
      <c r="G163">
        <v>272</v>
      </c>
      <c r="H163">
        <v>274</v>
      </c>
      <c r="I163">
        <v>499</v>
      </c>
      <c r="J163">
        <v>500</v>
      </c>
      <c r="K163">
        <v>513</v>
      </c>
      <c r="L163">
        <v>515</v>
      </c>
      <c r="M163">
        <v>516</v>
      </c>
      <c r="N163">
        <v>517</v>
      </c>
      <c r="O163">
        <v>518</v>
      </c>
      <c r="P163">
        <v>519</v>
      </c>
      <c r="Q163" t="s">
        <v>45</v>
      </c>
    </row>
    <row r="164" spans="1:17" x14ac:dyDescent="0.3">
      <c r="A164" t="s">
        <v>10</v>
      </c>
      <c r="B164">
        <v>263</v>
      </c>
      <c r="C164">
        <f>C123*C5</f>
        <v>10218.254661496143</v>
      </c>
      <c r="D164">
        <f>D123*D5</f>
        <v>2631.1449761406475</v>
      </c>
      <c r="E164">
        <f>E123*E5</f>
        <v>1201.0288402549888</v>
      </c>
      <c r="F164">
        <f>F123*F5</f>
        <v>388.19966252262287</v>
      </c>
      <c r="G164">
        <f>G123*G5</f>
        <v>23.675559872715599</v>
      </c>
      <c r="H164">
        <f>H123*H5</f>
        <v>741.55870938086343</v>
      </c>
      <c r="I164">
        <f>I123*I5</f>
        <v>237.28910086353849</v>
      </c>
      <c r="J164">
        <f>J123*J5</f>
        <v>193.66428608932637</v>
      </c>
      <c r="K164">
        <f>K123*K5</f>
        <v>312.11877186993036</v>
      </c>
      <c r="L164">
        <f>L123*L5</f>
        <v>21.357560107265645</v>
      </c>
      <c r="M164">
        <f>M123*M5</f>
        <v>1363.0050130411519</v>
      </c>
      <c r="N164">
        <f>N123*N5</f>
        <v>1660.1137635811995</v>
      </c>
      <c r="O164">
        <f>O123*O5</f>
        <v>1405.3428763624911</v>
      </c>
      <c r="P164">
        <f>P123*P5</f>
        <v>1063.7150134727356</v>
      </c>
      <c r="Q164">
        <f>SUM(C164:P164)</f>
        <v>21460.468795055618</v>
      </c>
    </row>
    <row r="165" spans="1:17" x14ac:dyDescent="0.3">
      <c r="B165">
        <v>264</v>
      </c>
      <c r="C165">
        <f>C124*C6</f>
        <v>160.33872753989175</v>
      </c>
      <c r="D165">
        <f>D124*D6</f>
        <v>899.98012046745191</v>
      </c>
      <c r="E165">
        <f>E124*E6</f>
        <v>163.59902890070592</v>
      </c>
      <c r="F165">
        <f>F124*F6</f>
        <v>52.675002157419897</v>
      </c>
      <c r="G165">
        <f>G124*G6</f>
        <v>3.3448783603770345</v>
      </c>
      <c r="H165">
        <f>H124*H6</f>
        <v>92.92754750287223</v>
      </c>
      <c r="I165">
        <f>I124*I6</f>
        <v>19.102365856755824</v>
      </c>
      <c r="J165">
        <f>J124*J6</f>
        <v>21.213530616005936</v>
      </c>
      <c r="K165">
        <f>K124*K6</f>
        <v>19.489698131577033</v>
      </c>
      <c r="L165">
        <f>L124*L6</f>
        <v>2.5705465793864106</v>
      </c>
      <c r="M165">
        <f>M124*M6</f>
        <v>165.58862005235235</v>
      </c>
      <c r="N165">
        <f>N124*N6</f>
        <v>167.87421247309402</v>
      </c>
      <c r="O165">
        <f>O124*O6</f>
        <v>160.68571626610995</v>
      </c>
      <c r="P165">
        <f>P124*P6</f>
        <v>119.06869864395485</v>
      </c>
      <c r="Q165">
        <f t="shared" ref="Q165:Q177" si="88">SUM(C165:P165)</f>
        <v>2048.4586935479551</v>
      </c>
    </row>
    <row r="166" spans="1:17" x14ac:dyDescent="0.3">
      <c r="B166">
        <v>269</v>
      </c>
      <c r="C166">
        <f t="shared" ref="C166:P166" si="89">C125*C7</f>
        <v>37.864085037751224</v>
      </c>
      <c r="D166">
        <f t="shared" si="89"/>
        <v>86.795429578202942</v>
      </c>
      <c r="E166">
        <f t="shared" si="89"/>
        <v>142.17908218309501</v>
      </c>
      <c r="F166">
        <f t="shared" si="89"/>
        <v>19.789478418409729</v>
      </c>
      <c r="G166">
        <f t="shared" si="89"/>
        <v>1.5167582639491848</v>
      </c>
      <c r="H166">
        <f t="shared" si="89"/>
        <v>35.470802543471677</v>
      </c>
      <c r="I166">
        <f t="shared" si="89"/>
        <v>7.1086577129250959</v>
      </c>
      <c r="J166">
        <f t="shared" si="89"/>
        <v>7.7627583272574983</v>
      </c>
      <c r="K166">
        <f t="shared" si="89"/>
        <v>6.4924304729126359</v>
      </c>
      <c r="L166">
        <f t="shared" si="89"/>
        <v>0.81402530175769894</v>
      </c>
      <c r="M166">
        <f t="shared" si="89"/>
        <v>54.268424236917809</v>
      </c>
      <c r="N166">
        <f t="shared" si="89"/>
        <v>66.642417030157631</v>
      </c>
      <c r="O166">
        <f t="shared" si="89"/>
        <v>60.475841184409376</v>
      </c>
      <c r="P166">
        <f t="shared" si="89"/>
        <v>43.405326310356919</v>
      </c>
      <c r="Q166">
        <f t="shared" si="88"/>
        <v>570.58551660157445</v>
      </c>
    </row>
    <row r="167" spans="1:17" x14ac:dyDescent="0.3">
      <c r="B167">
        <v>271</v>
      </c>
      <c r="C167">
        <f t="shared" ref="C167:P167" si="90">C126*C8</f>
        <v>540.86229764087875</v>
      </c>
      <c r="D167">
        <f t="shared" si="90"/>
        <v>1060.5214160089968</v>
      </c>
      <c r="E167">
        <f t="shared" si="90"/>
        <v>896.99098970569878</v>
      </c>
      <c r="F167">
        <f t="shared" si="90"/>
        <v>1323.0003202734283</v>
      </c>
      <c r="G167">
        <f t="shared" si="90"/>
        <v>28.967200594005575</v>
      </c>
      <c r="H167">
        <f t="shared" si="90"/>
        <v>1258.7917407828954</v>
      </c>
      <c r="I167">
        <f t="shared" si="90"/>
        <v>154.98910105787368</v>
      </c>
      <c r="J167">
        <f t="shared" si="90"/>
        <v>119.8042816439923</v>
      </c>
      <c r="K167">
        <f t="shared" si="90"/>
        <v>78.22304492253329</v>
      </c>
      <c r="L167">
        <f t="shared" si="90"/>
        <v>6.4322123018944994</v>
      </c>
      <c r="M167">
        <f t="shared" si="90"/>
        <v>582.59904989103666</v>
      </c>
      <c r="N167">
        <f t="shared" si="90"/>
        <v>850.18329415064341</v>
      </c>
      <c r="O167">
        <f t="shared" si="90"/>
        <v>733.37571418451364</v>
      </c>
      <c r="P167">
        <f t="shared" si="90"/>
        <v>617.85111809505224</v>
      </c>
      <c r="Q167">
        <f t="shared" si="88"/>
        <v>8252.5917812534444</v>
      </c>
    </row>
    <row r="168" spans="1:17" x14ac:dyDescent="0.3">
      <c r="B168">
        <v>272</v>
      </c>
      <c r="C168">
        <f t="shared" ref="C168:P168" si="91">C127*C9</f>
        <v>9455.3729467102148</v>
      </c>
      <c r="D168">
        <f t="shared" si="91"/>
        <v>14394.363672746031</v>
      </c>
      <c r="E168">
        <f t="shared" si="91"/>
        <v>12863.586329198793</v>
      </c>
      <c r="F168">
        <f t="shared" si="91"/>
        <v>10010.434896413646</v>
      </c>
      <c r="G168">
        <f t="shared" si="91"/>
        <v>822.32634361817531</v>
      </c>
      <c r="H168">
        <f t="shared" si="91"/>
        <v>30675.746458458303</v>
      </c>
      <c r="I168">
        <f t="shared" si="91"/>
        <v>2248.5611492893509</v>
      </c>
      <c r="J168">
        <f t="shared" si="91"/>
        <v>2186.5130209806734</v>
      </c>
      <c r="K168">
        <f t="shared" si="91"/>
        <v>1716.3633952130558</v>
      </c>
      <c r="L168">
        <f t="shared" si="91"/>
        <v>108.5988483540832</v>
      </c>
      <c r="M168">
        <f t="shared" si="91"/>
        <v>4539.7552987493391</v>
      </c>
      <c r="N168">
        <f t="shared" si="91"/>
        <v>6111.3291686410321</v>
      </c>
      <c r="O168">
        <f t="shared" si="91"/>
        <v>6589.2024952513111</v>
      </c>
      <c r="P168">
        <f t="shared" si="91"/>
        <v>10807.681786366136</v>
      </c>
      <c r="Q168">
        <f t="shared" si="88"/>
        <v>112529.83580999017</v>
      </c>
    </row>
    <row r="169" spans="1:17" x14ac:dyDescent="0.3">
      <c r="B169">
        <v>274</v>
      </c>
      <c r="C169">
        <f t="shared" ref="C169:P169" si="92">C128*C10</f>
        <v>21.112493089905755</v>
      </c>
      <c r="D169">
        <f t="shared" si="92"/>
        <v>39.573373684467782</v>
      </c>
      <c r="E169">
        <f t="shared" si="92"/>
        <v>32.176781911724866</v>
      </c>
      <c r="F169">
        <f t="shared" si="92"/>
        <v>22.050893012621344</v>
      </c>
      <c r="G169">
        <f t="shared" si="92"/>
        <v>1.5008458835322367</v>
      </c>
      <c r="H169">
        <f t="shared" si="92"/>
        <v>509.10749380184535</v>
      </c>
      <c r="I169">
        <f t="shared" si="92"/>
        <v>7.6474625144923882</v>
      </c>
      <c r="J169">
        <f t="shared" si="92"/>
        <v>4.713340492378653</v>
      </c>
      <c r="K169">
        <f t="shared" si="92"/>
        <v>3.5384726411478553</v>
      </c>
      <c r="L169">
        <f t="shared" si="92"/>
        <v>0.42037867412302365</v>
      </c>
      <c r="M169">
        <f t="shared" si="92"/>
        <v>27.646047587885665</v>
      </c>
      <c r="N169">
        <f t="shared" si="92"/>
        <v>39.512203118894227</v>
      </c>
      <c r="O169">
        <f t="shared" si="92"/>
        <v>35.112322623743367</v>
      </c>
      <c r="P169">
        <f t="shared" si="92"/>
        <v>24.713686162316719</v>
      </c>
      <c r="Q169">
        <f t="shared" si="88"/>
        <v>768.82579519907927</v>
      </c>
    </row>
    <row r="170" spans="1:17" x14ac:dyDescent="0.3">
      <c r="B170">
        <v>499</v>
      </c>
      <c r="C170">
        <f t="shared" ref="C170:P170" si="93">C129*C11</f>
        <v>3162.6669796666988</v>
      </c>
      <c r="D170">
        <f t="shared" si="93"/>
        <v>4012.5103692071152</v>
      </c>
      <c r="E170">
        <f t="shared" si="93"/>
        <v>2629.386195801877</v>
      </c>
      <c r="F170">
        <f t="shared" si="93"/>
        <v>1459.1248618609411</v>
      </c>
      <c r="G170">
        <f t="shared" si="93"/>
        <v>59.873928233740443</v>
      </c>
      <c r="H170">
        <f t="shared" si="93"/>
        <v>4487.5264431282076</v>
      </c>
      <c r="I170">
        <f t="shared" si="93"/>
        <v>3986.3672257556195</v>
      </c>
      <c r="J170">
        <f t="shared" si="93"/>
        <v>1555.4624248503985</v>
      </c>
      <c r="K170">
        <f t="shared" si="93"/>
        <v>1178.5097829922745</v>
      </c>
      <c r="L170">
        <f t="shared" si="93"/>
        <v>70.195326228478038</v>
      </c>
      <c r="M170">
        <f t="shared" si="93"/>
        <v>3543.1672162934224</v>
      </c>
      <c r="N170">
        <f t="shared" si="93"/>
        <v>5867.8931170715041</v>
      </c>
      <c r="O170">
        <f t="shared" si="93"/>
        <v>5760.2881565681519</v>
      </c>
      <c r="P170">
        <f t="shared" si="93"/>
        <v>9313.4700328778436</v>
      </c>
      <c r="Q170">
        <f t="shared" si="88"/>
        <v>47086.442060536268</v>
      </c>
    </row>
    <row r="171" spans="1:17" x14ac:dyDescent="0.3">
      <c r="B171">
        <v>500</v>
      </c>
      <c r="C171">
        <f t="shared" ref="C171:P171" si="94">C130*C12</f>
        <v>117.13246604334154</v>
      </c>
      <c r="D171">
        <f t="shared" si="94"/>
        <v>177.42858815515743</v>
      </c>
      <c r="E171">
        <f t="shared" si="94"/>
        <v>122.26589113379349</v>
      </c>
      <c r="F171">
        <f t="shared" si="94"/>
        <v>46.080486561899214</v>
      </c>
      <c r="G171">
        <f t="shared" si="94"/>
        <v>2.7583441634268193</v>
      </c>
      <c r="H171">
        <f t="shared" si="94"/>
        <v>113.83181061912472</v>
      </c>
      <c r="I171">
        <f t="shared" si="94"/>
        <v>63.831413293174634</v>
      </c>
      <c r="J171">
        <f t="shared" si="94"/>
        <v>956.05453980208324</v>
      </c>
      <c r="K171">
        <f t="shared" si="94"/>
        <v>77.30713822190782</v>
      </c>
      <c r="L171">
        <f t="shared" si="94"/>
        <v>4.5835753475667094</v>
      </c>
      <c r="M171">
        <f t="shared" si="94"/>
        <v>162.10853646676424</v>
      </c>
      <c r="N171">
        <f t="shared" si="94"/>
        <v>320.74372039548172</v>
      </c>
      <c r="O171">
        <f t="shared" si="94"/>
        <v>230.58257805465269</v>
      </c>
      <c r="P171">
        <f t="shared" si="94"/>
        <v>627.92447272700099</v>
      </c>
      <c r="Q171">
        <f t="shared" si="88"/>
        <v>3022.6335609853754</v>
      </c>
    </row>
    <row r="172" spans="1:17" x14ac:dyDescent="0.3">
      <c r="B172">
        <v>513</v>
      </c>
      <c r="C172">
        <f t="shared" ref="C172:P172" si="95">C131*C13</f>
        <v>49.987634333039075</v>
      </c>
      <c r="D172">
        <f t="shared" si="95"/>
        <v>55.573707299839661</v>
      </c>
      <c r="E172">
        <f t="shared" si="95"/>
        <v>32.939831947624718</v>
      </c>
      <c r="F172">
        <f t="shared" si="95"/>
        <v>11.594214614819478</v>
      </c>
      <c r="G172">
        <f t="shared" si="95"/>
        <v>0.68495694738015667</v>
      </c>
      <c r="H172">
        <f t="shared" si="95"/>
        <v>24.092159550338309</v>
      </c>
      <c r="I172">
        <f t="shared" si="95"/>
        <v>14.687082803459798</v>
      </c>
      <c r="J172">
        <f t="shared" si="95"/>
        <v>22.64438221639055</v>
      </c>
      <c r="K172">
        <f t="shared" si="95"/>
        <v>158.96416373926994</v>
      </c>
      <c r="L172">
        <f t="shared" si="95"/>
        <v>1.1692832686482588</v>
      </c>
      <c r="M172">
        <f t="shared" si="95"/>
        <v>70.222537019518271</v>
      </c>
      <c r="N172">
        <f t="shared" si="95"/>
        <v>310.66563724401044</v>
      </c>
      <c r="O172">
        <f t="shared" si="95"/>
        <v>123.10921380706262</v>
      </c>
      <c r="P172">
        <f t="shared" si="95"/>
        <v>124.25248388913585</v>
      </c>
      <c r="Q172">
        <f t="shared" si="88"/>
        <v>1000.5872886805371</v>
      </c>
    </row>
    <row r="173" spans="1:17" x14ac:dyDescent="0.3">
      <c r="B173">
        <v>515</v>
      </c>
      <c r="C173">
        <f t="shared" ref="C173:P173" si="96">C132*C14</f>
        <v>2350.7718006255259</v>
      </c>
      <c r="D173">
        <f t="shared" si="96"/>
        <v>3195.7085203533375</v>
      </c>
      <c r="E173">
        <f t="shared" si="96"/>
        <v>2268.9818416786529</v>
      </c>
      <c r="F173">
        <f t="shared" si="96"/>
        <v>584.24003984593253</v>
      </c>
      <c r="G173">
        <f t="shared" si="96"/>
        <v>20.538856541671748</v>
      </c>
      <c r="H173">
        <f t="shared" si="96"/>
        <v>1852.1034268189501</v>
      </c>
      <c r="I173">
        <f t="shared" si="96"/>
        <v>509.68310943857296</v>
      </c>
      <c r="J173">
        <f t="shared" si="96"/>
        <v>807.43674467902792</v>
      </c>
      <c r="K173">
        <f t="shared" si="96"/>
        <v>777.92974222572798</v>
      </c>
      <c r="L173">
        <f t="shared" si="96"/>
        <v>98.14580155804876</v>
      </c>
      <c r="M173">
        <f t="shared" si="96"/>
        <v>1648.0082222023668</v>
      </c>
      <c r="N173">
        <f t="shared" si="96"/>
        <v>3661.3001282537116</v>
      </c>
      <c r="O173">
        <f t="shared" si="96"/>
        <v>4153.446685290467</v>
      </c>
      <c r="P173">
        <f t="shared" si="96"/>
        <v>5499.6410310339061</v>
      </c>
      <c r="Q173">
        <f t="shared" si="88"/>
        <v>27427.9359505459</v>
      </c>
    </row>
    <row r="174" spans="1:17" x14ac:dyDescent="0.3">
      <c r="B174">
        <v>516</v>
      </c>
      <c r="C174">
        <f t="shared" ref="C174:P174" si="97">C133*C15</f>
        <v>3120.3721408075439</v>
      </c>
      <c r="D174">
        <f t="shared" si="97"/>
        <v>3928.5155337609826</v>
      </c>
      <c r="E174">
        <f t="shared" si="97"/>
        <v>2738.9204940514505</v>
      </c>
      <c r="F174">
        <f t="shared" si="97"/>
        <v>798.6209651756709</v>
      </c>
      <c r="G174">
        <f t="shared" si="97"/>
        <v>38.31988713553018</v>
      </c>
      <c r="H174">
        <f t="shared" si="97"/>
        <v>2001.9458348808298</v>
      </c>
      <c r="I174">
        <f t="shared" si="97"/>
        <v>730.67876934052492</v>
      </c>
      <c r="J174">
        <f t="shared" si="97"/>
        <v>762.28645346072187</v>
      </c>
      <c r="K174">
        <f t="shared" si="97"/>
        <v>955.76053925066537</v>
      </c>
      <c r="L174">
        <f t="shared" si="97"/>
        <v>63.297268694637054</v>
      </c>
      <c r="M174">
        <f t="shared" si="97"/>
        <v>4798.6177133597294</v>
      </c>
      <c r="N174">
        <f t="shared" si="97"/>
        <v>5444.8600860214037</v>
      </c>
      <c r="O174">
        <f t="shared" si="97"/>
        <v>5775.2802657391012</v>
      </c>
      <c r="P174">
        <f t="shared" si="97"/>
        <v>6144.2272389887039</v>
      </c>
      <c r="Q174">
        <f t="shared" si="88"/>
        <v>37301.703190667497</v>
      </c>
    </row>
    <row r="175" spans="1:17" x14ac:dyDescent="0.3">
      <c r="B175">
        <v>517</v>
      </c>
      <c r="C175">
        <f t="shared" ref="C175:P175" si="98">C134*C16</f>
        <v>61.545872058062571</v>
      </c>
      <c r="D175">
        <f t="shared" si="98"/>
        <v>79.522482747885064</v>
      </c>
      <c r="E175">
        <f t="shared" si="98"/>
        <v>52.183327162182167</v>
      </c>
      <c r="F175">
        <f t="shared" si="98"/>
        <v>20.945092230600064</v>
      </c>
      <c r="G175">
        <f t="shared" si="98"/>
        <v>1.214204713581216</v>
      </c>
      <c r="H175">
        <f t="shared" si="98"/>
        <v>44.729668480146998</v>
      </c>
      <c r="I175">
        <f t="shared" si="98"/>
        <v>22.945102425454529</v>
      </c>
      <c r="J175">
        <f t="shared" si="98"/>
        <v>22.369091045510515</v>
      </c>
      <c r="K175">
        <f t="shared" si="98"/>
        <v>37.969898133147495</v>
      </c>
      <c r="L175">
        <f t="shared" si="98"/>
        <v>2.5434089129781952</v>
      </c>
      <c r="M175">
        <f t="shared" si="98"/>
        <v>106.75431808545262</v>
      </c>
      <c r="N175">
        <f t="shared" si="98"/>
        <v>928.78830157424125</v>
      </c>
      <c r="O175">
        <f t="shared" si="98"/>
        <v>169.15458158124528</v>
      </c>
      <c r="P175">
        <f t="shared" si="98"/>
        <v>845.302680482455</v>
      </c>
      <c r="Q175">
        <f t="shared" si="88"/>
        <v>2395.9680296329429</v>
      </c>
    </row>
    <row r="176" spans="1:17" x14ac:dyDescent="0.3">
      <c r="B176">
        <v>518</v>
      </c>
      <c r="C176">
        <f t="shared" ref="C176:P176" si="99">C135*C17</f>
        <v>74.139224203571288</v>
      </c>
      <c r="D176">
        <f t="shared" si="99"/>
        <v>82.720184410124332</v>
      </c>
      <c r="E176">
        <f t="shared" si="99"/>
        <v>52.440319397099934</v>
      </c>
      <c r="F176">
        <f t="shared" si="99"/>
        <v>24.052053613145372</v>
      </c>
      <c r="G176">
        <f t="shared" si="99"/>
        <v>1.4057003478334822</v>
      </c>
      <c r="H176">
        <f t="shared" si="99"/>
        <v>44.704012018092364</v>
      </c>
      <c r="I176">
        <f t="shared" si="99"/>
        <v>27.282327136493485</v>
      </c>
      <c r="J176">
        <f t="shared" si="99"/>
        <v>14.967270364642564</v>
      </c>
      <c r="K176">
        <f t="shared" si="99"/>
        <v>21.115364141055156</v>
      </c>
      <c r="L176">
        <f t="shared" si="99"/>
        <v>2.2573745693577929</v>
      </c>
      <c r="M176">
        <f t="shared" si="99"/>
        <v>104.86283476247509</v>
      </c>
      <c r="N176">
        <f t="shared" si="99"/>
        <v>175.44525915949779</v>
      </c>
      <c r="O176">
        <f t="shared" si="99"/>
        <v>506.56440842100187</v>
      </c>
      <c r="P176">
        <f t="shared" si="99"/>
        <v>136.53730039791645</v>
      </c>
      <c r="Q176">
        <f t="shared" si="88"/>
        <v>1268.4936329423069</v>
      </c>
    </row>
    <row r="177" spans="1:17" x14ac:dyDescent="0.3">
      <c r="B177">
        <v>519</v>
      </c>
      <c r="C177">
        <f t="shared" ref="C177:P177" si="100">C136*C18</f>
        <v>18.359310168356522</v>
      </c>
      <c r="D177">
        <f t="shared" si="100"/>
        <v>25.037563668835311</v>
      </c>
      <c r="E177">
        <f t="shared" si="100"/>
        <v>17.324903142206985</v>
      </c>
      <c r="F177">
        <f t="shared" si="100"/>
        <v>7.0544283654874782</v>
      </c>
      <c r="G177">
        <f t="shared" si="100"/>
        <v>0.48831137825747972</v>
      </c>
      <c r="H177">
        <f t="shared" si="100"/>
        <v>14.857875641411393</v>
      </c>
      <c r="I177">
        <f t="shared" si="100"/>
        <v>9.9262352792693189</v>
      </c>
      <c r="J177">
        <f t="shared" si="100"/>
        <v>15.583566369517241</v>
      </c>
      <c r="K177">
        <f t="shared" si="100"/>
        <v>9.5311122451706716</v>
      </c>
      <c r="L177">
        <f t="shared" si="100"/>
        <v>0.81944386511259915</v>
      </c>
      <c r="M177">
        <f t="shared" si="100"/>
        <v>30.821502396449883</v>
      </c>
      <c r="N177">
        <f t="shared" si="100"/>
        <v>217.23346570537882</v>
      </c>
      <c r="O177">
        <f t="shared" si="100"/>
        <v>55.258048420030207</v>
      </c>
      <c r="P177">
        <f t="shared" si="100"/>
        <v>296.56902306003252</v>
      </c>
      <c r="Q177">
        <f t="shared" si="88"/>
        <v>718.86478970551639</v>
      </c>
    </row>
    <row r="178" spans="1:17" x14ac:dyDescent="0.3">
      <c r="Q178">
        <f>SUM(Q164:Q177)</f>
        <v>265853.39489534416</v>
      </c>
    </row>
    <row r="179" spans="1:17" x14ac:dyDescent="0.3">
      <c r="A179" s="20" t="s">
        <v>30</v>
      </c>
      <c r="C179">
        <f>SUM(C164:P177)</f>
        <v>265853.3948953441</v>
      </c>
    </row>
    <row r="180" spans="1:17" x14ac:dyDescent="0.3">
      <c r="A180" s="20" t="s">
        <v>31</v>
      </c>
      <c r="C180">
        <f>C179/Q157</f>
        <v>8.7664927293396708</v>
      </c>
    </row>
  </sheetData>
  <mergeCells count="4">
    <mergeCell ref="C3:O3"/>
    <mergeCell ref="A5:A18"/>
    <mergeCell ref="C21:O21"/>
    <mergeCell ref="A23:A3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I46" sqref="I46"/>
    </sheetView>
  </sheetViews>
  <sheetFormatPr defaultRowHeight="15.75" x14ac:dyDescent="0.3"/>
  <sheetData>
    <row r="1" spans="1:4" x14ac:dyDescent="0.3">
      <c r="A1" s="1" t="s">
        <v>12</v>
      </c>
    </row>
    <row r="2" spans="1:4" x14ac:dyDescent="0.3">
      <c r="A2" s="1"/>
    </row>
    <row r="3" spans="1:4" x14ac:dyDescent="0.3">
      <c r="A3" s="13" t="s">
        <v>37</v>
      </c>
      <c r="B3" s="13" t="s">
        <v>13</v>
      </c>
      <c r="C3" s="13" t="s">
        <v>14</v>
      </c>
      <c r="D3" s="13" t="s">
        <v>15</v>
      </c>
    </row>
    <row r="4" spans="1:4" x14ac:dyDescent="0.3">
      <c r="A4">
        <v>1</v>
      </c>
      <c r="B4">
        <v>25214</v>
      </c>
      <c r="C4">
        <v>126652</v>
      </c>
      <c r="D4">
        <v>198293</v>
      </c>
    </row>
    <row r="5" spans="1:4" x14ac:dyDescent="0.3">
      <c r="A5">
        <v>2</v>
      </c>
      <c r="B5">
        <v>21990</v>
      </c>
      <c r="C5">
        <v>47295</v>
      </c>
      <c r="D5">
        <v>71303</v>
      </c>
    </row>
    <row r="6" spans="1:4" x14ac:dyDescent="0.3">
      <c r="A6">
        <v>3</v>
      </c>
      <c r="B6">
        <v>19291</v>
      </c>
      <c r="C6">
        <v>25562</v>
      </c>
      <c r="D6">
        <v>37607</v>
      </c>
    </row>
    <row r="7" spans="1:4" x14ac:dyDescent="0.3">
      <c r="A7">
        <v>4</v>
      </c>
      <c r="B7">
        <v>16963</v>
      </c>
      <c r="C7">
        <v>16072</v>
      </c>
      <c r="D7">
        <v>23203</v>
      </c>
    </row>
    <row r="8" spans="1:4" x14ac:dyDescent="0.3">
      <c r="A8">
        <v>5</v>
      </c>
      <c r="B8">
        <v>14936</v>
      </c>
      <c r="C8">
        <v>10979</v>
      </c>
      <c r="D8">
        <v>15601</v>
      </c>
    </row>
    <row r="9" spans="1:4" x14ac:dyDescent="0.3">
      <c r="A9">
        <v>6</v>
      </c>
      <c r="B9">
        <v>13161</v>
      </c>
      <c r="C9">
        <v>7904</v>
      </c>
      <c r="D9">
        <v>11075</v>
      </c>
    </row>
    <row r="10" spans="1:4" x14ac:dyDescent="0.3">
      <c r="A10">
        <v>7</v>
      </c>
      <c r="B10">
        <v>11605</v>
      </c>
      <c r="C10">
        <v>5900</v>
      </c>
      <c r="D10">
        <v>8163</v>
      </c>
    </row>
    <row r="11" spans="1:4" x14ac:dyDescent="0.3">
      <c r="A11">
        <v>8</v>
      </c>
      <c r="B11">
        <v>10236</v>
      </c>
      <c r="C11">
        <v>4522</v>
      </c>
      <c r="D11">
        <v>6184</v>
      </c>
    </row>
    <row r="12" spans="1:4" x14ac:dyDescent="0.3">
      <c r="A12">
        <v>9</v>
      </c>
      <c r="B12">
        <v>9032</v>
      </c>
      <c r="C12">
        <v>3537</v>
      </c>
      <c r="D12">
        <v>4784</v>
      </c>
    </row>
    <row r="13" spans="1:4" x14ac:dyDescent="0.3">
      <c r="A13">
        <v>10</v>
      </c>
      <c r="B13">
        <v>7972</v>
      </c>
      <c r="C13">
        <v>2811</v>
      </c>
      <c r="D13">
        <v>3763</v>
      </c>
    </row>
    <row r="14" spans="1:4" x14ac:dyDescent="0.3">
      <c r="A14">
        <v>11</v>
      </c>
      <c r="B14">
        <v>7037</v>
      </c>
      <c r="C14">
        <v>2263</v>
      </c>
      <c r="D14">
        <v>2999</v>
      </c>
    </row>
    <row r="15" spans="1:4" x14ac:dyDescent="0.3">
      <c r="A15">
        <v>12</v>
      </c>
      <c r="B15">
        <v>6213</v>
      </c>
      <c r="C15">
        <v>1841</v>
      </c>
      <c r="D15">
        <v>2417</v>
      </c>
    </row>
    <row r="16" spans="1:4" x14ac:dyDescent="0.3">
      <c r="A16">
        <v>13</v>
      </c>
      <c r="B16">
        <v>5486</v>
      </c>
      <c r="C16">
        <v>1511</v>
      </c>
      <c r="D16">
        <v>1966</v>
      </c>
    </row>
    <row r="17" spans="1:4" x14ac:dyDescent="0.3">
      <c r="A17">
        <v>14</v>
      </c>
      <c r="B17">
        <v>4845</v>
      </c>
      <c r="C17">
        <v>1250</v>
      </c>
      <c r="D17">
        <v>1612</v>
      </c>
    </row>
    <row r="18" spans="1:4" x14ac:dyDescent="0.3">
      <c r="A18">
        <v>15</v>
      </c>
      <c r="B18">
        <v>4280</v>
      </c>
      <c r="C18">
        <v>1041</v>
      </c>
      <c r="D18">
        <v>1331</v>
      </c>
    </row>
    <row r="19" spans="1:4" x14ac:dyDescent="0.3">
      <c r="A19">
        <v>16</v>
      </c>
      <c r="B19">
        <v>3780</v>
      </c>
      <c r="C19">
        <v>872</v>
      </c>
      <c r="D19">
        <v>1105</v>
      </c>
    </row>
    <row r="20" spans="1:4" x14ac:dyDescent="0.3">
      <c r="A20">
        <v>17</v>
      </c>
      <c r="B20">
        <v>3339</v>
      </c>
      <c r="C20">
        <v>734</v>
      </c>
      <c r="D20">
        <v>923</v>
      </c>
    </row>
    <row r="21" spans="1:4" x14ac:dyDescent="0.3">
      <c r="A21">
        <v>18</v>
      </c>
      <c r="B21">
        <v>2950</v>
      </c>
      <c r="C21">
        <v>620</v>
      </c>
      <c r="D21">
        <v>774</v>
      </c>
    </row>
    <row r="22" spans="1:4" x14ac:dyDescent="0.3">
      <c r="A22">
        <v>19</v>
      </c>
      <c r="B22">
        <v>2607</v>
      </c>
      <c r="C22">
        <v>527</v>
      </c>
      <c r="D22">
        <v>652</v>
      </c>
    </row>
    <row r="23" spans="1:4" x14ac:dyDescent="0.3">
      <c r="A23">
        <v>20</v>
      </c>
      <c r="B23">
        <v>2303</v>
      </c>
      <c r="C23">
        <v>449</v>
      </c>
      <c r="D23">
        <v>551</v>
      </c>
    </row>
    <row r="24" spans="1:4" x14ac:dyDescent="0.3">
      <c r="A24">
        <v>21</v>
      </c>
      <c r="B24">
        <v>2035</v>
      </c>
      <c r="C24">
        <v>383</v>
      </c>
      <c r="D24">
        <v>467</v>
      </c>
    </row>
    <row r="25" spans="1:4" x14ac:dyDescent="0.3">
      <c r="A25">
        <v>22</v>
      </c>
      <c r="B25">
        <v>1798</v>
      </c>
      <c r="C25">
        <v>329</v>
      </c>
      <c r="D25">
        <v>397</v>
      </c>
    </row>
    <row r="26" spans="1:4" x14ac:dyDescent="0.3">
      <c r="A26">
        <v>23</v>
      </c>
      <c r="B26">
        <v>1589</v>
      </c>
      <c r="C26">
        <v>282</v>
      </c>
      <c r="D26">
        <v>339</v>
      </c>
    </row>
    <row r="27" spans="1:4" x14ac:dyDescent="0.3">
      <c r="A27">
        <v>24</v>
      </c>
      <c r="B27">
        <v>1404</v>
      </c>
      <c r="C27">
        <v>245</v>
      </c>
      <c r="D27">
        <v>290</v>
      </c>
    </row>
    <row r="28" spans="1:4" x14ac:dyDescent="0.3">
      <c r="A28">
        <v>25</v>
      </c>
      <c r="B28">
        <v>1241</v>
      </c>
      <c r="C28">
        <v>210</v>
      </c>
      <c r="D28">
        <v>248</v>
      </c>
    </row>
    <row r="29" spans="1:4" x14ac:dyDescent="0.3">
      <c r="A29">
        <v>26</v>
      </c>
      <c r="B29">
        <v>1097</v>
      </c>
      <c r="C29">
        <v>182</v>
      </c>
      <c r="D29">
        <v>213</v>
      </c>
    </row>
    <row r="30" spans="1:4" x14ac:dyDescent="0.3">
      <c r="A30">
        <v>27</v>
      </c>
      <c r="B30">
        <v>969</v>
      </c>
      <c r="C30">
        <v>158</v>
      </c>
      <c r="D30">
        <v>184</v>
      </c>
    </row>
    <row r="31" spans="1:4" x14ac:dyDescent="0.3">
      <c r="A31">
        <v>28</v>
      </c>
      <c r="B31">
        <v>857</v>
      </c>
      <c r="C31">
        <v>137</v>
      </c>
      <c r="D31">
        <v>158</v>
      </c>
    </row>
    <row r="32" spans="1:4" x14ac:dyDescent="0.3">
      <c r="A32">
        <v>29</v>
      </c>
      <c r="B32">
        <v>757</v>
      </c>
      <c r="C32">
        <v>119</v>
      </c>
      <c r="D32">
        <v>137</v>
      </c>
    </row>
    <row r="33" spans="1:4" x14ac:dyDescent="0.3">
      <c r="A33">
        <v>30</v>
      </c>
      <c r="B33">
        <v>669</v>
      </c>
      <c r="C33">
        <v>104</v>
      </c>
      <c r="D33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L53" sqref="L53"/>
    </sheetView>
  </sheetViews>
  <sheetFormatPr defaultRowHeight="15.75" x14ac:dyDescent="0.3"/>
  <sheetData>
    <row r="1" spans="1:4" x14ac:dyDescent="0.3">
      <c r="A1" s="1" t="s">
        <v>12</v>
      </c>
    </row>
    <row r="2" spans="1:4" x14ac:dyDescent="0.3">
      <c r="A2" s="1"/>
    </row>
    <row r="3" spans="1:4" x14ac:dyDescent="0.3">
      <c r="A3" s="13" t="s">
        <v>37</v>
      </c>
      <c r="B3" s="13" t="s">
        <v>13</v>
      </c>
      <c r="C3" s="13" t="s">
        <v>14</v>
      </c>
      <c r="D3" s="13" t="s">
        <v>15</v>
      </c>
    </row>
    <row r="4" spans="1:4" x14ac:dyDescent="0.3">
      <c r="A4">
        <v>1</v>
      </c>
      <c r="B4">
        <f>EXP(LN(28507)+-0.02*LN(A4)+-0.123*A4)</f>
        <v>25207.704228621347</v>
      </c>
      <c r="C4">
        <v>126652</v>
      </c>
      <c r="D4">
        <v>198293</v>
      </c>
    </row>
    <row r="5" spans="1:4" x14ac:dyDescent="0.3">
      <c r="A5">
        <v>2</v>
      </c>
      <c r="B5">
        <f t="shared" ref="B5:B33" si="0">EXP(LN(28507)+-0.02*LN(A5)+-0.123*A5)</f>
        <v>21983.380312758098</v>
      </c>
      <c r="C5">
        <v>47295</v>
      </c>
      <c r="D5">
        <v>71303</v>
      </c>
    </row>
    <row r="6" spans="1:4" x14ac:dyDescent="0.3">
      <c r="A6">
        <v>3</v>
      </c>
      <c r="B6">
        <f t="shared" si="0"/>
        <v>19282.104260677323</v>
      </c>
      <c r="C6">
        <v>25562</v>
      </c>
      <c r="D6">
        <v>37607</v>
      </c>
    </row>
    <row r="7" spans="1:4" x14ac:dyDescent="0.3">
      <c r="A7">
        <v>4</v>
      </c>
      <c r="B7">
        <f t="shared" si="0"/>
        <v>16952.643560366258</v>
      </c>
      <c r="C7">
        <v>16072</v>
      </c>
      <c r="D7">
        <v>23203</v>
      </c>
    </row>
    <row r="8" spans="1:4" x14ac:dyDescent="0.3">
      <c r="A8">
        <v>5</v>
      </c>
      <c r="B8">
        <f t="shared" si="0"/>
        <v>14923.854604293585</v>
      </c>
      <c r="C8">
        <v>10979</v>
      </c>
      <c r="D8">
        <v>15601</v>
      </c>
    </row>
    <row r="9" spans="1:4" x14ac:dyDescent="0.3">
      <c r="A9">
        <v>6</v>
      </c>
      <c r="B9">
        <f t="shared" si="0"/>
        <v>13148.589384997196</v>
      </c>
      <c r="C9">
        <v>7904</v>
      </c>
      <c r="D9">
        <v>11075</v>
      </c>
    </row>
    <row r="10" spans="1:4" x14ac:dyDescent="0.3">
      <c r="A10">
        <v>7</v>
      </c>
      <c r="B10">
        <f t="shared" si="0"/>
        <v>11591.02936309777</v>
      </c>
      <c r="C10">
        <v>5900</v>
      </c>
      <c r="D10">
        <v>8163</v>
      </c>
    </row>
    <row r="11" spans="1:4" x14ac:dyDescent="0.3">
      <c r="A11">
        <v>8</v>
      </c>
      <c r="B11">
        <f t="shared" si="0"/>
        <v>10222.189926236346</v>
      </c>
      <c r="C11">
        <v>4522</v>
      </c>
      <c r="D11">
        <v>6184</v>
      </c>
    </row>
    <row r="12" spans="1:4" x14ac:dyDescent="0.3">
      <c r="A12">
        <v>9</v>
      </c>
      <c r="B12">
        <f t="shared" si="0"/>
        <v>9017.8430846110914</v>
      </c>
      <c r="C12">
        <v>3537</v>
      </c>
      <c r="D12">
        <v>4784</v>
      </c>
    </row>
    <row r="13" spans="1:4" x14ac:dyDescent="0.3">
      <c r="A13">
        <v>10</v>
      </c>
      <c r="B13">
        <f t="shared" si="0"/>
        <v>7957.3654327904296</v>
      </c>
      <c r="C13">
        <v>2811</v>
      </c>
      <c r="D13">
        <v>3763</v>
      </c>
    </row>
    <row r="14" spans="1:4" x14ac:dyDescent="0.3">
      <c r="A14">
        <v>11</v>
      </c>
      <c r="B14">
        <f t="shared" si="0"/>
        <v>7023.0090492723266</v>
      </c>
      <c r="C14">
        <v>2263</v>
      </c>
      <c r="D14">
        <v>2999</v>
      </c>
    </row>
    <row r="15" spans="1:4" x14ac:dyDescent="0.3">
      <c r="A15">
        <v>12</v>
      </c>
      <c r="B15">
        <f t="shared" si="0"/>
        <v>6199.393955471226</v>
      </c>
      <c r="C15">
        <v>1841</v>
      </c>
      <c r="D15">
        <v>2417</v>
      </c>
    </row>
    <row r="16" spans="1:4" x14ac:dyDescent="0.3">
      <c r="A16">
        <v>13</v>
      </c>
      <c r="B16">
        <f t="shared" si="0"/>
        <v>5473.1301048294208</v>
      </c>
      <c r="C16">
        <v>1511</v>
      </c>
      <c r="D16">
        <v>1966</v>
      </c>
    </row>
    <row r="17" spans="1:4" x14ac:dyDescent="0.3">
      <c r="A17">
        <v>14</v>
      </c>
      <c r="B17">
        <f t="shared" si="0"/>
        <v>4832.5221931083515</v>
      </c>
      <c r="C17">
        <v>1250</v>
      </c>
      <c r="D17">
        <v>1612</v>
      </c>
    </row>
    <row r="18" spans="1:4" x14ac:dyDescent="0.3">
      <c r="A18">
        <v>15</v>
      </c>
      <c r="B18">
        <f t="shared" si="0"/>
        <v>4267.3314005635884</v>
      </c>
      <c r="C18">
        <v>1041</v>
      </c>
      <c r="D18">
        <v>1331</v>
      </c>
    </row>
    <row r="19" spans="1:4" x14ac:dyDescent="0.3">
      <c r="A19">
        <v>16</v>
      </c>
      <c r="B19">
        <f t="shared" si="0"/>
        <v>3768.5785831087705</v>
      </c>
      <c r="C19">
        <v>872</v>
      </c>
      <c r="D19">
        <v>1105</v>
      </c>
    </row>
    <row r="20" spans="1:4" x14ac:dyDescent="0.3">
      <c r="A20">
        <v>17</v>
      </c>
      <c r="B20">
        <f t="shared" si="0"/>
        <v>3328.3790185855551</v>
      </c>
      <c r="C20">
        <v>734</v>
      </c>
      <c r="D20">
        <v>923</v>
      </c>
    </row>
    <row r="21" spans="1:4" x14ac:dyDescent="0.3">
      <c r="A21">
        <v>18</v>
      </c>
      <c r="B21">
        <f t="shared" si="0"/>
        <v>2939.802011317277</v>
      </c>
      <c r="C21">
        <v>620</v>
      </c>
      <c r="D21">
        <v>774</v>
      </c>
    </row>
    <row r="22" spans="1:4" x14ac:dyDescent="0.3">
      <c r="A22">
        <v>19</v>
      </c>
      <c r="B22">
        <f t="shared" si="0"/>
        <v>2596.7505932078475</v>
      </c>
      <c r="C22">
        <v>527</v>
      </c>
      <c r="D22">
        <v>652</v>
      </c>
    </row>
    <row r="23" spans="1:4" x14ac:dyDescent="0.3">
      <c r="A23">
        <v>20</v>
      </c>
      <c r="B23">
        <f t="shared" si="0"/>
        <v>2293.857792404609</v>
      </c>
      <c r="C23">
        <v>449</v>
      </c>
      <c r="D23">
        <v>551</v>
      </c>
    </row>
    <row r="24" spans="1:4" x14ac:dyDescent="0.3">
      <c r="A24">
        <v>21</v>
      </c>
      <c r="B24">
        <f t="shared" si="0"/>
        <v>2026.3967632170593</v>
      </c>
      <c r="C24">
        <v>383</v>
      </c>
      <c r="D24">
        <v>467</v>
      </c>
    </row>
    <row r="25" spans="1:4" x14ac:dyDescent="0.3">
      <c r="A25">
        <v>22</v>
      </c>
      <c r="B25">
        <f t="shared" si="0"/>
        <v>1790.2026434643278</v>
      </c>
      <c r="C25">
        <v>329</v>
      </c>
      <c r="D25">
        <v>397</v>
      </c>
    </row>
    <row r="26" spans="1:4" x14ac:dyDescent="0.3">
      <c r="A26">
        <v>23</v>
      </c>
      <c r="B26">
        <f t="shared" si="0"/>
        <v>1581.6044189311763</v>
      </c>
      <c r="C26">
        <v>282</v>
      </c>
      <c r="D26">
        <v>339</v>
      </c>
    </row>
    <row r="27" spans="1:4" x14ac:dyDescent="0.3">
      <c r="A27">
        <v>24</v>
      </c>
      <c r="B27">
        <f t="shared" si="0"/>
        <v>1397.3653832091784</v>
      </c>
      <c r="C27">
        <v>245</v>
      </c>
      <c r="D27">
        <v>290</v>
      </c>
    </row>
    <row r="28" spans="1:4" x14ac:dyDescent="0.3">
      <c r="A28">
        <v>25</v>
      </c>
      <c r="B28">
        <f t="shared" si="0"/>
        <v>1234.6310180806258</v>
      </c>
      <c r="C28">
        <v>210</v>
      </c>
      <c r="D28">
        <v>248</v>
      </c>
    </row>
    <row r="29" spans="1:4" x14ac:dyDescent="0.3">
      <c r="A29">
        <v>26</v>
      </c>
      <c r="B29">
        <f t="shared" si="0"/>
        <v>1090.8833058335845</v>
      </c>
      <c r="C29">
        <v>182</v>
      </c>
      <c r="D29">
        <v>213</v>
      </c>
    </row>
    <row r="30" spans="1:4" x14ac:dyDescent="0.3">
      <c r="A30">
        <v>27</v>
      </c>
      <c r="B30">
        <f t="shared" si="0"/>
        <v>963.90063426918709</v>
      </c>
      <c r="C30">
        <v>158</v>
      </c>
      <c r="D30">
        <v>184</v>
      </c>
    </row>
    <row r="31" spans="1:4" x14ac:dyDescent="0.3">
      <c r="A31">
        <v>28</v>
      </c>
      <c r="B31">
        <f t="shared" si="0"/>
        <v>851.72257697809982</v>
      </c>
      <c r="C31">
        <v>137</v>
      </c>
      <c r="D31">
        <v>158</v>
      </c>
    </row>
    <row r="32" spans="1:4" x14ac:dyDescent="0.3">
      <c r="A32">
        <v>29</v>
      </c>
      <c r="B32">
        <f t="shared" si="0"/>
        <v>752.61893217302702</v>
      </c>
      <c r="C32">
        <v>119</v>
      </c>
      <c r="D32">
        <v>137</v>
      </c>
    </row>
    <row r="33" spans="1:4" x14ac:dyDescent="0.3">
      <c r="A33">
        <v>30</v>
      </c>
      <c r="B33">
        <f t="shared" si="0"/>
        <v>665.06248756229922</v>
      </c>
      <c r="C33">
        <v>104</v>
      </c>
      <c r="D33">
        <v>118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5"/>
  <sheetViews>
    <sheetView topLeftCell="A181" workbookViewId="0">
      <selection activeCell="H201" sqref="H201"/>
    </sheetView>
  </sheetViews>
  <sheetFormatPr defaultRowHeight="15.75" x14ac:dyDescent="0.3"/>
  <cols>
    <col min="1" max="1" width="10.140625" bestFit="1" customWidth="1"/>
    <col min="2" max="2" width="15.140625" bestFit="1" customWidth="1"/>
    <col min="3" max="3" width="10.85546875" style="17" customWidth="1"/>
    <col min="4" max="4" width="15.7109375" customWidth="1"/>
    <col min="5" max="5" width="16.140625" customWidth="1"/>
    <col min="11" max="11" width="16.85546875" customWidth="1"/>
    <col min="12" max="12" width="16.28515625" customWidth="1"/>
    <col min="13" max="18" width="12" customWidth="1"/>
    <col min="19" max="19" width="11" customWidth="1"/>
    <col min="20" max="20" width="10" customWidth="1"/>
    <col min="21" max="26" width="12" customWidth="1"/>
    <col min="27" max="27" width="16.85546875" bestFit="1" customWidth="1"/>
    <col min="28" max="28" width="22" bestFit="1" customWidth="1"/>
    <col min="29" max="29" width="16.85546875" bestFit="1" customWidth="1"/>
    <col min="30" max="30" width="22" bestFit="1" customWidth="1"/>
    <col min="31" max="31" width="16.85546875" bestFit="1" customWidth="1"/>
    <col min="32" max="32" width="22" bestFit="1" customWidth="1"/>
    <col min="33" max="33" width="16.85546875" bestFit="1" customWidth="1"/>
    <col min="34" max="34" width="22" bestFit="1" customWidth="1"/>
    <col min="35" max="35" width="16.85546875" bestFit="1" customWidth="1"/>
    <col min="36" max="36" width="22" bestFit="1" customWidth="1"/>
    <col min="37" max="37" width="16.85546875" bestFit="1" customWidth="1"/>
    <col min="38" max="38" width="22" bestFit="1" customWidth="1"/>
    <col min="39" max="39" width="16.85546875" bestFit="1" customWidth="1"/>
    <col min="40" max="40" width="27" bestFit="1" customWidth="1"/>
    <col min="41" max="41" width="22" bestFit="1" customWidth="1"/>
  </cols>
  <sheetData>
    <row r="1" spans="1:10" x14ac:dyDescent="0.3">
      <c r="A1" s="1" t="s">
        <v>39</v>
      </c>
    </row>
    <row r="3" spans="1:10" x14ac:dyDescent="0.3">
      <c r="A3" t="s">
        <v>10</v>
      </c>
      <c r="B3" t="s">
        <v>9</v>
      </c>
      <c r="C3" s="17" t="s">
        <v>23</v>
      </c>
      <c r="D3" t="s">
        <v>32</v>
      </c>
      <c r="E3" t="s">
        <v>33</v>
      </c>
      <c r="G3" t="s">
        <v>24</v>
      </c>
      <c r="H3" t="s">
        <v>25</v>
      </c>
      <c r="J3" s="2"/>
    </row>
    <row r="4" spans="1:10" x14ac:dyDescent="0.3">
      <c r="A4">
        <v>263</v>
      </c>
      <c r="B4">
        <v>263</v>
      </c>
      <c r="C4" s="17">
        <v>723.70856700000002</v>
      </c>
      <c r="D4">
        <v>6.0467000000000004</v>
      </c>
      <c r="E4" s="17">
        <f>C4*D4</f>
        <v>4376.0485920789006</v>
      </c>
      <c r="G4">
        <v>0</v>
      </c>
      <c r="H4">
        <v>5</v>
      </c>
      <c r="I4">
        <f t="shared" ref="I4:I9" si="0">SUMIFS(C$4:C$199, D$4:D$199,"&gt; " &amp; G4, D$4:D$199, "&lt;=" &amp; H4)*100/$C$200</f>
        <v>22.393202097373084</v>
      </c>
    </row>
    <row r="5" spans="1:10" x14ac:dyDescent="0.3">
      <c r="A5">
        <v>263</v>
      </c>
      <c r="B5">
        <v>264</v>
      </c>
      <c r="C5" s="17">
        <v>97.273629</v>
      </c>
      <c r="D5">
        <v>9.8569999999999993</v>
      </c>
      <c r="E5" s="17">
        <f t="shared" ref="E5:E68" si="1">C5*D5</f>
        <v>958.82616105299996</v>
      </c>
      <c r="G5">
        <v>5</v>
      </c>
      <c r="H5">
        <v>10</v>
      </c>
      <c r="I5">
        <f t="shared" si="0"/>
        <v>60.630873747465536</v>
      </c>
    </row>
    <row r="6" spans="1:10" x14ac:dyDescent="0.3">
      <c r="A6">
        <v>263</v>
      </c>
      <c r="B6">
        <v>269</v>
      </c>
      <c r="C6" s="17">
        <v>53.584361999999999</v>
      </c>
      <c r="D6">
        <v>10.747999999999999</v>
      </c>
      <c r="E6" s="17">
        <f t="shared" si="1"/>
        <v>575.92472277599995</v>
      </c>
      <c r="G6">
        <v>10</v>
      </c>
      <c r="H6">
        <v>15</v>
      </c>
      <c r="I6">
        <f t="shared" si="0"/>
        <v>16.078991935323412</v>
      </c>
    </row>
    <row r="7" spans="1:10" x14ac:dyDescent="0.3">
      <c r="A7">
        <v>263</v>
      </c>
      <c r="B7">
        <v>271</v>
      </c>
      <c r="C7" s="17">
        <v>26.375264999999995</v>
      </c>
      <c r="D7">
        <v>13.311</v>
      </c>
      <c r="E7" s="17">
        <f t="shared" si="1"/>
        <v>351.08115241499996</v>
      </c>
      <c r="G7">
        <v>15</v>
      </c>
      <c r="H7">
        <v>20</v>
      </c>
      <c r="I7">
        <f t="shared" si="0"/>
        <v>0.87765601108623259</v>
      </c>
    </row>
    <row r="8" spans="1:10" x14ac:dyDescent="0.3">
      <c r="A8">
        <v>263</v>
      </c>
      <c r="B8">
        <v>272</v>
      </c>
      <c r="C8" s="17">
        <v>137.39446799999999</v>
      </c>
      <c r="D8">
        <v>14.343</v>
      </c>
      <c r="E8" s="17">
        <f t="shared" si="1"/>
        <v>1970.6488545239999</v>
      </c>
      <c r="G8">
        <v>20</v>
      </c>
      <c r="H8">
        <v>25</v>
      </c>
      <c r="I8">
        <f t="shared" si="0"/>
        <v>1.9276208751789516E-2</v>
      </c>
    </row>
    <row r="9" spans="1:10" x14ac:dyDescent="0.3">
      <c r="A9">
        <v>263</v>
      </c>
      <c r="B9">
        <v>274</v>
      </c>
      <c r="C9" s="17">
        <v>15.377940000000001</v>
      </c>
      <c r="D9">
        <v>18.113</v>
      </c>
      <c r="E9" s="17">
        <f t="shared" si="1"/>
        <v>278.54062721999998</v>
      </c>
      <c r="G9">
        <v>25</v>
      </c>
      <c r="H9">
        <v>30</v>
      </c>
      <c r="I9">
        <f t="shared" si="0"/>
        <v>0</v>
      </c>
    </row>
    <row r="10" spans="1:10" x14ac:dyDescent="0.3">
      <c r="A10">
        <v>263</v>
      </c>
      <c r="B10">
        <v>499</v>
      </c>
      <c r="C10" s="17">
        <v>48.429855000000003</v>
      </c>
      <c r="D10">
        <v>14.46</v>
      </c>
      <c r="E10" s="17">
        <f t="shared" si="1"/>
        <v>700.29570330000013</v>
      </c>
    </row>
    <row r="11" spans="1:10" x14ac:dyDescent="0.3">
      <c r="A11">
        <v>263</v>
      </c>
      <c r="B11">
        <v>500</v>
      </c>
      <c r="C11" s="17">
        <v>5.550777000000001</v>
      </c>
      <c r="D11">
        <v>18.259</v>
      </c>
      <c r="E11" s="17">
        <f t="shared" si="1"/>
        <v>101.35163724300001</v>
      </c>
    </row>
    <row r="12" spans="1:10" x14ac:dyDescent="0.3">
      <c r="A12">
        <v>263</v>
      </c>
      <c r="B12">
        <v>513</v>
      </c>
      <c r="C12" s="17">
        <v>3.11355</v>
      </c>
      <c r="D12">
        <v>14.529</v>
      </c>
      <c r="E12" s="17">
        <f t="shared" si="1"/>
        <v>45.236767950000001</v>
      </c>
    </row>
    <row r="13" spans="1:10" x14ac:dyDescent="0.3">
      <c r="A13">
        <v>263</v>
      </c>
      <c r="B13">
        <v>515</v>
      </c>
      <c r="C13" s="17">
        <v>59.989283999999991</v>
      </c>
      <c r="D13">
        <v>10.635</v>
      </c>
      <c r="E13" s="17">
        <f t="shared" si="1"/>
        <v>637.98603533999994</v>
      </c>
    </row>
    <row r="14" spans="1:10" x14ac:dyDescent="0.3">
      <c r="A14">
        <v>263</v>
      </c>
      <c r="B14">
        <v>516</v>
      </c>
      <c r="C14" s="17">
        <v>250.961454</v>
      </c>
      <c r="D14">
        <v>10.992000000000001</v>
      </c>
      <c r="E14" s="17">
        <f t="shared" si="1"/>
        <v>2758.5683023680003</v>
      </c>
    </row>
    <row r="15" spans="1:10" x14ac:dyDescent="0.3">
      <c r="A15">
        <v>263</v>
      </c>
      <c r="B15">
        <v>517</v>
      </c>
      <c r="C15" s="17">
        <v>47.609010000000005</v>
      </c>
      <c r="D15">
        <v>14.718</v>
      </c>
      <c r="E15" s="17">
        <f t="shared" si="1"/>
        <v>700.70940918000008</v>
      </c>
    </row>
    <row r="16" spans="1:10" x14ac:dyDescent="0.3">
      <c r="A16">
        <v>263</v>
      </c>
      <c r="B16">
        <v>518</v>
      </c>
      <c r="C16" s="17">
        <v>46.435517999999995</v>
      </c>
      <c r="D16">
        <v>13.525</v>
      </c>
      <c r="E16" s="17">
        <f t="shared" si="1"/>
        <v>628.04038094999999</v>
      </c>
    </row>
    <row r="17" spans="1:26" x14ac:dyDescent="0.3">
      <c r="A17">
        <v>263</v>
      </c>
      <c r="B17">
        <v>519</v>
      </c>
      <c r="C17" s="17">
        <v>17.524791</v>
      </c>
      <c r="D17">
        <v>15.547000000000001</v>
      </c>
      <c r="E17" s="17">
        <f t="shared" si="1"/>
        <v>272.45792567699999</v>
      </c>
    </row>
    <row r="18" spans="1:26" x14ac:dyDescent="0.3">
      <c r="A18">
        <v>264</v>
      </c>
      <c r="B18">
        <v>263</v>
      </c>
      <c r="C18" s="17">
        <v>75.594329999999999</v>
      </c>
      <c r="D18">
        <v>9.8409999999999993</v>
      </c>
      <c r="E18" s="17">
        <f t="shared" si="1"/>
        <v>743.92380152999999</v>
      </c>
    </row>
    <row r="19" spans="1:26" x14ac:dyDescent="0.3">
      <c r="A19">
        <v>264</v>
      </c>
      <c r="B19">
        <v>264</v>
      </c>
      <c r="C19" s="17">
        <v>695.20876200000009</v>
      </c>
      <c r="D19">
        <v>5.1109</v>
      </c>
      <c r="E19" s="17">
        <f t="shared" si="1"/>
        <v>3553.1424617058005</v>
      </c>
    </row>
    <row r="20" spans="1:26" x14ac:dyDescent="0.3">
      <c r="A20">
        <v>264</v>
      </c>
      <c r="B20">
        <v>269</v>
      </c>
      <c r="C20" s="17">
        <v>127.99987200000001</v>
      </c>
      <c r="D20">
        <v>6.64</v>
      </c>
      <c r="E20" s="17">
        <f t="shared" si="1"/>
        <v>849.91915008000001</v>
      </c>
    </row>
    <row r="21" spans="1:26" x14ac:dyDescent="0.3">
      <c r="A21">
        <v>264</v>
      </c>
      <c r="B21">
        <v>271</v>
      </c>
      <c r="C21" s="17">
        <v>56.080530000000003</v>
      </c>
      <c r="D21">
        <v>9.2029999999999994</v>
      </c>
      <c r="E21" s="17">
        <f t="shared" si="1"/>
        <v>516.10911758999998</v>
      </c>
      <c r="G21" s="1" t="s">
        <v>44</v>
      </c>
    </row>
    <row r="22" spans="1:26" x14ac:dyDescent="0.3">
      <c r="A22">
        <v>264</v>
      </c>
      <c r="B22">
        <v>272</v>
      </c>
      <c r="C22" s="17">
        <v>296.61675300000002</v>
      </c>
      <c r="D22">
        <v>10.169</v>
      </c>
      <c r="E22" s="17">
        <f t="shared" si="1"/>
        <v>3016.2957612570003</v>
      </c>
      <c r="G22" t="s">
        <v>24</v>
      </c>
      <c r="H22" t="s">
        <v>25</v>
      </c>
    </row>
    <row r="23" spans="1:26" x14ac:dyDescent="0.3">
      <c r="A23">
        <v>264</v>
      </c>
      <c r="B23">
        <v>274</v>
      </c>
      <c r="C23" s="17">
        <v>26.424216000000001</v>
      </c>
      <c r="D23">
        <v>14.311</v>
      </c>
      <c r="E23" s="17">
        <f t="shared" si="1"/>
        <v>378.156955176</v>
      </c>
      <c r="G23">
        <v>0</v>
      </c>
      <c r="H23">
        <v>5</v>
      </c>
      <c r="I23">
        <f>SUMIFS(Skims!$C$103:$P$116,Skims!$C$5:$P$18,"&gt;"&amp;G23, Skims!$C$5:$P$18,"&lt;="&amp;H23)*100/Skims!$Q$117</f>
        <v>2.153335597967537</v>
      </c>
    </row>
    <row r="24" spans="1:26" x14ac:dyDescent="0.3">
      <c r="A24">
        <v>264</v>
      </c>
      <c r="B24">
        <v>499</v>
      </c>
      <c r="C24" s="17">
        <v>53.576036999999999</v>
      </c>
      <c r="D24">
        <v>11.4</v>
      </c>
      <c r="E24" s="17">
        <f t="shared" si="1"/>
        <v>610.7668218</v>
      </c>
      <c r="G24">
        <v>5</v>
      </c>
      <c r="H24">
        <v>10</v>
      </c>
      <c r="I24">
        <f>SUMIFS(Skims!$C$103:$P$116,Skims!$C$5:$P$18,"&gt;"&amp;G24, Skims!$C$5:$P$18,"&lt;="&amp;H24)*100/Skims!$Q$117</f>
        <v>59.432794123039891</v>
      </c>
    </row>
    <row r="25" spans="1:26" x14ac:dyDescent="0.3">
      <c r="A25">
        <v>264</v>
      </c>
      <c r="B25">
        <v>500</v>
      </c>
      <c r="C25" s="17">
        <v>7.9134119999999992</v>
      </c>
      <c r="D25">
        <v>15.199</v>
      </c>
      <c r="E25" s="17">
        <f t="shared" si="1"/>
        <v>120.27594898799998</v>
      </c>
      <c r="G25">
        <v>10</v>
      </c>
      <c r="H25">
        <v>15</v>
      </c>
      <c r="I25">
        <f>SUMIFS(Skims!$C$103:$P$116,Skims!$C$5:$P$18,"&gt;"&amp;G25, Skims!$C$5:$P$18,"&lt;="&amp;H25)*100/Skims!$Q$117</f>
        <v>35.860169108497388</v>
      </c>
    </row>
    <row r="26" spans="1:26" x14ac:dyDescent="0.3">
      <c r="A26">
        <v>264</v>
      </c>
      <c r="B26">
        <v>513</v>
      </c>
      <c r="C26" s="17">
        <v>2.2127849999999998</v>
      </c>
      <c r="D26">
        <v>13.83</v>
      </c>
      <c r="E26" s="17">
        <f t="shared" si="1"/>
        <v>30.602816549999996</v>
      </c>
      <c r="G26">
        <v>15</v>
      </c>
      <c r="H26">
        <v>20</v>
      </c>
      <c r="I26">
        <f>SUMIFS(Skims!$C$103:$P$116,Skims!$C$5:$P$18,"&gt;"&amp;G26, Skims!$C$5:$P$18,"&lt;="&amp;H26)*100/Skims!$Q$117</f>
        <v>2.4652122426905927</v>
      </c>
    </row>
    <row r="27" spans="1:26" x14ac:dyDescent="0.3">
      <c r="A27">
        <v>264</v>
      </c>
      <c r="B27">
        <v>515</v>
      </c>
      <c r="C27" s="17">
        <v>109.82140199999999</v>
      </c>
      <c r="D27">
        <v>7.5750000000000002</v>
      </c>
      <c r="E27" s="17">
        <f t="shared" si="1"/>
        <v>831.89712014999998</v>
      </c>
      <c r="G27">
        <v>20</v>
      </c>
      <c r="H27">
        <v>25</v>
      </c>
      <c r="I27">
        <f>SUMIFS(Skims!$C$103:$P$116,Skims!$C$5:$P$18,"&gt;"&amp;G27, Skims!$C$5:$P$18,"&lt;="&amp;H27)*100/Skims!$Q$117</f>
        <v>8.8488927804604794E-2</v>
      </c>
    </row>
    <row r="28" spans="1:26" x14ac:dyDescent="0.3">
      <c r="A28">
        <v>264</v>
      </c>
      <c r="B28">
        <v>516</v>
      </c>
      <c r="C28" s="17">
        <v>457.73980200000005</v>
      </c>
      <c r="D28">
        <v>7.9320000000000004</v>
      </c>
      <c r="E28" s="17">
        <f t="shared" si="1"/>
        <v>3630.7921094640005</v>
      </c>
      <c r="G28">
        <v>25</v>
      </c>
      <c r="H28">
        <v>30</v>
      </c>
      <c r="I28">
        <f>SUMIFS(Skims!$C$103:$P$116,Skims!$C$5:$P$18,"&gt;"&amp;G28, Skims!$C$5:$P$18,"&lt;="&amp;H28)*100/Skims!$Q$117</f>
        <v>0</v>
      </c>
    </row>
    <row r="29" spans="1:26" x14ac:dyDescent="0.3">
      <c r="A29">
        <v>264</v>
      </c>
      <c r="B29">
        <v>517</v>
      </c>
      <c r="C29" s="17">
        <v>63.944991000000002</v>
      </c>
      <c r="D29">
        <v>12.005000000000001</v>
      </c>
      <c r="E29" s="17">
        <f t="shared" si="1"/>
        <v>767.65961695500005</v>
      </c>
      <c r="G29" t="s">
        <v>36</v>
      </c>
      <c r="I29">
        <f>SUM(I23:I28)</f>
        <v>100.00000000000001</v>
      </c>
      <c r="K29" s="21"/>
    </row>
    <row r="30" spans="1:26" x14ac:dyDescent="0.3">
      <c r="A30">
        <v>264</v>
      </c>
      <c r="B30">
        <v>518</v>
      </c>
      <c r="C30" s="17">
        <v>74.340918000000002</v>
      </c>
      <c r="D30">
        <v>10.465</v>
      </c>
      <c r="E30" s="17">
        <f t="shared" si="1"/>
        <v>777.97770687000002</v>
      </c>
      <c r="J30" s="21"/>
      <c r="K30" s="27" t="s">
        <v>49</v>
      </c>
      <c r="L30" s="27" t="s">
        <v>46</v>
      </c>
    </row>
    <row r="31" spans="1:26" x14ac:dyDescent="0.3">
      <c r="A31">
        <v>264</v>
      </c>
      <c r="B31">
        <v>519</v>
      </c>
      <c r="C31" s="17">
        <v>26.460512999999999</v>
      </c>
      <c r="D31">
        <v>12.487</v>
      </c>
      <c r="E31" s="17">
        <f t="shared" si="1"/>
        <v>330.41242583100001</v>
      </c>
      <c r="K31" s="27" t="s">
        <v>48</v>
      </c>
      <c r="L31">
        <v>263</v>
      </c>
      <c r="M31">
        <v>264</v>
      </c>
      <c r="N31">
        <v>269</v>
      </c>
      <c r="O31">
        <v>271</v>
      </c>
      <c r="P31">
        <v>272</v>
      </c>
      <c r="Q31">
        <v>274</v>
      </c>
      <c r="R31">
        <v>499</v>
      </c>
      <c r="S31">
        <v>500</v>
      </c>
      <c r="T31">
        <v>513</v>
      </c>
      <c r="U31">
        <v>515</v>
      </c>
      <c r="V31">
        <v>516</v>
      </c>
      <c r="W31">
        <v>517</v>
      </c>
      <c r="X31">
        <v>518</v>
      </c>
      <c r="Y31">
        <v>519</v>
      </c>
      <c r="Z31" t="s">
        <v>47</v>
      </c>
    </row>
    <row r="32" spans="1:26" x14ac:dyDescent="0.3">
      <c r="A32">
        <v>269</v>
      </c>
      <c r="B32">
        <v>263</v>
      </c>
      <c r="C32" s="17">
        <v>40.855769999999993</v>
      </c>
      <c r="D32">
        <v>10.563000000000001</v>
      </c>
      <c r="E32" s="17">
        <f t="shared" si="1"/>
        <v>431.55949850999997</v>
      </c>
      <c r="K32" s="3">
        <v>263</v>
      </c>
      <c r="L32" s="28">
        <v>723.70856700000002</v>
      </c>
      <c r="M32" s="28">
        <v>97.273629</v>
      </c>
      <c r="N32" s="28">
        <v>53.584361999999999</v>
      </c>
      <c r="O32" s="28">
        <v>26.375264999999995</v>
      </c>
      <c r="P32" s="28">
        <v>137.39446799999999</v>
      </c>
      <c r="Q32" s="28">
        <v>15.377940000000001</v>
      </c>
      <c r="R32" s="28">
        <v>48.429855000000003</v>
      </c>
      <c r="S32" s="28">
        <v>5.550777000000001</v>
      </c>
      <c r="T32" s="28">
        <v>3.11355</v>
      </c>
      <c r="U32" s="28">
        <v>59.989283999999991</v>
      </c>
      <c r="V32" s="28">
        <v>250.961454</v>
      </c>
      <c r="W32" s="28">
        <v>47.609010000000005</v>
      </c>
      <c r="X32" s="28">
        <v>46.435517999999995</v>
      </c>
      <c r="Y32" s="28">
        <v>17.524791</v>
      </c>
      <c r="Z32" s="28">
        <v>1533.3284700000002</v>
      </c>
    </row>
    <row r="33" spans="1:26" x14ac:dyDescent="0.3">
      <c r="A33">
        <v>269</v>
      </c>
      <c r="B33">
        <v>264</v>
      </c>
      <c r="C33" s="17">
        <v>126.774432</v>
      </c>
      <c r="D33">
        <v>6.64</v>
      </c>
      <c r="E33" s="17">
        <f t="shared" si="1"/>
        <v>841.78222847999996</v>
      </c>
      <c r="K33" s="3">
        <v>264</v>
      </c>
      <c r="L33" s="28">
        <v>75.594329999999999</v>
      </c>
      <c r="M33" s="28">
        <v>695.20876200000009</v>
      </c>
      <c r="N33" s="28">
        <v>127.99987200000001</v>
      </c>
      <c r="O33" s="28">
        <v>56.080530000000003</v>
      </c>
      <c r="P33" s="28">
        <v>296.61675300000002</v>
      </c>
      <c r="Q33" s="28">
        <v>26.424216000000001</v>
      </c>
      <c r="R33" s="28">
        <v>53.576036999999999</v>
      </c>
      <c r="S33" s="28">
        <v>7.9134119999999992</v>
      </c>
      <c r="T33" s="28">
        <v>2.2127849999999998</v>
      </c>
      <c r="U33" s="28">
        <v>109.82140199999999</v>
      </c>
      <c r="V33" s="28">
        <v>457.73980200000005</v>
      </c>
      <c r="W33" s="28">
        <v>63.944991000000002</v>
      </c>
      <c r="X33" s="28">
        <v>74.340918000000002</v>
      </c>
      <c r="Y33" s="28">
        <v>26.460512999999999</v>
      </c>
      <c r="Z33" s="28">
        <v>2073.9343230000004</v>
      </c>
    </row>
    <row r="34" spans="1:26" x14ac:dyDescent="0.3">
      <c r="A34">
        <v>269</v>
      </c>
      <c r="B34">
        <v>269</v>
      </c>
      <c r="C34" s="17">
        <v>364.94269200000002</v>
      </c>
      <c r="D34">
        <v>4.9720000000000004</v>
      </c>
      <c r="E34" s="17">
        <f t="shared" si="1"/>
        <v>1814.4950646240002</v>
      </c>
      <c r="K34" s="3">
        <v>269</v>
      </c>
      <c r="L34" s="28">
        <v>40.855769999999993</v>
      </c>
      <c r="M34" s="28">
        <v>126.774432</v>
      </c>
      <c r="N34" s="28">
        <v>364.94269200000002</v>
      </c>
      <c r="O34" s="28">
        <v>67.124475000000004</v>
      </c>
      <c r="P34" s="28">
        <v>413.2783080000001</v>
      </c>
      <c r="Q34" s="28">
        <v>29.054915999999999</v>
      </c>
      <c r="R34" s="28">
        <v>55.639305000000007</v>
      </c>
      <c r="S34" s="28">
        <v>7.8155099999999997</v>
      </c>
      <c r="T34" s="28">
        <v>1.8491489999999997</v>
      </c>
      <c r="U34" s="28">
        <v>104.211018</v>
      </c>
      <c r="V34" s="28">
        <v>445.11710400000004</v>
      </c>
      <c r="W34" s="28">
        <v>70.358571000000012</v>
      </c>
      <c r="X34" s="28">
        <v>79.041212999999999</v>
      </c>
      <c r="Y34" s="28">
        <v>26.603703000000003</v>
      </c>
      <c r="Z34" s="28">
        <v>1832.666166</v>
      </c>
    </row>
    <row r="35" spans="1:26" x14ac:dyDescent="0.3">
      <c r="A35">
        <v>269</v>
      </c>
      <c r="B35">
        <v>271</v>
      </c>
      <c r="C35" s="17">
        <v>67.124475000000004</v>
      </c>
      <c r="D35">
        <v>7.0960000000000001</v>
      </c>
      <c r="E35" s="17">
        <f t="shared" si="1"/>
        <v>476.31527460000001</v>
      </c>
      <c r="K35" s="3">
        <v>271</v>
      </c>
      <c r="L35" s="28">
        <v>22.382595000000002</v>
      </c>
      <c r="M35" s="28">
        <v>53.774837999999995</v>
      </c>
      <c r="N35" s="28">
        <v>75.209049000000007</v>
      </c>
      <c r="O35" s="28">
        <v>346.04960400000004</v>
      </c>
      <c r="P35" s="28">
        <v>521.26987499999996</v>
      </c>
      <c r="Q35" s="28">
        <v>66.116483999999986</v>
      </c>
      <c r="R35" s="28">
        <v>62.510094000000009</v>
      </c>
      <c r="S35" s="28">
        <v>5.5301309999999999</v>
      </c>
      <c r="T35" s="28">
        <v>0.92574000000000012</v>
      </c>
      <c r="U35" s="28">
        <v>31.053582000000002</v>
      </c>
      <c r="V35" s="28">
        <v>162.897606</v>
      </c>
      <c r="W35" s="28">
        <v>36.381914999999999</v>
      </c>
      <c r="X35" s="28">
        <v>38.011283999999996</v>
      </c>
      <c r="Y35" s="28">
        <v>17.292356999999999</v>
      </c>
      <c r="Z35" s="28">
        <v>1439.4051539999998</v>
      </c>
    </row>
    <row r="36" spans="1:26" x14ac:dyDescent="0.3">
      <c r="A36">
        <v>269</v>
      </c>
      <c r="B36">
        <v>272</v>
      </c>
      <c r="C36" s="17">
        <v>413.2783080000001</v>
      </c>
      <c r="D36">
        <v>8.1300000000000008</v>
      </c>
      <c r="E36" s="17">
        <f t="shared" si="1"/>
        <v>3359.9526440400009</v>
      </c>
      <c r="K36" s="3">
        <v>272</v>
      </c>
      <c r="L36" s="28">
        <v>58.846095000000005</v>
      </c>
      <c r="M36" s="28">
        <v>109.30958099999999</v>
      </c>
      <c r="N36" s="28">
        <v>150.81370199999998</v>
      </c>
      <c r="O36" s="28">
        <v>297.17219700000004</v>
      </c>
      <c r="P36" s="28">
        <v>2758.0451940000003</v>
      </c>
      <c r="Q36" s="28">
        <v>229.15827900000005</v>
      </c>
      <c r="R36" s="28">
        <v>129.82737600000002</v>
      </c>
      <c r="S36" s="28">
        <v>15.191127000000002</v>
      </c>
      <c r="T36" s="28">
        <v>3.0592710000000003</v>
      </c>
      <c r="U36" s="28">
        <v>78.348240000000004</v>
      </c>
      <c r="V36" s="28">
        <v>190.119024</v>
      </c>
      <c r="W36" s="28">
        <v>39.311649000000003</v>
      </c>
      <c r="X36" s="28">
        <v>51.263685000000002</v>
      </c>
      <c r="Y36" s="28">
        <v>45.433853999999997</v>
      </c>
      <c r="Z36" s="28">
        <v>4155.8992740000012</v>
      </c>
    </row>
    <row r="37" spans="1:26" x14ac:dyDescent="0.3">
      <c r="A37">
        <v>269</v>
      </c>
      <c r="B37">
        <v>274</v>
      </c>
      <c r="C37" s="17">
        <v>29.054915999999999</v>
      </c>
      <c r="D37">
        <v>12.204000000000001</v>
      </c>
      <c r="E37" s="17">
        <f t="shared" si="1"/>
        <v>354.58619486399999</v>
      </c>
      <c r="K37" s="3">
        <v>274</v>
      </c>
      <c r="L37" s="28">
        <v>16.329653999999998</v>
      </c>
      <c r="M37" s="28">
        <v>32.851449000000002</v>
      </c>
      <c r="N37" s="28">
        <v>39.439520999999999</v>
      </c>
      <c r="O37" s="28">
        <v>70.106822999999991</v>
      </c>
      <c r="P37" s="28">
        <v>411.35423400000002</v>
      </c>
      <c r="Q37" s="28">
        <v>1083.987261</v>
      </c>
      <c r="R37" s="28">
        <v>55.559384999999992</v>
      </c>
      <c r="S37" s="28">
        <v>4.0835790000000003</v>
      </c>
      <c r="T37" s="28">
        <v>0.83249999999999991</v>
      </c>
      <c r="U37" s="28">
        <v>33.844787999999994</v>
      </c>
      <c r="V37" s="28">
        <v>135.535662</v>
      </c>
      <c r="W37" s="28">
        <v>32.244723</v>
      </c>
      <c r="X37" s="28">
        <v>33.539094000000006</v>
      </c>
      <c r="Y37" s="28">
        <v>12.24108</v>
      </c>
      <c r="Z37" s="28">
        <v>1961.9497529999999</v>
      </c>
    </row>
    <row r="38" spans="1:26" x14ac:dyDescent="0.3">
      <c r="A38">
        <v>269</v>
      </c>
      <c r="B38">
        <v>499</v>
      </c>
      <c r="C38" s="17">
        <v>55.639305000000007</v>
      </c>
      <c r="D38">
        <v>10.035</v>
      </c>
      <c r="E38" s="17">
        <f t="shared" si="1"/>
        <v>558.34042567500012</v>
      </c>
      <c r="K38" s="3">
        <v>499</v>
      </c>
      <c r="L38" s="28">
        <v>36.528435000000002</v>
      </c>
      <c r="M38" s="28">
        <v>49.857093000000006</v>
      </c>
      <c r="N38" s="28">
        <v>48.911373000000005</v>
      </c>
      <c r="O38" s="28">
        <v>56.219723999999999</v>
      </c>
      <c r="P38" s="28">
        <v>184.53494699999999</v>
      </c>
      <c r="Q38" s="28">
        <v>51.450164999999998</v>
      </c>
      <c r="R38" s="28">
        <v>667.17582300000004</v>
      </c>
      <c r="S38" s="28">
        <v>26.399241000000004</v>
      </c>
      <c r="T38" s="28">
        <v>4.9084200000000004</v>
      </c>
      <c r="U38" s="28">
        <v>114.04017899999999</v>
      </c>
      <c r="V38" s="28">
        <v>331.94139300000001</v>
      </c>
      <c r="W38" s="28">
        <v>85.749831000000015</v>
      </c>
      <c r="X38" s="28">
        <v>103.37485500000001</v>
      </c>
      <c r="Y38" s="28">
        <v>95.916321000000011</v>
      </c>
      <c r="Z38" s="28">
        <v>1857.0078000000003</v>
      </c>
    </row>
    <row r="39" spans="1:26" x14ac:dyDescent="0.3">
      <c r="A39">
        <v>269</v>
      </c>
      <c r="B39">
        <v>500</v>
      </c>
      <c r="C39" s="17">
        <v>7.8155099999999997</v>
      </c>
      <c r="D39">
        <v>13.834</v>
      </c>
      <c r="E39" s="17">
        <f t="shared" si="1"/>
        <v>108.11976533999999</v>
      </c>
      <c r="K39" s="3">
        <v>500</v>
      </c>
      <c r="L39" s="28">
        <v>5.5128149999999998</v>
      </c>
      <c r="M39" s="28">
        <v>8.4448799999999995</v>
      </c>
      <c r="N39" s="28">
        <v>8.3809439999999995</v>
      </c>
      <c r="O39" s="28">
        <v>5.3429850000000005</v>
      </c>
      <c r="P39" s="28">
        <v>27.673299</v>
      </c>
      <c r="Q39" s="28">
        <v>4.2081210000000002</v>
      </c>
      <c r="R39" s="28">
        <v>30.581055000000003</v>
      </c>
      <c r="S39" s="28">
        <v>153.79638299999999</v>
      </c>
      <c r="T39" s="28">
        <v>1.6543439999999998</v>
      </c>
      <c r="U39" s="28">
        <v>24.339635999999999</v>
      </c>
      <c r="V39" s="28">
        <v>52.761852000000005</v>
      </c>
      <c r="W39" s="28">
        <v>20.681297999999998</v>
      </c>
      <c r="X39" s="28">
        <v>15.081902999999999</v>
      </c>
      <c r="Y39" s="28">
        <v>32.659641000000001</v>
      </c>
      <c r="Z39" s="28">
        <v>391.11915600000003</v>
      </c>
    </row>
    <row r="40" spans="1:26" x14ac:dyDescent="0.3">
      <c r="A40">
        <v>269</v>
      </c>
      <c r="B40">
        <v>513</v>
      </c>
      <c r="C40" s="17">
        <v>1.8491489999999997</v>
      </c>
      <c r="D40">
        <v>13.542999999999999</v>
      </c>
      <c r="E40" s="17">
        <f t="shared" si="1"/>
        <v>25.043024906999996</v>
      </c>
      <c r="K40" s="3">
        <v>513</v>
      </c>
      <c r="L40" s="28">
        <v>3.7805489999999993</v>
      </c>
      <c r="M40" s="28">
        <v>3.5437860000000003</v>
      </c>
      <c r="N40" s="28">
        <v>2.8984320000000001</v>
      </c>
      <c r="O40" s="28">
        <v>1.5684300000000002</v>
      </c>
      <c r="P40" s="28">
        <v>8.057601</v>
      </c>
      <c r="Q40" s="28">
        <v>1.1145509999999998</v>
      </c>
      <c r="R40" s="28">
        <v>7.919073</v>
      </c>
      <c r="S40" s="28">
        <v>2.215449</v>
      </c>
      <c r="T40" s="28">
        <v>11.478509999999998</v>
      </c>
      <c r="U40" s="28">
        <v>7.6573350000000007</v>
      </c>
      <c r="V40" s="28">
        <v>31.968333000000005</v>
      </c>
      <c r="W40" s="28">
        <v>35.123508000000001</v>
      </c>
      <c r="X40" s="28">
        <v>12.689298000000001</v>
      </c>
      <c r="Y40" s="28">
        <v>7.3609650000000002</v>
      </c>
      <c r="Z40" s="28">
        <v>137.37582</v>
      </c>
    </row>
    <row r="41" spans="1:26" x14ac:dyDescent="0.3">
      <c r="A41">
        <v>269</v>
      </c>
      <c r="B41">
        <v>515</v>
      </c>
      <c r="C41" s="17">
        <v>104.211018</v>
      </c>
      <c r="D41">
        <v>6.21</v>
      </c>
      <c r="E41" s="17">
        <f t="shared" si="1"/>
        <v>647.15042177999999</v>
      </c>
      <c r="K41" s="3">
        <v>515</v>
      </c>
      <c r="L41" s="28">
        <v>47.048904</v>
      </c>
      <c r="M41" s="28">
        <v>75.532724999999999</v>
      </c>
      <c r="N41" s="28">
        <v>85.811102999999989</v>
      </c>
      <c r="O41" s="28">
        <v>28.703934</v>
      </c>
      <c r="P41" s="28">
        <v>83.531052000000003</v>
      </c>
      <c r="Q41" s="28">
        <v>26.786520000000003</v>
      </c>
      <c r="R41" s="28">
        <v>105.005223</v>
      </c>
      <c r="S41" s="28">
        <v>19.293021000000003</v>
      </c>
      <c r="T41" s="28">
        <v>5.1008940000000003</v>
      </c>
      <c r="U41" s="28">
        <v>386.45615699999996</v>
      </c>
      <c r="V41" s="28">
        <v>352.644003</v>
      </c>
      <c r="W41" s="28">
        <v>96.861708000000007</v>
      </c>
      <c r="X41" s="28">
        <v>144.07910999999999</v>
      </c>
      <c r="Y41" s="28">
        <v>85.409837999999993</v>
      </c>
      <c r="Z41" s="28">
        <v>1542.2641919999999</v>
      </c>
    </row>
    <row r="42" spans="1:26" x14ac:dyDescent="0.3">
      <c r="A42">
        <v>269</v>
      </c>
      <c r="B42">
        <v>516</v>
      </c>
      <c r="C42" s="17">
        <v>445.11710400000004</v>
      </c>
      <c r="D42">
        <v>6.5670000000000002</v>
      </c>
      <c r="E42" s="17">
        <f t="shared" si="1"/>
        <v>2923.0840219680003</v>
      </c>
      <c r="K42" s="3">
        <v>516</v>
      </c>
      <c r="L42" s="28">
        <v>120.645567</v>
      </c>
      <c r="M42" s="28">
        <v>177.99416099999999</v>
      </c>
      <c r="N42" s="28">
        <v>197.389746</v>
      </c>
      <c r="O42" s="28">
        <v>72.015578999999988</v>
      </c>
      <c r="P42" s="28">
        <v>288.03933899999998</v>
      </c>
      <c r="Q42" s="28">
        <v>54.230381999999999</v>
      </c>
      <c r="R42" s="28">
        <v>248.33408399999999</v>
      </c>
      <c r="S42" s="28">
        <v>31.844789999999996</v>
      </c>
      <c r="T42" s="28">
        <v>12.649338000000002</v>
      </c>
      <c r="U42" s="28">
        <v>386.01493199999999</v>
      </c>
      <c r="V42" s="28">
        <v>1546.6261590000001</v>
      </c>
      <c r="W42" s="28">
        <v>286.78492800000004</v>
      </c>
      <c r="X42" s="28">
        <v>399.80879100000004</v>
      </c>
      <c r="Y42" s="28">
        <v>171.29719799999998</v>
      </c>
      <c r="Z42" s="28">
        <v>3993.674994</v>
      </c>
    </row>
    <row r="43" spans="1:26" x14ac:dyDescent="0.3">
      <c r="A43">
        <v>269</v>
      </c>
      <c r="B43">
        <v>517</v>
      </c>
      <c r="C43" s="17">
        <v>70.358571000000012</v>
      </c>
      <c r="D43">
        <v>10.64</v>
      </c>
      <c r="E43" s="17">
        <f t="shared" si="1"/>
        <v>748.61519544000021</v>
      </c>
      <c r="K43" s="3">
        <v>517</v>
      </c>
      <c r="L43" s="28">
        <v>21.930381000000001</v>
      </c>
      <c r="M43" s="28">
        <v>29.508129</v>
      </c>
      <c r="N43" s="28">
        <v>28.766205000000003</v>
      </c>
      <c r="O43" s="28">
        <v>16.885764000000002</v>
      </c>
      <c r="P43" s="28">
        <v>83.793456000000006</v>
      </c>
      <c r="Q43" s="28">
        <v>11.735586</v>
      </c>
      <c r="R43" s="28">
        <v>72.914012999999997</v>
      </c>
      <c r="S43" s="28">
        <v>10.487502000000001</v>
      </c>
      <c r="T43" s="28">
        <v>7.1511750000000003</v>
      </c>
      <c r="U43" s="28">
        <v>114.623262</v>
      </c>
      <c r="V43" s="28">
        <v>330.89910300000003</v>
      </c>
      <c r="W43" s="28">
        <v>889.9971119999999</v>
      </c>
      <c r="X43" s="28">
        <v>121.09345200000001</v>
      </c>
      <c r="Y43" s="28">
        <v>339.71661</v>
      </c>
      <c r="Z43" s="28">
        <v>2079.5017499999999</v>
      </c>
    </row>
    <row r="44" spans="1:26" x14ac:dyDescent="0.3">
      <c r="A44">
        <v>269</v>
      </c>
      <c r="B44">
        <v>518</v>
      </c>
      <c r="C44" s="17">
        <v>79.041212999999999</v>
      </c>
      <c r="D44">
        <v>9.1</v>
      </c>
      <c r="E44" s="17">
        <f t="shared" si="1"/>
        <v>719.27503830000001</v>
      </c>
      <c r="K44" s="3">
        <v>518</v>
      </c>
      <c r="L44" s="28">
        <v>41.809815</v>
      </c>
      <c r="M44" s="28">
        <v>51.053228999999995</v>
      </c>
      <c r="N44" s="28">
        <v>49.011606</v>
      </c>
      <c r="O44" s="28">
        <v>31.670964000000005</v>
      </c>
      <c r="P44" s="28">
        <v>157.05678600000002</v>
      </c>
      <c r="Q44" s="28">
        <v>18.646335000000004</v>
      </c>
      <c r="R44" s="28">
        <v>145.42875900000001</v>
      </c>
      <c r="S44" s="28">
        <v>10.202454000000001</v>
      </c>
      <c r="T44" s="28">
        <v>5.0076540000000005</v>
      </c>
      <c r="U44" s="28">
        <v>182.11736700000003</v>
      </c>
      <c r="V44" s="28">
        <v>583.94114100000013</v>
      </c>
      <c r="W44" s="28">
        <v>171.98950500000001</v>
      </c>
      <c r="X44" s="28">
        <v>864.1889460000001</v>
      </c>
      <c r="Y44" s="28">
        <v>70.517412000000007</v>
      </c>
      <c r="Z44" s="28">
        <v>2382.6419730000007</v>
      </c>
    </row>
    <row r="45" spans="1:26" x14ac:dyDescent="0.3">
      <c r="A45">
        <v>269</v>
      </c>
      <c r="B45">
        <v>519</v>
      </c>
      <c r="C45" s="17">
        <v>26.603703000000003</v>
      </c>
      <c r="D45">
        <v>11.122</v>
      </c>
      <c r="E45" s="17">
        <f t="shared" si="1"/>
        <v>295.88638476600005</v>
      </c>
      <c r="K45" s="3">
        <v>519</v>
      </c>
      <c r="L45" s="28">
        <v>22.131512999999998</v>
      </c>
      <c r="M45" s="28">
        <v>31.524776999999997</v>
      </c>
      <c r="N45" s="28">
        <v>32.042591999999999</v>
      </c>
      <c r="O45" s="28">
        <v>21.039272999999998</v>
      </c>
      <c r="P45" s="28">
        <v>124.71516</v>
      </c>
      <c r="Q45" s="28">
        <v>13.603382999999999</v>
      </c>
      <c r="R45" s="28">
        <v>126.30789900000001</v>
      </c>
      <c r="S45" s="28">
        <v>36.294003000000004</v>
      </c>
      <c r="T45" s="28">
        <v>5.5371240000000004</v>
      </c>
      <c r="U45" s="28">
        <v>120.21333299999999</v>
      </c>
      <c r="V45" s="28">
        <v>310.39795800000002</v>
      </c>
      <c r="W45" s="28">
        <v>535.27818600000001</v>
      </c>
      <c r="X45" s="28">
        <v>127.78075799999999</v>
      </c>
      <c r="Y45" s="28">
        <v>725.01492599999995</v>
      </c>
      <c r="Z45" s="28">
        <v>2231.8808849999996</v>
      </c>
    </row>
    <row r="46" spans="1:26" x14ac:dyDescent="0.3">
      <c r="A46">
        <v>271</v>
      </c>
      <c r="B46">
        <v>263</v>
      </c>
      <c r="C46" s="17">
        <v>22.382595000000002</v>
      </c>
      <c r="D46">
        <v>12.84</v>
      </c>
      <c r="E46" s="17">
        <f t="shared" si="1"/>
        <v>287.3925198</v>
      </c>
      <c r="K46" s="3" t="s">
        <v>47</v>
      </c>
      <c r="L46" s="28">
        <v>1237.1049900000003</v>
      </c>
      <c r="M46" s="28">
        <v>1542.6514710000006</v>
      </c>
      <c r="N46" s="28">
        <v>1265.2011989999999</v>
      </c>
      <c r="O46" s="28">
        <v>1096.3555470000001</v>
      </c>
      <c r="P46" s="28">
        <v>5495.3604720000012</v>
      </c>
      <c r="Q46" s="28">
        <v>1631.8941389999995</v>
      </c>
      <c r="R46" s="28">
        <v>1809.207981</v>
      </c>
      <c r="S46" s="28">
        <v>336.61737900000003</v>
      </c>
      <c r="T46" s="28">
        <v>65.480453999999995</v>
      </c>
      <c r="U46" s="28">
        <v>1752.730515</v>
      </c>
      <c r="V46" s="28">
        <v>5183.5505940000003</v>
      </c>
      <c r="W46" s="28">
        <v>2412.3169349999998</v>
      </c>
      <c r="X46" s="28">
        <v>2110.7288250000001</v>
      </c>
      <c r="Y46" s="28">
        <v>1673.4492089999999</v>
      </c>
      <c r="Z46" s="28">
        <v>27612.649710000002</v>
      </c>
    </row>
    <row r="47" spans="1:26" x14ac:dyDescent="0.3">
      <c r="A47">
        <v>271</v>
      </c>
      <c r="B47">
        <v>264</v>
      </c>
      <c r="C47" s="17">
        <v>53.774837999999995</v>
      </c>
      <c r="D47">
        <v>8.9169999999999998</v>
      </c>
      <c r="E47" s="17">
        <f t="shared" si="1"/>
        <v>479.51023044599992</v>
      </c>
    </row>
    <row r="48" spans="1:26" x14ac:dyDescent="0.3">
      <c r="A48">
        <v>271</v>
      </c>
      <c r="B48">
        <v>269</v>
      </c>
      <c r="C48" s="17">
        <v>75.209049000000007</v>
      </c>
      <c r="D48">
        <v>7.0960000000000001</v>
      </c>
      <c r="E48" s="17">
        <f t="shared" si="1"/>
        <v>533.68341170400004</v>
      </c>
    </row>
    <row r="49" spans="1:9" x14ac:dyDescent="0.3">
      <c r="A49">
        <v>271</v>
      </c>
      <c r="B49">
        <v>271</v>
      </c>
      <c r="C49" s="17">
        <v>346.04960400000004</v>
      </c>
      <c r="D49">
        <v>4.29</v>
      </c>
      <c r="E49" s="17">
        <f t="shared" si="1"/>
        <v>1484.5528011600002</v>
      </c>
    </row>
    <row r="50" spans="1:9" x14ac:dyDescent="0.3">
      <c r="A50">
        <v>271</v>
      </c>
      <c r="B50">
        <v>272</v>
      </c>
      <c r="C50" s="17">
        <v>521.26987499999996</v>
      </c>
      <c r="D50">
        <v>5.7389999999999999</v>
      </c>
      <c r="E50" s="17">
        <f t="shared" si="1"/>
        <v>2991.5678126249995</v>
      </c>
    </row>
    <row r="51" spans="1:9" x14ac:dyDescent="0.3">
      <c r="A51">
        <v>271</v>
      </c>
      <c r="B51">
        <v>274</v>
      </c>
      <c r="C51" s="17">
        <v>66.116483999999986</v>
      </c>
      <c r="D51">
        <v>8.8729999999999993</v>
      </c>
      <c r="E51" s="17">
        <f t="shared" si="1"/>
        <v>586.65156253199984</v>
      </c>
    </row>
    <row r="52" spans="1:9" x14ac:dyDescent="0.3">
      <c r="A52">
        <v>271</v>
      </c>
      <c r="B52">
        <v>499</v>
      </c>
      <c r="C52" s="17">
        <v>62.510094000000009</v>
      </c>
      <c r="D52">
        <v>9.0790000000000006</v>
      </c>
      <c r="E52" s="17">
        <f t="shared" si="1"/>
        <v>567.52914342600013</v>
      </c>
      <c r="G52" s="1" t="s">
        <v>44</v>
      </c>
    </row>
    <row r="53" spans="1:9" x14ac:dyDescent="0.3">
      <c r="A53">
        <v>271</v>
      </c>
      <c r="B53">
        <v>500</v>
      </c>
      <c r="C53" s="17">
        <v>5.5301309999999999</v>
      </c>
      <c r="D53">
        <v>14.067</v>
      </c>
      <c r="E53" s="17">
        <f t="shared" si="1"/>
        <v>77.792352777000005</v>
      </c>
      <c r="G53" t="s">
        <v>24</v>
      </c>
      <c r="H53" t="s">
        <v>25</v>
      </c>
    </row>
    <row r="54" spans="1:9" x14ac:dyDescent="0.3">
      <c r="A54">
        <v>271</v>
      </c>
      <c r="B54">
        <v>513</v>
      </c>
      <c r="C54" s="17">
        <v>0.92574000000000012</v>
      </c>
      <c r="D54">
        <v>15.195</v>
      </c>
      <c r="E54" s="17">
        <f t="shared" si="1"/>
        <v>14.066619300000003</v>
      </c>
      <c r="G54">
        <v>0</v>
      </c>
      <c r="H54">
        <v>5</v>
      </c>
      <c r="I54">
        <f>SUMIFS(Skims_calib_f2!$C$143:$P$156, Skims_calib_f2!$C$5:$P$18,"&gt;"&amp;G54, Skims!$C$5:$P$18,"&lt;="&amp;H54)*100/Skims_calib_f2!$Q$137</f>
        <v>3.4576757896559163</v>
      </c>
    </row>
    <row r="55" spans="1:9" x14ac:dyDescent="0.3">
      <c r="A55">
        <v>271</v>
      </c>
      <c r="B55">
        <v>515</v>
      </c>
      <c r="C55" s="17">
        <v>31.053582000000002</v>
      </c>
      <c r="D55">
        <v>7.6769999999999996</v>
      </c>
      <c r="E55" s="17">
        <f t="shared" si="1"/>
        <v>238.39834901400002</v>
      </c>
      <c r="G55">
        <v>5</v>
      </c>
      <c r="H55">
        <v>10</v>
      </c>
      <c r="I55">
        <f>SUMIFS(Skims_calib_f2!$C$143:$P$156, Skims_calib_f2!$C$5:$P$18,"&gt;"&amp;G55, Skims!$C$5:$P$18,"&lt;="&amp;H55)*100/Skims_calib_f2!$Q$137</f>
        <v>72.780248423024943</v>
      </c>
    </row>
    <row r="56" spans="1:9" x14ac:dyDescent="0.3">
      <c r="A56">
        <v>271</v>
      </c>
      <c r="B56">
        <v>516</v>
      </c>
      <c r="C56" s="17">
        <v>162.897606</v>
      </c>
      <c r="D56">
        <v>8.9809999999999999</v>
      </c>
      <c r="E56" s="17">
        <f t="shared" si="1"/>
        <v>1462.9833994860001</v>
      </c>
      <c r="G56">
        <v>10</v>
      </c>
      <c r="H56">
        <v>15</v>
      </c>
      <c r="I56">
        <f>SUMIFS(Skims_calib_f2!$C$143:$P$156, Skims_calib_f2!$C$5:$P$18,"&gt;"&amp;G56, Skims!$C$5:$P$18,"&lt;="&amp;H56)*100/Skims_calib_f2!$Q$137</f>
        <v>22.827224051132283</v>
      </c>
    </row>
    <row r="57" spans="1:9" x14ac:dyDescent="0.3">
      <c r="A57">
        <v>271</v>
      </c>
      <c r="B57">
        <v>517</v>
      </c>
      <c r="C57" s="17">
        <v>36.381914999999999</v>
      </c>
      <c r="D57">
        <v>12.238</v>
      </c>
      <c r="E57" s="17">
        <f t="shared" si="1"/>
        <v>445.24187576999998</v>
      </c>
      <c r="G57">
        <v>15</v>
      </c>
      <c r="H57">
        <v>20</v>
      </c>
      <c r="I57">
        <f>SUMIFS(Skims_calib_f2!$C$143:$P$156, Skims_calib_f2!$C$5:$P$18,"&gt;"&amp;G57, Skims!$C$5:$P$18,"&lt;="&amp;H57)*100/Skims_calib_f2!$Q$137</f>
        <v>0.91477472375841262</v>
      </c>
    </row>
    <row r="58" spans="1:9" x14ac:dyDescent="0.3">
      <c r="A58">
        <v>271</v>
      </c>
      <c r="B58">
        <v>518</v>
      </c>
      <c r="C58" s="17">
        <v>38.011283999999996</v>
      </c>
      <c r="D58">
        <v>10.698</v>
      </c>
      <c r="E58" s="17">
        <f t="shared" si="1"/>
        <v>406.64471623199995</v>
      </c>
      <c r="G58">
        <v>20</v>
      </c>
      <c r="H58">
        <v>25</v>
      </c>
      <c r="I58">
        <f>SUMIFS(Skims_calib_f2!$C$143:$P$156, Skims_calib_f2!$C$5:$P$18,"&gt;"&amp;G58, Skims!$C$5:$P$18,"&lt;="&amp;H58)*100/Skims_calib_f2!$Q$137</f>
        <v>2.0077012428481276E-2</v>
      </c>
    </row>
    <row r="59" spans="1:9" x14ac:dyDescent="0.3">
      <c r="A59">
        <v>271</v>
      </c>
      <c r="B59">
        <v>519</v>
      </c>
      <c r="C59" s="17">
        <v>17.292356999999999</v>
      </c>
      <c r="D59">
        <v>11.355</v>
      </c>
      <c r="E59" s="17">
        <f t="shared" si="1"/>
        <v>196.35471373499999</v>
      </c>
      <c r="G59">
        <v>25</v>
      </c>
      <c r="H59">
        <v>30</v>
      </c>
      <c r="I59">
        <f>SUMIFS(Skims_calib_f2!$C$143:$P$156, Skims_calib_f2!$C$5:$P$18,"&gt;"&amp;G59, Skims!$C$5:$P$18,"&lt;="&amp;H59)*100/Skims_calib_f2!$Q$137</f>
        <v>0</v>
      </c>
    </row>
    <row r="60" spans="1:9" x14ac:dyDescent="0.3">
      <c r="A60">
        <v>272</v>
      </c>
      <c r="B60">
        <v>263</v>
      </c>
      <c r="C60" s="17">
        <v>58.846095000000005</v>
      </c>
      <c r="D60">
        <v>12.962999999999999</v>
      </c>
      <c r="E60" s="17">
        <f t="shared" si="1"/>
        <v>762.82192948500006</v>
      </c>
      <c r="G60" t="s">
        <v>36</v>
      </c>
      <c r="I60">
        <f>SUM(I54:I59)</f>
        <v>100.00000000000004</v>
      </c>
    </row>
    <row r="61" spans="1:9" x14ac:dyDescent="0.3">
      <c r="A61">
        <v>272</v>
      </c>
      <c r="B61">
        <v>264</v>
      </c>
      <c r="C61" s="17">
        <v>109.30958099999999</v>
      </c>
      <c r="D61">
        <v>9.0399999999999991</v>
      </c>
      <c r="E61" s="17">
        <f t="shared" si="1"/>
        <v>988.15861223999991</v>
      </c>
    </row>
    <row r="62" spans="1:9" x14ac:dyDescent="0.3">
      <c r="A62">
        <v>272</v>
      </c>
      <c r="B62">
        <v>269</v>
      </c>
      <c r="C62" s="17">
        <v>150.81370199999998</v>
      </c>
      <c r="D62">
        <v>7.7050000000000001</v>
      </c>
      <c r="E62" s="17">
        <f t="shared" si="1"/>
        <v>1162.0195739099997</v>
      </c>
    </row>
    <row r="63" spans="1:9" x14ac:dyDescent="0.3">
      <c r="A63">
        <v>272</v>
      </c>
      <c r="B63">
        <v>271</v>
      </c>
      <c r="C63" s="17">
        <v>297.17219700000004</v>
      </c>
      <c r="D63">
        <v>5.7389999999999999</v>
      </c>
      <c r="E63" s="17">
        <f t="shared" si="1"/>
        <v>1705.4712385830003</v>
      </c>
    </row>
    <row r="64" spans="1:9" x14ac:dyDescent="0.3">
      <c r="A64">
        <v>272</v>
      </c>
      <c r="B64">
        <v>272</v>
      </c>
      <c r="C64" s="17">
        <v>2758.0451940000003</v>
      </c>
      <c r="D64">
        <v>4.6750999999999996</v>
      </c>
      <c r="E64" s="17">
        <f t="shared" si="1"/>
        <v>12894.1370864694</v>
      </c>
    </row>
    <row r="65" spans="1:5" x14ac:dyDescent="0.3">
      <c r="A65">
        <v>272</v>
      </c>
      <c r="B65">
        <v>274</v>
      </c>
      <c r="C65" s="17">
        <v>229.15827900000005</v>
      </c>
      <c r="D65">
        <v>9.4719999999999995</v>
      </c>
      <c r="E65" s="17">
        <f t="shared" si="1"/>
        <v>2170.5872186880006</v>
      </c>
    </row>
    <row r="66" spans="1:5" x14ac:dyDescent="0.3">
      <c r="A66">
        <v>272</v>
      </c>
      <c r="B66">
        <v>499</v>
      </c>
      <c r="C66" s="17">
        <v>129.82737600000002</v>
      </c>
      <c r="D66">
        <v>9.6289999999999996</v>
      </c>
      <c r="E66" s="17">
        <f t="shared" si="1"/>
        <v>1250.107803504</v>
      </c>
    </row>
    <row r="67" spans="1:5" x14ac:dyDescent="0.3">
      <c r="A67">
        <v>272</v>
      </c>
      <c r="B67">
        <v>500</v>
      </c>
      <c r="C67" s="17">
        <v>15.191127000000002</v>
      </c>
      <c r="D67">
        <v>14.19</v>
      </c>
      <c r="E67" s="17">
        <f t="shared" si="1"/>
        <v>215.56209213000002</v>
      </c>
    </row>
    <row r="68" spans="1:5" x14ac:dyDescent="0.3">
      <c r="A68">
        <v>272</v>
      </c>
      <c r="B68">
        <v>513</v>
      </c>
      <c r="C68" s="17">
        <v>3.0592710000000003</v>
      </c>
      <c r="D68">
        <v>15.318</v>
      </c>
      <c r="E68" s="17">
        <f t="shared" si="1"/>
        <v>46.861913178000002</v>
      </c>
    </row>
    <row r="69" spans="1:5" x14ac:dyDescent="0.3">
      <c r="A69">
        <v>272</v>
      </c>
      <c r="B69">
        <v>515</v>
      </c>
      <c r="C69" s="17">
        <v>78.348240000000004</v>
      </c>
      <c r="D69">
        <v>7.8</v>
      </c>
      <c r="E69" s="17">
        <f t="shared" ref="E69:E132" si="2">C69*D69</f>
        <v>611.11627199999998</v>
      </c>
    </row>
    <row r="70" spans="1:5" x14ac:dyDescent="0.3">
      <c r="A70">
        <v>272</v>
      </c>
      <c r="B70">
        <v>516</v>
      </c>
      <c r="C70" s="17">
        <v>190.119024</v>
      </c>
      <c r="D70">
        <v>9.1039999999999992</v>
      </c>
      <c r="E70" s="17">
        <f t="shared" si="2"/>
        <v>1730.8435944959999</v>
      </c>
    </row>
    <row r="71" spans="1:5" x14ac:dyDescent="0.3">
      <c r="A71">
        <v>272</v>
      </c>
      <c r="B71">
        <v>517</v>
      </c>
      <c r="C71" s="17">
        <v>39.311649000000003</v>
      </c>
      <c r="D71">
        <v>12.361000000000001</v>
      </c>
      <c r="E71" s="17">
        <f t="shared" si="2"/>
        <v>485.93129328900005</v>
      </c>
    </row>
    <row r="72" spans="1:5" x14ac:dyDescent="0.3">
      <c r="A72">
        <v>272</v>
      </c>
      <c r="B72">
        <v>518</v>
      </c>
      <c r="C72" s="17">
        <v>51.263685000000002</v>
      </c>
      <c r="D72">
        <v>10.821</v>
      </c>
      <c r="E72" s="17">
        <f t="shared" si="2"/>
        <v>554.72433538500002</v>
      </c>
    </row>
    <row r="73" spans="1:5" x14ac:dyDescent="0.3">
      <c r="A73">
        <v>272</v>
      </c>
      <c r="B73">
        <v>519</v>
      </c>
      <c r="C73" s="17">
        <v>45.433853999999997</v>
      </c>
      <c r="D73">
        <v>11.478</v>
      </c>
      <c r="E73" s="17">
        <f t="shared" si="2"/>
        <v>521.48977621199992</v>
      </c>
    </row>
    <row r="74" spans="1:5" x14ac:dyDescent="0.3">
      <c r="A74">
        <v>274</v>
      </c>
      <c r="B74">
        <v>263</v>
      </c>
      <c r="C74" s="17">
        <v>16.329653999999998</v>
      </c>
      <c r="D74">
        <v>17.274999999999999</v>
      </c>
      <c r="E74" s="17">
        <f t="shared" si="2"/>
        <v>282.09477284999991</v>
      </c>
    </row>
    <row r="75" spans="1:5" x14ac:dyDescent="0.3">
      <c r="A75">
        <v>274</v>
      </c>
      <c r="B75">
        <v>264</v>
      </c>
      <c r="C75" s="17">
        <v>32.851449000000002</v>
      </c>
      <c r="D75">
        <v>13.696</v>
      </c>
      <c r="E75" s="17">
        <f t="shared" si="2"/>
        <v>449.93344550400002</v>
      </c>
    </row>
    <row r="76" spans="1:5" x14ac:dyDescent="0.3">
      <c r="A76">
        <v>274</v>
      </c>
      <c r="B76">
        <v>269</v>
      </c>
      <c r="C76" s="17">
        <v>39.439520999999999</v>
      </c>
      <c r="D76">
        <v>12.206</v>
      </c>
      <c r="E76" s="17">
        <f t="shared" si="2"/>
        <v>481.39879332599997</v>
      </c>
    </row>
    <row r="77" spans="1:5" x14ac:dyDescent="0.3">
      <c r="A77">
        <v>274</v>
      </c>
      <c r="B77">
        <v>271</v>
      </c>
      <c r="C77" s="17">
        <v>70.106822999999991</v>
      </c>
      <c r="D77">
        <v>8.875</v>
      </c>
      <c r="E77" s="17">
        <f t="shared" si="2"/>
        <v>622.19805412499989</v>
      </c>
    </row>
    <row r="78" spans="1:5" x14ac:dyDescent="0.3">
      <c r="A78">
        <v>274</v>
      </c>
      <c r="B78">
        <v>272</v>
      </c>
      <c r="C78" s="17">
        <v>411.35423400000002</v>
      </c>
      <c r="D78">
        <v>9.4749999999999996</v>
      </c>
      <c r="E78" s="17">
        <f t="shared" si="2"/>
        <v>3897.58136715</v>
      </c>
    </row>
    <row r="79" spans="1:5" x14ac:dyDescent="0.3">
      <c r="A79">
        <v>274</v>
      </c>
      <c r="B79">
        <v>274</v>
      </c>
      <c r="C79" s="17">
        <v>1083.987261</v>
      </c>
      <c r="D79">
        <v>5.5039999999999996</v>
      </c>
      <c r="E79" s="17">
        <f t="shared" si="2"/>
        <v>5966.2658845439992</v>
      </c>
    </row>
    <row r="80" spans="1:5" x14ac:dyDescent="0.3">
      <c r="A80">
        <v>274</v>
      </c>
      <c r="B80">
        <v>499</v>
      </c>
      <c r="C80" s="17">
        <v>55.559384999999992</v>
      </c>
      <c r="D80">
        <v>12.673999999999999</v>
      </c>
      <c r="E80" s="17">
        <f t="shared" si="2"/>
        <v>704.15964548999989</v>
      </c>
    </row>
    <row r="81" spans="1:5" x14ac:dyDescent="0.3">
      <c r="A81">
        <v>274</v>
      </c>
      <c r="B81">
        <v>500</v>
      </c>
      <c r="C81" s="17">
        <v>4.0835790000000003</v>
      </c>
      <c r="D81">
        <v>18.846</v>
      </c>
      <c r="E81" s="17">
        <f t="shared" si="2"/>
        <v>76.959129834000009</v>
      </c>
    </row>
    <row r="82" spans="1:5" x14ac:dyDescent="0.3">
      <c r="A82">
        <v>274</v>
      </c>
      <c r="B82">
        <v>513</v>
      </c>
      <c r="C82" s="17">
        <v>0.83249999999999991</v>
      </c>
      <c r="D82">
        <v>19.22</v>
      </c>
      <c r="E82" s="17">
        <f t="shared" si="2"/>
        <v>16.000649999999997</v>
      </c>
    </row>
    <row r="83" spans="1:5" x14ac:dyDescent="0.3">
      <c r="A83">
        <v>274</v>
      </c>
      <c r="B83">
        <v>515</v>
      </c>
      <c r="C83" s="17">
        <v>33.844787999999994</v>
      </c>
      <c r="D83">
        <v>11.576000000000001</v>
      </c>
      <c r="E83" s="17">
        <f t="shared" si="2"/>
        <v>391.78726588799992</v>
      </c>
    </row>
    <row r="84" spans="1:5" x14ac:dyDescent="0.3">
      <c r="A84">
        <v>274</v>
      </c>
      <c r="B84">
        <v>516</v>
      </c>
      <c r="C84" s="17">
        <v>135.535662</v>
      </c>
      <c r="D84">
        <v>12.88</v>
      </c>
      <c r="E84" s="17">
        <f t="shared" si="2"/>
        <v>1745.6993265600001</v>
      </c>
    </row>
    <row r="85" spans="1:5" x14ac:dyDescent="0.3">
      <c r="A85">
        <v>274</v>
      </c>
      <c r="B85">
        <v>517</v>
      </c>
      <c r="C85" s="17">
        <v>32.244723</v>
      </c>
      <c r="D85">
        <v>16.137</v>
      </c>
      <c r="E85" s="17">
        <f t="shared" si="2"/>
        <v>520.33309505099999</v>
      </c>
    </row>
    <row r="86" spans="1:5" x14ac:dyDescent="0.3">
      <c r="A86">
        <v>274</v>
      </c>
      <c r="B86">
        <v>518</v>
      </c>
      <c r="C86" s="17">
        <v>33.539094000000006</v>
      </c>
      <c r="D86">
        <v>14.597</v>
      </c>
      <c r="E86" s="17">
        <f t="shared" si="2"/>
        <v>489.57015511800006</v>
      </c>
    </row>
    <row r="87" spans="1:5" x14ac:dyDescent="0.3">
      <c r="A87">
        <v>274</v>
      </c>
      <c r="B87">
        <v>519</v>
      </c>
      <c r="C87" s="17">
        <v>12.24108</v>
      </c>
      <c r="D87">
        <v>16.134</v>
      </c>
      <c r="E87" s="17">
        <f t="shared" si="2"/>
        <v>197.49758472000002</v>
      </c>
    </row>
    <row r="88" spans="1:5" x14ac:dyDescent="0.3">
      <c r="A88">
        <v>499</v>
      </c>
      <c r="B88">
        <v>263</v>
      </c>
      <c r="C88" s="17">
        <v>36.528435000000002</v>
      </c>
      <c r="D88">
        <v>14.342000000000001</v>
      </c>
      <c r="E88" s="17">
        <f t="shared" si="2"/>
        <v>523.89081477000002</v>
      </c>
    </row>
    <row r="89" spans="1:5" x14ac:dyDescent="0.3">
      <c r="A89">
        <v>499</v>
      </c>
      <c r="B89">
        <v>264</v>
      </c>
      <c r="C89" s="17">
        <v>49.857093000000006</v>
      </c>
      <c r="D89">
        <v>11.343999999999999</v>
      </c>
      <c r="E89" s="17">
        <f t="shared" si="2"/>
        <v>565.57886299200004</v>
      </c>
    </row>
    <row r="90" spans="1:5" x14ac:dyDescent="0.3">
      <c r="A90">
        <v>499</v>
      </c>
      <c r="B90">
        <v>269</v>
      </c>
      <c r="C90" s="17">
        <v>48.911373000000005</v>
      </c>
      <c r="D90">
        <v>9.9710000000000001</v>
      </c>
      <c r="E90" s="17">
        <f t="shared" si="2"/>
        <v>487.69530018300003</v>
      </c>
    </row>
    <row r="91" spans="1:5" x14ac:dyDescent="0.3">
      <c r="A91">
        <v>499</v>
      </c>
      <c r="B91">
        <v>271</v>
      </c>
      <c r="C91" s="17">
        <v>56.219723999999999</v>
      </c>
      <c r="D91">
        <v>9.0790000000000006</v>
      </c>
      <c r="E91" s="17">
        <f t="shared" si="2"/>
        <v>510.41887419600005</v>
      </c>
    </row>
    <row r="92" spans="1:5" x14ac:dyDescent="0.3">
      <c r="A92">
        <v>499</v>
      </c>
      <c r="B92">
        <v>272</v>
      </c>
      <c r="C92" s="17">
        <v>184.53494699999999</v>
      </c>
      <c r="D92">
        <v>10.446</v>
      </c>
      <c r="E92" s="17">
        <f t="shared" si="2"/>
        <v>1927.6520563619999</v>
      </c>
    </row>
    <row r="93" spans="1:5" x14ac:dyDescent="0.3">
      <c r="A93">
        <v>499</v>
      </c>
      <c r="B93">
        <v>274</v>
      </c>
      <c r="C93" s="17">
        <v>51.450164999999998</v>
      </c>
      <c r="D93">
        <v>12.672000000000001</v>
      </c>
      <c r="E93" s="17">
        <f t="shared" si="2"/>
        <v>651.97649088000003</v>
      </c>
    </row>
    <row r="94" spans="1:5" x14ac:dyDescent="0.3">
      <c r="A94">
        <v>499</v>
      </c>
      <c r="B94">
        <v>499</v>
      </c>
      <c r="C94" s="17">
        <v>667.17582300000004</v>
      </c>
      <c r="D94">
        <v>6.8205999999999998</v>
      </c>
      <c r="E94" s="17">
        <f t="shared" si="2"/>
        <v>4550.5394183538001</v>
      </c>
    </row>
    <row r="95" spans="1:5" x14ac:dyDescent="0.3">
      <c r="A95">
        <v>499</v>
      </c>
      <c r="B95">
        <v>500</v>
      </c>
      <c r="C95" s="17">
        <v>26.399241000000004</v>
      </c>
      <c r="D95">
        <v>11.927</v>
      </c>
      <c r="E95" s="17">
        <f t="shared" si="2"/>
        <v>314.86374740700001</v>
      </c>
    </row>
    <row r="96" spans="1:5" x14ac:dyDescent="0.3">
      <c r="A96">
        <v>499</v>
      </c>
      <c r="B96">
        <v>513</v>
      </c>
      <c r="C96" s="17">
        <v>4.9084200000000004</v>
      </c>
      <c r="D96">
        <v>13.46</v>
      </c>
      <c r="E96" s="17">
        <f t="shared" si="2"/>
        <v>66.067333200000007</v>
      </c>
    </row>
    <row r="97" spans="1:5" x14ac:dyDescent="0.3">
      <c r="A97">
        <v>499</v>
      </c>
      <c r="B97">
        <v>515</v>
      </c>
      <c r="C97" s="17">
        <v>114.04017899999999</v>
      </c>
      <c r="D97">
        <v>7.1120000000000001</v>
      </c>
      <c r="E97" s="17">
        <f t="shared" si="2"/>
        <v>811.05375304799998</v>
      </c>
    </row>
    <row r="98" spans="1:5" x14ac:dyDescent="0.3">
      <c r="A98">
        <v>499</v>
      </c>
      <c r="B98">
        <v>516</v>
      </c>
      <c r="C98" s="17">
        <v>331.94139300000001</v>
      </c>
      <c r="D98">
        <v>8.3559999999999999</v>
      </c>
      <c r="E98" s="17">
        <f t="shared" si="2"/>
        <v>2773.702279908</v>
      </c>
    </row>
    <row r="99" spans="1:5" x14ac:dyDescent="0.3">
      <c r="A99">
        <v>499</v>
      </c>
      <c r="B99">
        <v>517</v>
      </c>
      <c r="C99" s="17">
        <v>85.749831000000015</v>
      </c>
      <c r="D99">
        <v>11.172000000000001</v>
      </c>
      <c r="E99" s="17">
        <f t="shared" si="2"/>
        <v>957.99711193200017</v>
      </c>
    </row>
    <row r="100" spans="1:5" x14ac:dyDescent="0.3">
      <c r="A100">
        <v>499</v>
      </c>
      <c r="B100">
        <v>518</v>
      </c>
      <c r="C100" s="17">
        <v>103.37485500000001</v>
      </c>
      <c r="D100">
        <v>9.6319999999999997</v>
      </c>
      <c r="E100" s="17">
        <f t="shared" si="2"/>
        <v>995.70660336000003</v>
      </c>
    </row>
    <row r="101" spans="1:5" x14ac:dyDescent="0.3">
      <c r="A101">
        <v>499</v>
      </c>
      <c r="B101">
        <v>519</v>
      </c>
      <c r="C101" s="17">
        <v>95.916321000000011</v>
      </c>
      <c r="D101">
        <v>9.6199999999999992</v>
      </c>
      <c r="E101" s="17">
        <f t="shared" si="2"/>
        <v>922.71500802000003</v>
      </c>
    </row>
    <row r="102" spans="1:5" x14ac:dyDescent="0.3">
      <c r="A102">
        <v>500</v>
      </c>
      <c r="B102">
        <v>263</v>
      </c>
      <c r="C102" s="17">
        <v>5.5128149999999998</v>
      </c>
      <c r="D102">
        <v>18.905999999999999</v>
      </c>
      <c r="E102" s="17">
        <f t="shared" si="2"/>
        <v>104.22528038999999</v>
      </c>
    </row>
    <row r="103" spans="1:5" x14ac:dyDescent="0.3">
      <c r="A103">
        <v>500</v>
      </c>
      <c r="B103">
        <v>264</v>
      </c>
      <c r="C103" s="17">
        <v>8.4448799999999995</v>
      </c>
      <c r="D103">
        <v>15.907999999999999</v>
      </c>
      <c r="E103" s="17">
        <f t="shared" si="2"/>
        <v>134.34115104</v>
      </c>
    </row>
    <row r="104" spans="1:5" x14ac:dyDescent="0.3">
      <c r="A104">
        <v>500</v>
      </c>
      <c r="B104">
        <v>269</v>
      </c>
      <c r="C104" s="17">
        <v>8.3809439999999995</v>
      </c>
      <c r="D104">
        <v>14.535</v>
      </c>
      <c r="E104" s="17">
        <f t="shared" si="2"/>
        <v>121.81702104</v>
      </c>
    </row>
    <row r="105" spans="1:5" x14ac:dyDescent="0.3">
      <c r="A105">
        <v>500</v>
      </c>
      <c r="B105">
        <v>271</v>
      </c>
      <c r="C105" s="17">
        <v>5.3429850000000005</v>
      </c>
      <c r="D105">
        <v>16.206</v>
      </c>
      <c r="E105" s="17">
        <f t="shared" si="2"/>
        <v>86.588414910000012</v>
      </c>
    </row>
    <row r="106" spans="1:5" x14ac:dyDescent="0.3">
      <c r="A106">
        <v>500</v>
      </c>
      <c r="B106">
        <v>272</v>
      </c>
      <c r="C106" s="17">
        <v>27.673299</v>
      </c>
      <c r="D106">
        <v>17.238</v>
      </c>
      <c r="E106" s="17">
        <f t="shared" si="2"/>
        <v>477.032328162</v>
      </c>
    </row>
    <row r="107" spans="1:5" x14ac:dyDescent="0.3">
      <c r="A107">
        <v>500</v>
      </c>
      <c r="B107">
        <v>274</v>
      </c>
      <c r="C107" s="17">
        <v>4.2081210000000002</v>
      </c>
      <c r="D107">
        <v>21.111000000000001</v>
      </c>
      <c r="E107" s="17">
        <f t="shared" si="2"/>
        <v>88.837642431000006</v>
      </c>
    </row>
    <row r="108" spans="1:5" x14ac:dyDescent="0.3">
      <c r="A108">
        <v>500</v>
      </c>
      <c r="B108">
        <v>499</v>
      </c>
      <c r="C108" s="17">
        <v>30.581055000000003</v>
      </c>
      <c r="D108">
        <v>12.798999999999999</v>
      </c>
      <c r="E108" s="17">
        <f t="shared" si="2"/>
        <v>391.40692294500002</v>
      </c>
    </row>
    <row r="109" spans="1:5" x14ac:dyDescent="0.3">
      <c r="A109">
        <v>500</v>
      </c>
      <c r="B109">
        <v>500</v>
      </c>
      <c r="C109" s="17">
        <v>153.79638299999999</v>
      </c>
      <c r="D109">
        <v>6.7594000000000003</v>
      </c>
      <c r="E109" s="17">
        <f t="shared" si="2"/>
        <v>1039.5712712502</v>
      </c>
    </row>
    <row r="110" spans="1:5" x14ac:dyDescent="0.3">
      <c r="A110">
        <v>500</v>
      </c>
      <c r="B110">
        <v>513</v>
      </c>
      <c r="C110" s="17">
        <v>1.6543439999999998</v>
      </c>
      <c r="D110">
        <v>14.071999999999999</v>
      </c>
      <c r="E110" s="17">
        <f t="shared" si="2"/>
        <v>23.279928767999998</v>
      </c>
    </row>
    <row r="111" spans="1:5" x14ac:dyDescent="0.3">
      <c r="A111">
        <v>500</v>
      </c>
      <c r="B111">
        <v>515</v>
      </c>
      <c r="C111" s="17">
        <v>24.339635999999999</v>
      </c>
      <c r="D111">
        <v>11.688000000000001</v>
      </c>
      <c r="E111" s="17">
        <f t="shared" si="2"/>
        <v>284.48166556799998</v>
      </c>
    </row>
    <row r="112" spans="1:5" x14ac:dyDescent="0.3">
      <c r="A112">
        <v>500</v>
      </c>
      <c r="B112">
        <v>516</v>
      </c>
      <c r="C112" s="17">
        <v>52.761852000000005</v>
      </c>
      <c r="D112">
        <v>12.92</v>
      </c>
      <c r="E112" s="17">
        <f t="shared" si="2"/>
        <v>681.68312784000011</v>
      </c>
    </row>
    <row r="113" spans="1:5" x14ac:dyDescent="0.3">
      <c r="A113">
        <v>500</v>
      </c>
      <c r="B113">
        <v>517</v>
      </c>
      <c r="C113" s="17">
        <v>20.681297999999998</v>
      </c>
      <c r="D113">
        <v>13.601000000000001</v>
      </c>
      <c r="E113" s="17">
        <f t="shared" si="2"/>
        <v>281.286334098</v>
      </c>
    </row>
    <row r="114" spans="1:5" x14ac:dyDescent="0.3">
      <c r="A114">
        <v>500</v>
      </c>
      <c r="B114">
        <v>518</v>
      </c>
      <c r="C114" s="17">
        <v>15.081902999999999</v>
      </c>
      <c r="D114">
        <v>14.196</v>
      </c>
      <c r="E114" s="17">
        <f t="shared" si="2"/>
        <v>214.10269498799997</v>
      </c>
    </row>
    <row r="115" spans="1:5" x14ac:dyDescent="0.3">
      <c r="A115">
        <v>500</v>
      </c>
      <c r="B115">
        <v>519</v>
      </c>
      <c r="C115" s="17">
        <v>32.659641000000001</v>
      </c>
      <c r="D115">
        <v>10.231999999999999</v>
      </c>
      <c r="E115" s="17">
        <f t="shared" si="2"/>
        <v>334.17344671199999</v>
      </c>
    </row>
    <row r="116" spans="1:5" x14ac:dyDescent="0.3">
      <c r="A116">
        <v>513</v>
      </c>
      <c r="B116">
        <v>263</v>
      </c>
      <c r="C116" s="17">
        <v>3.7805489999999993</v>
      </c>
      <c r="D116">
        <v>14.975</v>
      </c>
      <c r="E116" s="17">
        <f t="shared" si="2"/>
        <v>56.613721274999989</v>
      </c>
    </row>
    <row r="117" spans="1:5" x14ac:dyDescent="0.3">
      <c r="A117">
        <v>513</v>
      </c>
      <c r="B117">
        <v>264</v>
      </c>
      <c r="C117" s="17">
        <v>3.5437860000000003</v>
      </c>
      <c r="D117">
        <v>15.113</v>
      </c>
      <c r="E117" s="17">
        <f t="shared" si="2"/>
        <v>53.557237818000004</v>
      </c>
    </row>
    <row r="118" spans="1:5" x14ac:dyDescent="0.3">
      <c r="A118">
        <v>513</v>
      </c>
      <c r="B118">
        <v>269</v>
      </c>
      <c r="C118" s="17">
        <v>2.8984320000000001</v>
      </c>
      <c r="D118">
        <v>14.412000000000001</v>
      </c>
      <c r="E118" s="17">
        <f t="shared" si="2"/>
        <v>41.772201984000006</v>
      </c>
    </row>
    <row r="119" spans="1:5" x14ac:dyDescent="0.3">
      <c r="A119">
        <v>513</v>
      </c>
      <c r="B119">
        <v>271</v>
      </c>
      <c r="C119" s="17">
        <v>1.5684300000000002</v>
      </c>
      <c r="D119">
        <v>17.68</v>
      </c>
      <c r="E119" s="17">
        <f t="shared" si="2"/>
        <v>27.729842400000003</v>
      </c>
    </row>
    <row r="120" spans="1:5" x14ac:dyDescent="0.3">
      <c r="A120">
        <v>513</v>
      </c>
      <c r="B120">
        <v>272</v>
      </c>
      <c r="C120" s="17">
        <v>8.057601</v>
      </c>
      <c r="D120">
        <v>18.712</v>
      </c>
      <c r="E120" s="17">
        <f t="shared" si="2"/>
        <v>150.773829912</v>
      </c>
    </row>
    <row r="121" spans="1:5" x14ac:dyDescent="0.3">
      <c r="A121">
        <v>513</v>
      </c>
      <c r="B121">
        <v>274</v>
      </c>
      <c r="C121" s="17">
        <v>1.1145509999999998</v>
      </c>
      <c r="D121">
        <v>21.472000000000001</v>
      </c>
      <c r="E121" s="17">
        <f t="shared" si="2"/>
        <v>23.931639071999999</v>
      </c>
    </row>
    <row r="122" spans="1:5" x14ac:dyDescent="0.3">
      <c r="A122">
        <v>513</v>
      </c>
      <c r="B122">
        <v>499</v>
      </c>
      <c r="C122" s="17">
        <v>7.919073</v>
      </c>
      <c r="D122">
        <v>14.475</v>
      </c>
      <c r="E122" s="17">
        <f t="shared" si="2"/>
        <v>114.62858167499999</v>
      </c>
    </row>
    <row r="123" spans="1:5" x14ac:dyDescent="0.3">
      <c r="A123">
        <v>513</v>
      </c>
      <c r="B123">
        <v>500</v>
      </c>
      <c r="C123" s="17">
        <v>2.215449</v>
      </c>
      <c r="D123">
        <v>14.146000000000001</v>
      </c>
      <c r="E123" s="17">
        <f t="shared" si="2"/>
        <v>31.339741554000003</v>
      </c>
    </row>
    <row r="124" spans="1:5" x14ac:dyDescent="0.3">
      <c r="A124">
        <v>513</v>
      </c>
      <c r="B124">
        <v>513</v>
      </c>
      <c r="C124" s="17">
        <v>11.478509999999998</v>
      </c>
      <c r="D124">
        <v>5.3080999999999996</v>
      </c>
      <c r="E124" s="17">
        <f t="shared" si="2"/>
        <v>60.929078930999985</v>
      </c>
    </row>
    <row r="125" spans="1:5" x14ac:dyDescent="0.3">
      <c r="A125">
        <v>513</v>
      </c>
      <c r="B125">
        <v>515</v>
      </c>
      <c r="C125" s="17">
        <v>7.6573350000000007</v>
      </c>
      <c r="D125">
        <v>12.063000000000001</v>
      </c>
      <c r="E125" s="17">
        <f t="shared" si="2"/>
        <v>92.370432105000006</v>
      </c>
    </row>
    <row r="126" spans="1:5" x14ac:dyDescent="0.3">
      <c r="A126">
        <v>513</v>
      </c>
      <c r="B126">
        <v>516</v>
      </c>
      <c r="C126" s="17">
        <v>31.968333000000005</v>
      </c>
      <c r="D126">
        <v>11.757</v>
      </c>
      <c r="E126" s="17">
        <f t="shared" si="2"/>
        <v>375.85169108100007</v>
      </c>
    </row>
    <row r="127" spans="1:5" x14ac:dyDescent="0.3">
      <c r="A127">
        <v>513</v>
      </c>
      <c r="B127">
        <v>517</v>
      </c>
      <c r="C127" s="17">
        <v>35.123508000000001</v>
      </c>
      <c r="D127">
        <v>9.8729999999999993</v>
      </c>
      <c r="E127" s="17">
        <f t="shared" si="2"/>
        <v>346.77439448399997</v>
      </c>
    </row>
    <row r="128" spans="1:5" x14ac:dyDescent="0.3">
      <c r="A128">
        <v>513</v>
      </c>
      <c r="B128">
        <v>518</v>
      </c>
      <c r="C128" s="17">
        <v>12.689298000000001</v>
      </c>
      <c r="D128">
        <v>11.465999999999999</v>
      </c>
      <c r="E128" s="17">
        <f t="shared" si="2"/>
        <v>145.49549086799999</v>
      </c>
    </row>
    <row r="129" spans="1:5" x14ac:dyDescent="0.3">
      <c r="A129">
        <v>513</v>
      </c>
      <c r="B129">
        <v>519</v>
      </c>
      <c r="C129" s="17">
        <v>7.3609650000000002</v>
      </c>
      <c r="D129">
        <v>11.433999999999999</v>
      </c>
      <c r="E129" s="17">
        <f t="shared" si="2"/>
        <v>84.165273810000002</v>
      </c>
    </row>
    <row r="130" spans="1:5" x14ac:dyDescent="0.3">
      <c r="A130">
        <v>515</v>
      </c>
      <c r="B130">
        <v>263</v>
      </c>
      <c r="C130" s="17">
        <v>47.048904</v>
      </c>
      <c r="D130">
        <v>10.728</v>
      </c>
      <c r="E130" s="17">
        <f t="shared" si="2"/>
        <v>504.74064211199999</v>
      </c>
    </row>
    <row r="131" spans="1:5" x14ac:dyDescent="0.3">
      <c r="A131">
        <v>515</v>
      </c>
      <c r="B131">
        <v>264</v>
      </c>
      <c r="C131" s="17">
        <v>75.532724999999999</v>
      </c>
      <c r="D131">
        <v>7.73</v>
      </c>
      <c r="E131" s="17">
        <f t="shared" si="2"/>
        <v>583.86796425</v>
      </c>
    </row>
    <row r="132" spans="1:5" x14ac:dyDescent="0.3">
      <c r="A132">
        <v>515</v>
      </c>
      <c r="B132">
        <v>269</v>
      </c>
      <c r="C132" s="17">
        <v>85.811102999999989</v>
      </c>
      <c r="D132">
        <v>6.3570000000000002</v>
      </c>
      <c r="E132" s="17">
        <f t="shared" si="2"/>
        <v>545.50118177099989</v>
      </c>
    </row>
    <row r="133" spans="1:5" x14ac:dyDescent="0.3">
      <c r="A133">
        <v>515</v>
      </c>
      <c r="B133">
        <v>271</v>
      </c>
      <c r="C133" s="17">
        <v>28.703934</v>
      </c>
      <c r="D133">
        <v>9.2289999999999992</v>
      </c>
      <c r="E133" s="17">
        <f t="shared" ref="E133:E196" si="3">C133*D133</f>
        <v>264.90860688599997</v>
      </c>
    </row>
    <row r="134" spans="1:5" x14ac:dyDescent="0.3">
      <c r="A134">
        <v>515</v>
      </c>
      <c r="B134">
        <v>272</v>
      </c>
      <c r="C134" s="17">
        <v>83.531052000000003</v>
      </c>
      <c r="D134">
        <v>10.260999999999999</v>
      </c>
      <c r="E134" s="17">
        <f t="shared" si="3"/>
        <v>857.11212457199997</v>
      </c>
    </row>
    <row r="135" spans="1:5" x14ac:dyDescent="0.3">
      <c r="A135">
        <v>515</v>
      </c>
      <c r="B135">
        <v>274</v>
      </c>
      <c r="C135" s="17">
        <v>26.786520000000003</v>
      </c>
      <c r="D135">
        <v>13.021000000000001</v>
      </c>
      <c r="E135" s="17">
        <f t="shared" si="3"/>
        <v>348.78727692000007</v>
      </c>
    </row>
    <row r="136" spans="1:5" x14ac:dyDescent="0.3">
      <c r="A136">
        <v>515</v>
      </c>
      <c r="B136">
        <v>499</v>
      </c>
      <c r="C136" s="17">
        <v>105.005223</v>
      </c>
      <c r="D136">
        <v>7.1820000000000004</v>
      </c>
      <c r="E136" s="17">
        <f t="shared" si="3"/>
        <v>754.14751158600006</v>
      </c>
    </row>
    <row r="137" spans="1:5" x14ac:dyDescent="0.3">
      <c r="A137">
        <v>515</v>
      </c>
      <c r="B137">
        <v>500</v>
      </c>
      <c r="C137" s="17">
        <v>19.293021000000003</v>
      </c>
      <c r="D137">
        <v>10.981</v>
      </c>
      <c r="E137" s="17">
        <f t="shared" si="3"/>
        <v>211.85666360100004</v>
      </c>
    </row>
    <row r="138" spans="1:5" x14ac:dyDescent="0.3">
      <c r="A138">
        <v>515</v>
      </c>
      <c r="B138">
        <v>513</v>
      </c>
      <c r="C138" s="17">
        <v>5.1008940000000003</v>
      </c>
      <c r="D138">
        <v>11.082000000000001</v>
      </c>
      <c r="E138" s="17">
        <f t="shared" si="3"/>
        <v>56.52810730800001</v>
      </c>
    </row>
    <row r="139" spans="1:5" x14ac:dyDescent="0.3">
      <c r="A139">
        <v>515</v>
      </c>
      <c r="B139">
        <v>515</v>
      </c>
      <c r="C139" s="17">
        <v>386.45615699999996</v>
      </c>
      <c r="D139">
        <v>3.8035000000000001</v>
      </c>
      <c r="E139" s="17">
        <f t="shared" si="3"/>
        <v>1469.8859931494999</v>
      </c>
    </row>
    <row r="140" spans="1:5" x14ac:dyDescent="0.3">
      <c r="A140">
        <v>515</v>
      </c>
      <c r="B140">
        <v>516</v>
      </c>
      <c r="C140" s="17">
        <v>352.644003</v>
      </c>
      <c r="D140">
        <v>4.742</v>
      </c>
      <c r="E140" s="17">
        <f t="shared" si="3"/>
        <v>1672.2378622260001</v>
      </c>
    </row>
    <row r="141" spans="1:5" x14ac:dyDescent="0.3">
      <c r="A141">
        <v>515</v>
      </c>
      <c r="B141">
        <v>517</v>
      </c>
      <c r="C141" s="17">
        <v>96.861708000000007</v>
      </c>
      <c r="D141">
        <v>7.9989999999999997</v>
      </c>
      <c r="E141" s="17">
        <f t="shared" si="3"/>
        <v>774.79680229200005</v>
      </c>
    </row>
    <row r="142" spans="1:5" x14ac:dyDescent="0.3">
      <c r="A142">
        <v>515</v>
      </c>
      <c r="B142">
        <v>518</v>
      </c>
      <c r="C142" s="17">
        <v>144.07910999999999</v>
      </c>
      <c r="D142">
        <v>6.4589999999999996</v>
      </c>
      <c r="E142" s="17">
        <f t="shared" si="3"/>
        <v>930.60697148999986</v>
      </c>
    </row>
    <row r="143" spans="1:5" x14ac:dyDescent="0.3">
      <c r="A143">
        <v>515</v>
      </c>
      <c r="B143">
        <v>519</v>
      </c>
      <c r="C143" s="17">
        <v>85.409837999999993</v>
      </c>
      <c r="D143">
        <v>8.2690000000000001</v>
      </c>
      <c r="E143" s="17">
        <f t="shared" si="3"/>
        <v>706.253950422</v>
      </c>
    </row>
    <row r="144" spans="1:5" x14ac:dyDescent="0.3">
      <c r="A144">
        <v>516</v>
      </c>
      <c r="B144">
        <v>263</v>
      </c>
      <c r="C144" s="17">
        <v>120.645567</v>
      </c>
      <c r="D144">
        <v>10.946999999999999</v>
      </c>
      <c r="E144" s="17">
        <f t="shared" si="3"/>
        <v>1320.7070219489999</v>
      </c>
    </row>
    <row r="145" spans="1:5" x14ac:dyDescent="0.3">
      <c r="A145">
        <v>516</v>
      </c>
      <c r="B145">
        <v>264</v>
      </c>
      <c r="C145" s="17">
        <v>177.99416099999999</v>
      </c>
      <c r="D145">
        <v>7.9489999999999998</v>
      </c>
      <c r="E145" s="17">
        <f t="shared" si="3"/>
        <v>1414.8755857889998</v>
      </c>
    </row>
    <row r="146" spans="1:5" x14ac:dyDescent="0.3">
      <c r="A146">
        <v>516</v>
      </c>
      <c r="B146">
        <v>269</v>
      </c>
      <c r="C146" s="17">
        <v>197.389746</v>
      </c>
      <c r="D146">
        <v>6.5759999999999996</v>
      </c>
      <c r="E146" s="17">
        <f t="shared" si="3"/>
        <v>1298.034969696</v>
      </c>
    </row>
    <row r="147" spans="1:5" x14ac:dyDescent="0.3">
      <c r="A147">
        <v>516</v>
      </c>
      <c r="B147">
        <v>271</v>
      </c>
      <c r="C147" s="17">
        <v>72.015578999999988</v>
      </c>
      <c r="D147">
        <v>9.9120000000000008</v>
      </c>
      <c r="E147" s="17">
        <f t="shared" si="3"/>
        <v>713.8184190479999</v>
      </c>
    </row>
    <row r="148" spans="1:5" x14ac:dyDescent="0.3">
      <c r="A148">
        <v>516</v>
      </c>
      <c r="B148">
        <v>272</v>
      </c>
      <c r="C148" s="17">
        <v>288.03933899999998</v>
      </c>
      <c r="D148">
        <v>10.944000000000001</v>
      </c>
      <c r="E148" s="17">
        <f t="shared" si="3"/>
        <v>3152.3025260160002</v>
      </c>
    </row>
    <row r="149" spans="1:5" x14ac:dyDescent="0.3">
      <c r="A149">
        <v>516</v>
      </c>
      <c r="B149">
        <v>274</v>
      </c>
      <c r="C149" s="17">
        <v>54.230381999999999</v>
      </c>
      <c r="D149">
        <v>13.704000000000001</v>
      </c>
      <c r="E149" s="17">
        <f t="shared" si="3"/>
        <v>743.17315492800003</v>
      </c>
    </row>
    <row r="150" spans="1:5" x14ac:dyDescent="0.3">
      <c r="A150">
        <v>516</v>
      </c>
      <c r="B150">
        <v>499</v>
      </c>
      <c r="C150" s="17">
        <v>248.33408399999999</v>
      </c>
      <c r="D150">
        <v>8.5820000000000007</v>
      </c>
      <c r="E150" s="17">
        <f t="shared" si="3"/>
        <v>2131.2031088880003</v>
      </c>
    </row>
    <row r="151" spans="1:5" x14ac:dyDescent="0.3">
      <c r="A151">
        <v>516</v>
      </c>
      <c r="B151">
        <v>500</v>
      </c>
      <c r="C151" s="17">
        <v>31.844789999999996</v>
      </c>
      <c r="D151">
        <v>12.381</v>
      </c>
      <c r="E151" s="17">
        <f t="shared" si="3"/>
        <v>394.27034498999996</v>
      </c>
    </row>
    <row r="152" spans="1:5" x14ac:dyDescent="0.3">
      <c r="A152">
        <v>516</v>
      </c>
      <c r="B152">
        <v>513</v>
      </c>
      <c r="C152" s="17">
        <v>12.649338000000002</v>
      </c>
      <c r="D152">
        <v>10.823</v>
      </c>
      <c r="E152" s="17">
        <f t="shared" si="3"/>
        <v>136.90378517400003</v>
      </c>
    </row>
    <row r="153" spans="1:5" x14ac:dyDescent="0.3">
      <c r="A153">
        <v>516</v>
      </c>
      <c r="B153">
        <v>515</v>
      </c>
      <c r="C153" s="17">
        <v>386.01493199999999</v>
      </c>
      <c r="D153">
        <v>4.8410000000000002</v>
      </c>
      <c r="E153" s="17">
        <f t="shared" si="3"/>
        <v>1868.698285812</v>
      </c>
    </row>
    <row r="154" spans="1:5" x14ac:dyDescent="0.3">
      <c r="A154">
        <v>516</v>
      </c>
      <c r="B154">
        <v>516</v>
      </c>
      <c r="C154" s="17">
        <v>1546.6261590000001</v>
      </c>
      <c r="D154">
        <v>6.2060000000000004</v>
      </c>
      <c r="E154" s="17">
        <f t="shared" si="3"/>
        <v>9598.3619427540016</v>
      </c>
    </row>
    <row r="155" spans="1:5" x14ac:dyDescent="0.3">
      <c r="A155">
        <v>516</v>
      </c>
      <c r="B155">
        <v>517</v>
      </c>
      <c r="C155" s="17">
        <v>286.78492800000004</v>
      </c>
      <c r="D155">
        <v>7.92</v>
      </c>
      <c r="E155" s="17">
        <f t="shared" si="3"/>
        <v>2271.3366297600001</v>
      </c>
    </row>
    <row r="156" spans="1:5" x14ac:dyDescent="0.3">
      <c r="A156">
        <v>516</v>
      </c>
      <c r="B156">
        <v>518</v>
      </c>
      <c r="C156" s="17">
        <v>399.80879100000004</v>
      </c>
      <c r="D156">
        <v>6.38</v>
      </c>
      <c r="E156" s="17">
        <f t="shared" si="3"/>
        <v>2550.7800865800004</v>
      </c>
    </row>
    <row r="157" spans="1:5" x14ac:dyDescent="0.3">
      <c r="A157">
        <v>516</v>
      </c>
      <c r="B157">
        <v>519</v>
      </c>
      <c r="C157" s="17">
        <v>171.29719799999998</v>
      </c>
      <c r="D157">
        <v>9.08</v>
      </c>
      <c r="E157" s="17">
        <f t="shared" si="3"/>
        <v>1555.3785578399998</v>
      </c>
    </row>
    <row r="158" spans="1:5" x14ac:dyDescent="0.3">
      <c r="A158">
        <v>517</v>
      </c>
      <c r="B158">
        <v>263</v>
      </c>
      <c r="C158" s="17">
        <v>21.930381000000001</v>
      </c>
      <c r="D158">
        <v>14.709</v>
      </c>
      <c r="E158" s="17">
        <f t="shared" si="3"/>
        <v>322.57397412900002</v>
      </c>
    </row>
    <row r="159" spans="1:5" x14ac:dyDescent="0.3">
      <c r="A159">
        <v>517</v>
      </c>
      <c r="B159">
        <v>264</v>
      </c>
      <c r="C159" s="17">
        <v>29.508129</v>
      </c>
      <c r="D159">
        <v>12.019</v>
      </c>
      <c r="E159" s="17">
        <f t="shared" si="3"/>
        <v>354.65820245100002</v>
      </c>
    </row>
    <row r="160" spans="1:5" x14ac:dyDescent="0.3">
      <c r="A160">
        <v>517</v>
      </c>
      <c r="B160">
        <v>269</v>
      </c>
      <c r="C160" s="17">
        <v>28.766205000000003</v>
      </c>
      <c r="D160">
        <v>10.646000000000001</v>
      </c>
      <c r="E160" s="17">
        <f t="shared" si="3"/>
        <v>306.24501843000007</v>
      </c>
    </row>
    <row r="161" spans="1:5" x14ac:dyDescent="0.3">
      <c r="A161">
        <v>517</v>
      </c>
      <c r="B161">
        <v>271</v>
      </c>
      <c r="C161" s="17">
        <v>16.885764000000002</v>
      </c>
      <c r="D161">
        <v>13.728999999999999</v>
      </c>
      <c r="E161" s="17">
        <f t="shared" si="3"/>
        <v>231.82465395600002</v>
      </c>
    </row>
    <row r="162" spans="1:5" x14ac:dyDescent="0.3">
      <c r="A162">
        <v>517</v>
      </c>
      <c r="B162">
        <v>272</v>
      </c>
      <c r="C162" s="17">
        <v>83.793456000000006</v>
      </c>
      <c r="D162">
        <v>14.760999999999999</v>
      </c>
      <c r="E162" s="17">
        <f t="shared" si="3"/>
        <v>1236.875204016</v>
      </c>
    </row>
    <row r="163" spans="1:5" x14ac:dyDescent="0.3">
      <c r="A163">
        <v>517</v>
      </c>
      <c r="B163">
        <v>274</v>
      </c>
      <c r="C163" s="17">
        <v>11.735586</v>
      </c>
      <c r="D163">
        <v>17.521000000000001</v>
      </c>
      <c r="E163" s="17">
        <f t="shared" si="3"/>
        <v>205.61920230600001</v>
      </c>
    </row>
    <row r="164" spans="1:5" x14ac:dyDescent="0.3">
      <c r="A164">
        <v>517</v>
      </c>
      <c r="B164">
        <v>499</v>
      </c>
      <c r="C164" s="17">
        <v>72.914012999999997</v>
      </c>
      <c r="D164">
        <v>11.366</v>
      </c>
      <c r="E164" s="17">
        <f t="shared" si="3"/>
        <v>828.74067175799996</v>
      </c>
    </row>
    <row r="165" spans="1:5" x14ac:dyDescent="0.3">
      <c r="A165">
        <v>517</v>
      </c>
      <c r="B165">
        <v>500</v>
      </c>
      <c r="C165" s="17">
        <v>10.487502000000001</v>
      </c>
      <c r="D165">
        <v>13.661</v>
      </c>
      <c r="E165" s="17">
        <f t="shared" si="3"/>
        <v>143.26976482200001</v>
      </c>
    </row>
    <row r="166" spans="1:5" x14ac:dyDescent="0.3">
      <c r="A166">
        <v>517</v>
      </c>
      <c r="B166">
        <v>513</v>
      </c>
      <c r="C166" s="17">
        <v>7.1511750000000003</v>
      </c>
      <c r="D166">
        <v>9.4179999999999993</v>
      </c>
      <c r="E166" s="17">
        <f t="shared" si="3"/>
        <v>67.349766149999994</v>
      </c>
    </row>
    <row r="167" spans="1:5" x14ac:dyDescent="0.3">
      <c r="A167">
        <v>517</v>
      </c>
      <c r="B167">
        <v>515</v>
      </c>
      <c r="C167" s="17">
        <v>114.623262</v>
      </c>
      <c r="D167">
        <v>8.1120000000000001</v>
      </c>
      <c r="E167" s="17">
        <f t="shared" si="3"/>
        <v>929.82390134399998</v>
      </c>
    </row>
    <row r="168" spans="1:5" x14ac:dyDescent="0.3">
      <c r="A168">
        <v>517</v>
      </c>
      <c r="B168">
        <v>516</v>
      </c>
      <c r="C168" s="17">
        <v>330.89910300000003</v>
      </c>
      <c r="D168">
        <v>7.9909999999999997</v>
      </c>
      <c r="E168" s="17">
        <f t="shared" si="3"/>
        <v>2644.2147320730001</v>
      </c>
    </row>
    <row r="169" spans="1:5" x14ac:dyDescent="0.3">
      <c r="A169">
        <v>517</v>
      </c>
      <c r="B169">
        <v>517</v>
      </c>
      <c r="C169" s="17">
        <v>889.9971119999999</v>
      </c>
      <c r="D169">
        <v>5.3907999999999996</v>
      </c>
      <c r="E169" s="17">
        <f t="shared" si="3"/>
        <v>4797.7964313695993</v>
      </c>
    </row>
    <row r="170" spans="1:5" x14ac:dyDescent="0.3">
      <c r="A170">
        <v>517</v>
      </c>
      <c r="B170">
        <v>518</v>
      </c>
      <c r="C170" s="17">
        <v>121.09345200000001</v>
      </c>
      <c r="D170">
        <v>7.64</v>
      </c>
      <c r="E170" s="17">
        <f t="shared" si="3"/>
        <v>925.15397328000006</v>
      </c>
    </row>
    <row r="171" spans="1:5" x14ac:dyDescent="0.3">
      <c r="A171">
        <v>517</v>
      </c>
      <c r="B171">
        <v>519</v>
      </c>
      <c r="C171" s="17">
        <v>339.71661</v>
      </c>
      <c r="D171">
        <v>7.8</v>
      </c>
      <c r="E171" s="17">
        <f t="shared" si="3"/>
        <v>2649.7895579999999</v>
      </c>
    </row>
    <row r="172" spans="1:5" x14ac:dyDescent="0.3">
      <c r="A172">
        <v>518</v>
      </c>
      <c r="B172">
        <v>263</v>
      </c>
      <c r="C172" s="17">
        <v>41.809815</v>
      </c>
      <c r="D172">
        <v>13.475</v>
      </c>
      <c r="E172" s="17">
        <f t="shared" si="3"/>
        <v>563.38725712500002</v>
      </c>
    </row>
    <row r="173" spans="1:5" x14ac:dyDescent="0.3">
      <c r="A173">
        <v>518</v>
      </c>
      <c r="B173">
        <v>264</v>
      </c>
      <c r="C173" s="17">
        <v>51.053228999999995</v>
      </c>
      <c r="D173">
        <v>10.477</v>
      </c>
      <c r="E173" s="17">
        <f t="shared" si="3"/>
        <v>534.88468023299993</v>
      </c>
    </row>
    <row r="174" spans="1:5" x14ac:dyDescent="0.3">
      <c r="A174">
        <v>518</v>
      </c>
      <c r="B174">
        <v>269</v>
      </c>
      <c r="C174" s="17">
        <v>49.011606</v>
      </c>
      <c r="D174">
        <v>9.1039999999999992</v>
      </c>
      <c r="E174" s="17">
        <f t="shared" si="3"/>
        <v>446.20166102399997</v>
      </c>
    </row>
    <row r="175" spans="1:5" x14ac:dyDescent="0.3">
      <c r="A175">
        <v>518</v>
      </c>
      <c r="B175">
        <v>271</v>
      </c>
      <c r="C175" s="17">
        <v>31.670964000000005</v>
      </c>
      <c r="D175">
        <v>12.186999999999999</v>
      </c>
      <c r="E175" s="17">
        <f t="shared" si="3"/>
        <v>385.97403826800002</v>
      </c>
    </row>
    <row r="176" spans="1:5" x14ac:dyDescent="0.3">
      <c r="A176">
        <v>518</v>
      </c>
      <c r="B176">
        <v>272</v>
      </c>
      <c r="C176" s="17">
        <v>157.05678600000002</v>
      </c>
      <c r="D176">
        <v>13.218999999999999</v>
      </c>
      <c r="E176" s="17">
        <f t="shared" si="3"/>
        <v>2076.1336541340002</v>
      </c>
    </row>
    <row r="177" spans="1:5" x14ac:dyDescent="0.3">
      <c r="A177">
        <v>518</v>
      </c>
      <c r="B177">
        <v>274</v>
      </c>
      <c r="C177" s="17">
        <v>18.646335000000004</v>
      </c>
      <c r="D177">
        <v>15.978999999999999</v>
      </c>
      <c r="E177" s="17">
        <f t="shared" si="3"/>
        <v>297.94978696500004</v>
      </c>
    </row>
    <row r="178" spans="1:5" x14ac:dyDescent="0.3">
      <c r="A178">
        <v>518</v>
      </c>
      <c r="B178">
        <v>499</v>
      </c>
      <c r="C178" s="17">
        <v>145.42875900000001</v>
      </c>
      <c r="D178">
        <v>9.8239999999999998</v>
      </c>
      <c r="E178" s="17">
        <f t="shared" si="3"/>
        <v>1428.6921284160001</v>
      </c>
    </row>
    <row r="179" spans="1:5" x14ac:dyDescent="0.3">
      <c r="A179">
        <v>518</v>
      </c>
      <c r="B179">
        <v>500</v>
      </c>
      <c r="C179" s="17">
        <v>10.202454000000001</v>
      </c>
      <c r="D179">
        <v>13.622999999999999</v>
      </c>
      <c r="E179" s="17">
        <f t="shared" si="3"/>
        <v>138.988030842</v>
      </c>
    </row>
    <row r="180" spans="1:5" x14ac:dyDescent="0.3">
      <c r="A180">
        <v>518</v>
      </c>
      <c r="B180">
        <v>513</v>
      </c>
      <c r="C180" s="17">
        <v>5.0076540000000005</v>
      </c>
      <c r="D180">
        <v>10.843999999999999</v>
      </c>
      <c r="E180" s="17">
        <f t="shared" si="3"/>
        <v>54.302999976000002</v>
      </c>
    </row>
    <row r="181" spans="1:5" x14ac:dyDescent="0.3">
      <c r="A181">
        <v>518</v>
      </c>
      <c r="B181">
        <v>515</v>
      </c>
      <c r="C181" s="17">
        <v>182.11736700000003</v>
      </c>
      <c r="D181">
        <v>6.57</v>
      </c>
      <c r="E181" s="17">
        <f t="shared" si="3"/>
        <v>1196.5111011900003</v>
      </c>
    </row>
    <row r="182" spans="1:5" x14ac:dyDescent="0.3">
      <c r="A182">
        <v>518</v>
      </c>
      <c r="B182">
        <v>516</v>
      </c>
      <c r="C182" s="17">
        <v>583.94114100000013</v>
      </c>
      <c r="D182">
        <v>6.4489999999999998</v>
      </c>
      <c r="E182" s="17">
        <f t="shared" si="3"/>
        <v>3765.8364183090007</v>
      </c>
    </row>
    <row r="183" spans="1:5" x14ac:dyDescent="0.3">
      <c r="A183">
        <v>518</v>
      </c>
      <c r="B183">
        <v>517</v>
      </c>
      <c r="C183" s="17">
        <v>171.98950500000001</v>
      </c>
      <c r="D183">
        <v>7.64</v>
      </c>
      <c r="E183" s="17">
        <f t="shared" si="3"/>
        <v>1313.9998181999999</v>
      </c>
    </row>
    <row r="184" spans="1:5" x14ac:dyDescent="0.3">
      <c r="A184">
        <v>518</v>
      </c>
      <c r="B184">
        <v>518</v>
      </c>
      <c r="C184" s="17">
        <v>864.1889460000001</v>
      </c>
      <c r="D184">
        <v>4.6482000000000001</v>
      </c>
      <c r="E184" s="17">
        <f t="shared" si="3"/>
        <v>4016.9230587972006</v>
      </c>
    </row>
    <row r="185" spans="1:5" x14ac:dyDescent="0.3">
      <c r="A185">
        <v>518</v>
      </c>
      <c r="B185">
        <v>519</v>
      </c>
      <c r="C185" s="17">
        <v>70.517412000000007</v>
      </c>
      <c r="D185">
        <v>8.8000000000000007</v>
      </c>
      <c r="E185" s="17">
        <f t="shared" si="3"/>
        <v>620.55322560000013</v>
      </c>
    </row>
    <row r="186" spans="1:5" x14ac:dyDescent="0.3">
      <c r="A186">
        <v>519</v>
      </c>
      <c r="B186">
        <v>263</v>
      </c>
      <c r="C186" s="17">
        <v>22.131512999999998</v>
      </c>
      <c r="D186">
        <v>16.177</v>
      </c>
      <c r="E186" s="17">
        <f t="shared" si="3"/>
        <v>358.02148580099998</v>
      </c>
    </row>
    <row r="187" spans="1:5" x14ac:dyDescent="0.3">
      <c r="A187">
        <v>519</v>
      </c>
      <c r="B187">
        <v>264</v>
      </c>
      <c r="C187" s="17">
        <v>31.524776999999997</v>
      </c>
      <c r="D187">
        <v>13.179</v>
      </c>
      <c r="E187" s="17">
        <f t="shared" si="3"/>
        <v>415.46503608299997</v>
      </c>
    </row>
    <row r="188" spans="1:5" x14ac:dyDescent="0.3">
      <c r="A188">
        <v>519</v>
      </c>
      <c r="B188">
        <v>269</v>
      </c>
      <c r="C188" s="17">
        <v>32.042591999999999</v>
      </c>
      <c r="D188">
        <v>11.805999999999999</v>
      </c>
      <c r="E188" s="17">
        <f t="shared" si="3"/>
        <v>378.29484115199995</v>
      </c>
    </row>
    <row r="189" spans="1:5" x14ac:dyDescent="0.3">
      <c r="A189">
        <v>519</v>
      </c>
      <c r="B189">
        <v>271</v>
      </c>
      <c r="C189" s="17">
        <v>21.039272999999998</v>
      </c>
      <c r="D189">
        <v>13.808</v>
      </c>
      <c r="E189" s="17">
        <f t="shared" si="3"/>
        <v>290.51028158399998</v>
      </c>
    </row>
    <row r="190" spans="1:5" x14ac:dyDescent="0.3">
      <c r="A190">
        <v>519</v>
      </c>
      <c r="B190">
        <v>272</v>
      </c>
      <c r="C190" s="17">
        <v>124.71516</v>
      </c>
      <c r="D190">
        <v>14.84</v>
      </c>
      <c r="E190" s="17">
        <f t="shared" si="3"/>
        <v>1850.7729743999998</v>
      </c>
    </row>
    <row r="191" spans="1:5" x14ac:dyDescent="0.3">
      <c r="A191">
        <v>519</v>
      </c>
      <c r="B191">
        <v>274</v>
      </c>
      <c r="C191" s="17">
        <v>13.603382999999999</v>
      </c>
      <c r="D191">
        <v>18.681000000000001</v>
      </c>
      <c r="E191" s="17">
        <f t="shared" si="3"/>
        <v>254.12479782299999</v>
      </c>
    </row>
    <row r="192" spans="1:5" x14ac:dyDescent="0.3">
      <c r="A192">
        <v>519</v>
      </c>
      <c r="B192">
        <v>499</v>
      </c>
      <c r="C192" s="17">
        <v>126.30789900000001</v>
      </c>
      <c r="D192">
        <v>10.561</v>
      </c>
      <c r="E192" s="17">
        <f t="shared" si="3"/>
        <v>1333.9377213390001</v>
      </c>
    </row>
    <row r="193" spans="1:5" x14ac:dyDescent="0.3">
      <c r="A193">
        <v>519</v>
      </c>
      <c r="B193">
        <v>500</v>
      </c>
      <c r="C193" s="17">
        <v>36.294003000000004</v>
      </c>
      <c r="D193">
        <v>10.231999999999999</v>
      </c>
      <c r="E193" s="17">
        <f t="shared" si="3"/>
        <v>371.36023869600001</v>
      </c>
    </row>
    <row r="194" spans="1:5" x14ac:dyDescent="0.3">
      <c r="A194">
        <v>519</v>
      </c>
      <c r="B194">
        <v>513</v>
      </c>
      <c r="C194" s="17">
        <v>5.5371240000000004</v>
      </c>
      <c r="D194">
        <v>11.36</v>
      </c>
      <c r="E194" s="17">
        <f t="shared" si="3"/>
        <v>62.901728640000002</v>
      </c>
    </row>
    <row r="195" spans="1:5" x14ac:dyDescent="0.3">
      <c r="A195">
        <v>519</v>
      </c>
      <c r="B195">
        <v>515</v>
      </c>
      <c r="C195" s="17">
        <v>120.21333299999999</v>
      </c>
      <c r="D195">
        <v>9.2720000000000002</v>
      </c>
      <c r="E195" s="17">
        <f t="shared" si="3"/>
        <v>1114.618023576</v>
      </c>
    </row>
    <row r="196" spans="1:5" x14ac:dyDescent="0.3">
      <c r="A196">
        <v>519</v>
      </c>
      <c r="B196">
        <v>516</v>
      </c>
      <c r="C196" s="17">
        <v>310.39795800000002</v>
      </c>
      <c r="D196">
        <v>9.1509999999999998</v>
      </c>
      <c r="E196" s="17">
        <f t="shared" si="3"/>
        <v>2840.4517136580002</v>
      </c>
    </row>
    <row r="197" spans="1:5" x14ac:dyDescent="0.3">
      <c r="A197">
        <v>519</v>
      </c>
      <c r="B197">
        <v>517</v>
      </c>
      <c r="C197" s="17">
        <v>535.27818600000001</v>
      </c>
      <c r="D197">
        <v>7.8</v>
      </c>
      <c r="E197" s="17">
        <f t="shared" ref="E197:E199" si="4">C197*D197</f>
        <v>4175.1698507999999</v>
      </c>
    </row>
    <row r="198" spans="1:5" x14ac:dyDescent="0.3">
      <c r="A198">
        <v>519</v>
      </c>
      <c r="B198">
        <v>518</v>
      </c>
      <c r="C198" s="17">
        <v>127.78075799999999</v>
      </c>
      <c r="D198">
        <v>8.8000000000000007</v>
      </c>
      <c r="E198" s="17">
        <f t="shared" si="4"/>
        <v>1124.4706704</v>
      </c>
    </row>
    <row r="199" spans="1:5" x14ac:dyDescent="0.3">
      <c r="A199">
        <v>519</v>
      </c>
      <c r="B199">
        <v>519</v>
      </c>
      <c r="C199" s="17">
        <v>725.01492599999995</v>
      </c>
      <c r="D199">
        <v>4.7709000000000001</v>
      </c>
      <c r="E199" s="17">
        <f t="shared" si="4"/>
        <v>3458.9737104533997</v>
      </c>
    </row>
    <row r="200" spans="1:5" x14ac:dyDescent="0.3">
      <c r="A200" s="34" t="s">
        <v>26</v>
      </c>
      <c r="B200" s="34"/>
      <c r="C200" s="18">
        <f>SUM(C4:C199)</f>
        <v>27612.649709999987</v>
      </c>
      <c r="D200" s="16"/>
      <c r="E200" s="18">
        <f>SUM(E4:E199)</f>
        <v>205804.57479415377</v>
      </c>
    </row>
    <row r="201" spans="1:5" x14ac:dyDescent="0.3">
      <c r="A201" s="35" t="s">
        <v>34</v>
      </c>
      <c r="B201" s="35"/>
      <c r="C201" s="19"/>
      <c r="D201" s="1"/>
      <c r="E201" s="19">
        <f>E200/C200</f>
        <v>7.4532714880897926</v>
      </c>
    </row>
    <row r="205" spans="1:5" x14ac:dyDescent="0.3">
      <c r="D205">
        <f>(Skims!C200-'Observed Trips'!E201)/'Observed Trips'!E201</f>
        <v>0.30374193390871501</v>
      </c>
    </row>
  </sheetData>
  <sortState ref="A4:D268">
    <sortCondition ref="A4:A268"/>
  </sortState>
  <mergeCells count="2">
    <mergeCell ref="A200:B200"/>
    <mergeCell ref="A201:B201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Trip_Prod&amp;Attr</vt:lpstr>
      <vt:lpstr>Skims</vt:lpstr>
      <vt:lpstr>Skims_calib_f</vt:lpstr>
      <vt:lpstr>Skims_calib_f2</vt:lpstr>
      <vt:lpstr>F-factors Lookup Table</vt:lpstr>
      <vt:lpstr>F-factors_calib</vt:lpstr>
      <vt:lpstr>Observed Trips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Liming</dc:creator>
  <cp:lastModifiedBy>Kevin Saavedra</cp:lastModifiedBy>
  <dcterms:created xsi:type="dcterms:W3CDTF">2013-02-16T07:21:06Z</dcterms:created>
  <dcterms:modified xsi:type="dcterms:W3CDTF">2018-05-25T19:54:06Z</dcterms:modified>
</cp:coreProperties>
</file>