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Prod_Attr" sheetId="1" r:id="rId1"/>
    <sheet name="IPF" sheetId="2" r:id="rId2"/>
    <sheet name="OD_convert 2015" sheetId="3" r:id="rId3"/>
    <sheet name="OD_convert 2025" sheetId="4" r:id="rId4"/>
    <sheet name="Mode Share" sheetId="5" r:id="rId5"/>
    <sheet name="TrafAsmtUE_2015" sheetId="10" r:id="rId6"/>
    <sheet name="TrafAsmtUE_2025" sheetId="7" r:id="rId7"/>
    <sheet name="TrafAsmtUE_2-5" sheetId="8" r:id="rId8"/>
    <sheet name="TrafAsmtUE_2-6" sheetId="9" r:id="rId9"/>
  </sheets>
  <calcPr calcId="152511"/>
</workbook>
</file>

<file path=xl/calcChain.xml><?xml version="1.0" encoding="utf-8"?>
<calcChain xmlns="http://schemas.openxmlformats.org/spreadsheetml/2006/main">
  <c r="H33" i="10" l="1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F9" i="10"/>
  <c r="B35" i="10" s="1"/>
  <c r="H33" i="9" l="1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34" i="9" s="1"/>
  <c r="F9" i="9"/>
  <c r="B35" i="9" s="1"/>
  <c r="H33" i="8" l="1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F9" i="8"/>
  <c r="B35" i="8" s="1"/>
  <c r="H33" i="7" l="1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B35" i="7" s="1"/>
  <c r="H14" i="7"/>
  <c r="F9" i="7"/>
  <c r="B67" i="2" l="1"/>
  <c r="B66" i="2"/>
  <c r="D67" i="2"/>
  <c r="D66" i="2"/>
  <c r="C67" i="2"/>
  <c r="C66" i="2"/>
  <c r="B32" i="5" l="1"/>
  <c r="C32" i="5"/>
  <c r="D32" i="5"/>
  <c r="E32" i="5"/>
  <c r="B33" i="5"/>
  <c r="C33" i="5"/>
  <c r="D33" i="5"/>
  <c r="E33" i="5"/>
  <c r="B34" i="5"/>
  <c r="C34" i="5"/>
  <c r="D34" i="5"/>
  <c r="E34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C31" i="5"/>
  <c r="D31" i="5"/>
  <c r="E31" i="5"/>
  <c r="B31" i="5"/>
  <c r="C16" i="3" l="1"/>
  <c r="D16" i="3"/>
  <c r="E16" i="3"/>
  <c r="B16" i="3"/>
  <c r="B24" i="3" l="1"/>
  <c r="B31" i="3" s="1"/>
  <c r="B38" i="3" s="1"/>
  <c r="B5" i="5" s="1"/>
  <c r="N73" i="3"/>
  <c r="B19" i="2"/>
  <c r="C19" i="2"/>
  <c r="D19" i="2"/>
  <c r="E19" i="2"/>
  <c r="B20" i="2"/>
  <c r="C20" i="2"/>
  <c r="D20" i="2"/>
  <c r="E20" i="2"/>
  <c r="B21" i="2"/>
  <c r="C21" i="2"/>
  <c r="D21" i="2"/>
  <c r="E21" i="2"/>
  <c r="C18" i="2"/>
  <c r="D18" i="2"/>
  <c r="E18" i="2"/>
  <c r="B18" i="2"/>
  <c r="O14" i="2"/>
  <c r="O16" i="2" s="1"/>
  <c r="N74" i="3"/>
  <c r="O74" i="3"/>
  <c r="P74" i="3"/>
  <c r="Q74" i="3"/>
  <c r="O75" i="3"/>
  <c r="P75" i="3"/>
  <c r="Q75" i="3"/>
  <c r="N76" i="3"/>
  <c r="O76" i="3"/>
  <c r="P76" i="3"/>
  <c r="Q76" i="3"/>
  <c r="O73" i="3"/>
  <c r="P73" i="3"/>
  <c r="Q73" i="3"/>
  <c r="N67" i="3"/>
  <c r="O67" i="3"/>
  <c r="O81" i="3" s="1"/>
  <c r="P67" i="3"/>
  <c r="P81" i="3" s="1"/>
  <c r="Q67" i="3"/>
  <c r="O68" i="3"/>
  <c r="P68" i="3"/>
  <c r="Q68" i="3"/>
  <c r="N69" i="3"/>
  <c r="O69" i="3"/>
  <c r="P69" i="3"/>
  <c r="P83" i="3" s="1"/>
  <c r="Q69" i="3"/>
  <c r="Q83" i="3" s="1"/>
  <c r="O66" i="3"/>
  <c r="P66" i="3"/>
  <c r="Q66" i="3"/>
  <c r="N52" i="3"/>
  <c r="O52" i="3"/>
  <c r="P52" i="3"/>
  <c r="Q52" i="3"/>
  <c r="O53" i="3"/>
  <c r="P53" i="3"/>
  <c r="Q53" i="3"/>
  <c r="N54" i="3"/>
  <c r="O54" i="3"/>
  <c r="P54" i="3"/>
  <c r="Q54" i="3"/>
  <c r="O51" i="3"/>
  <c r="P51" i="3"/>
  <c r="Q51" i="3"/>
  <c r="N45" i="3"/>
  <c r="O45" i="3"/>
  <c r="P45" i="3"/>
  <c r="Q45" i="3"/>
  <c r="O46" i="3"/>
  <c r="P46" i="3"/>
  <c r="Q46" i="3"/>
  <c r="N47" i="3"/>
  <c r="O47" i="3"/>
  <c r="P47" i="3"/>
  <c r="Q47" i="3"/>
  <c r="O44" i="3"/>
  <c r="P44" i="3"/>
  <c r="Q44" i="3"/>
  <c r="N30" i="3"/>
  <c r="O30" i="3"/>
  <c r="P30" i="3"/>
  <c r="Q30" i="3"/>
  <c r="O31" i="3"/>
  <c r="P31" i="3"/>
  <c r="Q31" i="3"/>
  <c r="N32" i="3"/>
  <c r="O32" i="3"/>
  <c r="P32" i="3"/>
  <c r="Q32" i="3"/>
  <c r="O29" i="3"/>
  <c r="P29" i="3"/>
  <c r="Q29" i="3"/>
  <c r="N23" i="3"/>
  <c r="O23" i="3"/>
  <c r="P23" i="3"/>
  <c r="P37" i="3" s="1"/>
  <c r="Q23" i="3"/>
  <c r="O24" i="3"/>
  <c r="P24" i="3"/>
  <c r="Q24" i="3"/>
  <c r="N25" i="3"/>
  <c r="O25" i="3"/>
  <c r="P25" i="3"/>
  <c r="P39" i="3" s="1"/>
  <c r="Q25" i="3"/>
  <c r="Q39" i="3" s="1"/>
  <c r="O22" i="3"/>
  <c r="P22" i="3"/>
  <c r="Q22" i="3"/>
  <c r="Q36" i="3" s="1"/>
  <c r="H67" i="3"/>
  <c r="I67" i="3"/>
  <c r="J67" i="3"/>
  <c r="K67" i="3"/>
  <c r="I68" i="3"/>
  <c r="J68" i="3"/>
  <c r="K68" i="3"/>
  <c r="H69" i="3"/>
  <c r="I69" i="3"/>
  <c r="J69" i="3"/>
  <c r="K69" i="3"/>
  <c r="I66" i="3"/>
  <c r="J66" i="3"/>
  <c r="K66" i="3"/>
  <c r="H74" i="3"/>
  <c r="I74" i="3"/>
  <c r="J74" i="3"/>
  <c r="K74" i="3"/>
  <c r="I75" i="3"/>
  <c r="J75" i="3"/>
  <c r="K75" i="3"/>
  <c r="H76" i="3"/>
  <c r="I76" i="3"/>
  <c r="J76" i="3"/>
  <c r="K76" i="3"/>
  <c r="I73" i="3"/>
  <c r="J73" i="3"/>
  <c r="K73" i="3"/>
  <c r="H52" i="3"/>
  <c r="I52" i="3"/>
  <c r="J52" i="3"/>
  <c r="K52" i="3"/>
  <c r="I53" i="3"/>
  <c r="J53" i="3"/>
  <c r="K53" i="3"/>
  <c r="H54" i="3"/>
  <c r="I54" i="3"/>
  <c r="J54" i="3"/>
  <c r="K54" i="3"/>
  <c r="I51" i="3"/>
  <c r="J51" i="3"/>
  <c r="K51" i="3"/>
  <c r="H45" i="3"/>
  <c r="I45" i="3"/>
  <c r="J45" i="3"/>
  <c r="K45" i="3"/>
  <c r="I46" i="3"/>
  <c r="J46" i="3"/>
  <c r="K46" i="3"/>
  <c r="H47" i="3"/>
  <c r="I47" i="3"/>
  <c r="J47" i="3"/>
  <c r="K47" i="3"/>
  <c r="I44" i="3"/>
  <c r="J44" i="3"/>
  <c r="K44" i="3"/>
  <c r="H30" i="3"/>
  <c r="I30" i="3"/>
  <c r="J30" i="3"/>
  <c r="K30" i="3"/>
  <c r="I31" i="3"/>
  <c r="J31" i="3"/>
  <c r="K31" i="3"/>
  <c r="H32" i="3"/>
  <c r="I32" i="3"/>
  <c r="J32" i="3"/>
  <c r="K32" i="3"/>
  <c r="I29" i="3"/>
  <c r="J29" i="3"/>
  <c r="K29" i="3"/>
  <c r="H23" i="3"/>
  <c r="I23" i="3"/>
  <c r="I37" i="3" s="1"/>
  <c r="J23" i="3"/>
  <c r="K23" i="3"/>
  <c r="I24" i="3"/>
  <c r="J24" i="3"/>
  <c r="J38" i="3" s="1"/>
  <c r="K24" i="3"/>
  <c r="H25" i="3"/>
  <c r="I25" i="3"/>
  <c r="J25" i="3"/>
  <c r="J39" i="3" s="1"/>
  <c r="K25" i="3"/>
  <c r="I22" i="3"/>
  <c r="J22" i="3"/>
  <c r="K22" i="3"/>
  <c r="K36" i="3" s="1"/>
  <c r="B74" i="3"/>
  <c r="C74" i="3"/>
  <c r="D74" i="3"/>
  <c r="E74" i="3"/>
  <c r="C75" i="3"/>
  <c r="D75" i="3"/>
  <c r="E75" i="3"/>
  <c r="B76" i="3"/>
  <c r="C76" i="3"/>
  <c r="D76" i="3"/>
  <c r="E76" i="3"/>
  <c r="C73" i="3"/>
  <c r="D73" i="3"/>
  <c r="E73" i="3"/>
  <c r="B67" i="3"/>
  <c r="C67" i="3"/>
  <c r="C81" i="3" s="1"/>
  <c r="D67" i="3"/>
  <c r="E67" i="3"/>
  <c r="C68" i="3"/>
  <c r="D68" i="3"/>
  <c r="D82" i="3" s="1"/>
  <c r="E68" i="3"/>
  <c r="B69" i="3"/>
  <c r="C69" i="3"/>
  <c r="D69" i="3"/>
  <c r="D83" i="3" s="1"/>
  <c r="E69" i="3"/>
  <c r="C66" i="3"/>
  <c r="D66" i="3"/>
  <c r="E66" i="3"/>
  <c r="E80" i="3" s="1"/>
  <c r="B52" i="3"/>
  <c r="C52" i="3"/>
  <c r="D52" i="3"/>
  <c r="E52" i="3"/>
  <c r="C53" i="3"/>
  <c r="D53" i="3"/>
  <c r="E53" i="3"/>
  <c r="B54" i="3"/>
  <c r="C54" i="3"/>
  <c r="D54" i="3"/>
  <c r="E54" i="3"/>
  <c r="C51" i="3"/>
  <c r="D51" i="3"/>
  <c r="E51" i="3"/>
  <c r="B51" i="3"/>
  <c r="B45" i="3"/>
  <c r="C45" i="3"/>
  <c r="D45" i="3"/>
  <c r="E45" i="3"/>
  <c r="C46" i="3"/>
  <c r="D46" i="3"/>
  <c r="E46" i="3"/>
  <c r="B47" i="3"/>
  <c r="C47" i="3"/>
  <c r="D47" i="3"/>
  <c r="E47" i="3"/>
  <c r="C44" i="3"/>
  <c r="D44" i="3"/>
  <c r="E44" i="3"/>
  <c r="B44" i="3"/>
  <c r="C24" i="3"/>
  <c r="C31" i="3" s="1"/>
  <c r="C38" i="3" s="1"/>
  <c r="C5" i="5" s="1"/>
  <c r="D24" i="3"/>
  <c r="D31" i="3" s="1"/>
  <c r="D38" i="3" s="1"/>
  <c r="D5" i="5" s="1"/>
  <c r="E24" i="3"/>
  <c r="E31" i="3" s="1"/>
  <c r="E38" i="3" s="1"/>
  <c r="E5" i="5" s="1"/>
  <c r="B25" i="3"/>
  <c r="B32" i="3" s="1"/>
  <c r="B39" i="3" s="1"/>
  <c r="B6" i="5" s="1"/>
  <c r="C25" i="3"/>
  <c r="C32" i="3" s="1"/>
  <c r="C39" i="3" s="1"/>
  <c r="C6" i="5" s="1"/>
  <c r="D25" i="3"/>
  <c r="D32" i="3" s="1"/>
  <c r="D39" i="3" s="1"/>
  <c r="D6" i="5" s="1"/>
  <c r="E25" i="3"/>
  <c r="E32" i="3" s="1"/>
  <c r="E39" i="3" s="1"/>
  <c r="E6" i="5" s="1"/>
  <c r="B23" i="3"/>
  <c r="B30" i="3" s="1"/>
  <c r="B37" i="3" s="1"/>
  <c r="B4" i="5" s="1"/>
  <c r="C23" i="3"/>
  <c r="C30" i="3" s="1"/>
  <c r="C37" i="3" s="1"/>
  <c r="C4" i="5" s="1"/>
  <c r="D23" i="3"/>
  <c r="D30" i="3" s="1"/>
  <c r="D37" i="3" s="1"/>
  <c r="D4" i="5" s="1"/>
  <c r="E23" i="3"/>
  <c r="E30" i="3" s="1"/>
  <c r="E37" i="3" s="1"/>
  <c r="E4" i="5" s="1"/>
  <c r="C22" i="3"/>
  <c r="C29" i="3" s="1"/>
  <c r="C36" i="3" s="1"/>
  <c r="C3" i="5" s="1"/>
  <c r="C24" i="5" s="1"/>
  <c r="D22" i="3"/>
  <c r="D29" i="3" s="1"/>
  <c r="D36" i="3" s="1"/>
  <c r="D3" i="5" s="1"/>
  <c r="E22" i="3"/>
  <c r="E29" i="3" s="1"/>
  <c r="E36" i="3" s="1"/>
  <c r="E3" i="5" s="1"/>
  <c r="B22" i="3"/>
  <c r="B29" i="3" s="1"/>
  <c r="B36" i="3" s="1"/>
  <c r="B3" i="5" s="1"/>
  <c r="N14" i="2"/>
  <c r="N16" i="2" s="1"/>
  <c r="P13" i="2"/>
  <c r="R13" i="2" s="1"/>
  <c r="M23" i="2" s="1"/>
  <c r="P12" i="2"/>
  <c r="R12" i="2" s="1"/>
  <c r="M22" i="2" s="1"/>
  <c r="P11" i="2"/>
  <c r="R11" i="2" s="1"/>
  <c r="M21" i="2" s="1"/>
  <c r="P10" i="2"/>
  <c r="R10" i="2" s="1"/>
  <c r="C58" i="3" l="1"/>
  <c r="I39" i="3"/>
  <c r="H37" i="3"/>
  <c r="O39" i="3"/>
  <c r="N37" i="3"/>
  <c r="Q61" i="3"/>
  <c r="P59" i="3"/>
  <c r="P80" i="3"/>
  <c r="O83" i="3"/>
  <c r="O82" i="3"/>
  <c r="B83" i="3"/>
  <c r="I36" i="3"/>
  <c r="J83" i="3"/>
  <c r="Q59" i="3"/>
  <c r="Q58" i="3"/>
  <c r="P61" i="3"/>
  <c r="P60" i="3"/>
  <c r="O59" i="3"/>
  <c r="Q81" i="3"/>
  <c r="I81" i="3"/>
  <c r="E82" i="3"/>
  <c r="K39" i="3"/>
  <c r="J37" i="3"/>
  <c r="I83" i="3"/>
  <c r="H81" i="3"/>
  <c r="O61" i="3"/>
  <c r="Q82" i="3"/>
  <c r="I58" i="3"/>
  <c r="K59" i="3"/>
  <c r="P38" i="3"/>
  <c r="Q80" i="3"/>
  <c r="P82" i="3"/>
  <c r="K61" i="3"/>
  <c r="J59" i="3"/>
  <c r="K82" i="3"/>
  <c r="J61" i="3"/>
  <c r="K80" i="3"/>
  <c r="J82" i="3"/>
  <c r="I61" i="3"/>
  <c r="P58" i="3"/>
  <c r="O60" i="3"/>
  <c r="H61" i="3"/>
  <c r="O37" i="3"/>
  <c r="C82" i="3"/>
  <c r="C80" i="3"/>
  <c r="E81" i="3"/>
  <c r="H39" i="3"/>
  <c r="I59" i="3"/>
  <c r="H83" i="3"/>
  <c r="N39" i="3"/>
  <c r="O58" i="3"/>
  <c r="O80" i="3"/>
  <c r="D81" i="3"/>
  <c r="Q38" i="3"/>
  <c r="D80" i="3"/>
  <c r="E83" i="3"/>
  <c r="C83" i="3"/>
  <c r="B81" i="3"/>
  <c r="J36" i="3"/>
  <c r="I38" i="3"/>
  <c r="H59" i="3"/>
  <c r="K60" i="3"/>
  <c r="J80" i="3"/>
  <c r="I82" i="3"/>
  <c r="P36" i="3"/>
  <c r="O38" i="3"/>
  <c r="N59" i="3"/>
  <c r="N81" i="3"/>
  <c r="K38" i="3"/>
  <c r="K37" i="3"/>
  <c r="K58" i="3"/>
  <c r="J60" i="3"/>
  <c r="I80" i="3"/>
  <c r="K81" i="3"/>
  <c r="O36" i="3"/>
  <c r="Q37" i="3"/>
  <c r="N61" i="3"/>
  <c r="N83" i="3"/>
  <c r="J58" i="3"/>
  <c r="I60" i="3"/>
  <c r="K83" i="3"/>
  <c r="J81" i="3"/>
  <c r="Q60" i="3"/>
  <c r="E27" i="5"/>
  <c r="E20" i="5"/>
  <c r="D27" i="5"/>
  <c r="D20" i="5"/>
  <c r="D24" i="5"/>
  <c r="D17" i="5"/>
  <c r="B27" i="5"/>
  <c r="B20" i="5"/>
  <c r="E26" i="5"/>
  <c r="E19" i="5"/>
  <c r="B26" i="5"/>
  <c r="B19" i="5"/>
  <c r="D25" i="5"/>
  <c r="D18" i="5"/>
  <c r="D26" i="5"/>
  <c r="D19" i="5"/>
  <c r="E24" i="5"/>
  <c r="E17" i="5"/>
  <c r="C27" i="5"/>
  <c r="C20" i="5"/>
  <c r="E25" i="5"/>
  <c r="E18" i="5"/>
  <c r="C25" i="5"/>
  <c r="C18" i="5"/>
  <c r="C26" i="5"/>
  <c r="C19" i="5"/>
  <c r="B25" i="5"/>
  <c r="B18" i="5"/>
  <c r="B24" i="5"/>
  <c r="B17" i="5"/>
  <c r="C17" i="5"/>
  <c r="B66" i="3"/>
  <c r="B73" i="3"/>
  <c r="H22" i="3"/>
  <c r="H29" i="3"/>
  <c r="H44" i="3"/>
  <c r="H51" i="3"/>
  <c r="B46" i="3"/>
  <c r="B53" i="3"/>
  <c r="H73" i="3"/>
  <c r="H66" i="3"/>
  <c r="N22" i="3"/>
  <c r="N29" i="3"/>
  <c r="N44" i="3"/>
  <c r="N51" i="3"/>
  <c r="N66" i="3"/>
  <c r="N80" i="3" s="1"/>
  <c r="E59" i="3"/>
  <c r="B68" i="3"/>
  <c r="B75" i="3"/>
  <c r="H24" i="3"/>
  <c r="H31" i="3"/>
  <c r="H46" i="3"/>
  <c r="H53" i="3"/>
  <c r="H75" i="3"/>
  <c r="H68" i="3"/>
  <c r="N24" i="3"/>
  <c r="N31" i="3"/>
  <c r="N46" i="3"/>
  <c r="N53" i="3"/>
  <c r="N68" i="3"/>
  <c r="N75" i="3"/>
  <c r="L21" i="2"/>
  <c r="M20" i="2"/>
  <c r="L23" i="2"/>
  <c r="O22" i="2"/>
  <c r="O32" i="2" s="1"/>
  <c r="L22" i="2"/>
  <c r="L20" i="2"/>
  <c r="O20" i="2"/>
  <c r="O30" i="2" s="1"/>
  <c r="N22" i="2"/>
  <c r="N32" i="2" s="1"/>
  <c r="N20" i="2"/>
  <c r="N30" i="2" s="1"/>
  <c r="O23" i="2"/>
  <c r="O33" i="2" s="1"/>
  <c r="O21" i="2"/>
  <c r="O31" i="2" s="1"/>
  <c r="N23" i="2"/>
  <c r="N33" i="2" s="1"/>
  <c r="N21" i="2"/>
  <c r="N31" i="2" s="1"/>
  <c r="L14" i="2"/>
  <c r="L16" i="2" s="1"/>
  <c r="M14" i="2"/>
  <c r="M16" i="2" s="1"/>
  <c r="M30" i="2" s="1"/>
  <c r="E40" i="3"/>
  <c r="E61" i="3"/>
  <c r="D60" i="3"/>
  <c r="C60" i="3"/>
  <c r="D58" i="3"/>
  <c r="E58" i="3"/>
  <c r="D61" i="3"/>
  <c r="D59" i="3"/>
  <c r="C61" i="3"/>
  <c r="C59" i="3"/>
  <c r="B61" i="3"/>
  <c r="B59" i="3"/>
  <c r="B58" i="3"/>
  <c r="E60" i="3"/>
  <c r="E35" i="5" l="1"/>
  <c r="N82" i="3"/>
  <c r="Q84" i="3" s="1"/>
  <c r="N60" i="3"/>
  <c r="H80" i="3"/>
  <c r="N38" i="3"/>
  <c r="B80" i="3"/>
  <c r="H82" i="3"/>
  <c r="B60" i="3"/>
  <c r="E62" i="3" s="1"/>
  <c r="B82" i="3"/>
  <c r="H60" i="3"/>
  <c r="N58" i="3"/>
  <c r="Q62" i="3" s="1"/>
  <c r="H58" i="3"/>
  <c r="K62" i="3" s="1"/>
  <c r="H38" i="3"/>
  <c r="N36" i="3"/>
  <c r="H36" i="3"/>
  <c r="L30" i="2"/>
  <c r="L33" i="2"/>
  <c r="L31" i="2"/>
  <c r="L32" i="2"/>
  <c r="M32" i="2"/>
  <c r="M33" i="2"/>
  <c r="M31" i="2"/>
  <c r="K40" i="3" l="1"/>
  <c r="E84" i="3"/>
  <c r="Q40" i="3"/>
  <c r="K84" i="3"/>
  <c r="P20" i="2" l="1"/>
  <c r="R20" i="2" s="1"/>
  <c r="L24" i="2" l="1"/>
  <c r="L26" i="2" s="1"/>
  <c r="P22" i="2"/>
  <c r="R22" i="2" s="1"/>
  <c r="N24" i="2"/>
  <c r="N26" i="2" s="1"/>
  <c r="M24" i="2"/>
  <c r="M26" i="2" s="1"/>
  <c r="O24" i="2"/>
  <c r="O26" i="2" s="1"/>
  <c r="P21" i="2"/>
  <c r="R21" i="2" s="1"/>
  <c r="P23" i="2"/>
  <c r="R23" i="2" s="1"/>
  <c r="C14" i="2" l="1"/>
  <c r="D14" i="2"/>
  <c r="E14" i="2"/>
  <c r="B14" i="2"/>
  <c r="F11" i="2"/>
  <c r="F12" i="2"/>
  <c r="F13" i="2"/>
  <c r="F10" i="2"/>
  <c r="F14" i="2" s="1"/>
  <c r="E28" i="1"/>
  <c r="E29" i="1"/>
  <c r="E30" i="1"/>
  <c r="E27" i="1"/>
  <c r="E31" i="1" s="1"/>
  <c r="B28" i="1"/>
  <c r="B29" i="1"/>
  <c r="B30" i="1"/>
  <c r="B27" i="1"/>
  <c r="B31" i="1" s="1"/>
  <c r="E22" i="1"/>
  <c r="B22" i="1"/>
  <c r="G28" i="1" l="1"/>
  <c r="H28" i="1" s="1"/>
  <c r="G29" i="1"/>
  <c r="G30" i="1"/>
  <c r="H30" i="1" s="1"/>
  <c r="G27" i="1"/>
  <c r="H27" i="1" s="1"/>
  <c r="H29" i="1"/>
  <c r="P30" i="2"/>
  <c r="L34" i="2"/>
  <c r="L36" i="2" s="1"/>
  <c r="P33" i="2" l="1"/>
  <c r="R33" i="2" s="1"/>
  <c r="R30" i="2"/>
  <c r="M34" i="2"/>
  <c r="M36" i="2" s="1"/>
  <c r="P32" i="2"/>
  <c r="R32" i="2" s="1"/>
  <c r="O34" i="2"/>
  <c r="O36" i="2" s="1"/>
  <c r="P31" i="2"/>
  <c r="R31" i="2" s="1"/>
  <c r="N34" i="2"/>
  <c r="N36" i="2" s="1"/>
  <c r="L41" i="2" l="1"/>
  <c r="O41" i="2"/>
  <c r="N41" i="2"/>
  <c r="M41" i="2"/>
  <c r="M40" i="2"/>
  <c r="N40" i="2"/>
  <c r="L40" i="2"/>
  <c r="O40" i="2"/>
  <c r="L42" i="2"/>
  <c r="O42" i="2"/>
  <c r="N42" i="2"/>
  <c r="M42" i="2"/>
  <c r="M43" i="2"/>
  <c r="N43" i="2"/>
  <c r="L43" i="2"/>
  <c r="O43" i="2"/>
  <c r="B23" i="2"/>
  <c r="B24" i="2" s="1"/>
  <c r="P34" i="2"/>
  <c r="O44" i="2" l="1"/>
  <c r="O46" i="2" s="1"/>
  <c r="O53" i="2" s="1"/>
  <c r="O63" i="2" s="1"/>
  <c r="P42" i="2"/>
  <c r="R42" i="2" s="1"/>
  <c r="M44" i="2"/>
  <c r="M46" i="2" s="1"/>
  <c r="M51" i="2" s="1"/>
  <c r="M61" i="2" s="1"/>
  <c r="P43" i="2"/>
  <c r="R43" i="2" s="1"/>
  <c r="P40" i="2"/>
  <c r="R40" i="2" s="1"/>
  <c r="L44" i="2"/>
  <c r="L46" i="2" s="1"/>
  <c r="L50" i="2" s="1"/>
  <c r="N44" i="2"/>
  <c r="N46" i="2" s="1"/>
  <c r="N52" i="2" s="1"/>
  <c r="N62" i="2" s="1"/>
  <c r="P41" i="2"/>
  <c r="R41" i="2" s="1"/>
  <c r="O51" i="2" l="1"/>
  <c r="O61" i="2" s="1"/>
  <c r="M52" i="2"/>
  <c r="M62" i="2" s="1"/>
  <c r="M53" i="2"/>
  <c r="M63" i="2" s="1"/>
  <c r="L60" i="2"/>
  <c r="L51" i="2"/>
  <c r="N53" i="2"/>
  <c r="N63" i="2" s="1"/>
  <c r="N50" i="2"/>
  <c r="L53" i="2"/>
  <c r="M50" i="2"/>
  <c r="L52" i="2"/>
  <c r="L62" i="2" s="1"/>
  <c r="O52" i="2"/>
  <c r="O50" i="2"/>
  <c r="N51" i="2"/>
  <c r="N61" i="2" s="1"/>
  <c r="P50" i="2" l="1"/>
  <c r="L54" i="2"/>
  <c r="L56" i="2" s="1"/>
  <c r="M54" i="2"/>
  <c r="M56" i="2" s="1"/>
  <c r="M60" i="2"/>
  <c r="M64" i="2" s="1"/>
  <c r="O60" i="2"/>
  <c r="O54" i="2"/>
  <c r="O56" i="2" s="1"/>
  <c r="R50" i="2"/>
  <c r="N60" i="2"/>
  <c r="N54" i="2"/>
  <c r="N56" i="2" s="1"/>
  <c r="P52" i="2"/>
  <c r="R52" i="2" s="1"/>
  <c r="O62" i="2"/>
  <c r="P53" i="2"/>
  <c r="R53" i="2" s="1"/>
  <c r="L63" i="2"/>
  <c r="P51" i="2"/>
  <c r="R51" i="2" s="1"/>
  <c r="L61" i="2"/>
  <c r="P61" i="2" s="1"/>
  <c r="P54" i="2" l="1"/>
  <c r="L65" i="2"/>
  <c r="L66" i="2" l="1"/>
  <c r="H69" i="4"/>
  <c r="N69" i="4"/>
  <c r="H47" i="4"/>
  <c r="H32" i="4"/>
  <c r="N47" i="4"/>
  <c r="B47" i="4"/>
  <c r="N76" i="4"/>
  <c r="N32" i="4"/>
  <c r="H76" i="4"/>
  <c r="B76" i="4"/>
  <c r="N75" i="4"/>
  <c r="H75" i="4"/>
  <c r="B75" i="4"/>
  <c r="H46" i="4"/>
  <c r="N46" i="4"/>
  <c r="N31" i="4"/>
  <c r="H31" i="4"/>
  <c r="H74" i="4"/>
  <c r="B74" i="4"/>
  <c r="H45" i="4"/>
  <c r="H30" i="4"/>
  <c r="N45" i="4"/>
  <c r="B45" i="4"/>
  <c r="B59" i="4" s="1"/>
  <c r="N74" i="4"/>
  <c r="N30" i="4"/>
  <c r="N23" i="4"/>
  <c r="N37" i="4" s="1"/>
  <c r="H29" i="4"/>
  <c r="H73" i="4"/>
  <c r="N73" i="4"/>
  <c r="H44" i="4"/>
  <c r="B73" i="4"/>
  <c r="N29" i="4"/>
  <c r="N44" i="4"/>
  <c r="B44" i="4"/>
  <c r="Q32" i="4"/>
  <c r="Q76" i="4"/>
  <c r="K47" i="4"/>
  <c r="K32" i="4"/>
  <c r="E76" i="4"/>
  <c r="E47" i="4"/>
  <c r="Q47" i="4"/>
  <c r="K76" i="4"/>
  <c r="K69" i="4"/>
  <c r="Q31" i="4"/>
  <c r="Q46" i="4"/>
  <c r="K31" i="4"/>
  <c r="K38" i="4" s="1"/>
  <c r="Q75" i="4"/>
  <c r="K75" i="4"/>
  <c r="E75" i="4"/>
  <c r="K46" i="4"/>
  <c r="Q67" i="4"/>
  <c r="Q23" i="4"/>
  <c r="Q45" i="4"/>
  <c r="K74" i="4"/>
  <c r="Q74" i="4"/>
  <c r="K45" i="4"/>
  <c r="E45" i="4"/>
  <c r="K30" i="4"/>
  <c r="Q30" i="4"/>
  <c r="E74" i="4"/>
  <c r="Q44" i="4"/>
  <c r="K73" i="4"/>
  <c r="K22" i="4"/>
  <c r="E44" i="4"/>
  <c r="Q73" i="4"/>
  <c r="K29" i="4"/>
  <c r="E73" i="4"/>
  <c r="K44" i="4"/>
  <c r="Q29" i="4"/>
  <c r="H67" i="4"/>
  <c r="H81" i="4" s="1"/>
  <c r="N67" i="4"/>
  <c r="N81" i="4" s="1"/>
  <c r="K24" i="4"/>
  <c r="E68" i="4"/>
  <c r="E82" i="4" s="1"/>
  <c r="P76" i="4"/>
  <c r="P32" i="4"/>
  <c r="P39" i="4" s="1"/>
  <c r="D76" i="4"/>
  <c r="J76" i="4"/>
  <c r="P47" i="4"/>
  <c r="J47" i="4"/>
  <c r="J32" i="4"/>
  <c r="D47" i="4"/>
  <c r="J25" i="4"/>
  <c r="D75" i="4"/>
  <c r="D82" i="4" s="1"/>
  <c r="J46" i="4"/>
  <c r="P46" i="4"/>
  <c r="P31" i="4"/>
  <c r="J31" i="4"/>
  <c r="J75" i="4"/>
  <c r="P75" i="4"/>
  <c r="J44" i="4"/>
  <c r="P44" i="4"/>
  <c r="P73" i="4"/>
  <c r="J29" i="4"/>
  <c r="J73" i="4"/>
  <c r="P29" i="4"/>
  <c r="D73" i="4"/>
  <c r="D44" i="4"/>
  <c r="I32" i="4"/>
  <c r="C69" i="4"/>
  <c r="C83" i="4" s="1"/>
  <c r="O32" i="4"/>
  <c r="I76" i="4"/>
  <c r="C76" i="4"/>
  <c r="C47" i="4"/>
  <c r="I47" i="4"/>
  <c r="O47" i="4"/>
  <c r="O76" i="4"/>
  <c r="I46" i="4"/>
  <c r="I31" i="4"/>
  <c r="O31" i="4"/>
  <c r="I75" i="4"/>
  <c r="O46" i="4"/>
  <c r="O75" i="4"/>
  <c r="C75" i="4"/>
  <c r="O45" i="4"/>
  <c r="O30" i="4"/>
  <c r="C74" i="4"/>
  <c r="C45" i="4"/>
  <c r="I74" i="4"/>
  <c r="O74" i="4"/>
  <c r="I45" i="4"/>
  <c r="I30" i="4"/>
  <c r="I23" i="4"/>
  <c r="I37" i="4" s="1"/>
  <c r="C73" i="4"/>
  <c r="I66" i="4"/>
  <c r="O44" i="4"/>
  <c r="I44" i="4"/>
  <c r="O29" i="4"/>
  <c r="O73" i="4"/>
  <c r="C44" i="4"/>
  <c r="I29" i="4"/>
  <c r="I73" i="4"/>
  <c r="I80" i="4" s="1"/>
  <c r="J53" i="4"/>
  <c r="N54" i="4"/>
  <c r="N61" i="4" s="1"/>
  <c r="N53" i="4"/>
  <c r="Q53" i="4"/>
  <c r="Q60" i="4" s="1"/>
  <c r="P51" i="4"/>
  <c r="B69" i="4"/>
  <c r="B83" i="4" s="1"/>
  <c r="H68" i="4"/>
  <c r="H82" i="4" s="1"/>
  <c r="Q69" i="4"/>
  <c r="Q83" i="4" s="1"/>
  <c r="K66" i="4"/>
  <c r="K80" i="4" s="1"/>
  <c r="P25" i="4"/>
  <c r="P68" i="4"/>
  <c r="P82" i="4" s="1"/>
  <c r="D67" i="4"/>
  <c r="J67" i="4"/>
  <c r="D45" i="4"/>
  <c r="J30" i="4"/>
  <c r="D74" i="4"/>
  <c r="P30" i="4"/>
  <c r="P74" i="4"/>
  <c r="J45" i="4"/>
  <c r="P45" i="4"/>
  <c r="J52" i="4"/>
  <c r="D52" i="4"/>
  <c r="D59" i="4" s="1"/>
  <c r="J74" i="4"/>
  <c r="I25" i="4"/>
  <c r="I68" i="4"/>
  <c r="I82" i="4" s="1"/>
  <c r="O66" i="4"/>
  <c r="O80" i="4" s="1"/>
  <c r="O52" i="4"/>
  <c r="O59" i="4" s="1"/>
  <c r="N51" i="4"/>
  <c r="N58" i="4"/>
  <c r="I51" i="4"/>
  <c r="I58" i="4"/>
  <c r="B68" i="4"/>
  <c r="B82" i="4" s="1"/>
  <c r="B67" i="4"/>
  <c r="K68" i="4"/>
  <c r="K82" i="4"/>
  <c r="K67" i="4"/>
  <c r="Q22" i="4"/>
  <c r="Q36" i="4" s="1"/>
  <c r="H25" i="4"/>
  <c r="H39" i="4" s="1"/>
  <c r="K25" i="4"/>
  <c r="E67" i="4"/>
  <c r="E81" i="4" s="1"/>
  <c r="K51" i="4"/>
  <c r="K58" i="4"/>
  <c r="Q66" i="4"/>
  <c r="Q80" i="4" s="1"/>
  <c r="J68" i="4"/>
  <c r="J82" i="4" s="1"/>
  <c r="D68" i="4"/>
  <c r="C66" i="4"/>
  <c r="J24" i="4"/>
  <c r="I53" i="4"/>
  <c r="Q52" i="4"/>
  <c r="Q59" i="4" s="1"/>
  <c r="E53" i="4"/>
  <c r="J22" i="4"/>
  <c r="J36" i="4" s="1"/>
  <c r="J54" i="4"/>
  <c r="H53" i="4"/>
  <c r="H60" i="4" s="1"/>
  <c r="I22" i="4"/>
  <c r="I36" i="4" s="1"/>
  <c r="Q54" i="4"/>
  <c r="Q61" i="4" s="1"/>
  <c r="K52" i="4"/>
  <c r="K59" i="4" s="1"/>
  <c r="N52" i="4"/>
  <c r="N59" i="4" s="1"/>
  <c r="C52" i="4"/>
  <c r="C59" i="4" s="1"/>
  <c r="H23" i="4"/>
  <c r="H37" i="4" s="1"/>
  <c r="E69" i="4"/>
  <c r="Q25" i="4"/>
  <c r="Q24" i="4"/>
  <c r="Q38" i="4" s="1"/>
  <c r="B66" i="4"/>
  <c r="H24" i="4"/>
  <c r="H38" i="4" s="1"/>
  <c r="E66" i="4"/>
  <c r="E80" i="4" s="1"/>
  <c r="P23" i="4"/>
  <c r="P37" i="4"/>
  <c r="P66" i="4"/>
  <c r="P80" i="4" s="1"/>
  <c r="I69" i="4"/>
  <c r="I83" i="4" s="1"/>
  <c r="O68" i="4"/>
  <c r="O82" i="4"/>
  <c r="O53" i="4"/>
  <c r="O22" i="4"/>
  <c r="O36" i="4" s="1"/>
  <c r="K54" i="4"/>
  <c r="K61" i="4" s="1"/>
  <c r="E52" i="4"/>
  <c r="E59" i="4" s="1"/>
  <c r="H52" i="4"/>
  <c r="D53" i="4"/>
  <c r="P53" i="4"/>
  <c r="P60" i="4" s="1"/>
  <c r="O54" i="4"/>
  <c r="O61" i="4" s="1"/>
  <c r="B52" i="4"/>
  <c r="N25" i="4"/>
  <c r="N39" i="4" s="1"/>
  <c r="Q68" i="4"/>
  <c r="P67" i="4"/>
  <c r="P81" i="4" s="1"/>
  <c r="O25" i="4"/>
  <c r="O39" i="4"/>
  <c r="C22" i="4"/>
  <c r="C29" i="4" s="1"/>
  <c r="C36" i="4" s="1"/>
  <c r="I3" i="5" s="1"/>
  <c r="N24" i="4"/>
  <c r="N38" i="4"/>
  <c r="K23" i="4"/>
  <c r="K37" i="4" s="1"/>
  <c r="C24" i="4"/>
  <c r="C31" i="4"/>
  <c r="C38" i="4" s="1"/>
  <c r="I5" i="5" s="1"/>
  <c r="E22" i="4"/>
  <c r="E29" i="4" s="1"/>
  <c r="E36" i="4" s="1"/>
  <c r="K3" i="5" s="1"/>
  <c r="O69" i="4"/>
  <c r="C67" i="4"/>
  <c r="C81" i="4" s="1"/>
  <c r="P24" i="4"/>
  <c r="P38" i="4"/>
  <c r="J23" i="4"/>
  <c r="J37" i="4" s="1"/>
  <c r="O67" i="4"/>
  <c r="B24" i="4"/>
  <c r="B31" i="4" s="1"/>
  <c r="B38" i="4" s="1"/>
  <c r="H5" i="5" s="1"/>
  <c r="E25" i="4"/>
  <c r="E32" i="4"/>
  <c r="E39" i="4" s="1"/>
  <c r="K6" i="5" s="1"/>
  <c r="E51" i="4"/>
  <c r="E58" i="4" s="1"/>
  <c r="Q51" i="4"/>
  <c r="Q58" i="4" s="1"/>
  <c r="H54" i="4"/>
  <c r="D54" i="4"/>
  <c r="D61" i="4" s="1"/>
  <c r="J69" i="4"/>
  <c r="J83" i="4" s="1"/>
  <c r="D24" i="4"/>
  <c r="D31" i="4" s="1"/>
  <c r="D38" i="4" s="1"/>
  <c r="J5" i="5" s="1"/>
  <c r="J66" i="4"/>
  <c r="J80" i="4" s="1"/>
  <c r="E24" i="4"/>
  <c r="E31" i="4" s="1"/>
  <c r="E38" i="4" s="1"/>
  <c r="K5" i="5" s="1"/>
  <c r="D23" i="4"/>
  <c r="D30" i="4" s="1"/>
  <c r="D37" i="4" s="1"/>
  <c r="J4" i="5" s="1"/>
  <c r="E23" i="4"/>
  <c r="E30" i="4"/>
  <c r="E37" i="4"/>
  <c r="K4" i="5" s="1"/>
  <c r="C53" i="4"/>
  <c r="P52" i="4"/>
  <c r="P59" i="4" s="1"/>
  <c r="N68" i="4"/>
  <c r="I52" i="4"/>
  <c r="I59" i="4" s="1"/>
  <c r="I67" i="4"/>
  <c r="I81" i="4" s="1"/>
  <c r="B54" i="4"/>
  <c r="B61" i="4" s="1"/>
  <c r="D51" i="4"/>
  <c r="D58" i="4" s="1"/>
  <c r="D69" i="4"/>
  <c r="P54" i="4"/>
  <c r="B53" i="4"/>
  <c r="D25" i="4"/>
  <c r="D32" i="4" s="1"/>
  <c r="D39" i="4" s="1"/>
  <c r="J6" i="5" s="1"/>
  <c r="H66" i="4"/>
  <c r="H80" i="4" s="1"/>
  <c r="B51" i="4"/>
  <c r="B58" i="4" s="1"/>
  <c r="N66" i="4"/>
  <c r="N80" i="4"/>
  <c r="P69" i="4"/>
  <c r="P83" i="4" s="1"/>
  <c r="E54" i="4"/>
  <c r="E61" i="4" s="1"/>
  <c r="I24" i="4"/>
  <c r="I38" i="4" s="1"/>
  <c r="P22" i="4"/>
  <c r="P36" i="4" s="1"/>
  <c r="B22" i="4"/>
  <c r="B29" i="4" s="1"/>
  <c r="B36" i="4" s="1"/>
  <c r="B25" i="4"/>
  <c r="B32" i="4" s="1"/>
  <c r="B39" i="4" s="1"/>
  <c r="H6" i="5" s="1"/>
  <c r="C68" i="4"/>
  <c r="C82" i="4"/>
  <c r="O23" i="4"/>
  <c r="C25" i="4"/>
  <c r="C32" i="4" s="1"/>
  <c r="C39" i="4" s="1"/>
  <c r="I6" i="5" s="1"/>
  <c r="H51" i="4"/>
  <c r="H58" i="4" s="1"/>
  <c r="C51" i="4"/>
  <c r="C58" i="4" s="1"/>
  <c r="D66" i="4"/>
  <c r="D80" i="4"/>
  <c r="O24" i="4"/>
  <c r="O38" i="4" s="1"/>
  <c r="H22" i="4"/>
  <c r="J51" i="4"/>
  <c r="J58" i="4"/>
  <c r="C54" i="4"/>
  <c r="O51" i="4"/>
  <c r="O58" i="4" s="1"/>
  <c r="N22" i="4"/>
  <c r="N36" i="4" s="1"/>
  <c r="C23" i="4"/>
  <c r="C30" i="4" s="1"/>
  <c r="C37" i="4" s="1"/>
  <c r="I4" i="5" s="1"/>
  <c r="E46" i="4"/>
  <c r="K53" i="4"/>
  <c r="K60" i="4"/>
  <c r="D46" i="4"/>
  <c r="D22" i="4"/>
  <c r="D29" i="4" s="1"/>
  <c r="D36" i="4" s="1"/>
  <c r="J3" i="5" s="1"/>
  <c r="B46" i="4"/>
  <c r="B60" i="4" s="1"/>
  <c r="B23" i="4"/>
  <c r="B30" i="4"/>
  <c r="B37" i="4" s="1"/>
  <c r="H4" i="5" s="1"/>
  <c r="H25" i="5" s="1"/>
  <c r="C46" i="4"/>
  <c r="C60" i="4" s="1"/>
  <c r="I54" i="4"/>
  <c r="I61" i="4" s="1"/>
  <c r="N82" i="4" l="1"/>
  <c r="O81" i="4"/>
  <c r="O60" i="4"/>
  <c r="Q39" i="4"/>
  <c r="Q40" i="4" s="1"/>
  <c r="N60" i="4"/>
  <c r="K81" i="4"/>
  <c r="H36" i="4"/>
  <c r="H61" i="4"/>
  <c r="B80" i="4"/>
  <c r="E83" i="4"/>
  <c r="J61" i="4"/>
  <c r="B81" i="4"/>
  <c r="E60" i="4"/>
  <c r="C61" i="4"/>
  <c r="Q82" i="4"/>
  <c r="Q84" i="4" s="1"/>
  <c r="J38" i="4"/>
  <c r="P58" i="4"/>
  <c r="D83" i="4"/>
  <c r="I60" i="4"/>
  <c r="O83" i="4"/>
  <c r="I39" i="4"/>
  <c r="J39" i="4"/>
  <c r="Q37" i="4"/>
  <c r="C80" i="4"/>
  <c r="E84" i="4" s="1"/>
  <c r="K39" i="4"/>
  <c r="K83" i="4"/>
  <c r="H59" i="4"/>
  <c r="K62" i="4" s="1"/>
  <c r="D60" i="4"/>
  <c r="E62" i="4" s="1"/>
  <c r="N83" i="4"/>
  <c r="J59" i="4"/>
  <c r="J81" i="4"/>
  <c r="P61" i="4"/>
  <c r="Q62" i="4" s="1"/>
  <c r="H83" i="4"/>
  <c r="O37" i="4"/>
  <c r="D81" i="4"/>
  <c r="J60" i="4"/>
  <c r="K36" i="4"/>
  <c r="Q81" i="4"/>
  <c r="I18" i="5"/>
  <c r="I25" i="5"/>
  <c r="H27" i="5"/>
  <c r="H20" i="5"/>
  <c r="K24" i="5"/>
  <c r="K17" i="5"/>
  <c r="I24" i="5"/>
  <c r="I17" i="5"/>
  <c r="J25" i="5"/>
  <c r="J18" i="5"/>
  <c r="H26" i="5"/>
  <c r="H19" i="5"/>
  <c r="K19" i="5"/>
  <c r="K26" i="5"/>
  <c r="I19" i="5"/>
  <c r="I26" i="5"/>
  <c r="I27" i="5"/>
  <c r="I20" i="5"/>
  <c r="J20" i="5"/>
  <c r="J27" i="5"/>
  <c r="K25" i="5"/>
  <c r="K18" i="5"/>
  <c r="J24" i="5"/>
  <c r="J17" i="5"/>
  <c r="K20" i="5"/>
  <c r="K27" i="5"/>
  <c r="E40" i="4"/>
  <c r="H3" i="5"/>
  <c r="K84" i="4"/>
  <c r="J19" i="5"/>
  <c r="J26" i="5"/>
  <c r="H18" i="5"/>
  <c r="K40" i="4" l="1"/>
  <c r="H24" i="5"/>
  <c r="H17" i="5"/>
  <c r="K35" i="5" s="1"/>
</calcChain>
</file>

<file path=xl/sharedStrings.xml><?xml version="1.0" encoding="utf-8"?>
<sst xmlns="http://schemas.openxmlformats.org/spreadsheetml/2006/main" count="339" uniqueCount="111">
  <si>
    <t>---------------</t>
  </si>
  <si>
    <t>-------------------------------------------</t>
  </si>
  <si>
    <t>HHi</t>
  </si>
  <si>
    <t>Ci</t>
  </si>
  <si>
    <t>Wi</t>
  </si>
  <si>
    <t>Ej</t>
  </si>
  <si>
    <t>Pi</t>
  </si>
  <si>
    <t>Aj</t>
  </si>
  <si>
    <t>Households</t>
  </si>
  <si>
    <t>Cars</t>
  </si>
  <si>
    <t>Workers</t>
  </si>
  <si>
    <t>Empl.</t>
  </si>
  <si>
    <t>Zone</t>
  </si>
  <si>
    <t>'05</t>
  </si>
  <si>
    <t>----------</t>
  </si>
  <si>
    <t>Tot</t>
  </si>
  <si>
    <t>Productions 2015</t>
  </si>
  <si>
    <t>Productions 2025</t>
  </si>
  <si>
    <t>Attractions 2015</t>
  </si>
  <si>
    <t>Balance Factor</t>
  </si>
  <si>
    <t>Attractions 2025</t>
  </si>
  <si>
    <t>2015 Travel Time Skims (min)</t>
  </si>
  <si>
    <t>2015 Trip Distribution Matrix</t>
  </si>
  <si>
    <t>P(i)</t>
  </si>
  <si>
    <t>Target P(i)</t>
  </si>
  <si>
    <t>ColSum</t>
  </si>
  <si>
    <t>Target</t>
  </si>
  <si>
    <t>Iter0</t>
  </si>
  <si>
    <t>Iter1</t>
  </si>
  <si>
    <t>Converged</t>
  </si>
  <si>
    <t>Avg Travel Time</t>
  </si>
  <si>
    <t>Total Travel Time</t>
  </si>
  <si>
    <t>2025 Travel Time Skims (min)</t>
  </si>
  <si>
    <t>------------------------------------------------------------------------------</t>
  </si>
  <si>
    <t>HBW</t>
  </si>
  <si>
    <t>HBO</t>
  </si>
  <si>
    <t>NHB</t>
  </si>
  <si>
    <t>Total</t>
  </si>
  <si>
    <t>P-A</t>
  </si>
  <si>
    <t>A-P</t>
  </si>
  <si>
    <t>Analysis Period</t>
  </si>
  <si>
    <t>1. AM-peak (7-9:00am)</t>
  </si>
  <si>
    <t>2. PM-peak (4-7:00pm)</t>
  </si>
  <si>
    <t>3. Off-peak (other)</t>
  </si>
  <si>
    <t>HBW Trips P-A</t>
  </si>
  <si>
    <t>HBW Trips A-P</t>
  </si>
  <si>
    <t>Tot HBW AM peak</t>
  </si>
  <si>
    <t>HBW PM peak P-A</t>
  </si>
  <si>
    <t>HBW PM peak A-P</t>
  </si>
  <si>
    <t>Tot HBW PM peak</t>
  </si>
  <si>
    <t>HBW Off peak P-A</t>
  </si>
  <si>
    <t>HBW Off peak A-P</t>
  </si>
  <si>
    <t>Tot HBW Off-peak</t>
  </si>
  <si>
    <t>HBO AM peak P-A</t>
  </si>
  <si>
    <t>HBO AM peak A-P</t>
  </si>
  <si>
    <t>Tot HBO AM peak</t>
  </si>
  <si>
    <t>HBO PM Peak P-A</t>
  </si>
  <si>
    <t>HBO PM Peak A-P</t>
  </si>
  <si>
    <t xml:space="preserve">Zone </t>
  </si>
  <si>
    <t>Tot HBO PM peak</t>
  </si>
  <si>
    <t>HBO Off peak P-A</t>
  </si>
  <si>
    <t>HBO Off Peak P-A</t>
  </si>
  <si>
    <t>Tot HBO Off-peak</t>
  </si>
  <si>
    <t>NHB AM peak P-A</t>
  </si>
  <si>
    <t>NHB AM peak A-P</t>
  </si>
  <si>
    <t>Tot NHB AM peak</t>
  </si>
  <si>
    <t>NHB PM Peak P-A</t>
  </si>
  <si>
    <t>NHB PM Peak A-P</t>
  </si>
  <si>
    <t>Tot NHB PM peak</t>
  </si>
  <si>
    <t>NHB Off Peak P-A</t>
  </si>
  <si>
    <t>NHB Off Peak A-P</t>
  </si>
  <si>
    <t>Tot NHB Off-peak</t>
  </si>
  <si>
    <t>2015 AM Peak</t>
  </si>
  <si>
    <t>2025 AM Peak</t>
  </si>
  <si>
    <t>Pcar 2015 (Person Trips)</t>
  </si>
  <si>
    <t>Pbus 2015 (Person Trips)</t>
  </si>
  <si>
    <t>Pcar 2015(Vehicle Trips)</t>
  </si>
  <si>
    <t>Pcar 2025 (Vehicle Trips)</t>
  </si>
  <si>
    <t>Pbus 2025 (Person Trips)</t>
  </si>
  <si>
    <t>Pcar 2025 (Person Trips)</t>
  </si>
  <si>
    <t>Iter2</t>
  </si>
  <si>
    <t>2015 Seed Matrix</t>
  </si>
  <si>
    <t>Balanced Attractions</t>
  </si>
  <si>
    <t>Summary</t>
  </si>
  <si>
    <t>Total Travel Time (Min)</t>
  </si>
  <si>
    <t>Year</t>
  </si>
  <si>
    <t>Average Travel Time (Min)</t>
  </si>
  <si>
    <t>Total Trips</t>
  </si>
  <si>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</si>
  <si>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</si>
  <si>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</si>
  <si>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</si>
  <si>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</si>
  <si>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</si>
  <si>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</si>
  <si>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</si>
  <si>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</si>
  <si>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</si>
  <si>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</si>
  <si>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</si>
  <si>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</si>
  <si>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</si>
  <si>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</si>
  <si>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</si>
  <si>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</si>
  <si>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</si>
  <si>
    <t>avg spd</t>
  </si>
  <si>
    <t>AVG Spd</t>
  </si>
  <si>
    <t>Total VMT</t>
  </si>
  <si>
    <t>Total Vehicle Minutes</t>
  </si>
  <si>
    <t>Avg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</si>
</sst>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A25" sqref="A25:H30"/>
    </sheetView>
  </sheetViews>
  <sheetFormatPr defaultRowHeight="15" x14ac:dyDescent="0.4"/>
  <sheetData>
    <row r="2" spans="1:11" x14ac:dyDescent="0.4">
      <c r="A2" t="s">
        <v>0</v>
      </c>
      <c r="B2" t="s">
        <v>1</v>
      </c>
    </row>
    <row r="3" spans="1:11" x14ac:dyDescent="0.4">
      <c r="D3" s="6" t="s">
        <v>2</v>
      </c>
      <c r="E3" s="6"/>
      <c r="F3" s="6" t="s">
        <v>3</v>
      </c>
      <c r="G3" s="6"/>
      <c r="H3" s="6" t="s">
        <v>4</v>
      </c>
      <c r="I3" s="6"/>
      <c r="J3" s="6" t="s">
        <v>5</v>
      </c>
      <c r="K3" s="6"/>
    </row>
    <row r="4" spans="1:11" x14ac:dyDescent="0.4">
      <c r="B4" t="s">
        <v>6</v>
      </c>
      <c r="C4" t="s">
        <v>7</v>
      </c>
      <c r="D4" s="6" t="s">
        <v>8</v>
      </c>
      <c r="E4" s="6"/>
      <c r="F4" s="6" t="s">
        <v>9</v>
      </c>
      <c r="G4" s="6"/>
      <c r="H4" s="6" t="s">
        <v>10</v>
      </c>
      <c r="I4" s="6"/>
      <c r="J4" s="6" t="s">
        <v>11</v>
      </c>
      <c r="K4" s="6"/>
    </row>
    <row r="5" spans="1:11" x14ac:dyDescent="0.4">
      <c r="A5" t="s">
        <v>12</v>
      </c>
      <c r="B5" t="s">
        <v>13</v>
      </c>
      <c r="C5" t="s">
        <v>13</v>
      </c>
      <c r="D5" s="6" t="s">
        <v>14</v>
      </c>
      <c r="E5" s="6"/>
      <c r="F5" s="6" t="s">
        <v>14</v>
      </c>
      <c r="G5" s="6"/>
      <c r="H5" s="6" t="s">
        <v>14</v>
      </c>
      <c r="I5" s="6"/>
      <c r="J5" s="6" t="s">
        <v>14</v>
      </c>
      <c r="K5" s="6"/>
    </row>
    <row r="6" spans="1:11" x14ac:dyDescent="0.4">
      <c r="D6">
        <v>2015</v>
      </c>
      <c r="E6">
        <v>2025</v>
      </c>
      <c r="F6">
        <v>2015</v>
      </c>
      <c r="G6">
        <v>2025</v>
      </c>
      <c r="H6">
        <v>2015</v>
      </c>
      <c r="I6">
        <v>2025</v>
      </c>
      <c r="J6">
        <v>2015</v>
      </c>
      <c r="K6">
        <v>2025</v>
      </c>
    </row>
    <row r="7" spans="1:11" x14ac:dyDescent="0.4">
      <c r="A7" t="s">
        <v>0</v>
      </c>
      <c r="B7" t="s">
        <v>1</v>
      </c>
    </row>
    <row r="8" spans="1:11" x14ac:dyDescent="0.4">
      <c r="A8">
        <v>1</v>
      </c>
      <c r="B8">
        <v>825</v>
      </c>
      <c r="C8">
        <v>710</v>
      </c>
      <c r="D8">
        <v>107</v>
      </c>
      <c r="E8">
        <v>111</v>
      </c>
      <c r="F8">
        <v>149</v>
      </c>
      <c r="G8">
        <v>154</v>
      </c>
      <c r="H8">
        <v>130</v>
      </c>
      <c r="I8">
        <v>132</v>
      </c>
      <c r="J8">
        <v>100</v>
      </c>
      <c r="K8">
        <v>101</v>
      </c>
    </row>
    <row r="9" spans="1:11" x14ac:dyDescent="0.4">
      <c r="A9">
        <v>2</v>
      </c>
      <c r="B9">
        <v>775</v>
      </c>
      <c r="C9">
        <v>800</v>
      </c>
      <c r="D9">
        <v>134</v>
      </c>
      <c r="E9">
        <v>156</v>
      </c>
      <c r="F9">
        <v>120</v>
      </c>
      <c r="G9">
        <v>140</v>
      </c>
      <c r="H9">
        <v>115</v>
      </c>
      <c r="I9">
        <v>160</v>
      </c>
      <c r="J9">
        <v>120</v>
      </c>
      <c r="K9">
        <v>150</v>
      </c>
    </row>
    <row r="10" spans="1:11" x14ac:dyDescent="0.4">
      <c r="A10">
        <v>3</v>
      </c>
      <c r="B10">
        <v>910</v>
      </c>
      <c r="C10">
        <v>970</v>
      </c>
      <c r="D10">
        <v>110</v>
      </c>
      <c r="E10">
        <v>101</v>
      </c>
      <c r="F10">
        <v>132</v>
      </c>
      <c r="G10">
        <v>125</v>
      </c>
      <c r="H10">
        <v>194</v>
      </c>
      <c r="I10">
        <v>190</v>
      </c>
      <c r="J10">
        <v>200</v>
      </c>
      <c r="K10">
        <v>231</v>
      </c>
    </row>
    <row r="11" spans="1:11" x14ac:dyDescent="0.4">
      <c r="A11">
        <v>4</v>
      </c>
      <c r="B11">
        <v>865</v>
      </c>
      <c r="C11">
        <v>895</v>
      </c>
      <c r="D11">
        <v>125</v>
      </c>
      <c r="E11">
        <v>140</v>
      </c>
      <c r="F11">
        <v>150</v>
      </c>
      <c r="G11">
        <v>155</v>
      </c>
      <c r="H11">
        <v>133</v>
      </c>
      <c r="I11">
        <v>150</v>
      </c>
      <c r="J11">
        <v>152</v>
      </c>
      <c r="K11">
        <v>154</v>
      </c>
    </row>
    <row r="12" spans="1:11" x14ac:dyDescent="0.4">
      <c r="A12" t="s">
        <v>0</v>
      </c>
      <c r="B12" t="s">
        <v>1</v>
      </c>
    </row>
    <row r="13" spans="1:11" x14ac:dyDescent="0.4">
      <c r="A13" t="s">
        <v>15</v>
      </c>
      <c r="B13">
        <v>3375</v>
      </c>
      <c r="C13">
        <v>3375</v>
      </c>
      <c r="D13">
        <v>476</v>
      </c>
      <c r="E13">
        <v>508</v>
      </c>
      <c r="F13">
        <v>551</v>
      </c>
      <c r="G13">
        <v>574</v>
      </c>
      <c r="H13">
        <v>572</v>
      </c>
      <c r="I13">
        <v>632</v>
      </c>
      <c r="J13">
        <v>572</v>
      </c>
      <c r="K13">
        <v>636</v>
      </c>
    </row>
    <row r="14" spans="1:11" x14ac:dyDescent="0.4">
      <c r="A14" t="s">
        <v>0</v>
      </c>
      <c r="B14" t="s">
        <v>1</v>
      </c>
    </row>
    <row r="16" spans="1:11" x14ac:dyDescent="0.4">
      <c r="A16" t="s">
        <v>16</v>
      </c>
      <c r="D16" t="s">
        <v>18</v>
      </c>
      <c r="G16" t="s">
        <v>19</v>
      </c>
    </row>
    <row r="17" spans="1:8" x14ac:dyDescent="0.4">
      <c r="A17" t="s">
        <v>12</v>
      </c>
      <c r="D17" t="s">
        <v>12</v>
      </c>
    </row>
    <row r="18" spans="1:8" x14ac:dyDescent="0.4">
      <c r="A18">
        <v>1</v>
      </c>
      <c r="B18">
        <v>825</v>
      </c>
      <c r="D18">
        <v>1</v>
      </c>
      <c r="E18">
        <v>710</v>
      </c>
      <c r="G18">
        <v>1</v>
      </c>
    </row>
    <row r="19" spans="1:8" x14ac:dyDescent="0.4">
      <c r="A19">
        <v>2</v>
      </c>
      <c r="B19">
        <v>775</v>
      </c>
      <c r="D19">
        <v>2</v>
      </c>
      <c r="E19">
        <v>800</v>
      </c>
      <c r="G19">
        <v>1</v>
      </c>
    </row>
    <row r="20" spans="1:8" x14ac:dyDescent="0.4">
      <c r="A20">
        <v>3</v>
      </c>
      <c r="B20">
        <v>910</v>
      </c>
      <c r="D20">
        <v>3</v>
      </c>
      <c r="E20">
        <v>970</v>
      </c>
      <c r="G20">
        <v>1</v>
      </c>
    </row>
    <row r="21" spans="1:8" x14ac:dyDescent="0.4">
      <c r="A21">
        <v>4</v>
      </c>
      <c r="B21">
        <v>865</v>
      </c>
      <c r="D21">
        <v>4</v>
      </c>
      <c r="E21">
        <v>895</v>
      </c>
      <c r="G21">
        <v>1</v>
      </c>
    </row>
    <row r="22" spans="1:8" x14ac:dyDescent="0.4">
      <c r="B22">
        <f>SUM(B18:B21)</f>
        <v>3375</v>
      </c>
      <c r="E22">
        <f>SUM(E18:E21)</f>
        <v>3375</v>
      </c>
    </row>
    <row r="25" spans="1:8" x14ac:dyDescent="0.4">
      <c r="A25" t="s">
        <v>17</v>
      </c>
      <c r="D25" t="s">
        <v>20</v>
      </c>
      <c r="G25" t="s">
        <v>19</v>
      </c>
      <c r="H25" t="s">
        <v>82</v>
      </c>
    </row>
    <row r="26" spans="1:8" x14ac:dyDescent="0.4">
      <c r="A26" t="s">
        <v>12</v>
      </c>
      <c r="D26" t="s">
        <v>12</v>
      </c>
    </row>
    <row r="27" spans="1:8" x14ac:dyDescent="0.4">
      <c r="A27">
        <v>1</v>
      </c>
      <c r="B27">
        <f>37.6+1.7*E8+2.4*G8+1.9*I8</f>
        <v>846.69999999999993</v>
      </c>
      <c r="D27">
        <v>1</v>
      </c>
      <c r="E27">
        <f>115+3*K8+2.5*E8</f>
        <v>695.5</v>
      </c>
      <c r="G27">
        <f>$B$31/$E$31</f>
        <v>0.98746564046179219</v>
      </c>
      <c r="H27">
        <f>E27*G27</f>
        <v>686.78235294117644</v>
      </c>
    </row>
    <row r="28" spans="1:8" x14ac:dyDescent="0.4">
      <c r="A28">
        <v>2</v>
      </c>
      <c r="B28">
        <f t="shared" ref="B28:B30" si="0">37.6+1.7*E9+2.4*G9+1.9*I9</f>
        <v>942.8</v>
      </c>
      <c r="D28">
        <v>2</v>
      </c>
      <c r="E28">
        <f t="shared" ref="E28:E30" si="1">115+3*K9+2.5*E9</f>
        <v>955</v>
      </c>
      <c r="G28">
        <f t="shared" ref="G28:G30" si="2">$B$31/$E$31</f>
        <v>0.98746564046179219</v>
      </c>
      <c r="H28">
        <f t="shared" ref="H28:H30" si="3">E28*G28</f>
        <v>943.02968664101149</v>
      </c>
    </row>
    <row r="29" spans="1:8" x14ac:dyDescent="0.4">
      <c r="A29">
        <v>3</v>
      </c>
      <c r="B29">
        <f t="shared" si="0"/>
        <v>870.3</v>
      </c>
      <c r="D29">
        <v>3</v>
      </c>
      <c r="E29">
        <f t="shared" si="1"/>
        <v>1060.5</v>
      </c>
      <c r="G29">
        <f t="shared" si="2"/>
        <v>0.98746564046179219</v>
      </c>
      <c r="H29">
        <f t="shared" si="3"/>
        <v>1047.2073117097307</v>
      </c>
    </row>
    <row r="30" spans="1:8" x14ac:dyDescent="0.4">
      <c r="A30">
        <v>4</v>
      </c>
      <c r="B30">
        <f t="shared" si="0"/>
        <v>932.6</v>
      </c>
      <c r="D30">
        <v>4</v>
      </c>
      <c r="E30">
        <f t="shared" si="1"/>
        <v>927</v>
      </c>
      <c r="G30">
        <f t="shared" si="2"/>
        <v>0.98746564046179219</v>
      </c>
      <c r="H30">
        <f t="shared" si="3"/>
        <v>915.38064870808137</v>
      </c>
    </row>
    <row r="31" spans="1:8" x14ac:dyDescent="0.4">
      <c r="B31">
        <f>SUM(B27:B30)</f>
        <v>3592.4</v>
      </c>
      <c r="E31">
        <f>SUM(E27:E30)</f>
        <v>3638</v>
      </c>
    </row>
  </sheetData>
  <mergeCells count="12">
    <mergeCell ref="J5:K5"/>
    <mergeCell ref="J4:K4"/>
    <mergeCell ref="J3:K3"/>
    <mergeCell ref="H3:I3"/>
    <mergeCell ref="H4:I4"/>
    <mergeCell ref="H5:I5"/>
    <mergeCell ref="F5:G5"/>
    <mergeCell ref="F4:G4"/>
    <mergeCell ref="F3:G3"/>
    <mergeCell ref="D5:E5"/>
    <mergeCell ref="D4:E4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M41" sqref="M41"/>
    </sheetView>
  </sheetViews>
  <sheetFormatPr defaultRowHeight="15" x14ac:dyDescent="0.4"/>
  <cols>
    <col min="2" max="2" width="10.36328125" bestFit="1" customWidth="1"/>
    <col min="3" max="3" width="11.36328125" bestFit="1" customWidth="1"/>
    <col min="4" max="4" width="8.90625" bestFit="1" customWidth="1"/>
  </cols>
  <sheetData>
    <row r="1" spans="1:18" x14ac:dyDescent="0.4">
      <c r="A1" t="s">
        <v>21</v>
      </c>
      <c r="K1" t="s">
        <v>32</v>
      </c>
    </row>
    <row r="2" spans="1:18" x14ac:dyDescent="0.4">
      <c r="A2" t="s">
        <v>12</v>
      </c>
      <c r="B2">
        <v>1</v>
      </c>
      <c r="C2">
        <v>2</v>
      </c>
      <c r="D2">
        <v>3</v>
      </c>
      <c r="E2">
        <v>4</v>
      </c>
      <c r="K2" t="s">
        <v>12</v>
      </c>
      <c r="L2">
        <v>1</v>
      </c>
      <c r="M2">
        <v>2</v>
      </c>
      <c r="N2">
        <v>3</v>
      </c>
      <c r="O2">
        <v>4</v>
      </c>
    </row>
    <row r="3" spans="1:18" x14ac:dyDescent="0.4">
      <c r="A3">
        <v>1</v>
      </c>
      <c r="B3">
        <v>5</v>
      </c>
      <c r="C3">
        <v>16</v>
      </c>
      <c r="D3">
        <v>13</v>
      </c>
      <c r="E3">
        <v>18</v>
      </c>
      <c r="K3">
        <v>1</v>
      </c>
      <c r="L3">
        <v>5</v>
      </c>
      <c r="M3">
        <v>16</v>
      </c>
      <c r="N3">
        <v>13</v>
      </c>
      <c r="O3">
        <v>18</v>
      </c>
    </row>
    <row r="4" spans="1:18" x14ac:dyDescent="0.4">
      <c r="A4">
        <v>2</v>
      </c>
      <c r="B4">
        <v>16</v>
      </c>
      <c r="C4">
        <v>7</v>
      </c>
      <c r="D4">
        <v>20</v>
      </c>
      <c r="E4">
        <v>12</v>
      </c>
      <c r="K4">
        <v>2</v>
      </c>
      <c r="L4">
        <v>16</v>
      </c>
      <c r="M4">
        <v>7</v>
      </c>
      <c r="N4">
        <v>20</v>
      </c>
      <c r="O4">
        <v>12</v>
      </c>
    </row>
    <row r="5" spans="1:18" x14ac:dyDescent="0.4">
      <c r="A5">
        <v>3</v>
      </c>
      <c r="B5">
        <v>13</v>
      </c>
      <c r="C5">
        <v>20</v>
      </c>
      <c r="D5">
        <v>2</v>
      </c>
      <c r="E5">
        <v>9</v>
      </c>
      <c r="K5">
        <v>3</v>
      </c>
      <c r="L5">
        <v>13</v>
      </c>
      <c r="M5">
        <v>20</v>
      </c>
      <c r="N5">
        <v>2</v>
      </c>
      <c r="O5">
        <v>9</v>
      </c>
    </row>
    <row r="6" spans="1:18" x14ac:dyDescent="0.4">
      <c r="A6">
        <v>4</v>
      </c>
      <c r="B6">
        <v>18</v>
      </c>
      <c r="C6">
        <v>12</v>
      </c>
      <c r="D6">
        <v>9</v>
      </c>
      <c r="E6">
        <v>3</v>
      </c>
      <c r="K6">
        <v>4</v>
      </c>
      <c r="L6">
        <v>18</v>
      </c>
      <c r="M6">
        <v>12</v>
      </c>
      <c r="N6">
        <v>9</v>
      </c>
      <c r="O6">
        <v>3</v>
      </c>
    </row>
    <row r="8" spans="1:18" x14ac:dyDescent="0.4">
      <c r="A8" t="s">
        <v>22</v>
      </c>
      <c r="K8" t="s">
        <v>81</v>
      </c>
    </row>
    <row r="9" spans="1:18" x14ac:dyDescent="0.4">
      <c r="A9" t="s">
        <v>12</v>
      </c>
      <c r="B9">
        <v>1</v>
      </c>
      <c r="C9">
        <v>2</v>
      </c>
      <c r="D9">
        <v>3</v>
      </c>
      <c r="E9">
        <v>4</v>
      </c>
      <c r="F9" t="s">
        <v>23</v>
      </c>
      <c r="K9" t="s">
        <v>12</v>
      </c>
      <c r="L9">
        <v>1</v>
      </c>
      <c r="M9">
        <v>2</v>
      </c>
      <c r="N9">
        <v>3</v>
      </c>
      <c r="O9">
        <v>4</v>
      </c>
      <c r="P9" t="s">
        <v>23</v>
      </c>
      <c r="Q9" t="s">
        <v>24</v>
      </c>
    </row>
    <row r="10" spans="1:18" x14ac:dyDescent="0.4">
      <c r="A10">
        <v>1</v>
      </c>
      <c r="B10">
        <v>250</v>
      </c>
      <c r="C10">
        <v>125</v>
      </c>
      <c r="D10">
        <v>375</v>
      </c>
      <c r="E10">
        <v>75</v>
      </c>
      <c r="F10">
        <f>SUM(B10:E10)</f>
        <v>825</v>
      </c>
      <c r="K10">
        <v>1</v>
      </c>
      <c r="L10">
        <v>250</v>
      </c>
      <c r="M10">
        <v>125</v>
      </c>
      <c r="N10">
        <v>375</v>
      </c>
      <c r="O10">
        <v>75</v>
      </c>
      <c r="P10">
        <f>SUM(L10:O10)</f>
        <v>825</v>
      </c>
      <c r="Q10">
        <v>686.78235294117644</v>
      </c>
      <c r="R10">
        <f>Q10/P10</f>
        <v>0.83246345811051692</v>
      </c>
    </row>
    <row r="11" spans="1:18" x14ac:dyDescent="0.4">
      <c r="A11">
        <v>2</v>
      </c>
      <c r="B11">
        <v>100</v>
      </c>
      <c r="C11">
        <v>400</v>
      </c>
      <c r="D11">
        <v>50</v>
      </c>
      <c r="E11">
        <v>225</v>
      </c>
      <c r="F11">
        <f t="shared" ref="F11:F13" si="0">SUM(B11:E11)</f>
        <v>775</v>
      </c>
      <c r="K11">
        <v>2</v>
      </c>
      <c r="L11">
        <v>100</v>
      </c>
      <c r="M11">
        <v>400</v>
      </c>
      <c r="N11">
        <v>50</v>
      </c>
      <c r="O11">
        <v>225</v>
      </c>
      <c r="P11">
        <f t="shared" ref="P11:P13" si="1">SUM(L11:O11)</f>
        <v>775</v>
      </c>
      <c r="Q11">
        <v>943.02968664101149</v>
      </c>
      <c r="R11">
        <f>Q11/P11</f>
        <v>1.2168124988916278</v>
      </c>
    </row>
    <row r="12" spans="1:18" x14ac:dyDescent="0.4">
      <c r="A12">
        <v>3</v>
      </c>
      <c r="B12">
        <v>205</v>
      </c>
      <c r="C12">
        <v>60</v>
      </c>
      <c r="D12">
        <v>225</v>
      </c>
      <c r="E12">
        <v>420</v>
      </c>
      <c r="F12">
        <f t="shared" si="0"/>
        <v>910</v>
      </c>
      <c r="K12">
        <v>3</v>
      </c>
      <c r="L12">
        <v>205</v>
      </c>
      <c r="M12">
        <v>60</v>
      </c>
      <c r="N12">
        <v>225</v>
      </c>
      <c r="O12">
        <v>420</v>
      </c>
      <c r="P12">
        <f t="shared" si="1"/>
        <v>910</v>
      </c>
      <c r="Q12">
        <v>1047.2073117097307</v>
      </c>
      <c r="R12">
        <f>Q12/P12</f>
        <v>1.1507772656150888</v>
      </c>
    </row>
    <row r="13" spans="1:18" x14ac:dyDescent="0.4">
      <c r="A13">
        <v>4</v>
      </c>
      <c r="B13">
        <v>155</v>
      </c>
      <c r="C13">
        <v>215</v>
      </c>
      <c r="D13">
        <v>320</v>
      </c>
      <c r="E13">
        <v>175</v>
      </c>
      <c r="F13">
        <f t="shared" si="0"/>
        <v>865</v>
      </c>
      <c r="K13">
        <v>4</v>
      </c>
      <c r="L13">
        <v>155</v>
      </c>
      <c r="M13">
        <v>215</v>
      </c>
      <c r="N13">
        <v>320</v>
      </c>
      <c r="O13">
        <v>175</v>
      </c>
      <c r="P13">
        <f t="shared" si="1"/>
        <v>865</v>
      </c>
      <c r="Q13">
        <v>915.38064870808137</v>
      </c>
      <c r="R13">
        <f>Q13/P13</f>
        <v>1.0582435245180131</v>
      </c>
    </row>
    <row r="14" spans="1:18" x14ac:dyDescent="0.4">
      <c r="A14" t="s">
        <v>25</v>
      </c>
      <c r="B14">
        <f>SUM(B10:B13)</f>
        <v>710</v>
      </c>
      <c r="C14">
        <f t="shared" ref="C14:E14" si="2">SUM(C10:C13)</f>
        <v>800</v>
      </c>
      <c r="D14">
        <f t="shared" si="2"/>
        <v>970</v>
      </c>
      <c r="E14">
        <f t="shared" si="2"/>
        <v>895</v>
      </c>
      <c r="F14">
        <f>SUM(F10:F13)</f>
        <v>3375</v>
      </c>
      <c r="K14" t="s">
        <v>25</v>
      </c>
      <c r="L14">
        <f>SUM(L10:L13)</f>
        <v>710</v>
      </c>
      <c r="M14">
        <f t="shared" ref="M14" si="3">SUM(M10:M13)</f>
        <v>800</v>
      </c>
      <c r="N14">
        <f t="shared" ref="N14" si="4">SUM(N10:N13)</f>
        <v>970</v>
      </c>
      <c r="O14">
        <f t="shared" ref="O14" si="5">SUM(O10:O13)</f>
        <v>895</v>
      </c>
    </row>
    <row r="15" spans="1:18" x14ac:dyDescent="0.4">
      <c r="K15" t="s">
        <v>26</v>
      </c>
      <c r="L15">
        <v>846.69999999999993</v>
      </c>
      <c r="M15">
        <v>942.8</v>
      </c>
      <c r="N15">
        <v>870.3</v>
      </c>
      <c r="O15">
        <v>932.6</v>
      </c>
    </row>
    <row r="16" spans="1:18" x14ac:dyDescent="0.4">
      <c r="A16" t="s">
        <v>30</v>
      </c>
      <c r="L16">
        <f>L15/L14</f>
        <v>1.1925352112676055</v>
      </c>
      <c r="M16">
        <f>M15/M14</f>
        <v>1.1784999999999999</v>
      </c>
      <c r="N16">
        <f>N15/N14</f>
        <v>0.89721649484536081</v>
      </c>
      <c r="O16">
        <f>O15/O14</f>
        <v>1.0420111731843575</v>
      </c>
    </row>
    <row r="17" spans="1:18" x14ac:dyDescent="0.4">
      <c r="A17" t="s">
        <v>12</v>
      </c>
      <c r="B17">
        <v>1</v>
      </c>
      <c r="C17">
        <v>2</v>
      </c>
      <c r="D17">
        <v>3</v>
      </c>
      <c r="E17">
        <v>4</v>
      </c>
    </row>
    <row r="18" spans="1:18" x14ac:dyDescent="0.4">
      <c r="A18">
        <v>1</v>
      </c>
      <c r="B18">
        <f>B10*B3</f>
        <v>1250</v>
      </c>
      <c r="C18">
        <f t="shared" ref="C18:E18" si="6">C10*C3</f>
        <v>2000</v>
      </c>
      <c r="D18">
        <f t="shared" si="6"/>
        <v>4875</v>
      </c>
      <c r="E18">
        <f t="shared" si="6"/>
        <v>1350</v>
      </c>
      <c r="K18" t="s">
        <v>27</v>
      </c>
    </row>
    <row r="19" spans="1:18" x14ac:dyDescent="0.4">
      <c r="A19">
        <v>2</v>
      </c>
      <c r="B19">
        <f t="shared" ref="B19:E19" si="7">B11*B4</f>
        <v>1600</v>
      </c>
      <c r="C19">
        <f t="shared" si="7"/>
        <v>2800</v>
      </c>
      <c r="D19">
        <f t="shared" si="7"/>
        <v>1000</v>
      </c>
      <c r="E19">
        <f t="shared" si="7"/>
        <v>2700</v>
      </c>
      <c r="K19" t="s">
        <v>12</v>
      </c>
      <c r="L19">
        <v>1</v>
      </c>
      <c r="M19">
        <v>2</v>
      </c>
      <c r="N19">
        <v>3</v>
      </c>
      <c r="O19">
        <v>4</v>
      </c>
      <c r="P19" t="s">
        <v>23</v>
      </c>
      <c r="Q19" t="s">
        <v>24</v>
      </c>
    </row>
    <row r="20" spans="1:18" x14ac:dyDescent="0.4">
      <c r="A20">
        <v>3</v>
      </c>
      <c r="B20">
        <f t="shared" ref="B20:E20" si="8">B12*B5</f>
        <v>2665</v>
      </c>
      <c r="C20">
        <f t="shared" si="8"/>
        <v>1200</v>
      </c>
      <c r="D20">
        <f t="shared" si="8"/>
        <v>450</v>
      </c>
      <c r="E20">
        <f t="shared" si="8"/>
        <v>3780</v>
      </c>
      <c r="K20">
        <v>1</v>
      </c>
      <c r="L20">
        <f>L10*$R10</f>
        <v>208.11586452762924</v>
      </c>
      <c r="M20">
        <f t="shared" ref="M20:O20" si="9">M10*$R10</f>
        <v>104.05793226381462</v>
      </c>
      <c r="N20">
        <f t="shared" si="9"/>
        <v>312.17379679144386</v>
      </c>
      <c r="O20">
        <f t="shared" si="9"/>
        <v>62.434759358288765</v>
      </c>
      <c r="P20">
        <f>SUM(L20:O20)</f>
        <v>686.78235294117644</v>
      </c>
      <c r="Q20">
        <v>686.78235294117644</v>
      </c>
      <c r="R20">
        <f>Q20/P20</f>
        <v>1</v>
      </c>
    </row>
    <row r="21" spans="1:18" x14ac:dyDescent="0.4">
      <c r="A21">
        <v>4</v>
      </c>
      <c r="B21">
        <f t="shared" ref="B21:E21" si="10">B13*B6</f>
        <v>2790</v>
      </c>
      <c r="C21">
        <f t="shared" si="10"/>
        <v>2580</v>
      </c>
      <c r="D21">
        <f t="shared" si="10"/>
        <v>2880</v>
      </c>
      <c r="E21">
        <f t="shared" si="10"/>
        <v>525</v>
      </c>
      <c r="K21">
        <v>2</v>
      </c>
      <c r="L21">
        <f t="shared" ref="L21:O21" si="11">L11*$R11</f>
        <v>121.68124988916279</v>
      </c>
      <c r="M21">
        <f t="shared" si="11"/>
        <v>486.72499955665114</v>
      </c>
      <c r="N21">
        <f t="shared" si="11"/>
        <v>60.840624944581393</v>
      </c>
      <c r="O21">
        <f t="shared" si="11"/>
        <v>273.78281225061625</v>
      </c>
      <c r="P21">
        <f t="shared" ref="P21:P23" si="12">SUM(L21:O21)</f>
        <v>943.02968664101149</v>
      </c>
      <c r="Q21">
        <v>943.02968664101149</v>
      </c>
      <c r="R21">
        <f t="shared" ref="R21:R23" si="13">Q21/P21</f>
        <v>1</v>
      </c>
    </row>
    <row r="22" spans="1:18" x14ac:dyDescent="0.4">
      <c r="K22">
        <v>3</v>
      </c>
      <c r="L22">
        <f t="shared" ref="L22:O22" si="14">L12*$R12</f>
        <v>235.90933945109319</v>
      </c>
      <c r="M22">
        <f t="shared" si="14"/>
        <v>69.046635936905318</v>
      </c>
      <c r="N22">
        <f t="shared" si="14"/>
        <v>258.92488476339497</v>
      </c>
      <c r="O22">
        <f t="shared" si="14"/>
        <v>483.32645155833728</v>
      </c>
      <c r="P22">
        <f t="shared" si="12"/>
        <v>1047.2073117097307</v>
      </c>
      <c r="Q22">
        <v>1047.2073117097307</v>
      </c>
      <c r="R22">
        <f t="shared" si="13"/>
        <v>1</v>
      </c>
    </row>
    <row r="23" spans="1:18" x14ac:dyDescent="0.4">
      <c r="A23" t="s">
        <v>31</v>
      </c>
      <c r="B23">
        <f>SUM(B18:E21)</f>
        <v>34445</v>
      </c>
      <c r="K23">
        <v>4</v>
      </c>
      <c r="L23">
        <f t="shared" ref="L23:O23" si="15">L13*$R13</f>
        <v>164.02774630029202</v>
      </c>
      <c r="M23">
        <f t="shared" si="15"/>
        <v>227.52235777137281</v>
      </c>
      <c r="N23">
        <f t="shared" si="15"/>
        <v>338.63792784576418</v>
      </c>
      <c r="O23">
        <f t="shared" si="15"/>
        <v>185.19261679065229</v>
      </c>
      <c r="P23">
        <f t="shared" si="12"/>
        <v>915.38064870808137</v>
      </c>
      <c r="Q23">
        <v>915.38064870808137</v>
      </c>
      <c r="R23">
        <f t="shared" si="13"/>
        <v>1</v>
      </c>
    </row>
    <row r="24" spans="1:18" x14ac:dyDescent="0.4">
      <c r="A24" t="s">
        <v>30</v>
      </c>
      <c r="B24">
        <f>B23/F14</f>
        <v>10.205925925925927</v>
      </c>
      <c r="K24" t="s">
        <v>25</v>
      </c>
      <c r="L24">
        <f>SUM(L20:L23)</f>
        <v>729.73420016817727</v>
      </c>
      <c r="M24">
        <f t="shared" ref="M24" si="16">SUM(M20:M23)</f>
        <v>887.351925528744</v>
      </c>
      <c r="N24">
        <f t="shared" ref="N24" si="17">SUM(N20:N23)</f>
        <v>970.57723434518448</v>
      </c>
      <c r="O24">
        <f t="shared" ref="O24" si="18">SUM(O20:O23)</f>
        <v>1004.7366399578947</v>
      </c>
    </row>
    <row r="25" spans="1:18" x14ac:dyDescent="0.4">
      <c r="K25" t="s">
        <v>26</v>
      </c>
      <c r="L25">
        <v>846.69999999999993</v>
      </c>
      <c r="M25">
        <v>942.8</v>
      </c>
      <c r="N25">
        <v>870.3</v>
      </c>
      <c r="O25">
        <v>932.6</v>
      </c>
    </row>
    <row r="26" spans="1:18" x14ac:dyDescent="0.4">
      <c r="L26">
        <f>L25/L24</f>
        <v>1.1602854845022561</v>
      </c>
      <c r="M26">
        <f t="shared" ref="M26" si="19">M25/M24</f>
        <v>1.0624871292618385</v>
      </c>
      <c r="N26">
        <f t="shared" ref="N26" si="20">N25/N24</f>
        <v>0.89668289055549688</v>
      </c>
      <c r="O26">
        <f t="shared" ref="O26" si="21">O25/O24</f>
        <v>0.92820343452298337</v>
      </c>
    </row>
    <row r="28" spans="1:18" x14ac:dyDescent="0.4">
      <c r="K28" t="s">
        <v>28</v>
      </c>
    </row>
    <row r="29" spans="1:18" x14ac:dyDescent="0.4">
      <c r="K29" t="s">
        <v>12</v>
      </c>
      <c r="L29">
        <v>1</v>
      </c>
      <c r="M29">
        <v>2</v>
      </c>
      <c r="N29">
        <v>3</v>
      </c>
      <c r="O29">
        <v>4</v>
      </c>
      <c r="P29" t="s">
        <v>23</v>
      </c>
      <c r="Q29" t="s">
        <v>24</v>
      </c>
    </row>
    <row r="30" spans="1:18" x14ac:dyDescent="0.4">
      <c r="K30">
        <v>1</v>
      </c>
      <c r="L30">
        <f>L20*L$16</f>
        <v>248.1854964725967</v>
      </c>
      <c r="M30">
        <f t="shared" ref="M30:O30" si="22">M20*M$16</f>
        <v>122.63227317290551</v>
      </c>
      <c r="N30">
        <f t="shared" si="22"/>
        <v>280.08747973978723</v>
      </c>
      <c r="O30">
        <f t="shared" si="22"/>
        <v>65.057716846413527</v>
      </c>
      <c r="P30">
        <f>SUM(L30:O30)</f>
        <v>715.96296623170292</v>
      </c>
      <c r="Q30">
        <v>686.78235294117644</v>
      </c>
      <c r="R30">
        <f>Q30/P30</f>
        <v>0.95924284541683558</v>
      </c>
    </row>
    <row r="31" spans="1:18" x14ac:dyDescent="0.4">
      <c r="K31">
        <v>2</v>
      </c>
      <c r="L31">
        <f t="shared" ref="L31:O31" si="23">L21*L$16</f>
        <v>145.10917504387905</v>
      </c>
      <c r="M31">
        <f t="shared" si="23"/>
        <v>573.60541197751331</v>
      </c>
      <c r="N31">
        <f t="shared" si="23"/>
        <v>54.587212256978539</v>
      </c>
      <c r="O31">
        <f t="shared" si="23"/>
        <v>285.28474939097731</v>
      </c>
      <c r="P31">
        <f t="shared" ref="P31:P33" si="24">SUM(L31:O31)</f>
        <v>1058.5865486693483</v>
      </c>
      <c r="Q31">
        <v>943.02968664101149</v>
      </c>
      <c r="R31">
        <f>Q31/P31</f>
        <v>0.89083853164996973</v>
      </c>
    </row>
    <row r="32" spans="1:18" x14ac:dyDescent="0.4">
      <c r="K32">
        <v>3</v>
      </c>
      <c r="L32">
        <f t="shared" ref="L32:O32" si="25">L22*L$16</f>
        <v>281.33019396231066</v>
      </c>
      <c r="M32">
        <f t="shared" si="25"/>
        <v>81.371460451642903</v>
      </c>
      <c r="N32">
        <f t="shared" si="25"/>
        <v>232.31167753565219</v>
      </c>
      <c r="O32">
        <f t="shared" si="25"/>
        <v>503.63156281933561</v>
      </c>
      <c r="P32">
        <f t="shared" si="24"/>
        <v>1098.6448947689414</v>
      </c>
      <c r="Q32">
        <v>1047.2073117097307</v>
      </c>
      <c r="R32">
        <f>Q32/P32</f>
        <v>0.95318088373766241</v>
      </c>
    </row>
    <row r="33" spans="11:18" x14ac:dyDescent="0.4">
      <c r="K33">
        <v>4</v>
      </c>
      <c r="L33">
        <f t="shared" ref="L33:O33" si="26">L23*L$16</f>
        <v>195.60886308796796</v>
      </c>
      <c r="M33">
        <f t="shared" si="26"/>
        <v>268.13509863356285</v>
      </c>
      <c r="N33">
        <f t="shared" si="26"/>
        <v>303.83153464347276</v>
      </c>
      <c r="O33">
        <f t="shared" si="26"/>
        <v>192.97277588710875</v>
      </c>
      <c r="P33">
        <f t="shared" si="24"/>
        <v>960.54827225211238</v>
      </c>
      <c r="Q33">
        <v>915.38064870808137</v>
      </c>
      <c r="R33">
        <f>Q33/P33</f>
        <v>0.95297724763157343</v>
      </c>
    </row>
    <row r="34" spans="11:18" x14ac:dyDescent="0.4">
      <c r="K34" t="s">
        <v>25</v>
      </c>
      <c r="L34">
        <f>SUM(L30:L33)</f>
        <v>870.23372856675439</v>
      </c>
      <c r="M34">
        <f t="shared" ref="M34" si="27">SUM(M30:M33)</f>
        <v>1045.7442442356246</v>
      </c>
      <c r="N34">
        <f t="shared" ref="N34" si="28">SUM(N30:N33)</f>
        <v>870.8179041758907</v>
      </c>
      <c r="O34">
        <f t="shared" ref="O34" si="29">SUM(O30:O33)</f>
        <v>1046.9468049438353</v>
      </c>
      <c r="P34">
        <f>SUM(P30:P33)</f>
        <v>3833.742681922105</v>
      </c>
    </row>
    <row r="35" spans="11:18" x14ac:dyDescent="0.4">
      <c r="K35" t="s">
        <v>26</v>
      </c>
      <c r="L35">
        <v>846.69999999999993</v>
      </c>
      <c r="M35">
        <v>942.8</v>
      </c>
      <c r="N35">
        <v>870.3</v>
      </c>
      <c r="O35">
        <v>932.6</v>
      </c>
    </row>
    <row r="36" spans="11:18" x14ac:dyDescent="0.4">
      <c r="L36">
        <f>L35/L34</f>
        <v>0.97295700247620409</v>
      </c>
      <c r="M36">
        <f t="shared" ref="M36" si="30">M35/M34</f>
        <v>0.90155887082039776</v>
      </c>
      <c r="N36">
        <f t="shared" ref="N36" si="31">N35/N34</f>
        <v>0.99940526696407228</v>
      </c>
      <c r="O36">
        <f t="shared" ref="O36" si="32">O35/O34</f>
        <v>0.89078069257781478</v>
      </c>
    </row>
    <row r="38" spans="11:18" x14ac:dyDescent="0.4">
      <c r="K38" t="s">
        <v>80</v>
      </c>
    </row>
    <row r="39" spans="11:18" x14ac:dyDescent="0.4">
      <c r="K39" t="s">
        <v>12</v>
      </c>
      <c r="L39">
        <v>1</v>
      </c>
      <c r="M39">
        <v>2</v>
      </c>
      <c r="N39">
        <v>3</v>
      </c>
      <c r="O39">
        <v>4</v>
      </c>
      <c r="P39" t="s">
        <v>23</v>
      </c>
      <c r="Q39" t="s">
        <v>24</v>
      </c>
    </row>
    <row r="40" spans="11:18" x14ac:dyDescent="0.4">
      <c r="K40">
        <v>1</v>
      </c>
      <c r="L40">
        <f>L30*$R30</f>
        <v>238.07016182756365</v>
      </c>
      <c r="M40">
        <f t="shared" ref="M40:O40" si="33">M30*$R30</f>
        <v>117.63413065831256</v>
      </c>
      <c r="N40">
        <f t="shared" si="33"/>
        <v>268.67191103122377</v>
      </c>
      <c r="O40">
        <f t="shared" si="33"/>
        <v>62.40614942407651</v>
      </c>
      <c r="P40">
        <f>SUM(L40:O40)</f>
        <v>686.78235294117644</v>
      </c>
      <c r="Q40">
        <v>686.78235294117644</v>
      </c>
      <c r="R40">
        <f>Q40/P40</f>
        <v>1</v>
      </c>
    </row>
    <row r="41" spans="11:18" x14ac:dyDescent="0.4">
      <c r="K41">
        <v>2</v>
      </c>
      <c r="L41">
        <f t="shared" ref="L41:O41" si="34">L31*$R31</f>
        <v>129.26884442502765</v>
      </c>
      <c r="M41">
        <f t="shared" si="34"/>
        <v>510.98980295252392</v>
      </c>
      <c r="N41">
        <f t="shared" si="34"/>
        <v>48.628392013871995</v>
      </c>
      <c r="O41">
        <f t="shared" si="34"/>
        <v>254.14264724958784</v>
      </c>
      <c r="P41">
        <f t="shared" ref="P41:P43" si="35">SUM(L41:O41)</f>
        <v>943.02968664101149</v>
      </c>
      <c r="Q41">
        <v>943.02968664101149</v>
      </c>
      <c r="R41">
        <f t="shared" ref="R41:R43" si="36">Q41/P41</f>
        <v>1</v>
      </c>
    </row>
    <row r="42" spans="11:18" x14ac:dyDescent="0.4">
      <c r="K42">
        <v>3</v>
      </c>
      <c r="L42">
        <f t="shared" ref="L42:O42" si="37">L32*$R32</f>
        <v>268.15856290308324</v>
      </c>
      <c r="M42">
        <f t="shared" si="37"/>
        <v>77.561720584321236</v>
      </c>
      <c r="N42">
        <f t="shared" si="37"/>
        <v>221.43505009601182</v>
      </c>
      <c r="O42">
        <f t="shared" si="37"/>
        <v>480.05197812631434</v>
      </c>
      <c r="P42">
        <f t="shared" si="35"/>
        <v>1047.2073117097307</v>
      </c>
      <c r="Q42">
        <v>1047.2073117097307</v>
      </c>
      <c r="R42">
        <f t="shared" si="36"/>
        <v>1</v>
      </c>
    </row>
    <row r="43" spans="11:18" x14ac:dyDescent="0.4">
      <c r="K43">
        <v>4</v>
      </c>
      <c r="L43">
        <f t="shared" ref="L43:O43" si="38">L33*$R33</f>
        <v>186.410795957913</v>
      </c>
      <c r="M43">
        <f t="shared" si="38"/>
        <v>255.52664828923318</v>
      </c>
      <c r="N43">
        <f t="shared" si="38"/>
        <v>289.54453962821373</v>
      </c>
      <c r="O43">
        <f t="shared" si="38"/>
        <v>183.89866483272135</v>
      </c>
      <c r="P43">
        <f t="shared" si="35"/>
        <v>915.38064870808125</v>
      </c>
      <c r="Q43">
        <v>915.38064870808137</v>
      </c>
      <c r="R43">
        <f t="shared" si="36"/>
        <v>1.0000000000000002</v>
      </c>
    </row>
    <row r="44" spans="11:18" x14ac:dyDescent="0.4">
      <c r="K44" t="s">
        <v>25</v>
      </c>
      <c r="L44">
        <f>SUM(L40:L43)</f>
        <v>821.90836511358748</v>
      </c>
      <c r="M44">
        <f t="shared" ref="M44" si="39">SUM(M40:M43)</f>
        <v>961.71230248439099</v>
      </c>
      <c r="N44">
        <f t="shared" ref="N44" si="40">SUM(N40:N43)</f>
        <v>828.27989276932135</v>
      </c>
      <c r="O44">
        <f t="shared" ref="O44" si="41">SUM(O40:O43)</f>
        <v>980.49943963270005</v>
      </c>
    </row>
    <row r="45" spans="11:18" x14ac:dyDescent="0.4">
      <c r="K45" t="s">
        <v>26</v>
      </c>
      <c r="L45">
        <v>846.69999999999993</v>
      </c>
      <c r="M45">
        <v>942.8</v>
      </c>
      <c r="N45">
        <v>870.3</v>
      </c>
      <c r="O45">
        <v>932.6</v>
      </c>
    </row>
    <row r="46" spans="11:18" x14ac:dyDescent="0.4">
      <c r="L46">
        <f>L45/L44</f>
        <v>1.0301635023303191</v>
      </c>
      <c r="M46">
        <f t="shared" ref="M46" si="42">M45/M44</f>
        <v>0.98033476078497184</v>
      </c>
      <c r="N46">
        <f t="shared" ref="N46" si="43">N45/N44</f>
        <v>1.0507317726743142</v>
      </c>
      <c r="O46">
        <f t="shared" ref="O46" si="44">O45/O44</f>
        <v>0.95114791738112225</v>
      </c>
    </row>
    <row r="48" spans="11:18" x14ac:dyDescent="0.4">
      <c r="K48" t="s">
        <v>29</v>
      </c>
    </row>
    <row r="49" spans="1:18" x14ac:dyDescent="0.4">
      <c r="K49" t="s">
        <v>12</v>
      </c>
      <c r="L49">
        <v>1</v>
      </c>
      <c r="M49">
        <v>2</v>
      </c>
      <c r="N49">
        <v>3</v>
      </c>
      <c r="O49">
        <v>4</v>
      </c>
      <c r="P49" t="s">
        <v>23</v>
      </c>
      <c r="Q49" t="s">
        <v>24</v>
      </c>
    </row>
    <row r="50" spans="1:18" x14ac:dyDescent="0.4">
      <c r="K50">
        <v>1</v>
      </c>
      <c r="L50" s="4">
        <f>L40*L$46</f>
        <v>245.2511917086288</v>
      </c>
      <c r="M50" s="4">
        <f t="shared" ref="M50:O50" si="45">M40*M$46</f>
        <v>115.32082733906496</v>
      </c>
      <c r="N50" s="4">
        <f t="shared" si="45"/>
        <v>282.30211334563336</v>
      </c>
      <c r="O50" s="4">
        <f t="shared" si="45"/>
        <v>59.357479056485495</v>
      </c>
      <c r="P50" s="4">
        <f>SUM(L50:O50)</f>
        <v>702.23161144981259</v>
      </c>
      <c r="Q50">
        <v>686.78235294117644</v>
      </c>
      <c r="R50">
        <f>Q50/P50</f>
        <v>0.97799976780205045</v>
      </c>
    </row>
    <row r="51" spans="1:18" x14ac:dyDescent="0.4">
      <c r="K51">
        <v>2</v>
      </c>
      <c r="L51" s="4">
        <f t="shared" ref="L51:O51" si="46">L41*L$46</f>
        <v>133.16804551507963</v>
      </c>
      <c r="M51" s="4">
        <f t="shared" si="46"/>
        <v>500.94106624102244</v>
      </c>
      <c r="N51" s="4">
        <f t="shared" si="46"/>
        <v>51.095396543037182</v>
      </c>
      <c r="O51" s="4">
        <f t="shared" si="46"/>
        <v>241.72724964917066</v>
      </c>
      <c r="P51" s="4">
        <f t="shared" ref="P51:P53" si="47">SUM(L51:O51)</f>
        <v>926.93175794830984</v>
      </c>
      <c r="Q51">
        <v>943.02968664101149</v>
      </c>
      <c r="R51">
        <f>Q51/P51</f>
        <v>1.0173668973521126</v>
      </c>
    </row>
    <row r="52" spans="1:18" x14ac:dyDescent="0.4">
      <c r="K52">
        <v>3</v>
      </c>
      <c r="L52" s="4">
        <f t="shared" ref="L52:O52" si="48">L42*L$46</f>
        <v>276.24716434010537</v>
      </c>
      <c r="M52" s="4">
        <f t="shared" si="48"/>
        <v>76.036450795101388</v>
      </c>
      <c r="N52" s="4">
        <f t="shared" si="48"/>
        <v>232.66884271960805</v>
      </c>
      <c r="O52" s="4">
        <f t="shared" si="48"/>
        <v>456.60043922953196</v>
      </c>
      <c r="P52" s="4">
        <f t="shared" si="47"/>
        <v>1041.5528970843468</v>
      </c>
      <c r="Q52">
        <v>1047.2073117097307</v>
      </c>
      <c r="R52">
        <f>Q52/P52</f>
        <v>1.0054288309707673</v>
      </c>
    </row>
    <row r="53" spans="1:18" x14ac:dyDescent="0.4">
      <c r="K53">
        <v>4</v>
      </c>
      <c r="L53" s="4">
        <f t="shared" ref="L53:O53" si="49">L43*L$46</f>
        <v>192.03359843618614</v>
      </c>
      <c r="M53" s="4">
        <f t="shared" si="49"/>
        <v>250.50165562481104</v>
      </c>
      <c r="N53" s="4">
        <f t="shared" si="49"/>
        <v>304.23364739172121</v>
      </c>
      <c r="O53" s="4">
        <f t="shared" si="49"/>
        <v>174.91483206481195</v>
      </c>
      <c r="P53" s="4">
        <f t="shared" si="47"/>
        <v>921.6837335175303</v>
      </c>
      <c r="Q53">
        <v>915.38064870808137</v>
      </c>
      <c r="R53">
        <f>Q53/P53</f>
        <v>0.99316133660578587</v>
      </c>
    </row>
    <row r="54" spans="1:18" x14ac:dyDescent="0.4">
      <c r="K54" t="s">
        <v>25</v>
      </c>
      <c r="L54">
        <f>SUM(L50:L53)</f>
        <v>846.69999999999993</v>
      </c>
      <c r="M54">
        <f t="shared" ref="M54" si="50">SUM(M50:M53)</f>
        <v>942.79999999999984</v>
      </c>
      <c r="N54">
        <f t="shared" ref="N54" si="51">SUM(N50:N53)</f>
        <v>870.29999999999973</v>
      </c>
      <c r="O54">
        <f t="shared" ref="O54" si="52">SUM(O50:O53)</f>
        <v>932.60000000000014</v>
      </c>
      <c r="P54">
        <f>SUM(P50:P53)</f>
        <v>3592.3999999999996</v>
      </c>
    </row>
    <row r="55" spans="1:18" x14ac:dyDescent="0.4">
      <c r="K55" t="s">
        <v>26</v>
      </c>
      <c r="L55">
        <v>846.69999999999993</v>
      </c>
      <c r="M55">
        <v>942.8</v>
      </c>
      <c r="N55">
        <v>870.3</v>
      </c>
      <c r="O55">
        <v>932.6</v>
      </c>
    </row>
    <row r="56" spans="1:18" x14ac:dyDescent="0.4">
      <c r="L56">
        <f>L55/L54</f>
        <v>1</v>
      </c>
      <c r="M56">
        <f t="shared" ref="M56" si="53">M55/M54</f>
        <v>1.0000000000000002</v>
      </c>
      <c r="N56">
        <f t="shared" ref="N56" si="54">N55/N54</f>
        <v>1.0000000000000002</v>
      </c>
      <c r="O56">
        <f t="shared" ref="O56" si="55">O55/O54</f>
        <v>0.99999999999999989</v>
      </c>
    </row>
    <row r="58" spans="1:18" x14ac:dyDescent="0.4">
      <c r="K58" t="s">
        <v>30</v>
      </c>
    </row>
    <row r="59" spans="1:18" x14ac:dyDescent="0.4">
      <c r="K59" t="s">
        <v>12</v>
      </c>
      <c r="L59">
        <v>1</v>
      </c>
      <c r="M59">
        <v>2</v>
      </c>
      <c r="N59">
        <v>3</v>
      </c>
      <c r="O59">
        <v>4</v>
      </c>
    </row>
    <row r="60" spans="1:18" x14ac:dyDescent="0.4">
      <c r="K60">
        <v>1</v>
      </c>
      <c r="L60">
        <f>L50*L3</f>
        <v>1226.2559585431441</v>
      </c>
      <c r="M60">
        <f t="shared" ref="M60:N60" si="56">M50*M3</f>
        <v>1845.1332374250394</v>
      </c>
      <c r="N60">
        <f t="shared" si="56"/>
        <v>3669.9274734932337</v>
      </c>
      <c r="O60">
        <f>O50*O3</f>
        <v>1068.4346230167389</v>
      </c>
    </row>
    <row r="61" spans="1:18" x14ac:dyDescent="0.4">
      <c r="K61">
        <v>2</v>
      </c>
      <c r="L61">
        <f t="shared" ref="L61:O61" si="57">L51*L4</f>
        <v>2130.688728241274</v>
      </c>
      <c r="M61">
        <f t="shared" si="57"/>
        <v>3506.5874636871572</v>
      </c>
      <c r="N61">
        <f t="shared" si="57"/>
        <v>1021.9079308607436</v>
      </c>
      <c r="O61">
        <f t="shared" si="57"/>
        <v>2900.726995790048</v>
      </c>
      <c r="P61">
        <f>SUM(L61:O61)</f>
        <v>9559.9111185792226</v>
      </c>
    </row>
    <row r="62" spans="1:18" x14ac:dyDescent="0.4">
      <c r="K62">
        <v>3</v>
      </c>
      <c r="L62">
        <f t="shared" ref="L62:O62" si="58">L52*L5</f>
        <v>3591.2131364213697</v>
      </c>
      <c r="M62">
        <f t="shared" si="58"/>
        <v>1520.7290159020276</v>
      </c>
      <c r="N62">
        <f t="shared" si="58"/>
        <v>465.3376854392161</v>
      </c>
      <c r="O62">
        <f t="shared" si="58"/>
        <v>4109.4039530657874</v>
      </c>
    </row>
    <row r="63" spans="1:18" x14ac:dyDescent="0.4">
      <c r="K63">
        <v>4</v>
      </c>
      <c r="L63">
        <f t="shared" ref="L63:O63" si="59">L53*L6</f>
        <v>3456.6047718513505</v>
      </c>
      <c r="M63">
        <f t="shared" si="59"/>
        <v>3006.0198674977323</v>
      </c>
      <c r="N63">
        <f t="shared" si="59"/>
        <v>2738.1028265254909</v>
      </c>
      <c r="O63">
        <f t="shared" si="59"/>
        <v>524.7444961944359</v>
      </c>
    </row>
    <row r="64" spans="1:18" x14ac:dyDescent="0.4">
      <c r="A64" s="3" t="s">
        <v>83</v>
      </c>
      <c r="M64">
        <f>SUM(M60:M63)</f>
        <v>9878.4695845119568</v>
      </c>
    </row>
    <row r="65" spans="1:12" x14ac:dyDescent="0.4">
      <c r="A65" t="s">
        <v>85</v>
      </c>
      <c r="B65" t="s">
        <v>87</v>
      </c>
      <c r="C65" t="s">
        <v>84</v>
      </c>
      <c r="D65" t="s">
        <v>86</v>
      </c>
      <c r="K65" t="s">
        <v>31</v>
      </c>
      <c r="L65">
        <f>SUM(L60:O63)</f>
        <v>36781.818163954791</v>
      </c>
    </row>
    <row r="66" spans="1:12" x14ac:dyDescent="0.4">
      <c r="A66">
        <v>2015</v>
      </c>
      <c r="B66" s="8">
        <f>SUM(B10:E13)</f>
        <v>3375</v>
      </c>
      <c r="C66" s="8">
        <f>B23</f>
        <v>34445</v>
      </c>
      <c r="D66" s="8">
        <f>B24</f>
        <v>10.205925925925927</v>
      </c>
      <c r="K66" t="s">
        <v>30</v>
      </c>
      <c r="L66">
        <f>L65/P54</f>
        <v>10.238786929059902</v>
      </c>
    </row>
    <row r="67" spans="1:12" x14ac:dyDescent="0.4">
      <c r="A67">
        <v>2025</v>
      </c>
      <c r="B67" s="8">
        <f>SUM(L50:O53)</f>
        <v>3592.3999999999996</v>
      </c>
      <c r="C67" s="8">
        <f>L65</f>
        <v>36781.818163954791</v>
      </c>
      <c r="D67" s="8">
        <f>L66</f>
        <v>10.238786929059902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8" activePane="bottomLeft" state="frozen"/>
      <selection pane="bottomLeft" activeCell="G17" sqref="G17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6" t="s">
        <v>34</v>
      </c>
      <c r="D2" s="6"/>
      <c r="E2" s="6" t="s">
        <v>35</v>
      </c>
      <c r="F2" s="6"/>
      <c r="G2" s="7" t="s">
        <v>36</v>
      </c>
      <c r="H2" s="7"/>
      <c r="I2" s="7" t="s">
        <v>37</v>
      </c>
      <c r="J2" s="7"/>
      <c r="K2" s="2"/>
      <c r="L2" s="2"/>
    </row>
    <row r="3" spans="1:12" x14ac:dyDescent="0.4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</row>
    <row r="12" spans="1:12" x14ac:dyDescent="0.4">
      <c r="A12">
        <v>1</v>
      </c>
      <c r="B12">
        <v>250</v>
      </c>
      <c r="C12">
        <v>125</v>
      </c>
      <c r="D12">
        <v>375</v>
      </c>
      <c r="E12">
        <v>75</v>
      </c>
    </row>
    <row r="13" spans="1:12" x14ac:dyDescent="0.4">
      <c r="A13">
        <v>2</v>
      </c>
      <c r="B13">
        <v>100</v>
      </c>
      <c r="C13">
        <v>400</v>
      </c>
      <c r="D13">
        <v>50</v>
      </c>
      <c r="E13">
        <v>225</v>
      </c>
    </row>
    <row r="14" spans="1:12" x14ac:dyDescent="0.4">
      <c r="A14">
        <v>3</v>
      </c>
      <c r="B14">
        <v>205</v>
      </c>
      <c r="C14">
        <v>60</v>
      </c>
      <c r="D14">
        <v>225</v>
      </c>
      <c r="E14">
        <v>420</v>
      </c>
    </row>
    <row r="15" spans="1:12" x14ac:dyDescent="0.4">
      <c r="A15">
        <v>4</v>
      </c>
      <c r="B15">
        <v>155</v>
      </c>
      <c r="C15">
        <v>215</v>
      </c>
      <c r="D15">
        <v>320</v>
      </c>
      <c r="E15">
        <v>175</v>
      </c>
    </row>
    <row r="16" spans="1:12" x14ac:dyDescent="0.4">
      <c r="A16" t="s">
        <v>25</v>
      </c>
      <c r="B16">
        <f>SUM(B12:B15)</f>
        <v>710</v>
      </c>
      <c r="C16">
        <f t="shared" ref="C16:E16" si="0">SUM(C12:C15)</f>
        <v>800</v>
      </c>
      <c r="D16">
        <f t="shared" si="0"/>
        <v>970</v>
      </c>
      <c r="E16">
        <f t="shared" si="0"/>
        <v>895</v>
      </c>
    </row>
    <row r="17" spans="1:17" x14ac:dyDescent="0.4">
      <c r="A17" t="s">
        <v>26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75</v>
      </c>
      <c r="C22">
        <f t="shared" ref="C22:E23" si="1">$C$5*C12</f>
        <v>37.5</v>
      </c>
      <c r="D22">
        <f t="shared" si="1"/>
        <v>112.5</v>
      </c>
      <c r="E22">
        <f t="shared" si="1"/>
        <v>22.5</v>
      </c>
      <c r="G22">
        <v>1</v>
      </c>
      <c r="H22">
        <f>$E$5*B12</f>
        <v>15</v>
      </c>
      <c r="I22">
        <f t="shared" ref="I22:K22" si="2">$E$5*C12</f>
        <v>7.5</v>
      </c>
      <c r="J22">
        <f t="shared" si="2"/>
        <v>22.5</v>
      </c>
      <c r="K22">
        <f t="shared" si="2"/>
        <v>4.5</v>
      </c>
      <c r="M22">
        <v>1</v>
      </c>
      <c r="N22">
        <f>$G$5*B12</f>
        <v>10</v>
      </c>
      <c r="O22">
        <f t="shared" ref="O22:Q22" si="3">$G$5*C12</f>
        <v>5</v>
      </c>
      <c r="P22">
        <f t="shared" si="3"/>
        <v>15</v>
      </c>
      <c r="Q22">
        <f t="shared" si="3"/>
        <v>3</v>
      </c>
    </row>
    <row r="23" spans="1:17" x14ac:dyDescent="0.4">
      <c r="A23">
        <v>2</v>
      </c>
      <c r="B23">
        <f>$C$5*B13</f>
        <v>30</v>
      </c>
      <c r="C23">
        <f t="shared" si="1"/>
        <v>120</v>
      </c>
      <c r="D23">
        <f t="shared" si="1"/>
        <v>15</v>
      </c>
      <c r="E23">
        <f t="shared" si="1"/>
        <v>67.5</v>
      </c>
      <c r="G23">
        <v>2</v>
      </c>
      <c r="H23">
        <f t="shared" ref="H23:H25" si="4">$E$5*B13</f>
        <v>6</v>
      </c>
      <c r="I23">
        <f t="shared" ref="I23:I25" si="5">$E$5*C13</f>
        <v>24</v>
      </c>
      <c r="J23">
        <f t="shared" ref="J23:J25" si="6">$E$5*D13</f>
        <v>3</v>
      </c>
      <c r="K23">
        <f t="shared" ref="K23:K25" si="7">$E$5*E13</f>
        <v>13.5</v>
      </c>
      <c r="M23">
        <v>2</v>
      </c>
      <c r="N23">
        <f t="shared" ref="N23:N25" si="8">$G$5*B13</f>
        <v>4</v>
      </c>
      <c r="O23">
        <f t="shared" ref="O23:O25" si="9">$G$5*C13</f>
        <v>16</v>
      </c>
      <c r="P23">
        <f t="shared" ref="P23:P25" si="10">$G$5*D13</f>
        <v>2</v>
      </c>
      <c r="Q23">
        <f t="shared" ref="Q23:Q25" si="11">$G$5*E13</f>
        <v>9</v>
      </c>
    </row>
    <row r="24" spans="1:17" x14ac:dyDescent="0.4">
      <c r="A24">
        <v>3</v>
      </c>
      <c r="B24">
        <f t="shared" ref="B24:E24" si="12">$C$5*B14</f>
        <v>61.5</v>
      </c>
      <c r="C24">
        <f t="shared" si="12"/>
        <v>18</v>
      </c>
      <c r="D24">
        <f t="shared" si="12"/>
        <v>67.5</v>
      </c>
      <c r="E24">
        <f t="shared" si="12"/>
        <v>126</v>
      </c>
      <c r="G24">
        <v>3</v>
      </c>
      <c r="H24">
        <f t="shared" si="4"/>
        <v>12.299999999999999</v>
      </c>
      <c r="I24">
        <f t="shared" si="5"/>
        <v>3.5999999999999996</v>
      </c>
      <c r="J24">
        <f t="shared" si="6"/>
        <v>13.5</v>
      </c>
      <c r="K24">
        <f t="shared" si="7"/>
        <v>25.2</v>
      </c>
      <c r="M24">
        <v>3</v>
      </c>
      <c r="N24">
        <f t="shared" si="8"/>
        <v>8.1999999999999993</v>
      </c>
      <c r="O24">
        <f t="shared" si="9"/>
        <v>2.4</v>
      </c>
      <c r="P24">
        <f t="shared" si="10"/>
        <v>9</v>
      </c>
      <c r="Q24">
        <f t="shared" si="11"/>
        <v>16.8</v>
      </c>
    </row>
    <row r="25" spans="1:17" x14ac:dyDescent="0.4">
      <c r="A25">
        <v>4</v>
      </c>
      <c r="B25">
        <f t="shared" ref="B25:E25" si="13">$C$5*B15</f>
        <v>46.5</v>
      </c>
      <c r="C25">
        <f t="shared" si="13"/>
        <v>64.5</v>
      </c>
      <c r="D25">
        <f t="shared" si="13"/>
        <v>96</v>
      </c>
      <c r="E25">
        <f t="shared" si="13"/>
        <v>52.5</v>
      </c>
      <c r="G25">
        <v>4</v>
      </c>
      <c r="H25">
        <f t="shared" si="4"/>
        <v>9.2999999999999989</v>
      </c>
      <c r="I25">
        <f t="shared" si="5"/>
        <v>12.9</v>
      </c>
      <c r="J25">
        <f t="shared" si="6"/>
        <v>19.2</v>
      </c>
      <c r="K25">
        <f t="shared" si="7"/>
        <v>10.5</v>
      </c>
      <c r="M25">
        <v>4</v>
      </c>
      <c r="N25">
        <f t="shared" si="8"/>
        <v>6.2</v>
      </c>
      <c r="O25">
        <f t="shared" si="9"/>
        <v>8.6</v>
      </c>
      <c r="P25">
        <f t="shared" si="10"/>
        <v>12.8</v>
      </c>
      <c r="Q25">
        <f t="shared" si="11"/>
        <v>7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 t="shared" ref="B29:E32" si="14">$D$5*B22</f>
        <v>0</v>
      </c>
      <c r="C29">
        <f t="shared" si="14"/>
        <v>0</v>
      </c>
      <c r="D29">
        <f t="shared" si="14"/>
        <v>0</v>
      </c>
      <c r="E29">
        <f t="shared" si="14"/>
        <v>0</v>
      </c>
      <c r="G29">
        <v>1</v>
      </c>
      <c r="H29">
        <f>$F$5*B12</f>
        <v>5</v>
      </c>
      <c r="I29">
        <f t="shared" ref="I29:K29" si="15">$F$5*C12</f>
        <v>2.5</v>
      </c>
      <c r="J29">
        <f t="shared" si="15"/>
        <v>7.5</v>
      </c>
      <c r="K29">
        <f t="shared" si="15"/>
        <v>1.5</v>
      </c>
      <c r="M29">
        <v>1</v>
      </c>
      <c r="N29">
        <f>$H$5*B12</f>
        <v>10</v>
      </c>
      <c r="O29">
        <f t="shared" ref="O29:Q29" si="16">$H$5*C12</f>
        <v>5</v>
      </c>
      <c r="P29">
        <f t="shared" si="16"/>
        <v>15</v>
      </c>
      <c r="Q29">
        <f t="shared" si="16"/>
        <v>3</v>
      </c>
    </row>
    <row r="30" spans="1:17" x14ac:dyDescent="0.4">
      <c r="A30">
        <v>2</v>
      </c>
      <c r="B30">
        <f t="shared" si="14"/>
        <v>0</v>
      </c>
      <c r="C30">
        <f t="shared" si="14"/>
        <v>0</v>
      </c>
      <c r="D30">
        <f t="shared" si="14"/>
        <v>0</v>
      </c>
      <c r="E30">
        <f t="shared" si="14"/>
        <v>0</v>
      </c>
      <c r="G30">
        <v>2</v>
      </c>
      <c r="H30">
        <f t="shared" ref="H30:H32" si="17">$F$5*B13</f>
        <v>2</v>
      </c>
      <c r="I30">
        <f t="shared" ref="I30:I32" si="18">$F$5*C13</f>
        <v>8</v>
      </c>
      <c r="J30">
        <f t="shared" ref="J30:J32" si="19">$F$5*D13</f>
        <v>1</v>
      </c>
      <c r="K30">
        <f t="shared" ref="K30:K32" si="20">$F$5*E13</f>
        <v>4.5</v>
      </c>
      <c r="M30">
        <v>2</v>
      </c>
      <c r="N30">
        <f t="shared" ref="N30:N32" si="21">$H$5*B13</f>
        <v>4</v>
      </c>
      <c r="O30">
        <f t="shared" ref="O30:O32" si="22">$H$5*C13</f>
        <v>16</v>
      </c>
      <c r="P30">
        <f t="shared" ref="P30:P32" si="23">$H$5*D13</f>
        <v>2</v>
      </c>
      <c r="Q30">
        <f t="shared" ref="Q30:Q32" si="24">$H$5*E13</f>
        <v>9</v>
      </c>
    </row>
    <row r="31" spans="1:17" x14ac:dyDescent="0.4">
      <c r="A31">
        <v>3</v>
      </c>
      <c r="B31">
        <f t="shared" si="14"/>
        <v>0</v>
      </c>
      <c r="C31">
        <f t="shared" si="14"/>
        <v>0</v>
      </c>
      <c r="D31">
        <f t="shared" si="14"/>
        <v>0</v>
      </c>
      <c r="E31">
        <f t="shared" si="14"/>
        <v>0</v>
      </c>
      <c r="G31">
        <v>3</v>
      </c>
      <c r="H31">
        <f t="shared" si="17"/>
        <v>4.0999999999999996</v>
      </c>
      <c r="I31">
        <f t="shared" si="18"/>
        <v>1.2</v>
      </c>
      <c r="J31">
        <f t="shared" si="19"/>
        <v>4.5</v>
      </c>
      <c r="K31">
        <f t="shared" si="20"/>
        <v>8.4</v>
      </c>
      <c r="M31">
        <v>3</v>
      </c>
      <c r="N31">
        <f t="shared" si="21"/>
        <v>8.1999999999999993</v>
      </c>
      <c r="O31">
        <f t="shared" si="22"/>
        <v>2.4</v>
      </c>
      <c r="P31">
        <f t="shared" si="23"/>
        <v>9</v>
      </c>
      <c r="Q31">
        <f t="shared" si="24"/>
        <v>16.8</v>
      </c>
    </row>
    <row r="32" spans="1:17" x14ac:dyDescent="0.4">
      <c r="A32">
        <v>4</v>
      </c>
      <c r="B32">
        <f t="shared" si="14"/>
        <v>0</v>
      </c>
      <c r="C32">
        <f t="shared" si="14"/>
        <v>0</v>
      </c>
      <c r="D32">
        <f t="shared" si="14"/>
        <v>0</v>
      </c>
      <c r="E32">
        <f t="shared" si="14"/>
        <v>0</v>
      </c>
      <c r="G32">
        <v>4</v>
      </c>
      <c r="H32">
        <f t="shared" si="17"/>
        <v>3.1</v>
      </c>
      <c r="I32">
        <f t="shared" si="18"/>
        <v>4.3</v>
      </c>
      <c r="J32">
        <f t="shared" si="19"/>
        <v>6.4</v>
      </c>
      <c r="K32">
        <f t="shared" si="20"/>
        <v>3.5</v>
      </c>
      <c r="M32">
        <v>4</v>
      </c>
      <c r="N32">
        <f t="shared" si="21"/>
        <v>6.2</v>
      </c>
      <c r="O32">
        <f t="shared" si="22"/>
        <v>8.6</v>
      </c>
      <c r="P32">
        <f t="shared" si="23"/>
        <v>12.8</v>
      </c>
      <c r="Q32">
        <f t="shared" si="24"/>
        <v>7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 t="shared" ref="B36:E39" si="25">B29+B22</f>
        <v>75</v>
      </c>
      <c r="C36">
        <f t="shared" si="25"/>
        <v>37.5</v>
      </c>
      <c r="D36">
        <f t="shared" si="25"/>
        <v>112.5</v>
      </c>
      <c r="E36">
        <f t="shared" si="25"/>
        <v>22.5</v>
      </c>
      <c r="G36">
        <v>1</v>
      </c>
      <c r="H36">
        <f>H22+H29</f>
        <v>20</v>
      </c>
      <c r="I36">
        <f t="shared" ref="I36:K36" si="26">I22+I29</f>
        <v>10</v>
      </c>
      <c r="J36">
        <f t="shared" si="26"/>
        <v>30</v>
      </c>
      <c r="K36">
        <f t="shared" si="26"/>
        <v>6</v>
      </c>
      <c r="M36">
        <v>1</v>
      </c>
      <c r="N36">
        <f>N22+N29</f>
        <v>20</v>
      </c>
      <c r="O36">
        <f t="shared" ref="O36:Q36" si="27">O22+O29</f>
        <v>10</v>
      </c>
      <c r="P36">
        <f t="shared" si="27"/>
        <v>30</v>
      </c>
      <c r="Q36">
        <f t="shared" si="27"/>
        <v>6</v>
      </c>
    </row>
    <row r="37" spans="1:17" x14ac:dyDescent="0.4">
      <c r="A37">
        <v>2</v>
      </c>
      <c r="B37">
        <f t="shared" si="25"/>
        <v>30</v>
      </c>
      <c r="C37">
        <f t="shared" si="25"/>
        <v>120</v>
      </c>
      <c r="D37">
        <f t="shared" si="25"/>
        <v>15</v>
      </c>
      <c r="E37">
        <f t="shared" si="25"/>
        <v>67.5</v>
      </c>
      <c r="G37">
        <v>2</v>
      </c>
      <c r="H37">
        <f t="shared" ref="H37:K37" si="28">H23+H30</f>
        <v>8</v>
      </c>
      <c r="I37">
        <f t="shared" si="28"/>
        <v>32</v>
      </c>
      <c r="J37">
        <f t="shared" si="28"/>
        <v>4</v>
      </c>
      <c r="K37">
        <f t="shared" si="28"/>
        <v>18</v>
      </c>
      <c r="M37">
        <v>2</v>
      </c>
      <c r="N37">
        <f t="shared" ref="N37:Q37" si="29">N23+N30</f>
        <v>8</v>
      </c>
      <c r="O37">
        <f t="shared" si="29"/>
        <v>32</v>
      </c>
      <c r="P37">
        <f t="shared" si="29"/>
        <v>4</v>
      </c>
      <c r="Q37">
        <f t="shared" si="29"/>
        <v>18</v>
      </c>
    </row>
    <row r="38" spans="1:17" x14ac:dyDescent="0.4">
      <c r="A38">
        <v>3</v>
      </c>
      <c r="B38">
        <f t="shared" si="25"/>
        <v>61.5</v>
      </c>
      <c r="C38">
        <f t="shared" si="25"/>
        <v>18</v>
      </c>
      <c r="D38">
        <f t="shared" si="25"/>
        <v>67.5</v>
      </c>
      <c r="E38">
        <f t="shared" si="25"/>
        <v>126</v>
      </c>
      <c r="G38">
        <v>3</v>
      </c>
      <c r="H38">
        <f t="shared" ref="H38:K38" si="30">H24+H31</f>
        <v>16.399999999999999</v>
      </c>
      <c r="I38">
        <f t="shared" si="30"/>
        <v>4.8</v>
      </c>
      <c r="J38">
        <f t="shared" si="30"/>
        <v>18</v>
      </c>
      <c r="K38">
        <f t="shared" si="30"/>
        <v>33.6</v>
      </c>
      <c r="M38">
        <v>3</v>
      </c>
      <c r="N38">
        <f t="shared" ref="N38:Q38" si="31">N24+N31</f>
        <v>16.399999999999999</v>
      </c>
      <c r="O38">
        <f t="shared" si="31"/>
        <v>4.8</v>
      </c>
      <c r="P38">
        <f t="shared" si="31"/>
        <v>18</v>
      </c>
      <c r="Q38">
        <f t="shared" si="31"/>
        <v>33.6</v>
      </c>
    </row>
    <row r="39" spans="1:17" x14ac:dyDescent="0.4">
      <c r="A39">
        <v>4</v>
      </c>
      <c r="B39">
        <f t="shared" si="25"/>
        <v>46.5</v>
      </c>
      <c r="C39">
        <f t="shared" si="25"/>
        <v>64.5</v>
      </c>
      <c r="D39">
        <f t="shared" si="25"/>
        <v>96</v>
      </c>
      <c r="E39">
        <f t="shared" si="25"/>
        <v>52.5</v>
      </c>
      <c r="G39">
        <v>4</v>
      </c>
      <c r="H39">
        <f t="shared" ref="H39:K39" si="32">H25+H32</f>
        <v>12.399999999999999</v>
      </c>
      <c r="I39">
        <f t="shared" si="32"/>
        <v>17.2</v>
      </c>
      <c r="J39">
        <f t="shared" si="32"/>
        <v>25.6</v>
      </c>
      <c r="K39">
        <f t="shared" si="32"/>
        <v>14</v>
      </c>
      <c r="M39">
        <v>4</v>
      </c>
      <c r="N39">
        <f t="shared" ref="N39:Q39" si="33">N25+N32</f>
        <v>12.4</v>
      </c>
      <c r="O39">
        <f t="shared" si="33"/>
        <v>17.2</v>
      </c>
      <c r="P39">
        <f t="shared" si="33"/>
        <v>25.6</v>
      </c>
      <c r="Q39">
        <f t="shared" si="33"/>
        <v>14</v>
      </c>
    </row>
    <row r="40" spans="1:17" x14ac:dyDescent="0.4">
      <c r="E40">
        <f>SUM(B36:E39)</f>
        <v>1012.5</v>
      </c>
      <c r="K40">
        <f>SUM(H36:K39)</f>
        <v>270</v>
      </c>
      <c r="Q40">
        <f>SUM(N36:Q39)</f>
        <v>270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 t="shared" ref="B44:E47" si="34">$C$6*B12</f>
        <v>7.5</v>
      </c>
      <c r="C44">
        <f t="shared" si="34"/>
        <v>3.75</v>
      </c>
      <c r="D44">
        <f t="shared" si="34"/>
        <v>11.25</v>
      </c>
      <c r="E44">
        <f t="shared" si="34"/>
        <v>2.25</v>
      </c>
      <c r="G44">
        <v>1</v>
      </c>
      <c r="H44">
        <f>$E$6*B12</f>
        <v>22.5</v>
      </c>
      <c r="I44">
        <f t="shared" ref="I44:K44" si="35">$E$6*C12</f>
        <v>11.25</v>
      </c>
      <c r="J44">
        <f t="shared" si="35"/>
        <v>33.75</v>
      </c>
      <c r="K44">
        <f t="shared" si="35"/>
        <v>6.75</v>
      </c>
      <c r="M44">
        <v>1</v>
      </c>
      <c r="N44">
        <f>$G$6*B12</f>
        <v>30</v>
      </c>
      <c r="O44">
        <f t="shared" ref="O44:Q44" si="36">$G$6*C12</f>
        <v>15</v>
      </c>
      <c r="P44">
        <f t="shared" si="36"/>
        <v>45</v>
      </c>
      <c r="Q44">
        <f t="shared" si="36"/>
        <v>9</v>
      </c>
    </row>
    <row r="45" spans="1:17" x14ac:dyDescent="0.4">
      <c r="A45">
        <v>2</v>
      </c>
      <c r="B45">
        <f t="shared" si="34"/>
        <v>3</v>
      </c>
      <c r="C45">
        <f t="shared" si="34"/>
        <v>12</v>
      </c>
      <c r="D45">
        <f t="shared" si="34"/>
        <v>1.5</v>
      </c>
      <c r="E45">
        <f t="shared" si="34"/>
        <v>6.75</v>
      </c>
      <c r="G45">
        <v>2</v>
      </c>
      <c r="H45">
        <f t="shared" ref="H45:H47" si="37">$E$6*B13</f>
        <v>9</v>
      </c>
      <c r="I45">
        <f t="shared" ref="I45:I47" si="38">$E$6*C13</f>
        <v>36</v>
      </c>
      <c r="J45">
        <f t="shared" ref="J45:J47" si="39">$E$6*D13</f>
        <v>4.5</v>
      </c>
      <c r="K45">
        <f t="shared" ref="K45:K47" si="40">$E$6*E13</f>
        <v>20.25</v>
      </c>
      <c r="M45">
        <v>2</v>
      </c>
      <c r="N45">
        <f t="shared" ref="N45:N47" si="41">$G$6*B13</f>
        <v>12</v>
      </c>
      <c r="O45">
        <f t="shared" ref="O45:O47" si="42">$G$6*C13</f>
        <v>48</v>
      </c>
      <c r="P45">
        <f t="shared" ref="P45:P47" si="43">$G$6*D13</f>
        <v>6</v>
      </c>
      <c r="Q45">
        <f t="shared" ref="Q45:Q47" si="44">$G$6*E13</f>
        <v>27</v>
      </c>
    </row>
    <row r="46" spans="1:17" x14ac:dyDescent="0.4">
      <c r="A46">
        <v>3</v>
      </c>
      <c r="B46">
        <f t="shared" si="34"/>
        <v>6.1499999999999995</v>
      </c>
      <c r="C46">
        <f t="shared" si="34"/>
        <v>1.7999999999999998</v>
      </c>
      <c r="D46">
        <f t="shared" si="34"/>
        <v>6.75</v>
      </c>
      <c r="E46">
        <f t="shared" si="34"/>
        <v>12.6</v>
      </c>
      <c r="G46">
        <v>3</v>
      </c>
      <c r="H46">
        <f t="shared" si="37"/>
        <v>18.45</v>
      </c>
      <c r="I46">
        <f t="shared" si="38"/>
        <v>5.3999999999999995</v>
      </c>
      <c r="J46">
        <f t="shared" si="39"/>
        <v>20.25</v>
      </c>
      <c r="K46">
        <f t="shared" si="40"/>
        <v>37.799999999999997</v>
      </c>
      <c r="M46">
        <v>3</v>
      </c>
      <c r="N46">
        <f t="shared" si="41"/>
        <v>24.599999999999998</v>
      </c>
      <c r="O46">
        <f t="shared" si="42"/>
        <v>7.1999999999999993</v>
      </c>
      <c r="P46">
        <f t="shared" si="43"/>
        <v>27</v>
      </c>
      <c r="Q46">
        <f t="shared" si="44"/>
        <v>50.4</v>
      </c>
    </row>
    <row r="47" spans="1:17" x14ac:dyDescent="0.4">
      <c r="A47">
        <v>4</v>
      </c>
      <c r="B47">
        <f t="shared" si="34"/>
        <v>4.6499999999999995</v>
      </c>
      <c r="C47">
        <f t="shared" si="34"/>
        <v>6.45</v>
      </c>
      <c r="D47">
        <f t="shared" si="34"/>
        <v>9.6</v>
      </c>
      <c r="E47">
        <f t="shared" si="34"/>
        <v>5.25</v>
      </c>
      <c r="G47">
        <v>4</v>
      </c>
      <c r="H47">
        <f t="shared" si="37"/>
        <v>13.95</v>
      </c>
      <c r="I47">
        <f t="shared" si="38"/>
        <v>19.349999999999998</v>
      </c>
      <c r="J47">
        <f t="shared" si="39"/>
        <v>28.799999999999997</v>
      </c>
      <c r="K47">
        <f t="shared" si="40"/>
        <v>15.75</v>
      </c>
      <c r="M47">
        <v>4</v>
      </c>
      <c r="N47">
        <f t="shared" si="41"/>
        <v>18.599999999999998</v>
      </c>
      <c r="O47">
        <f t="shared" si="42"/>
        <v>25.8</v>
      </c>
      <c r="P47">
        <f t="shared" si="43"/>
        <v>38.4</v>
      </c>
      <c r="Q47">
        <f t="shared" si="44"/>
        <v>21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 t="shared" ref="B51:E54" si="45">$D$6*B12</f>
        <v>75</v>
      </c>
      <c r="C51">
        <f t="shared" si="45"/>
        <v>37.5</v>
      </c>
      <c r="D51">
        <f t="shared" si="45"/>
        <v>112.5</v>
      </c>
      <c r="E51">
        <f t="shared" si="45"/>
        <v>22.5</v>
      </c>
      <c r="G51">
        <v>1</v>
      </c>
      <c r="H51">
        <f>$F$6*B12</f>
        <v>37.5</v>
      </c>
      <c r="I51">
        <f t="shared" ref="I51:K51" si="46">$F$6*C12</f>
        <v>18.75</v>
      </c>
      <c r="J51">
        <f t="shared" si="46"/>
        <v>56.25</v>
      </c>
      <c r="K51">
        <f t="shared" si="46"/>
        <v>11.25</v>
      </c>
      <c r="M51">
        <v>1</v>
      </c>
      <c r="N51">
        <f>$H$6*B12</f>
        <v>30</v>
      </c>
      <c r="O51">
        <f t="shared" ref="O51:Q51" si="47">$H$6*C12</f>
        <v>15</v>
      </c>
      <c r="P51">
        <f t="shared" si="47"/>
        <v>45</v>
      </c>
      <c r="Q51">
        <f t="shared" si="47"/>
        <v>9</v>
      </c>
    </row>
    <row r="52" spans="1:17" x14ac:dyDescent="0.4">
      <c r="A52">
        <v>2</v>
      </c>
      <c r="B52">
        <f t="shared" si="45"/>
        <v>30</v>
      </c>
      <c r="C52">
        <f t="shared" si="45"/>
        <v>120</v>
      </c>
      <c r="D52">
        <f t="shared" si="45"/>
        <v>15</v>
      </c>
      <c r="E52">
        <f t="shared" si="45"/>
        <v>67.5</v>
      </c>
      <c r="G52">
        <v>2</v>
      </c>
      <c r="H52">
        <f t="shared" ref="H52:H54" si="48">$F$6*B13</f>
        <v>15</v>
      </c>
      <c r="I52">
        <f t="shared" ref="I52:I54" si="49">$F$6*C13</f>
        <v>60</v>
      </c>
      <c r="J52">
        <f t="shared" ref="J52:J54" si="50">$F$6*D13</f>
        <v>7.5</v>
      </c>
      <c r="K52">
        <f t="shared" ref="K52:K54" si="51">$F$6*E13</f>
        <v>33.75</v>
      </c>
      <c r="M52">
        <v>2</v>
      </c>
      <c r="N52">
        <f t="shared" ref="N52:N54" si="52">$H$6*B13</f>
        <v>12</v>
      </c>
      <c r="O52">
        <f t="shared" ref="O52:O54" si="53">$H$6*C13</f>
        <v>48</v>
      </c>
      <c r="P52">
        <f t="shared" ref="P52:P54" si="54">$H$6*D13</f>
        <v>6</v>
      </c>
      <c r="Q52">
        <f t="shared" ref="Q52:Q54" si="55">$H$6*E13</f>
        <v>27</v>
      </c>
    </row>
    <row r="53" spans="1:17" x14ac:dyDescent="0.4">
      <c r="A53">
        <v>3</v>
      </c>
      <c r="B53">
        <f t="shared" si="45"/>
        <v>61.5</v>
      </c>
      <c r="C53">
        <f t="shared" si="45"/>
        <v>18</v>
      </c>
      <c r="D53">
        <f t="shared" si="45"/>
        <v>67.5</v>
      </c>
      <c r="E53">
        <f t="shared" si="45"/>
        <v>126</v>
      </c>
      <c r="G53">
        <v>3</v>
      </c>
      <c r="H53">
        <f t="shared" si="48"/>
        <v>30.75</v>
      </c>
      <c r="I53">
        <f t="shared" si="49"/>
        <v>9</v>
      </c>
      <c r="J53">
        <f t="shared" si="50"/>
        <v>33.75</v>
      </c>
      <c r="K53">
        <f t="shared" si="51"/>
        <v>63</v>
      </c>
      <c r="M53">
        <v>3</v>
      </c>
      <c r="N53">
        <f t="shared" si="52"/>
        <v>24.599999999999998</v>
      </c>
      <c r="O53">
        <f t="shared" si="53"/>
        <v>7.1999999999999993</v>
      </c>
      <c r="P53">
        <f t="shared" si="54"/>
        <v>27</v>
      </c>
      <c r="Q53">
        <f t="shared" si="55"/>
        <v>50.4</v>
      </c>
    </row>
    <row r="54" spans="1:17" x14ac:dyDescent="0.4">
      <c r="A54">
        <v>4</v>
      </c>
      <c r="B54">
        <f t="shared" si="45"/>
        <v>46.5</v>
      </c>
      <c r="C54">
        <f t="shared" si="45"/>
        <v>64.5</v>
      </c>
      <c r="D54">
        <f t="shared" si="45"/>
        <v>96</v>
      </c>
      <c r="E54">
        <f t="shared" si="45"/>
        <v>52.5</v>
      </c>
      <c r="G54">
        <v>4</v>
      </c>
      <c r="H54">
        <f t="shared" si="48"/>
        <v>23.25</v>
      </c>
      <c r="I54">
        <f t="shared" si="49"/>
        <v>32.25</v>
      </c>
      <c r="J54">
        <f t="shared" si="50"/>
        <v>48</v>
      </c>
      <c r="K54">
        <f t="shared" si="51"/>
        <v>26.25</v>
      </c>
      <c r="M54">
        <v>4</v>
      </c>
      <c r="N54">
        <f t="shared" si="52"/>
        <v>18.599999999999998</v>
      </c>
      <c r="O54">
        <f t="shared" si="53"/>
        <v>25.8</v>
      </c>
      <c r="P54">
        <f t="shared" si="54"/>
        <v>38.4</v>
      </c>
      <c r="Q54">
        <f t="shared" si="55"/>
        <v>21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82.5</v>
      </c>
      <c r="C58">
        <f t="shared" ref="C58:E58" si="56">C51+C44</f>
        <v>41.25</v>
      </c>
      <c r="D58">
        <f t="shared" si="56"/>
        <v>123.75</v>
      </c>
      <c r="E58">
        <f t="shared" si="56"/>
        <v>24.75</v>
      </c>
      <c r="G58">
        <v>1</v>
      </c>
      <c r="H58">
        <f>H51+H44</f>
        <v>60</v>
      </c>
      <c r="I58">
        <f t="shared" ref="I58:K58" si="57">I51+I44</f>
        <v>30</v>
      </c>
      <c r="J58">
        <f t="shared" si="57"/>
        <v>90</v>
      </c>
      <c r="K58">
        <f t="shared" si="57"/>
        <v>18</v>
      </c>
      <c r="M58">
        <v>1</v>
      </c>
      <c r="N58">
        <f>N51+N44</f>
        <v>60</v>
      </c>
      <c r="O58">
        <f t="shared" ref="O58:Q58" si="58">O51+O44</f>
        <v>30</v>
      </c>
      <c r="P58">
        <f t="shared" si="58"/>
        <v>90</v>
      </c>
      <c r="Q58">
        <f t="shared" si="58"/>
        <v>18</v>
      </c>
    </row>
    <row r="59" spans="1:17" x14ac:dyDescent="0.4">
      <c r="A59">
        <v>2</v>
      </c>
      <c r="B59">
        <f t="shared" ref="B59:E59" si="59">B52+B45</f>
        <v>33</v>
      </c>
      <c r="C59">
        <f t="shared" si="59"/>
        <v>132</v>
      </c>
      <c r="D59">
        <f t="shared" si="59"/>
        <v>16.5</v>
      </c>
      <c r="E59">
        <f t="shared" si="59"/>
        <v>74.25</v>
      </c>
      <c r="G59">
        <v>2</v>
      </c>
      <c r="H59">
        <f t="shared" ref="H59:K59" si="60">H52+H45</f>
        <v>24</v>
      </c>
      <c r="I59">
        <f t="shared" si="60"/>
        <v>96</v>
      </c>
      <c r="J59">
        <f t="shared" si="60"/>
        <v>12</v>
      </c>
      <c r="K59">
        <f t="shared" si="60"/>
        <v>54</v>
      </c>
      <c r="M59">
        <v>2</v>
      </c>
      <c r="N59">
        <f t="shared" ref="N59:Q59" si="61">N52+N45</f>
        <v>24</v>
      </c>
      <c r="O59">
        <f t="shared" si="61"/>
        <v>96</v>
      </c>
      <c r="P59">
        <f t="shared" si="61"/>
        <v>12</v>
      </c>
      <c r="Q59">
        <f t="shared" si="61"/>
        <v>54</v>
      </c>
    </row>
    <row r="60" spans="1:17" x14ac:dyDescent="0.4">
      <c r="A60">
        <v>3</v>
      </c>
      <c r="B60">
        <f t="shared" ref="B60:E60" si="62">B53+B46</f>
        <v>67.650000000000006</v>
      </c>
      <c r="C60">
        <f t="shared" si="62"/>
        <v>19.8</v>
      </c>
      <c r="D60">
        <f t="shared" si="62"/>
        <v>74.25</v>
      </c>
      <c r="E60">
        <f t="shared" si="62"/>
        <v>138.6</v>
      </c>
      <c r="G60">
        <v>3</v>
      </c>
      <c r="H60">
        <f t="shared" ref="H60:K60" si="63">H53+H46</f>
        <v>49.2</v>
      </c>
      <c r="I60">
        <f t="shared" si="63"/>
        <v>14.399999999999999</v>
      </c>
      <c r="J60">
        <f t="shared" si="63"/>
        <v>54</v>
      </c>
      <c r="K60">
        <f t="shared" si="63"/>
        <v>100.8</v>
      </c>
      <c r="M60">
        <v>3</v>
      </c>
      <c r="N60">
        <f t="shared" ref="N60:Q60" si="64">N53+N46</f>
        <v>49.199999999999996</v>
      </c>
      <c r="O60">
        <f t="shared" si="64"/>
        <v>14.399999999999999</v>
      </c>
      <c r="P60">
        <f t="shared" si="64"/>
        <v>54</v>
      </c>
      <c r="Q60">
        <f t="shared" si="64"/>
        <v>100.8</v>
      </c>
    </row>
    <row r="61" spans="1:17" x14ac:dyDescent="0.4">
      <c r="A61">
        <v>4</v>
      </c>
      <c r="B61">
        <f t="shared" ref="B61:E61" si="65">B54+B47</f>
        <v>51.15</v>
      </c>
      <c r="C61">
        <f t="shared" si="65"/>
        <v>70.95</v>
      </c>
      <c r="D61">
        <f t="shared" si="65"/>
        <v>105.6</v>
      </c>
      <c r="E61">
        <f t="shared" si="65"/>
        <v>57.75</v>
      </c>
      <c r="G61">
        <v>4</v>
      </c>
      <c r="H61">
        <f t="shared" ref="H61:K61" si="66">H54+H47</f>
        <v>37.200000000000003</v>
      </c>
      <c r="I61">
        <f t="shared" si="66"/>
        <v>51.599999999999994</v>
      </c>
      <c r="J61">
        <f t="shared" si="66"/>
        <v>76.8</v>
      </c>
      <c r="K61">
        <f t="shared" si="66"/>
        <v>42</v>
      </c>
      <c r="M61">
        <v>4</v>
      </c>
      <c r="N61">
        <f t="shared" ref="N61:Q61" si="67">N54+N47</f>
        <v>37.199999999999996</v>
      </c>
      <c r="O61">
        <f t="shared" si="67"/>
        <v>51.6</v>
      </c>
      <c r="P61">
        <f t="shared" si="67"/>
        <v>76.8</v>
      </c>
      <c r="Q61">
        <f t="shared" si="67"/>
        <v>42</v>
      </c>
    </row>
    <row r="62" spans="1:17" x14ac:dyDescent="0.4">
      <c r="E62">
        <f>SUM(B58:E61)</f>
        <v>1113.75</v>
      </c>
      <c r="K62">
        <f>SUM(H58:K61)</f>
        <v>810</v>
      </c>
      <c r="Q62">
        <f>SUM(N58:Q61)</f>
        <v>810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42.5</v>
      </c>
      <c r="C66">
        <f t="shared" ref="C66:E66" si="68">$C$7*C12</f>
        <v>21.25</v>
      </c>
      <c r="D66">
        <f t="shared" si="68"/>
        <v>63.750000000000007</v>
      </c>
      <c r="E66">
        <f t="shared" si="68"/>
        <v>12.750000000000002</v>
      </c>
      <c r="G66">
        <v>1</v>
      </c>
      <c r="H66">
        <f>$E$7*B12</f>
        <v>82.5</v>
      </c>
      <c r="I66">
        <f t="shared" ref="I66:K66" si="69">$E$7*C12</f>
        <v>41.25</v>
      </c>
      <c r="J66">
        <f t="shared" si="69"/>
        <v>123.75</v>
      </c>
      <c r="K66">
        <f t="shared" si="69"/>
        <v>24.75</v>
      </c>
      <c r="M66">
        <v>1</v>
      </c>
      <c r="N66">
        <f>$G$7*B12</f>
        <v>85</v>
      </c>
      <c r="O66">
        <f t="shared" ref="O66:Q66" si="70">$G$7*C12</f>
        <v>42.5</v>
      </c>
      <c r="P66">
        <f t="shared" si="70"/>
        <v>127.50000000000001</v>
      </c>
      <c r="Q66">
        <f t="shared" si="70"/>
        <v>25.500000000000004</v>
      </c>
    </row>
    <row r="67" spans="1:17" x14ac:dyDescent="0.4">
      <c r="A67">
        <v>2</v>
      </c>
      <c r="B67">
        <f t="shared" ref="B67:E67" si="71">$C$7*B13</f>
        <v>17</v>
      </c>
      <c r="C67">
        <f t="shared" si="71"/>
        <v>68</v>
      </c>
      <c r="D67">
        <f t="shared" si="71"/>
        <v>8.5</v>
      </c>
      <c r="E67">
        <f t="shared" si="71"/>
        <v>38.25</v>
      </c>
      <c r="G67">
        <v>2</v>
      </c>
      <c r="H67">
        <f t="shared" ref="H67:H69" si="72">$E$7*B13</f>
        <v>33</v>
      </c>
      <c r="I67">
        <f t="shared" ref="I67:I69" si="73">$E$7*C13</f>
        <v>132</v>
      </c>
      <c r="J67">
        <f t="shared" ref="J67:J69" si="74">$E$7*D13</f>
        <v>16.5</v>
      </c>
      <c r="K67">
        <f t="shared" ref="K67:K69" si="75">$E$7*E13</f>
        <v>74.25</v>
      </c>
      <c r="M67">
        <v>2</v>
      </c>
      <c r="N67">
        <f t="shared" ref="N67:N69" si="76">$G$7*B13</f>
        <v>34</v>
      </c>
      <c r="O67">
        <f t="shared" ref="O67:O69" si="77">$G$7*C13</f>
        <v>136</v>
      </c>
      <c r="P67">
        <f t="shared" ref="P67:P69" si="78">$G$7*D13</f>
        <v>17</v>
      </c>
      <c r="Q67">
        <f t="shared" ref="Q67:Q69" si="79">$G$7*E13</f>
        <v>76.5</v>
      </c>
    </row>
    <row r="68" spans="1:17" x14ac:dyDescent="0.4">
      <c r="A68">
        <v>3</v>
      </c>
      <c r="B68">
        <f t="shared" ref="B68:E68" si="80">$C$7*B14</f>
        <v>34.85</v>
      </c>
      <c r="C68">
        <f t="shared" si="80"/>
        <v>10.200000000000001</v>
      </c>
      <c r="D68">
        <f t="shared" si="80"/>
        <v>38.25</v>
      </c>
      <c r="E68">
        <f t="shared" si="80"/>
        <v>71.400000000000006</v>
      </c>
      <c r="G68">
        <v>3</v>
      </c>
      <c r="H68">
        <f t="shared" si="72"/>
        <v>67.650000000000006</v>
      </c>
      <c r="I68">
        <f t="shared" si="73"/>
        <v>19.8</v>
      </c>
      <c r="J68">
        <f t="shared" si="74"/>
        <v>74.25</v>
      </c>
      <c r="K68">
        <f t="shared" si="75"/>
        <v>138.6</v>
      </c>
      <c r="M68">
        <v>3</v>
      </c>
      <c r="N68">
        <f t="shared" si="76"/>
        <v>69.7</v>
      </c>
      <c r="O68">
        <f t="shared" si="77"/>
        <v>20.400000000000002</v>
      </c>
      <c r="P68">
        <f t="shared" si="78"/>
        <v>76.5</v>
      </c>
      <c r="Q68">
        <f t="shared" si="79"/>
        <v>142.80000000000001</v>
      </c>
    </row>
    <row r="69" spans="1:17" x14ac:dyDescent="0.4">
      <c r="A69">
        <v>4</v>
      </c>
      <c r="B69">
        <f t="shared" ref="B69:E69" si="81">$C$7*B15</f>
        <v>26.35</v>
      </c>
      <c r="C69">
        <f t="shared" si="81"/>
        <v>36.550000000000004</v>
      </c>
      <c r="D69">
        <f t="shared" si="81"/>
        <v>54.400000000000006</v>
      </c>
      <c r="E69">
        <f t="shared" si="81"/>
        <v>29.750000000000004</v>
      </c>
      <c r="G69">
        <v>4</v>
      </c>
      <c r="H69">
        <f t="shared" si="72"/>
        <v>51.150000000000006</v>
      </c>
      <c r="I69">
        <f t="shared" si="73"/>
        <v>70.95</v>
      </c>
      <c r="J69">
        <f t="shared" si="74"/>
        <v>105.60000000000001</v>
      </c>
      <c r="K69">
        <f t="shared" si="75"/>
        <v>57.75</v>
      </c>
      <c r="M69">
        <v>4</v>
      </c>
      <c r="N69">
        <f t="shared" si="76"/>
        <v>52.7</v>
      </c>
      <c r="O69">
        <f t="shared" si="77"/>
        <v>73.100000000000009</v>
      </c>
      <c r="P69">
        <f t="shared" si="78"/>
        <v>108.80000000000001</v>
      </c>
      <c r="Q69">
        <f t="shared" si="79"/>
        <v>59.500000000000007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 s="5">
        <f>$D$7*B12</f>
        <v>50</v>
      </c>
      <c r="C73" s="5">
        <f t="shared" ref="C73:E73" si="82">$D$7*C12</f>
        <v>25</v>
      </c>
      <c r="D73" s="5">
        <f t="shared" si="82"/>
        <v>75</v>
      </c>
      <c r="E73" s="5">
        <f t="shared" si="82"/>
        <v>15</v>
      </c>
      <c r="G73">
        <v>1</v>
      </c>
      <c r="H73">
        <f>$F$7*B12</f>
        <v>82.5</v>
      </c>
      <c r="I73">
        <f t="shared" ref="I73:K73" si="83">$F$7*C12</f>
        <v>41.25</v>
      </c>
      <c r="J73">
        <f t="shared" si="83"/>
        <v>123.75</v>
      </c>
      <c r="K73">
        <f t="shared" si="83"/>
        <v>24.75</v>
      </c>
      <c r="M73">
        <v>1</v>
      </c>
      <c r="N73">
        <f>$H$7*B12</f>
        <v>85</v>
      </c>
      <c r="O73">
        <f t="shared" ref="O73:Q73" si="84">$H$7*C12</f>
        <v>42.5</v>
      </c>
      <c r="P73">
        <f t="shared" si="84"/>
        <v>127.50000000000001</v>
      </c>
      <c r="Q73">
        <f t="shared" si="84"/>
        <v>25.500000000000004</v>
      </c>
    </row>
    <row r="74" spans="1:17" x14ac:dyDescent="0.4">
      <c r="A74">
        <v>2</v>
      </c>
      <c r="B74" s="5">
        <f t="shared" ref="B74:E74" si="85">$D$7*B13</f>
        <v>20</v>
      </c>
      <c r="C74" s="5">
        <f t="shared" si="85"/>
        <v>80</v>
      </c>
      <c r="D74" s="5">
        <f t="shared" si="85"/>
        <v>10</v>
      </c>
      <c r="E74" s="5">
        <f t="shared" si="85"/>
        <v>45</v>
      </c>
      <c r="G74">
        <v>2</v>
      </c>
      <c r="H74">
        <f t="shared" ref="H74:H76" si="86">$F$7*B13</f>
        <v>33</v>
      </c>
      <c r="I74">
        <f t="shared" ref="I74:I76" si="87">$F$7*C13</f>
        <v>132</v>
      </c>
      <c r="J74">
        <f t="shared" ref="J74:J76" si="88">$F$7*D13</f>
        <v>16.5</v>
      </c>
      <c r="K74">
        <f t="shared" ref="K74:K76" si="89">$F$7*E13</f>
        <v>74.25</v>
      </c>
      <c r="M74">
        <v>2</v>
      </c>
      <c r="N74">
        <f t="shared" ref="N74:N76" si="90">$H$7*B13</f>
        <v>34</v>
      </c>
      <c r="O74">
        <f t="shared" ref="O74:O76" si="91">$H$7*C13</f>
        <v>136</v>
      </c>
      <c r="P74">
        <f t="shared" ref="P74:P76" si="92">$H$7*D13</f>
        <v>17</v>
      </c>
      <c r="Q74">
        <f t="shared" ref="Q74:Q76" si="93">$H$7*E13</f>
        <v>76.5</v>
      </c>
    </row>
    <row r="75" spans="1:17" x14ac:dyDescent="0.4">
      <c r="A75">
        <v>3</v>
      </c>
      <c r="B75" s="5">
        <f t="shared" ref="B75:E75" si="94">$D$7*B14</f>
        <v>41</v>
      </c>
      <c r="C75" s="5">
        <f t="shared" si="94"/>
        <v>12</v>
      </c>
      <c r="D75" s="5">
        <f t="shared" si="94"/>
        <v>45</v>
      </c>
      <c r="E75" s="5">
        <f t="shared" si="94"/>
        <v>84</v>
      </c>
      <c r="G75">
        <v>3</v>
      </c>
      <c r="H75">
        <f t="shared" si="86"/>
        <v>67.650000000000006</v>
      </c>
      <c r="I75">
        <f t="shared" si="87"/>
        <v>19.8</v>
      </c>
      <c r="J75">
        <f t="shared" si="88"/>
        <v>74.25</v>
      </c>
      <c r="K75">
        <f t="shared" si="89"/>
        <v>138.6</v>
      </c>
      <c r="M75">
        <v>3</v>
      </c>
      <c r="N75">
        <f t="shared" si="90"/>
        <v>69.7</v>
      </c>
      <c r="O75">
        <f t="shared" si="91"/>
        <v>20.400000000000002</v>
      </c>
      <c r="P75">
        <f t="shared" si="92"/>
        <v>76.5</v>
      </c>
      <c r="Q75">
        <f t="shared" si="93"/>
        <v>142.80000000000001</v>
      </c>
    </row>
    <row r="76" spans="1:17" x14ac:dyDescent="0.4">
      <c r="A76">
        <v>4</v>
      </c>
      <c r="B76" s="5">
        <f t="shared" ref="B76:E76" si="95">$D$7*B15</f>
        <v>31</v>
      </c>
      <c r="C76" s="5">
        <f t="shared" si="95"/>
        <v>43</v>
      </c>
      <c r="D76" s="5">
        <f t="shared" si="95"/>
        <v>64</v>
      </c>
      <c r="E76" s="5">
        <f t="shared" si="95"/>
        <v>35</v>
      </c>
      <c r="G76">
        <v>4</v>
      </c>
      <c r="H76">
        <f t="shared" si="86"/>
        <v>51.150000000000006</v>
      </c>
      <c r="I76">
        <f t="shared" si="87"/>
        <v>70.95</v>
      </c>
      <c r="J76">
        <f t="shared" si="88"/>
        <v>105.60000000000001</v>
      </c>
      <c r="K76">
        <f t="shared" si="89"/>
        <v>57.75</v>
      </c>
      <c r="M76">
        <v>4</v>
      </c>
      <c r="N76">
        <f t="shared" si="90"/>
        <v>52.7</v>
      </c>
      <c r="O76">
        <f t="shared" si="91"/>
        <v>73.100000000000009</v>
      </c>
      <c r="P76">
        <f t="shared" si="92"/>
        <v>108.80000000000001</v>
      </c>
      <c r="Q76">
        <f t="shared" si="93"/>
        <v>59.500000000000007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92.5</v>
      </c>
      <c r="C80">
        <f t="shared" ref="C80:E80" si="96">C66+C73</f>
        <v>46.25</v>
      </c>
      <c r="D80">
        <f t="shared" si="96"/>
        <v>138.75</v>
      </c>
      <c r="E80">
        <f t="shared" si="96"/>
        <v>27.75</v>
      </c>
      <c r="G80">
        <v>1</v>
      </c>
      <c r="H80">
        <f>H66+H73</f>
        <v>165</v>
      </c>
      <c r="I80">
        <f t="shared" ref="I80:K80" si="97">I66+I73</f>
        <v>82.5</v>
      </c>
      <c r="J80">
        <f t="shared" si="97"/>
        <v>247.5</v>
      </c>
      <c r="K80">
        <f t="shared" si="97"/>
        <v>49.5</v>
      </c>
      <c r="M80">
        <v>1</v>
      </c>
      <c r="N80">
        <f>N66+N73</f>
        <v>170</v>
      </c>
      <c r="O80">
        <f t="shared" ref="O80:Q80" si="98">O66+O73</f>
        <v>85</v>
      </c>
      <c r="P80">
        <f t="shared" si="98"/>
        <v>255.00000000000003</v>
      </c>
      <c r="Q80">
        <f t="shared" si="98"/>
        <v>51.000000000000007</v>
      </c>
    </row>
    <row r="81" spans="1:17" x14ac:dyDescent="0.4">
      <c r="A81">
        <v>2</v>
      </c>
      <c r="B81">
        <f t="shared" ref="B81:E81" si="99">B67+B74</f>
        <v>37</v>
      </c>
      <c r="C81">
        <f t="shared" si="99"/>
        <v>148</v>
      </c>
      <c r="D81">
        <f t="shared" si="99"/>
        <v>18.5</v>
      </c>
      <c r="E81">
        <f t="shared" si="99"/>
        <v>83.25</v>
      </c>
      <c r="G81">
        <v>2</v>
      </c>
      <c r="H81">
        <f t="shared" ref="H81:K81" si="100">H67+H74</f>
        <v>66</v>
      </c>
      <c r="I81">
        <f t="shared" si="100"/>
        <v>264</v>
      </c>
      <c r="J81">
        <f t="shared" si="100"/>
        <v>33</v>
      </c>
      <c r="K81">
        <f t="shared" si="100"/>
        <v>148.5</v>
      </c>
      <c r="M81">
        <v>2</v>
      </c>
      <c r="N81">
        <f t="shared" ref="N81:Q81" si="101">N67+N74</f>
        <v>68</v>
      </c>
      <c r="O81">
        <f t="shared" si="101"/>
        <v>272</v>
      </c>
      <c r="P81">
        <f t="shared" si="101"/>
        <v>34</v>
      </c>
      <c r="Q81">
        <f t="shared" si="101"/>
        <v>153</v>
      </c>
    </row>
    <row r="82" spans="1:17" x14ac:dyDescent="0.4">
      <c r="A82">
        <v>3</v>
      </c>
      <c r="B82">
        <f t="shared" ref="B82:E82" si="102">B68+B75</f>
        <v>75.849999999999994</v>
      </c>
      <c r="C82">
        <f t="shared" si="102"/>
        <v>22.200000000000003</v>
      </c>
      <c r="D82">
        <f t="shared" si="102"/>
        <v>83.25</v>
      </c>
      <c r="E82">
        <f t="shared" si="102"/>
        <v>155.4</v>
      </c>
      <c r="G82">
        <v>3</v>
      </c>
      <c r="H82">
        <f t="shared" ref="H82:K82" si="103">H68+H75</f>
        <v>135.30000000000001</v>
      </c>
      <c r="I82">
        <f t="shared" si="103"/>
        <v>39.6</v>
      </c>
      <c r="J82">
        <f t="shared" si="103"/>
        <v>148.5</v>
      </c>
      <c r="K82">
        <f t="shared" si="103"/>
        <v>277.2</v>
      </c>
      <c r="M82">
        <v>3</v>
      </c>
      <c r="N82">
        <f t="shared" ref="N82:Q82" si="104">N68+N75</f>
        <v>139.4</v>
      </c>
      <c r="O82">
        <f t="shared" si="104"/>
        <v>40.800000000000004</v>
      </c>
      <c r="P82">
        <f t="shared" si="104"/>
        <v>153</v>
      </c>
      <c r="Q82">
        <f t="shared" si="104"/>
        <v>285.60000000000002</v>
      </c>
    </row>
    <row r="83" spans="1:17" x14ac:dyDescent="0.4">
      <c r="A83">
        <v>4</v>
      </c>
      <c r="B83">
        <f t="shared" ref="B83:E83" si="105">B69+B76</f>
        <v>57.35</v>
      </c>
      <c r="C83">
        <f t="shared" si="105"/>
        <v>79.550000000000011</v>
      </c>
      <c r="D83">
        <f t="shared" si="105"/>
        <v>118.4</v>
      </c>
      <c r="E83">
        <f t="shared" si="105"/>
        <v>64.75</v>
      </c>
      <c r="G83">
        <v>4</v>
      </c>
      <c r="H83">
        <f t="shared" ref="H83:K83" si="106">H69+H76</f>
        <v>102.30000000000001</v>
      </c>
      <c r="I83">
        <f t="shared" si="106"/>
        <v>141.9</v>
      </c>
      <c r="J83">
        <f t="shared" si="106"/>
        <v>211.20000000000002</v>
      </c>
      <c r="K83">
        <f t="shared" si="106"/>
        <v>115.5</v>
      </c>
      <c r="M83">
        <v>4</v>
      </c>
      <c r="N83">
        <f t="shared" ref="N83:Q83" si="107">N69+N76</f>
        <v>105.4</v>
      </c>
      <c r="O83">
        <f t="shared" si="107"/>
        <v>146.20000000000002</v>
      </c>
      <c r="P83">
        <f t="shared" si="107"/>
        <v>217.60000000000002</v>
      </c>
      <c r="Q83">
        <f t="shared" si="107"/>
        <v>119.00000000000001</v>
      </c>
    </row>
    <row r="84" spans="1:17" x14ac:dyDescent="0.4">
      <c r="E84">
        <f>SUM(B80:E83)</f>
        <v>1248.7500000000002</v>
      </c>
      <c r="K84">
        <f>SUM(H80:K83)</f>
        <v>2227.5</v>
      </c>
      <c r="Q84">
        <f>SUM(N80:Q83)</f>
        <v>2295.0000000000005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pane ySplit="7" topLeftCell="A32" activePane="bottomLeft" state="frozen"/>
      <selection pane="bottomLeft" activeCell="B53" sqref="B53"/>
    </sheetView>
  </sheetViews>
  <sheetFormatPr defaultRowHeight="15" x14ac:dyDescent="0.4"/>
  <cols>
    <col min="2" max="2" width="12.1796875" customWidth="1"/>
  </cols>
  <sheetData>
    <row r="1" spans="1:12" x14ac:dyDescent="0.4">
      <c r="A1" t="s">
        <v>33</v>
      </c>
    </row>
    <row r="2" spans="1:12" x14ac:dyDescent="0.4">
      <c r="C2" s="6" t="s">
        <v>34</v>
      </c>
      <c r="D2" s="6"/>
      <c r="E2" s="6" t="s">
        <v>35</v>
      </c>
      <c r="F2" s="6"/>
      <c r="G2" s="7" t="s">
        <v>36</v>
      </c>
      <c r="H2" s="7"/>
      <c r="I2" s="7" t="s">
        <v>37</v>
      </c>
      <c r="J2" s="7"/>
      <c r="K2" s="2"/>
      <c r="L2" s="2"/>
    </row>
    <row r="3" spans="1:12" x14ac:dyDescent="0.4">
      <c r="A3" s="1" t="s">
        <v>40</v>
      </c>
      <c r="B3" s="1"/>
      <c r="C3" t="s">
        <v>38</v>
      </c>
      <c r="D3" t="s">
        <v>39</v>
      </c>
      <c r="E3" t="s">
        <v>38</v>
      </c>
      <c r="F3" t="s">
        <v>39</v>
      </c>
      <c r="G3" t="s">
        <v>38</v>
      </c>
      <c r="H3" t="s">
        <v>39</v>
      </c>
      <c r="I3" t="s">
        <v>38</v>
      </c>
      <c r="J3" t="s">
        <v>39</v>
      </c>
    </row>
    <row r="4" spans="1:12" x14ac:dyDescent="0.4">
      <c r="A4" t="s">
        <v>33</v>
      </c>
    </row>
    <row r="5" spans="1:12" x14ac:dyDescent="0.4">
      <c r="A5" t="s">
        <v>41</v>
      </c>
      <c r="C5">
        <v>0.3</v>
      </c>
      <c r="D5">
        <v>0</v>
      </c>
      <c r="E5">
        <v>0.06</v>
      </c>
      <c r="F5">
        <v>0.02</v>
      </c>
      <c r="G5">
        <v>0.04</v>
      </c>
      <c r="H5">
        <v>0.04</v>
      </c>
      <c r="I5">
        <v>0.2</v>
      </c>
      <c r="J5">
        <v>0.1</v>
      </c>
    </row>
    <row r="6" spans="1:12" x14ac:dyDescent="0.4">
      <c r="A6" t="s">
        <v>42</v>
      </c>
      <c r="C6">
        <v>0.03</v>
      </c>
      <c r="D6">
        <v>0.3</v>
      </c>
      <c r="E6">
        <v>0.09</v>
      </c>
      <c r="F6">
        <v>0.15</v>
      </c>
      <c r="G6">
        <v>0.12</v>
      </c>
      <c r="H6">
        <v>0.12</v>
      </c>
      <c r="I6">
        <v>0.1</v>
      </c>
      <c r="J6">
        <v>0.2</v>
      </c>
    </row>
    <row r="7" spans="1:12" x14ac:dyDescent="0.4">
      <c r="A7" t="s">
        <v>43</v>
      </c>
      <c r="C7">
        <v>0.17</v>
      </c>
      <c r="D7">
        <v>0.2</v>
      </c>
      <c r="E7">
        <v>0.33</v>
      </c>
      <c r="F7">
        <v>0.33</v>
      </c>
      <c r="G7">
        <v>0.34</v>
      </c>
      <c r="H7">
        <v>0.34</v>
      </c>
      <c r="I7">
        <v>0.2</v>
      </c>
      <c r="J7">
        <v>0.2</v>
      </c>
    </row>
    <row r="8" spans="1:12" x14ac:dyDescent="0.4">
      <c r="A8" t="s">
        <v>33</v>
      </c>
    </row>
    <row r="10" spans="1:12" x14ac:dyDescent="0.4">
      <c r="A10" t="s">
        <v>29</v>
      </c>
    </row>
    <row r="11" spans="1:12" x14ac:dyDescent="0.4">
      <c r="A11" t="s">
        <v>12</v>
      </c>
      <c r="B11">
        <v>1</v>
      </c>
      <c r="C11">
        <v>2</v>
      </c>
      <c r="D11">
        <v>3</v>
      </c>
      <c r="E11">
        <v>4</v>
      </c>
      <c r="F11" t="s">
        <v>23</v>
      </c>
      <c r="G11" t="s">
        <v>24</v>
      </c>
    </row>
    <row r="12" spans="1:12" x14ac:dyDescent="0.4">
      <c r="A12">
        <v>1</v>
      </c>
      <c r="B12">
        <v>245.2511917086288</v>
      </c>
      <c r="C12">
        <v>115.32082733906496</v>
      </c>
      <c r="D12">
        <v>282.30211334563336</v>
      </c>
      <c r="E12">
        <v>59.357479056485495</v>
      </c>
      <c r="F12">
        <v>650.9887434738265</v>
      </c>
      <c r="G12">
        <v>683.0677361853833</v>
      </c>
      <c r="H12">
        <v>1.0492773385609955</v>
      </c>
    </row>
    <row r="13" spans="1:12" x14ac:dyDescent="0.4">
      <c r="A13">
        <v>2</v>
      </c>
      <c r="B13">
        <v>133.16804551507963</v>
      </c>
      <c r="C13">
        <v>500.94106624102244</v>
      </c>
      <c r="D13">
        <v>51.095396543037182</v>
      </c>
      <c r="E13">
        <v>241.72724964917066</v>
      </c>
      <c r="F13">
        <v>880.68911237100406</v>
      </c>
      <c r="G13">
        <v>810.67379679144392</v>
      </c>
      <c r="H13">
        <v>0.92049939689720484</v>
      </c>
    </row>
    <row r="14" spans="1:12" x14ac:dyDescent="0.4">
      <c r="A14">
        <v>3</v>
      </c>
      <c r="B14">
        <v>276.24716434010537</v>
      </c>
      <c r="C14">
        <v>76.036450795101388</v>
      </c>
      <c r="D14">
        <v>232.66884271960805</v>
      </c>
      <c r="E14">
        <v>456.60043922953196</v>
      </c>
      <c r="F14">
        <v>976.08543207955267</v>
      </c>
      <c r="G14">
        <v>990.82352941176475</v>
      </c>
      <c r="H14">
        <v>1.0150991878864666</v>
      </c>
    </row>
    <row r="15" spans="1:12" x14ac:dyDescent="0.4">
      <c r="A15">
        <v>4</v>
      </c>
      <c r="B15">
        <v>192.03359843618614</v>
      </c>
      <c r="C15">
        <v>250.50165562481104</v>
      </c>
      <c r="D15">
        <v>304.23364739172121</v>
      </c>
      <c r="E15">
        <v>174.91483206481195</v>
      </c>
      <c r="F15">
        <v>864.05616791735304</v>
      </c>
      <c r="G15">
        <v>884.23493761140821</v>
      </c>
      <c r="H15">
        <v>1.0233535393222091</v>
      </c>
    </row>
    <row r="16" spans="1:12" x14ac:dyDescent="0.4">
      <c r="A16" t="s">
        <v>25</v>
      </c>
      <c r="B16">
        <v>829.44761107008458</v>
      </c>
      <c r="C16">
        <v>773.3784344170756</v>
      </c>
      <c r="D16">
        <v>892.48433434296658</v>
      </c>
      <c r="E16">
        <v>876.50907601160918</v>
      </c>
      <c r="F16">
        <v>3371.8194558417358</v>
      </c>
    </row>
    <row r="17" spans="1:17" x14ac:dyDescent="0.4">
      <c r="A17" t="s">
        <v>26</v>
      </c>
      <c r="B17">
        <v>824.09999999999991</v>
      </c>
      <c r="C17">
        <v>771.9</v>
      </c>
      <c r="D17">
        <v>910</v>
      </c>
      <c r="E17">
        <v>862.8</v>
      </c>
    </row>
    <row r="18" spans="1:17" x14ac:dyDescent="0.4">
      <c r="B18">
        <v>0.9935528043016657</v>
      </c>
      <c r="C18">
        <v>0.99808834284577641</v>
      </c>
      <c r="D18">
        <v>1.0196257401760762</v>
      </c>
      <c r="E18">
        <v>0.98435945914674405</v>
      </c>
    </row>
    <row r="20" spans="1:17" x14ac:dyDescent="0.4">
      <c r="A20" t="s">
        <v>44</v>
      </c>
      <c r="G20" t="s">
        <v>53</v>
      </c>
      <c r="M20" t="s">
        <v>63</v>
      </c>
    </row>
    <row r="21" spans="1:17" x14ac:dyDescent="0.4">
      <c r="A21" t="s">
        <v>12</v>
      </c>
      <c r="B21">
        <v>1</v>
      </c>
      <c r="C21">
        <v>2</v>
      </c>
      <c r="D21">
        <v>3</v>
      </c>
      <c r="E21">
        <v>4</v>
      </c>
      <c r="G21" t="s">
        <v>12</v>
      </c>
      <c r="H21">
        <v>1</v>
      </c>
      <c r="I21">
        <v>2</v>
      </c>
      <c r="J21">
        <v>3</v>
      </c>
      <c r="K21">
        <v>4</v>
      </c>
      <c r="M21" t="s">
        <v>12</v>
      </c>
      <c r="N21">
        <v>1</v>
      </c>
      <c r="O21">
        <v>2</v>
      </c>
      <c r="P21">
        <v>3</v>
      </c>
      <c r="Q21">
        <v>4</v>
      </c>
    </row>
    <row r="22" spans="1:17" x14ac:dyDescent="0.4">
      <c r="A22">
        <v>1</v>
      </c>
      <c r="B22">
        <f>$C$5*B12</f>
        <v>73.575357512588639</v>
      </c>
      <c r="C22">
        <f t="shared" ref="C22:E23" si="0">$C$5*C12</f>
        <v>34.59624820171949</v>
      </c>
      <c r="D22">
        <f t="shared" si="0"/>
        <v>84.690634003690008</v>
      </c>
      <c r="E22">
        <f t="shared" si="0"/>
        <v>17.807243716945649</v>
      </c>
      <c r="G22">
        <v>1</v>
      </c>
      <c r="H22">
        <f>$E$5*B12</f>
        <v>14.715071502517727</v>
      </c>
      <c r="I22">
        <f t="shared" ref="I22:K25" si="1">$E$5*C12</f>
        <v>6.9192496403438977</v>
      </c>
      <c r="J22">
        <f t="shared" si="1"/>
        <v>16.938126800738001</v>
      </c>
      <c r="K22">
        <f t="shared" si="1"/>
        <v>3.5614487433891298</v>
      </c>
      <c r="M22">
        <v>1</v>
      </c>
      <c r="N22">
        <f>$G$5*B12</f>
        <v>9.8100476683451525</v>
      </c>
      <c r="O22">
        <f t="shared" ref="O22:Q25" si="2">$G$5*C12</f>
        <v>4.6128330935625987</v>
      </c>
      <c r="P22">
        <f t="shared" si="2"/>
        <v>11.292084533825335</v>
      </c>
      <c r="Q22">
        <f t="shared" si="2"/>
        <v>2.3742991622594198</v>
      </c>
    </row>
    <row r="23" spans="1:17" x14ac:dyDescent="0.4">
      <c r="A23">
        <v>2</v>
      </c>
      <c r="B23">
        <f>$C$5*B13</f>
        <v>39.950413654523885</v>
      </c>
      <c r="C23">
        <f t="shared" si="0"/>
        <v>150.28231987230672</v>
      </c>
      <c r="D23">
        <f t="shared" si="0"/>
        <v>15.328618962911154</v>
      </c>
      <c r="E23">
        <f t="shared" si="0"/>
        <v>72.518174894751198</v>
      </c>
      <c r="G23">
        <v>2</v>
      </c>
      <c r="H23">
        <f t="shared" ref="H23:H25" si="3">$E$5*B13</f>
        <v>7.9900827309047777</v>
      </c>
      <c r="I23">
        <f t="shared" si="1"/>
        <v>30.056463974461344</v>
      </c>
      <c r="J23">
        <f t="shared" si="1"/>
        <v>3.0657237925822307</v>
      </c>
      <c r="K23">
        <f t="shared" si="1"/>
        <v>14.503634978950238</v>
      </c>
      <c r="M23">
        <v>2</v>
      </c>
      <c r="N23">
        <f t="shared" ref="N23:N25" si="4">$G$5*B13</f>
        <v>5.3267218206031854</v>
      </c>
      <c r="O23">
        <f t="shared" si="2"/>
        <v>20.037642649640897</v>
      </c>
      <c r="P23">
        <f t="shared" si="2"/>
        <v>2.0438158617214874</v>
      </c>
      <c r="Q23">
        <f t="shared" si="2"/>
        <v>9.669089985966826</v>
      </c>
    </row>
    <row r="24" spans="1:17" x14ac:dyDescent="0.4">
      <c r="A24">
        <v>3</v>
      </c>
      <c r="B24">
        <f t="shared" ref="B24:E25" si="5">$C$5*B14</f>
        <v>82.874149302031611</v>
      </c>
      <c r="C24">
        <f t="shared" si="5"/>
        <v>22.810935238530416</v>
      </c>
      <c r="D24">
        <f t="shared" si="5"/>
        <v>69.800652815882415</v>
      </c>
      <c r="E24">
        <f t="shared" si="5"/>
        <v>136.98013176885959</v>
      </c>
      <c r="G24">
        <v>3</v>
      </c>
      <c r="H24">
        <f t="shared" si="3"/>
        <v>16.574829860406322</v>
      </c>
      <c r="I24">
        <f t="shared" si="1"/>
        <v>4.5621870477060833</v>
      </c>
      <c r="J24">
        <f t="shared" si="1"/>
        <v>13.960130563176483</v>
      </c>
      <c r="K24">
        <f t="shared" si="1"/>
        <v>27.396026353771916</v>
      </c>
      <c r="M24">
        <v>3</v>
      </c>
      <c r="N24">
        <f t="shared" si="4"/>
        <v>11.049886573604216</v>
      </c>
      <c r="O24">
        <f t="shared" si="2"/>
        <v>3.0414580318040554</v>
      </c>
      <c r="P24">
        <f t="shared" si="2"/>
        <v>9.3067537087843224</v>
      </c>
      <c r="Q24">
        <f t="shared" si="2"/>
        <v>18.264017569181277</v>
      </c>
    </row>
    <row r="25" spans="1:17" x14ac:dyDescent="0.4">
      <c r="A25">
        <v>4</v>
      </c>
      <c r="B25">
        <f t="shared" si="5"/>
        <v>57.610079530855842</v>
      </c>
      <c r="C25">
        <f t="shared" si="5"/>
        <v>75.150496687443308</v>
      </c>
      <c r="D25">
        <f t="shared" si="5"/>
        <v>91.270094217516359</v>
      </c>
      <c r="E25">
        <f t="shared" si="5"/>
        <v>52.474449619443583</v>
      </c>
      <c r="G25">
        <v>4</v>
      </c>
      <c r="H25">
        <f t="shared" si="3"/>
        <v>11.522015906171168</v>
      </c>
      <c r="I25">
        <f t="shared" si="1"/>
        <v>15.030099337488661</v>
      </c>
      <c r="J25">
        <f t="shared" si="1"/>
        <v>18.254018843503271</v>
      </c>
      <c r="K25">
        <f t="shared" si="1"/>
        <v>10.494889923888717</v>
      </c>
      <c r="M25">
        <v>4</v>
      </c>
      <c r="N25">
        <f t="shared" si="4"/>
        <v>7.6813439374474459</v>
      </c>
      <c r="O25">
        <f t="shared" si="2"/>
        <v>10.020066224992442</v>
      </c>
      <c r="P25">
        <f t="shared" si="2"/>
        <v>12.169345895668849</v>
      </c>
      <c r="Q25">
        <f t="shared" si="2"/>
        <v>6.9965932825924781</v>
      </c>
    </row>
    <row r="27" spans="1:17" x14ac:dyDescent="0.4">
      <c r="A27" t="s">
        <v>45</v>
      </c>
      <c r="G27" t="s">
        <v>54</v>
      </c>
      <c r="M27" t="s">
        <v>64</v>
      </c>
    </row>
    <row r="28" spans="1:17" x14ac:dyDescent="0.4">
      <c r="A28" t="s">
        <v>12</v>
      </c>
      <c r="B28">
        <v>1</v>
      </c>
      <c r="C28">
        <v>2</v>
      </c>
      <c r="D28">
        <v>3</v>
      </c>
      <c r="E28">
        <v>4</v>
      </c>
      <c r="G28" t="s">
        <v>12</v>
      </c>
      <c r="H28">
        <v>1</v>
      </c>
      <c r="I28">
        <v>2</v>
      </c>
      <c r="J28">
        <v>3</v>
      </c>
      <c r="K28">
        <v>4</v>
      </c>
      <c r="M28" t="s">
        <v>12</v>
      </c>
      <c r="N28">
        <v>1</v>
      </c>
      <c r="O28">
        <v>2</v>
      </c>
      <c r="P28">
        <v>3</v>
      </c>
      <c r="Q28">
        <v>4</v>
      </c>
    </row>
    <row r="29" spans="1:17" x14ac:dyDescent="0.4">
      <c r="A29">
        <v>1</v>
      </c>
      <c r="B29">
        <f t="shared" ref="B29:E32" si="6">$D$5*B22</f>
        <v>0</v>
      </c>
      <c r="C29">
        <f t="shared" si="6"/>
        <v>0</v>
      </c>
      <c r="D29">
        <f t="shared" si="6"/>
        <v>0</v>
      </c>
      <c r="E29">
        <f t="shared" si="6"/>
        <v>0</v>
      </c>
      <c r="G29">
        <v>1</v>
      </c>
      <c r="H29">
        <f>$F$5*B12</f>
        <v>4.9050238341725763</v>
      </c>
      <c r="I29">
        <f t="shared" ref="I29:K32" si="7">$F$5*C12</f>
        <v>2.3064165467812994</v>
      </c>
      <c r="J29">
        <f t="shared" si="7"/>
        <v>5.6460422669126675</v>
      </c>
      <c r="K29">
        <f t="shared" si="7"/>
        <v>1.1871495811297099</v>
      </c>
      <c r="M29">
        <v>1</v>
      </c>
      <c r="N29">
        <f>$H$5*B12</f>
        <v>9.8100476683451525</v>
      </c>
      <c r="O29">
        <f t="shared" ref="O29:Q32" si="8">$H$5*C12</f>
        <v>4.6128330935625987</v>
      </c>
      <c r="P29">
        <f t="shared" si="8"/>
        <v>11.292084533825335</v>
      </c>
      <c r="Q29">
        <f t="shared" si="8"/>
        <v>2.3742991622594198</v>
      </c>
    </row>
    <row r="30" spans="1:17" x14ac:dyDescent="0.4">
      <c r="A30">
        <v>2</v>
      </c>
      <c r="B30">
        <f t="shared" si="6"/>
        <v>0</v>
      </c>
      <c r="C30">
        <f t="shared" si="6"/>
        <v>0</v>
      </c>
      <c r="D30">
        <f t="shared" si="6"/>
        <v>0</v>
      </c>
      <c r="E30">
        <f t="shared" si="6"/>
        <v>0</v>
      </c>
      <c r="G30">
        <v>2</v>
      </c>
      <c r="H30">
        <f t="shared" ref="H30:H32" si="9">$F$5*B13</f>
        <v>2.6633609103015927</v>
      </c>
      <c r="I30">
        <f t="shared" si="7"/>
        <v>10.018821324820449</v>
      </c>
      <c r="J30">
        <f t="shared" si="7"/>
        <v>1.0219079308607437</v>
      </c>
      <c r="K30">
        <f t="shared" si="7"/>
        <v>4.834544992983413</v>
      </c>
      <c r="M30">
        <v>2</v>
      </c>
      <c r="N30">
        <f t="shared" ref="N30:N32" si="10">$H$5*B13</f>
        <v>5.3267218206031854</v>
      </c>
      <c r="O30">
        <f t="shared" si="8"/>
        <v>20.037642649640897</v>
      </c>
      <c r="P30">
        <f t="shared" si="8"/>
        <v>2.0438158617214874</v>
      </c>
      <c r="Q30">
        <f t="shared" si="8"/>
        <v>9.669089985966826</v>
      </c>
    </row>
    <row r="31" spans="1:17" x14ac:dyDescent="0.4">
      <c r="A31">
        <v>3</v>
      </c>
      <c r="B31">
        <f t="shared" si="6"/>
        <v>0</v>
      </c>
      <c r="C31">
        <f t="shared" si="6"/>
        <v>0</v>
      </c>
      <c r="D31">
        <f t="shared" si="6"/>
        <v>0</v>
      </c>
      <c r="E31">
        <f t="shared" si="6"/>
        <v>0</v>
      </c>
      <c r="G31">
        <v>3</v>
      </c>
      <c r="H31">
        <f t="shared" si="9"/>
        <v>5.5249432868021078</v>
      </c>
      <c r="I31">
        <f t="shared" si="7"/>
        <v>1.5207290159020277</v>
      </c>
      <c r="J31">
        <f t="shared" si="7"/>
        <v>4.6533768543921612</v>
      </c>
      <c r="K31">
        <f t="shared" si="7"/>
        <v>9.1320087845906386</v>
      </c>
      <c r="M31">
        <v>3</v>
      </c>
      <c r="N31">
        <f t="shared" si="10"/>
        <v>11.049886573604216</v>
      </c>
      <c r="O31">
        <f t="shared" si="8"/>
        <v>3.0414580318040554</v>
      </c>
      <c r="P31">
        <f t="shared" si="8"/>
        <v>9.3067537087843224</v>
      </c>
      <c r="Q31">
        <f t="shared" si="8"/>
        <v>18.264017569181277</v>
      </c>
    </row>
    <row r="32" spans="1:17" x14ac:dyDescent="0.4">
      <c r="A32">
        <v>4</v>
      </c>
      <c r="B32">
        <f t="shared" si="6"/>
        <v>0</v>
      </c>
      <c r="C32">
        <f t="shared" si="6"/>
        <v>0</v>
      </c>
      <c r="D32">
        <f t="shared" si="6"/>
        <v>0</v>
      </c>
      <c r="E32">
        <f t="shared" si="6"/>
        <v>0</v>
      </c>
      <c r="G32">
        <v>4</v>
      </c>
      <c r="H32">
        <f t="shared" si="9"/>
        <v>3.840671968723723</v>
      </c>
      <c r="I32">
        <f t="shared" si="7"/>
        <v>5.0100331124962212</v>
      </c>
      <c r="J32">
        <f t="shared" si="7"/>
        <v>6.0846729478344246</v>
      </c>
      <c r="K32">
        <f t="shared" si="7"/>
        <v>3.4982966412962391</v>
      </c>
      <c r="M32">
        <v>4</v>
      </c>
      <c r="N32">
        <f t="shared" si="10"/>
        <v>7.6813439374474459</v>
      </c>
      <c r="O32">
        <f t="shared" si="8"/>
        <v>10.020066224992442</v>
      </c>
      <c r="P32">
        <f t="shared" si="8"/>
        <v>12.169345895668849</v>
      </c>
      <c r="Q32">
        <f t="shared" si="8"/>
        <v>6.9965932825924781</v>
      </c>
    </row>
    <row r="34" spans="1:17" x14ac:dyDescent="0.4">
      <c r="A34" t="s">
        <v>46</v>
      </c>
      <c r="G34" t="s">
        <v>55</v>
      </c>
      <c r="M34" t="s">
        <v>65</v>
      </c>
    </row>
    <row r="35" spans="1:17" x14ac:dyDescent="0.4">
      <c r="A35" t="s">
        <v>12</v>
      </c>
      <c r="B35">
        <v>1</v>
      </c>
      <c r="C35">
        <v>2</v>
      </c>
      <c r="D35">
        <v>3</v>
      </c>
      <c r="E35">
        <v>4</v>
      </c>
      <c r="G35" t="s">
        <v>12</v>
      </c>
      <c r="H35">
        <v>1</v>
      </c>
      <c r="I35">
        <v>2</v>
      </c>
      <c r="J35">
        <v>3</v>
      </c>
      <c r="K35">
        <v>4</v>
      </c>
      <c r="M35" t="s">
        <v>12</v>
      </c>
      <c r="N35">
        <v>1</v>
      </c>
      <c r="O35">
        <v>2</v>
      </c>
      <c r="P35">
        <v>3</v>
      </c>
      <c r="Q35">
        <v>4</v>
      </c>
    </row>
    <row r="36" spans="1:17" x14ac:dyDescent="0.4">
      <c r="A36">
        <v>1</v>
      </c>
      <c r="B36">
        <f t="shared" ref="B36:E39" si="11">B29+B22</f>
        <v>73.575357512588639</v>
      </c>
      <c r="C36">
        <f t="shared" si="11"/>
        <v>34.59624820171949</v>
      </c>
      <c r="D36">
        <f t="shared" si="11"/>
        <v>84.690634003690008</v>
      </c>
      <c r="E36">
        <f t="shared" si="11"/>
        <v>17.807243716945649</v>
      </c>
      <c r="G36">
        <v>1</v>
      </c>
      <c r="H36">
        <f>H22+H29</f>
        <v>19.620095336690305</v>
      </c>
      <c r="I36">
        <f t="shared" ref="I36:K36" si="12">I22+I29</f>
        <v>9.2256661871251975</v>
      </c>
      <c r="J36">
        <f t="shared" si="12"/>
        <v>22.58416906765067</v>
      </c>
      <c r="K36">
        <f t="shared" si="12"/>
        <v>4.7485983245188397</v>
      </c>
      <c r="M36">
        <v>1</v>
      </c>
      <c r="N36">
        <f>N22+N29</f>
        <v>19.620095336690305</v>
      </c>
      <c r="O36">
        <f t="shared" ref="O36:Q36" si="13">O22+O29</f>
        <v>9.2256661871251975</v>
      </c>
      <c r="P36">
        <f t="shared" si="13"/>
        <v>22.58416906765067</v>
      </c>
      <c r="Q36">
        <f t="shared" si="13"/>
        <v>4.7485983245188397</v>
      </c>
    </row>
    <row r="37" spans="1:17" x14ac:dyDescent="0.4">
      <c r="A37">
        <v>2</v>
      </c>
      <c r="B37">
        <f t="shared" si="11"/>
        <v>39.950413654523885</v>
      </c>
      <c r="C37">
        <f t="shared" si="11"/>
        <v>150.28231987230672</v>
      </c>
      <c r="D37">
        <f t="shared" si="11"/>
        <v>15.328618962911154</v>
      </c>
      <c r="E37">
        <f t="shared" si="11"/>
        <v>72.518174894751198</v>
      </c>
      <c r="G37">
        <v>2</v>
      </c>
      <c r="H37">
        <f t="shared" ref="H37:K39" si="14">H23+H30</f>
        <v>10.653443641206371</v>
      </c>
      <c r="I37">
        <f t="shared" si="14"/>
        <v>40.075285299281795</v>
      </c>
      <c r="J37">
        <f t="shared" si="14"/>
        <v>4.0876317234429749</v>
      </c>
      <c r="K37">
        <f t="shared" si="14"/>
        <v>19.338179971933652</v>
      </c>
      <c r="M37">
        <v>2</v>
      </c>
      <c r="N37">
        <f t="shared" ref="N37:Q39" si="15">N23+N30</f>
        <v>10.653443641206371</v>
      </c>
      <c r="O37">
        <f t="shared" si="15"/>
        <v>40.075285299281795</v>
      </c>
      <c r="P37">
        <f t="shared" si="15"/>
        <v>4.0876317234429749</v>
      </c>
      <c r="Q37">
        <f t="shared" si="15"/>
        <v>19.338179971933652</v>
      </c>
    </row>
    <row r="38" spans="1:17" x14ac:dyDescent="0.4">
      <c r="A38">
        <v>3</v>
      </c>
      <c r="B38">
        <f t="shared" si="11"/>
        <v>82.874149302031611</v>
      </c>
      <c r="C38">
        <f t="shared" si="11"/>
        <v>22.810935238530416</v>
      </c>
      <c r="D38">
        <f t="shared" si="11"/>
        <v>69.800652815882415</v>
      </c>
      <c r="E38">
        <f t="shared" si="11"/>
        <v>136.98013176885959</v>
      </c>
      <c r="G38">
        <v>3</v>
      </c>
      <c r="H38">
        <f t="shared" si="14"/>
        <v>22.099773147208431</v>
      </c>
      <c r="I38">
        <f t="shared" si="14"/>
        <v>6.0829160636081108</v>
      </c>
      <c r="J38">
        <f t="shared" si="14"/>
        <v>18.613507417568645</v>
      </c>
      <c r="K38">
        <f t="shared" si="14"/>
        <v>36.528035138362554</v>
      </c>
      <c r="M38">
        <v>3</v>
      </c>
      <c r="N38">
        <f t="shared" si="15"/>
        <v>22.099773147208431</v>
      </c>
      <c r="O38">
        <f t="shared" si="15"/>
        <v>6.0829160636081108</v>
      </c>
      <c r="P38">
        <f t="shared" si="15"/>
        <v>18.613507417568645</v>
      </c>
      <c r="Q38">
        <f t="shared" si="15"/>
        <v>36.528035138362554</v>
      </c>
    </row>
    <row r="39" spans="1:17" x14ac:dyDescent="0.4">
      <c r="A39">
        <v>4</v>
      </c>
      <c r="B39">
        <f t="shared" si="11"/>
        <v>57.610079530855842</v>
      </c>
      <c r="C39">
        <f t="shared" si="11"/>
        <v>75.150496687443308</v>
      </c>
      <c r="D39">
        <f t="shared" si="11"/>
        <v>91.270094217516359</v>
      </c>
      <c r="E39">
        <f t="shared" si="11"/>
        <v>52.474449619443583</v>
      </c>
      <c r="G39">
        <v>4</v>
      </c>
      <c r="H39">
        <f t="shared" si="14"/>
        <v>15.362687874894892</v>
      </c>
      <c r="I39">
        <f t="shared" si="14"/>
        <v>20.040132449984881</v>
      </c>
      <c r="J39">
        <f t="shared" si="14"/>
        <v>24.338691791337695</v>
      </c>
      <c r="K39">
        <f t="shared" si="14"/>
        <v>13.993186565184956</v>
      </c>
      <c r="M39">
        <v>4</v>
      </c>
      <c r="N39">
        <f t="shared" si="15"/>
        <v>15.362687874894892</v>
      </c>
      <c r="O39">
        <f t="shared" si="15"/>
        <v>20.040132449984885</v>
      </c>
      <c r="P39">
        <f t="shared" si="15"/>
        <v>24.338691791337698</v>
      </c>
      <c r="Q39">
        <f t="shared" si="15"/>
        <v>13.993186565184956</v>
      </c>
    </row>
    <row r="40" spans="1:17" x14ac:dyDescent="0.4">
      <c r="E40">
        <f>SUM(B36:E39)</f>
        <v>1077.7199999999996</v>
      </c>
      <c r="K40">
        <f>SUM(H36:K39)</f>
        <v>287.39199999999994</v>
      </c>
      <c r="Q40">
        <f>SUM(N36:Q39)</f>
        <v>287.39199999999994</v>
      </c>
    </row>
    <row r="42" spans="1:17" x14ac:dyDescent="0.4">
      <c r="A42" t="s">
        <v>47</v>
      </c>
      <c r="G42" t="s">
        <v>56</v>
      </c>
      <c r="M42" t="s">
        <v>66</v>
      </c>
    </row>
    <row r="43" spans="1:17" x14ac:dyDescent="0.4">
      <c r="A43" t="s">
        <v>12</v>
      </c>
      <c r="B43">
        <v>1</v>
      </c>
      <c r="C43">
        <v>2</v>
      </c>
      <c r="D43">
        <v>3</v>
      </c>
      <c r="E43">
        <v>4</v>
      </c>
      <c r="G43" t="s">
        <v>12</v>
      </c>
      <c r="H43">
        <v>1</v>
      </c>
      <c r="I43">
        <v>2</v>
      </c>
      <c r="J43">
        <v>3</v>
      </c>
      <c r="K43">
        <v>4</v>
      </c>
      <c r="M43" t="s">
        <v>12</v>
      </c>
      <c r="N43">
        <v>1</v>
      </c>
      <c r="O43">
        <v>2</v>
      </c>
      <c r="P43">
        <v>3</v>
      </c>
      <c r="Q43">
        <v>4</v>
      </c>
    </row>
    <row r="44" spans="1:17" x14ac:dyDescent="0.4">
      <c r="A44">
        <v>1</v>
      </c>
      <c r="B44">
        <f t="shared" ref="B44:E47" si="16">$C$6*B12</f>
        <v>7.3575357512588635</v>
      </c>
      <c r="C44">
        <f t="shared" si="16"/>
        <v>3.4596248201719488</v>
      </c>
      <c r="D44">
        <f t="shared" si="16"/>
        <v>8.4690634003690004</v>
      </c>
      <c r="E44">
        <f t="shared" si="16"/>
        <v>1.7807243716945649</v>
      </c>
      <c r="G44">
        <v>1</v>
      </c>
      <c r="H44">
        <f>$E$6*B12</f>
        <v>22.072607253776592</v>
      </c>
      <c r="I44">
        <f t="shared" ref="I44:K47" si="17">$E$6*C12</f>
        <v>10.378874460515846</v>
      </c>
      <c r="J44">
        <f t="shared" si="17"/>
        <v>25.407190201107003</v>
      </c>
      <c r="K44">
        <f t="shared" si="17"/>
        <v>5.3421731150836944</v>
      </c>
      <c r="M44">
        <v>1</v>
      </c>
      <c r="N44">
        <f>$G$6*B12</f>
        <v>29.430143005035454</v>
      </c>
      <c r="O44">
        <f t="shared" ref="O44:Q47" si="18">$G$6*C12</f>
        <v>13.838499280687795</v>
      </c>
      <c r="P44">
        <f t="shared" si="18"/>
        <v>33.876253601476002</v>
      </c>
      <c r="Q44">
        <f t="shared" si="18"/>
        <v>7.1228974867782595</v>
      </c>
    </row>
    <row r="45" spans="1:17" x14ac:dyDescent="0.4">
      <c r="A45">
        <v>2</v>
      </c>
      <c r="B45">
        <f t="shared" si="16"/>
        <v>3.9950413654523889</v>
      </c>
      <c r="C45">
        <f t="shared" si="16"/>
        <v>15.028231987230672</v>
      </c>
      <c r="D45">
        <f t="shared" si="16"/>
        <v>1.5328618962911154</v>
      </c>
      <c r="E45">
        <f t="shared" si="16"/>
        <v>7.2518174894751191</v>
      </c>
      <c r="G45">
        <v>2</v>
      </c>
      <c r="H45">
        <f t="shared" ref="H45:H47" si="19">$E$6*B13</f>
        <v>11.985124096357167</v>
      </c>
      <c r="I45">
        <f t="shared" si="17"/>
        <v>45.08469596169202</v>
      </c>
      <c r="J45">
        <f t="shared" si="17"/>
        <v>4.5985856888733458</v>
      </c>
      <c r="K45">
        <f t="shared" si="17"/>
        <v>21.755452468425357</v>
      </c>
      <c r="M45">
        <v>2</v>
      </c>
      <c r="N45">
        <f t="shared" ref="N45:N47" si="20">$G$6*B13</f>
        <v>15.980165461809555</v>
      </c>
      <c r="O45">
        <f t="shared" si="18"/>
        <v>60.112927948922689</v>
      </c>
      <c r="P45">
        <f t="shared" si="18"/>
        <v>6.1314475851644614</v>
      </c>
      <c r="Q45">
        <f t="shared" si="18"/>
        <v>29.007269957900476</v>
      </c>
    </row>
    <row r="46" spans="1:17" x14ac:dyDescent="0.4">
      <c r="A46">
        <v>3</v>
      </c>
      <c r="B46">
        <f t="shared" si="16"/>
        <v>8.2874149302031608</v>
      </c>
      <c r="C46">
        <f t="shared" si="16"/>
        <v>2.2810935238530416</v>
      </c>
      <c r="D46">
        <f t="shared" si="16"/>
        <v>6.9800652815882414</v>
      </c>
      <c r="E46">
        <f t="shared" si="16"/>
        <v>13.698013176885958</v>
      </c>
      <c r="G46">
        <v>3</v>
      </c>
      <c r="H46">
        <f t="shared" si="19"/>
        <v>24.862244790609484</v>
      </c>
      <c r="I46">
        <f t="shared" si="17"/>
        <v>6.8432805715591245</v>
      </c>
      <c r="J46">
        <f t="shared" si="17"/>
        <v>20.940195844764723</v>
      </c>
      <c r="K46">
        <f t="shared" si="17"/>
        <v>41.094039530657874</v>
      </c>
      <c r="M46">
        <v>3</v>
      </c>
      <c r="N46">
        <f t="shared" si="20"/>
        <v>33.149659720812643</v>
      </c>
      <c r="O46">
        <f t="shared" si="18"/>
        <v>9.1243740954121666</v>
      </c>
      <c r="P46">
        <f t="shared" si="18"/>
        <v>27.920261126352965</v>
      </c>
      <c r="Q46">
        <f t="shared" si="18"/>
        <v>54.792052707543832</v>
      </c>
    </row>
    <row r="47" spans="1:17" x14ac:dyDescent="0.4">
      <c r="A47">
        <v>4</v>
      </c>
      <c r="B47">
        <f t="shared" si="16"/>
        <v>5.761007953085584</v>
      </c>
      <c r="C47">
        <f t="shared" si="16"/>
        <v>7.5150496687443304</v>
      </c>
      <c r="D47">
        <f t="shared" si="16"/>
        <v>9.1270094217516355</v>
      </c>
      <c r="E47">
        <f t="shared" si="16"/>
        <v>5.2474449619443586</v>
      </c>
      <c r="G47">
        <v>4</v>
      </c>
      <c r="H47">
        <f t="shared" si="19"/>
        <v>17.283023859256751</v>
      </c>
      <c r="I47">
        <f t="shared" si="17"/>
        <v>22.545149006232993</v>
      </c>
      <c r="J47">
        <f t="shared" si="17"/>
        <v>27.381028265254908</v>
      </c>
      <c r="K47">
        <f t="shared" si="17"/>
        <v>15.742334885833074</v>
      </c>
      <c r="M47">
        <v>4</v>
      </c>
      <c r="N47">
        <f t="shared" si="20"/>
        <v>23.044031812342336</v>
      </c>
      <c r="O47">
        <f t="shared" si="18"/>
        <v>30.060198674977322</v>
      </c>
      <c r="P47">
        <f t="shared" si="18"/>
        <v>36.508037687006542</v>
      </c>
      <c r="Q47">
        <f t="shared" si="18"/>
        <v>20.989779847777434</v>
      </c>
    </row>
    <row r="49" spans="1:17" x14ac:dyDescent="0.4">
      <c r="A49" t="s">
        <v>48</v>
      </c>
      <c r="G49" t="s">
        <v>57</v>
      </c>
      <c r="M49" t="s">
        <v>67</v>
      </c>
    </row>
    <row r="50" spans="1:17" x14ac:dyDescent="0.4">
      <c r="A50" t="s">
        <v>12</v>
      </c>
      <c r="B50">
        <v>1</v>
      </c>
      <c r="C50">
        <v>2</v>
      </c>
      <c r="D50">
        <v>3</v>
      </c>
      <c r="E50">
        <v>4</v>
      </c>
      <c r="G50" t="s">
        <v>58</v>
      </c>
      <c r="H50">
        <v>1</v>
      </c>
      <c r="I50">
        <v>2</v>
      </c>
      <c r="J50">
        <v>3</v>
      </c>
      <c r="K50">
        <v>4</v>
      </c>
      <c r="M50" t="s">
        <v>12</v>
      </c>
      <c r="N50">
        <v>1</v>
      </c>
      <c r="O50">
        <v>2</v>
      </c>
      <c r="P50">
        <v>3</v>
      </c>
      <c r="Q50">
        <v>4</v>
      </c>
    </row>
    <row r="51" spans="1:17" x14ac:dyDescent="0.4">
      <c r="A51">
        <v>1</v>
      </c>
      <c r="B51">
        <f t="shared" ref="B51:E54" si="21">$D$6*B12</f>
        <v>73.575357512588639</v>
      </c>
      <c r="C51">
        <f t="shared" si="21"/>
        <v>34.59624820171949</v>
      </c>
      <c r="D51">
        <f t="shared" si="21"/>
        <v>84.690634003690008</v>
      </c>
      <c r="E51">
        <f t="shared" si="21"/>
        <v>17.807243716945649</v>
      </c>
      <c r="G51">
        <v>1</v>
      </c>
      <c r="H51">
        <f>$F$6*B12</f>
        <v>36.787678756294319</v>
      </c>
      <c r="I51">
        <f t="shared" ref="I51:K54" si="22">$F$6*C12</f>
        <v>17.298124100859745</v>
      </c>
      <c r="J51">
        <f t="shared" si="22"/>
        <v>42.345317001845004</v>
      </c>
      <c r="K51">
        <f t="shared" si="22"/>
        <v>8.9036218584728246</v>
      </c>
      <c r="M51">
        <v>1</v>
      </c>
      <c r="N51">
        <f>$H$6*B12</f>
        <v>29.430143005035454</v>
      </c>
      <c r="O51">
        <f t="shared" ref="O51:Q54" si="23">$H$6*C12</f>
        <v>13.838499280687795</v>
      </c>
      <c r="P51">
        <f t="shared" si="23"/>
        <v>33.876253601476002</v>
      </c>
      <c r="Q51">
        <f t="shared" si="23"/>
        <v>7.1228974867782595</v>
      </c>
    </row>
    <row r="52" spans="1:17" x14ac:dyDescent="0.4">
      <c r="A52">
        <v>2</v>
      </c>
      <c r="B52">
        <f t="shared" si="21"/>
        <v>39.950413654523885</v>
      </c>
      <c r="C52">
        <f t="shared" si="21"/>
        <v>150.28231987230672</v>
      </c>
      <c r="D52">
        <f t="shared" si="21"/>
        <v>15.328618962911154</v>
      </c>
      <c r="E52">
        <f t="shared" si="21"/>
        <v>72.518174894751198</v>
      </c>
      <c r="G52">
        <v>2</v>
      </c>
      <c r="H52">
        <f t="shared" ref="H52:H54" si="24">$F$6*B13</f>
        <v>19.975206827261943</v>
      </c>
      <c r="I52">
        <f t="shared" si="22"/>
        <v>75.141159936153358</v>
      </c>
      <c r="J52">
        <f t="shared" si="22"/>
        <v>7.664309481455577</v>
      </c>
      <c r="K52">
        <f t="shared" si="22"/>
        <v>36.259087447375599</v>
      </c>
      <c r="M52">
        <v>2</v>
      </c>
      <c r="N52">
        <f t="shared" ref="N52:N54" si="25">$H$6*B13</f>
        <v>15.980165461809555</v>
      </c>
      <c r="O52">
        <f t="shared" si="23"/>
        <v>60.112927948922689</v>
      </c>
      <c r="P52">
        <f t="shared" si="23"/>
        <v>6.1314475851644614</v>
      </c>
      <c r="Q52">
        <f t="shared" si="23"/>
        <v>29.007269957900476</v>
      </c>
    </row>
    <row r="53" spans="1:17" x14ac:dyDescent="0.4">
      <c r="A53">
        <v>3</v>
      </c>
      <c r="B53">
        <f t="shared" si="21"/>
        <v>82.874149302031611</v>
      </c>
      <c r="C53">
        <f t="shared" si="21"/>
        <v>22.810935238530416</v>
      </c>
      <c r="D53">
        <f t="shared" si="21"/>
        <v>69.800652815882415</v>
      </c>
      <c r="E53">
        <f t="shared" si="21"/>
        <v>136.98013176885959</v>
      </c>
      <c r="G53">
        <v>3</v>
      </c>
      <c r="H53">
        <f t="shared" si="24"/>
        <v>41.437074651015806</v>
      </c>
      <c r="I53">
        <f t="shared" si="22"/>
        <v>11.405467619265208</v>
      </c>
      <c r="J53">
        <f t="shared" si="22"/>
        <v>34.900326407941208</v>
      </c>
      <c r="K53">
        <f t="shared" si="22"/>
        <v>68.490065884429796</v>
      </c>
      <c r="M53">
        <v>3</v>
      </c>
      <c r="N53">
        <f t="shared" si="25"/>
        <v>33.149659720812643</v>
      </c>
      <c r="O53">
        <f t="shared" si="23"/>
        <v>9.1243740954121666</v>
      </c>
      <c r="P53">
        <f t="shared" si="23"/>
        <v>27.920261126352965</v>
      </c>
      <c r="Q53">
        <f t="shared" si="23"/>
        <v>54.792052707543832</v>
      </c>
    </row>
    <row r="54" spans="1:17" x14ac:dyDescent="0.4">
      <c r="A54">
        <v>4</v>
      </c>
      <c r="B54">
        <f t="shared" si="21"/>
        <v>57.610079530855842</v>
      </c>
      <c r="C54">
        <f t="shared" si="21"/>
        <v>75.150496687443308</v>
      </c>
      <c r="D54">
        <f t="shared" si="21"/>
        <v>91.270094217516359</v>
      </c>
      <c r="E54">
        <f t="shared" si="21"/>
        <v>52.474449619443583</v>
      </c>
      <c r="G54">
        <v>4</v>
      </c>
      <c r="H54">
        <f t="shared" si="24"/>
        <v>28.805039765427921</v>
      </c>
      <c r="I54">
        <f t="shared" si="22"/>
        <v>37.575248343721654</v>
      </c>
      <c r="J54">
        <f t="shared" si="22"/>
        <v>45.635047108758179</v>
      </c>
      <c r="K54">
        <f t="shared" si="22"/>
        <v>26.237224809721791</v>
      </c>
      <c r="M54">
        <v>4</v>
      </c>
      <c r="N54">
        <f t="shared" si="25"/>
        <v>23.044031812342336</v>
      </c>
      <c r="O54">
        <f t="shared" si="23"/>
        <v>30.060198674977322</v>
      </c>
      <c r="P54">
        <f t="shared" si="23"/>
        <v>36.508037687006542</v>
      </c>
      <c r="Q54">
        <f t="shared" si="23"/>
        <v>20.989779847777434</v>
      </c>
    </row>
    <row r="56" spans="1:17" x14ac:dyDescent="0.4">
      <c r="A56" t="s">
        <v>49</v>
      </c>
      <c r="G56" t="s">
        <v>59</v>
      </c>
      <c r="M56" t="s">
        <v>68</v>
      </c>
    </row>
    <row r="57" spans="1:17" x14ac:dyDescent="0.4">
      <c r="A57" t="s">
        <v>12</v>
      </c>
      <c r="B57">
        <v>1</v>
      </c>
      <c r="C57">
        <v>2</v>
      </c>
      <c r="D57">
        <v>3</v>
      </c>
      <c r="E57">
        <v>4</v>
      </c>
      <c r="G57" t="s">
        <v>12</v>
      </c>
      <c r="H57">
        <v>1</v>
      </c>
      <c r="I57">
        <v>2</v>
      </c>
      <c r="J57">
        <v>3</v>
      </c>
      <c r="K57">
        <v>4</v>
      </c>
      <c r="M57" t="s">
        <v>12</v>
      </c>
      <c r="N57">
        <v>1</v>
      </c>
      <c r="O57">
        <v>2</v>
      </c>
      <c r="P57">
        <v>3</v>
      </c>
      <c r="Q57">
        <v>4</v>
      </c>
    </row>
    <row r="58" spans="1:17" x14ac:dyDescent="0.4">
      <c r="A58">
        <v>1</v>
      </c>
      <c r="B58">
        <f>B51+B44</f>
        <v>80.932893263847504</v>
      </c>
      <c r="C58">
        <f t="shared" ref="C58:E58" si="26">C51+C44</f>
        <v>38.055873021891436</v>
      </c>
      <c r="D58">
        <f t="shared" si="26"/>
        <v>93.159697404059003</v>
      </c>
      <c r="E58">
        <f t="shared" si="26"/>
        <v>19.587968088640213</v>
      </c>
      <c r="G58">
        <v>1</v>
      </c>
      <c r="H58">
        <f>H51+H44</f>
        <v>58.860286010070908</v>
      </c>
      <c r="I58">
        <f t="shared" ref="I58:K58" si="27">I51+I44</f>
        <v>27.676998561375591</v>
      </c>
      <c r="J58">
        <f t="shared" si="27"/>
        <v>67.752507202952003</v>
      </c>
      <c r="K58">
        <f t="shared" si="27"/>
        <v>14.245794973556519</v>
      </c>
      <c r="M58">
        <v>1</v>
      </c>
      <c r="N58">
        <f>N51+N44</f>
        <v>58.860286010070908</v>
      </c>
      <c r="O58">
        <f t="shared" ref="O58:Q58" si="28">O51+O44</f>
        <v>27.676998561375591</v>
      </c>
      <c r="P58">
        <f t="shared" si="28"/>
        <v>67.752507202952003</v>
      </c>
      <c r="Q58">
        <f t="shared" si="28"/>
        <v>14.245794973556519</v>
      </c>
    </row>
    <row r="59" spans="1:17" x14ac:dyDescent="0.4">
      <c r="A59">
        <v>2</v>
      </c>
      <c r="B59">
        <f t="shared" ref="B59:E61" si="29">B52+B45</f>
        <v>43.945455019976272</v>
      </c>
      <c r="C59">
        <f t="shared" si="29"/>
        <v>165.31055185953738</v>
      </c>
      <c r="D59">
        <f t="shared" si="29"/>
        <v>16.86148085920227</v>
      </c>
      <c r="E59">
        <f t="shared" si="29"/>
        <v>79.769992384226313</v>
      </c>
      <c r="G59">
        <v>2</v>
      </c>
      <c r="H59">
        <f t="shared" ref="H59:K61" si="30">H52+H45</f>
        <v>31.960330923619111</v>
      </c>
      <c r="I59">
        <f t="shared" si="30"/>
        <v>120.22585589784538</v>
      </c>
      <c r="J59">
        <f t="shared" si="30"/>
        <v>12.262895170328923</v>
      </c>
      <c r="K59">
        <f t="shared" si="30"/>
        <v>58.014539915800952</v>
      </c>
      <c r="M59">
        <v>2</v>
      </c>
      <c r="N59">
        <f t="shared" ref="N59:Q61" si="31">N52+N45</f>
        <v>31.960330923619111</v>
      </c>
      <c r="O59">
        <f t="shared" si="31"/>
        <v>120.22585589784538</v>
      </c>
      <c r="P59">
        <f t="shared" si="31"/>
        <v>12.262895170328923</v>
      </c>
      <c r="Q59">
        <f t="shared" si="31"/>
        <v>58.014539915800952</v>
      </c>
    </row>
    <row r="60" spans="1:17" x14ac:dyDescent="0.4">
      <c r="A60">
        <v>3</v>
      </c>
      <c r="B60">
        <f t="shared" si="29"/>
        <v>91.161564232234767</v>
      </c>
      <c r="C60">
        <f t="shared" si="29"/>
        <v>25.092028762383457</v>
      </c>
      <c r="D60">
        <f t="shared" si="29"/>
        <v>76.780718097470654</v>
      </c>
      <c r="E60">
        <f t="shared" si="29"/>
        <v>150.67814494574554</v>
      </c>
      <c r="G60">
        <v>3</v>
      </c>
      <c r="H60">
        <f t="shared" si="30"/>
        <v>66.299319441625286</v>
      </c>
      <c r="I60">
        <f t="shared" si="30"/>
        <v>18.248748190824333</v>
      </c>
      <c r="J60">
        <f t="shared" si="30"/>
        <v>55.840522252705931</v>
      </c>
      <c r="K60">
        <f t="shared" si="30"/>
        <v>109.58410541508766</v>
      </c>
      <c r="M60">
        <v>3</v>
      </c>
      <c r="N60">
        <f t="shared" si="31"/>
        <v>66.299319441625286</v>
      </c>
      <c r="O60">
        <f t="shared" si="31"/>
        <v>18.248748190824333</v>
      </c>
      <c r="P60">
        <f t="shared" si="31"/>
        <v>55.840522252705931</v>
      </c>
      <c r="Q60">
        <f t="shared" si="31"/>
        <v>109.58410541508766</v>
      </c>
    </row>
    <row r="61" spans="1:17" x14ac:dyDescent="0.4">
      <c r="A61">
        <v>4</v>
      </c>
      <c r="B61">
        <f t="shared" si="29"/>
        <v>63.371087483941423</v>
      </c>
      <c r="C61">
        <f t="shared" si="29"/>
        <v>82.665546356187633</v>
      </c>
      <c r="D61">
        <f t="shared" si="29"/>
        <v>100.397103639268</v>
      </c>
      <c r="E61">
        <f t="shared" si="29"/>
        <v>57.721894581387943</v>
      </c>
      <c r="G61">
        <v>4</v>
      </c>
      <c r="H61">
        <f t="shared" si="30"/>
        <v>46.088063624684672</v>
      </c>
      <c r="I61">
        <f t="shared" si="30"/>
        <v>60.120397349954644</v>
      </c>
      <c r="J61">
        <f t="shared" si="30"/>
        <v>73.016075374013084</v>
      </c>
      <c r="K61">
        <f t="shared" si="30"/>
        <v>41.979559695554869</v>
      </c>
      <c r="M61">
        <v>4</v>
      </c>
      <c r="N61">
        <f t="shared" si="31"/>
        <v>46.088063624684672</v>
      </c>
      <c r="O61">
        <f t="shared" si="31"/>
        <v>60.120397349954644</v>
      </c>
      <c r="P61">
        <f t="shared" si="31"/>
        <v>73.016075374013084</v>
      </c>
      <c r="Q61">
        <f t="shared" si="31"/>
        <v>41.979559695554869</v>
      </c>
    </row>
    <row r="62" spans="1:17" x14ac:dyDescent="0.4">
      <c r="E62">
        <f>SUM(B58:E61)</f>
        <v>1185.492</v>
      </c>
      <c r="K62">
        <f>SUM(H58:K61)</f>
        <v>862.17599999999982</v>
      </c>
      <c r="Q62">
        <f>SUM(N58:Q61)</f>
        <v>862.17599999999982</v>
      </c>
    </row>
    <row r="64" spans="1:17" x14ac:dyDescent="0.4">
      <c r="A64" t="s">
        <v>50</v>
      </c>
      <c r="G64" t="s">
        <v>60</v>
      </c>
      <c r="M64" t="s">
        <v>69</v>
      </c>
    </row>
    <row r="65" spans="1:17" x14ac:dyDescent="0.4">
      <c r="A65" t="s">
        <v>12</v>
      </c>
      <c r="B65">
        <v>1</v>
      </c>
      <c r="C65">
        <v>2</v>
      </c>
      <c r="D65">
        <v>3</v>
      </c>
      <c r="E65">
        <v>4</v>
      </c>
      <c r="G65" t="s">
        <v>12</v>
      </c>
      <c r="H65">
        <v>1</v>
      </c>
      <c r="I65">
        <v>2</v>
      </c>
      <c r="J65">
        <v>3</v>
      </c>
      <c r="K65">
        <v>4</v>
      </c>
      <c r="M65" t="s">
        <v>12</v>
      </c>
      <c r="N65">
        <v>1</v>
      </c>
      <c r="O65">
        <v>2</v>
      </c>
      <c r="P65">
        <v>3</v>
      </c>
      <c r="Q65">
        <v>4</v>
      </c>
    </row>
    <row r="66" spans="1:17" x14ac:dyDescent="0.4">
      <c r="A66">
        <v>1</v>
      </c>
      <c r="B66">
        <f>$C$7*B12</f>
        <v>41.692702590466901</v>
      </c>
      <c r="C66">
        <f t="shared" ref="C66:E66" si="32">$C$7*C12</f>
        <v>19.604540647641045</v>
      </c>
      <c r="D66">
        <f t="shared" si="32"/>
        <v>47.991359268757677</v>
      </c>
      <c r="E66">
        <f t="shared" si="32"/>
        <v>10.090771439602534</v>
      </c>
      <c r="G66">
        <v>1</v>
      </c>
      <c r="H66">
        <f>$E$7*B12</f>
        <v>80.932893263847504</v>
      </c>
      <c r="I66">
        <f t="shared" ref="I66:K69" si="33">$E$7*C12</f>
        <v>38.055873021891436</v>
      </c>
      <c r="J66">
        <f t="shared" si="33"/>
        <v>93.159697404059017</v>
      </c>
      <c r="K66">
        <f t="shared" si="33"/>
        <v>19.587968088640213</v>
      </c>
      <c r="M66">
        <v>1</v>
      </c>
      <c r="N66">
        <f>$G$7*B12</f>
        <v>83.385405180933802</v>
      </c>
      <c r="O66">
        <f t="shared" ref="O66:Q69" si="34">$G$7*C12</f>
        <v>39.20908129528209</v>
      </c>
      <c r="P66">
        <f t="shared" si="34"/>
        <v>95.982718537515353</v>
      </c>
      <c r="Q66">
        <f t="shared" si="34"/>
        <v>20.181542879205068</v>
      </c>
    </row>
    <row r="67" spans="1:17" x14ac:dyDescent="0.4">
      <c r="A67">
        <v>2</v>
      </c>
      <c r="B67">
        <f t="shared" ref="B67:E69" si="35">$C$7*B13</f>
        <v>22.638567737563537</v>
      </c>
      <c r="C67">
        <f t="shared" si="35"/>
        <v>85.159981260973822</v>
      </c>
      <c r="D67">
        <f t="shared" si="35"/>
        <v>8.6862174123163225</v>
      </c>
      <c r="E67">
        <f t="shared" si="35"/>
        <v>41.093632440359016</v>
      </c>
      <c r="G67">
        <v>2</v>
      </c>
      <c r="H67">
        <f t="shared" ref="H67:H69" si="36">$E$7*B13</f>
        <v>43.945455019976279</v>
      </c>
      <c r="I67">
        <f t="shared" si="33"/>
        <v>165.31055185953741</v>
      </c>
      <c r="J67">
        <f t="shared" si="33"/>
        <v>16.86148085920227</v>
      </c>
      <c r="K67">
        <f t="shared" si="33"/>
        <v>79.769992384226327</v>
      </c>
      <c r="M67">
        <v>2</v>
      </c>
      <c r="N67">
        <f t="shared" ref="N67:N69" si="37">$G$7*B13</f>
        <v>45.277135475127075</v>
      </c>
      <c r="O67">
        <f t="shared" si="34"/>
        <v>170.31996252194764</v>
      </c>
      <c r="P67">
        <f t="shared" si="34"/>
        <v>17.372434824632645</v>
      </c>
      <c r="Q67">
        <f t="shared" si="34"/>
        <v>82.187264880718033</v>
      </c>
    </row>
    <row r="68" spans="1:17" x14ac:dyDescent="0.4">
      <c r="A68">
        <v>3</v>
      </c>
      <c r="B68">
        <f t="shared" si="35"/>
        <v>46.962017937817919</v>
      </c>
      <c r="C68">
        <f t="shared" si="35"/>
        <v>12.926196635167237</v>
      </c>
      <c r="D68">
        <f t="shared" si="35"/>
        <v>39.553703262333372</v>
      </c>
      <c r="E68">
        <f t="shared" si="35"/>
        <v>77.622074669020435</v>
      </c>
      <c r="G68">
        <v>3</v>
      </c>
      <c r="H68">
        <f t="shared" si="36"/>
        <v>91.161564232234781</v>
      </c>
      <c r="I68">
        <f t="shared" si="33"/>
        <v>25.09202876238346</v>
      </c>
      <c r="J68">
        <f t="shared" si="33"/>
        <v>76.780718097470654</v>
      </c>
      <c r="K68">
        <f t="shared" si="33"/>
        <v>150.67814494574554</v>
      </c>
      <c r="M68">
        <v>3</v>
      </c>
      <c r="N68">
        <f t="shared" si="37"/>
        <v>93.924035875635838</v>
      </c>
      <c r="O68">
        <f t="shared" si="34"/>
        <v>25.852393270334474</v>
      </c>
      <c r="P68">
        <f t="shared" si="34"/>
        <v>79.107406524666743</v>
      </c>
      <c r="Q68">
        <f t="shared" si="34"/>
        <v>155.24414933804087</v>
      </c>
    </row>
    <row r="69" spans="1:17" x14ac:dyDescent="0.4">
      <c r="A69">
        <v>4</v>
      </c>
      <c r="B69">
        <f t="shared" si="35"/>
        <v>32.645711734151647</v>
      </c>
      <c r="C69">
        <f t="shared" si="35"/>
        <v>42.585281456217878</v>
      </c>
      <c r="D69">
        <f t="shared" si="35"/>
        <v>51.719720056592607</v>
      </c>
      <c r="E69">
        <f t="shared" si="35"/>
        <v>29.735521451018034</v>
      </c>
      <c r="G69">
        <v>4</v>
      </c>
      <c r="H69">
        <f t="shared" si="36"/>
        <v>63.37108748394143</v>
      </c>
      <c r="I69">
        <f t="shared" si="33"/>
        <v>82.665546356187647</v>
      </c>
      <c r="J69">
        <f t="shared" si="33"/>
        <v>100.397103639268</v>
      </c>
      <c r="K69">
        <f t="shared" si="33"/>
        <v>57.721894581387943</v>
      </c>
      <c r="M69">
        <v>4</v>
      </c>
      <c r="N69">
        <f t="shared" si="37"/>
        <v>65.291423468303293</v>
      </c>
      <c r="O69">
        <f t="shared" si="34"/>
        <v>85.170562912435756</v>
      </c>
      <c r="P69">
        <f t="shared" si="34"/>
        <v>103.43944011318521</v>
      </c>
      <c r="Q69">
        <f t="shared" si="34"/>
        <v>59.471042902036068</v>
      </c>
    </row>
    <row r="71" spans="1:17" x14ac:dyDescent="0.4">
      <c r="A71" t="s">
        <v>51</v>
      </c>
      <c r="G71" t="s">
        <v>61</v>
      </c>
      <c r="M71" t="s">
        <v>70</v>
      </c>
    </row>
    <row r="72" spans="1:17" x14ac:dyDescent="0.4">
      <c r="A72" t="s">
        <v>12</v>
      </c>
      <c r="B72">
        <v>1</v>
      </c>
      <c r="C72">
        <v>2</v>
      </c>
      <c r="D72">
        <v>3</v>
      </c>
      <c r="E72">
        <v>4</v>
      </c>
      <c r="G72" t="s">
        <v>12</v>
      </c>
      <c r="H72">
        <v>1</v>
      </c>
      <c r="I72">
        <v>2</v>
      </c>
      <c r="J72">
        <v>3</v>
      </c>
      <c r="K72">
        <v>4</v>
      </c>
      <c r="M72" t="s">
        <v>12</v>
      </c>
      <c r="N72">
        <v>1</v>
      </c>
      <c r="O72">
        <v>2</v>
      </c>
      <c r="P72">
        <v>3</v>
      </c>
      <c r="Q72">
        <v>4</v>
      </c>
    </row>
    <row r="73" spans="1:17" x14ac:dyDescent="0.4">
      <c r="A73">
        <v>1</v>
      </c>
      <c r="B73">
        <f>$D$7*B12</f>
        <v>49.050238341725759</v>
      </c>
      <c r="C73">
        <f t="shared" ref="C73:E73" si="38">$D$7*C12</f>
        <v>23.064165467812995</v>
      </c>
      <c r="D73">
        <f t="shared" si="38"/>
        <v>56.460422669126672</v>
      </c>
      <c r="E73">
        <f t="shared" si="38"/>
        <v>11.8714958112971</v>
      </c>
      <c r="G73">
        <v>1</v>
      </c>
      <c r="H73">
        <f>$F$7*B12</f>
        <v>80.932893263847504</v>
      </c>
      <c r="I73">
        <f t="shared" ref="I73:K76" si="39">$F$7*C12</f>
        <v>38.055873021891436</v>
      </c>
      <c r="J73">
        <f t="shared" si="39"/>
        <v>93.159697404059017</v>
      </c>
      <c r="K73">
        <f t="shared" si="39"/>
        <v>19.587968088640213</v>
      </c>
      <c r="M73">
        <v>1</v>
      </c>
      <c r="N73">
        <f>$H$7*B12</f>
        <v>83.385405180933802</v>
      </c>
      <c r="O73">
        <f t="shared" ref="O73:Q76" si="40">$H$7*C12</f>
        <v>39.20908129528209</v>
      </c>
      <c r="P73">
        <f t="shared" si="40"/>
        <v>95.982718537515353</v>
      </c>
      <c r="Q73">
        <f t="shared" si="40"/>
        <v>20.181542879205068</v>
      </c>
    </row>
    <row r="74" spans="1:17" x14ac:dyDescent="0.4">
      <c r="A74">
        <v>2</v>
      </c>
      <c r="B74">
        <f t="shared" ref="B74:E76" si="41">$D$7*B13</f>
        <v>26.633609103015928</v>
      </c>
      <c r="C74">
        <f t="shared" si="41"/>
        <v>100.18821324820449</v>
      </c>
      <c r="D74">
        <f t="shared" si="41"/>
        <v>10.219079308607437</v>
      </c>
      <c r="E74">
        <f t="shared" si="41"/>
        <v>48.345449929834132</v>
      </c>
      <c r="G74">
        <v>2</v>
      </c>
      <c r="H74">
        <f t="shared" ref="H74:H76" si="42">$F$7*B13</f>
        <v>43.945455019976279</v>
      </c>
      <c r="I74">
        <f t="shared" si="39"/>
        <v>165.31055185953741</v>
      </c>
      <c r="J74">
        <f t="shared" si="39"/>
        <v>16.86148085920227</v>
      </c>
      <c r="K74">
        <f t="shared" si="39"/>
        <v>79.769992384226327</v>
      </c>
      <c r="M74">
        <v>2</v>
      </c>
      <c r="N74">
        <f t="shared" ref="N74:N76" si="43">$H$7*B13</f>
        <v>45.277135475127075</v>
      </c>
      <c r="O74">
        <f t="shared" si="40"/>
        <v>170.31996252194764</v>
      </c>
      <c r="P74">
        <f t="shared" si="40"/>
        <v>17.372434824632645</v>
      </c>
      <c r="Q74">
        <f t="shared" si="40"/>
        <v>82.187264880718033</v>
      </c>
    </row>
    <row r="75" spans="1:17" x14ac:dyDescent="0.4">
      <c r="A75">
        <v>3</v>
      </c>
      <c r="B75">
        <f t="shared" si="41"/>
        <v>55.249432868021074</v>
      </c>
      <c r="C75">
        <f t="shared" si="41"/>
        <v>15.207290159020278</v>
      </c>
      <c r="D75">
        <f t="shared" si="41"/>
        <v>46.53376854392161</v>
      </c>
      <c r="E75">
        <f t="shared" si="41"/>
        <v>91.3200878459064</v>
      </c>
      <c r="G75">
        <v>3</v>
      </c>
      <c r="H75">
        <f t="shared" si="42"/>
        <v>91.161564232234781</v>
      </c>
      <c r="I75">
        <f t="shared" si="39"/>
        <v>25.09202876238346</v>
      </c>
      <c r="J75">
        <f t="shared" si="39"/>
        <v>76.780718097470654</v>
      </c>
      <c r="K75">
        <f t="shared" si="39"/>
        <v>150.67814494574554</v>
      </c>
      <c r="M75">
        <v>3</v>
      </c>
      <c r="N75">
        <f t="shared" si="43"/>
        <v>93.924035875635838</v>
      </c>
      <c r="O75">
        <f t="shared" si="40"/>
        <v>25.852393270334474</v>
      </c>
      <c r="P75">
        <f t="shared" si="40"/>
        <v>79.107406524666743</v>
      </c>
      <c r="Q75">
        <f t="shared" si="40"/>
        <v>155.24414933804087</v>
      </c>
    </row>
    <row r="76" spans="1:17" x14ac:dyDescent="0.4">
      <c r="A76">
        <v>4</v>
      </c>
      <c r="B76">
        <f t="shared" si="41"/>
        <v>38.406719687237228</v>
      </c>
      <c r="C76">
        <f t="shared" si="41"/>
        <v>50.10033112496221</v>
      </c>
      <c r="D76">
        <f t="shared" si="41"/>
        <v>60.846729478344244</v>
      </c>
      <c r="E76">
        <f t="shared" si="41"/>
        <v>34.982966412962391</v>
      </c>
      <c r="G76">
        <v>4</v>
      </c>
      <c r="H76">
        <f t="shared" si="42"/>
        <v>63.37108748394143</v>
      </c>
      <c r="I76">
        <f t="shared" si="39"/>
        <v>82.665546356187647</v>
      </c>
      <c r="J76">
        <f t="shared" si="39"/>
        <v>100.397103639268</v>
      </c>
      <c r="K76">
        <f t="shared" si="39"/>
        <v>57.721894581387943</v>
      </c>
      <c r="M76">
        <v>4</v>
      </c>
      <c r="N76">
        <f t="shared" si="43"/>
        <v>65.291423468303293</v>
      </c>
      <c r="O76">
        <f t="shared" si="40"/>
        <v>85.170562912435756</v>
      </c>
      <c r="P76">
        <f t="shared" si="40"/>
        <v>103.43944011318521</v>
      </c>
      <c r="Q76">
        <f t="shared" si="40"/>
        <v>59.471042902036068</v>
      </c>
    </row>
    <row r="78" spans="1:17" x14ac:dyDescent="0.4">
      <c r="A78" t="s">
        <v>52</v>
      </c>
      <c r="G78" t="s">
        <v>62</v>
      </c>
      <c r="M78" t="s">
        <v>71</v>
      </c>
    </row>
    <row r="79" spans="1:17" x14ac:dyDescent="0.4">
      <c r="A79" t="s">
        <v>12</v>
      </c>
      <c r="B79">
        <v>1</v>
      </c>
      <c r="C79">
        <v>2</v>
      </c>
      <c r="D79">
        <v>3</v>
      </c>
      <c r="E79">
        <v>4</v>
      </c>
      <c r="G79" t="s">
        <v>12</v>
      </c>
      <c r="H79">
        <v>1</v>
      </c>
      <c r="I79">
        <v>2</v>
      </c>
      <c r="J79">
        <v>3</v>
      </c>
      <c r="K79">
        <v>4</v>
      </c>
      <c r="M79" t="s">
        <v>12</v>
      </c>
      <c r="N79">
        <v>1</v>
      </c>
      <c r="O79">
        <v>2</v>
      </c>
      <c r="P79">
        <v>3</v>
      </c>
      <c r="Q79">
        <v>4</v>
      </c>
    </row>
    <row r="80" spans="1:17" x14ac:dyDescent="0.4">
      <c r="A80">
        <v>1</v>
      </c>
      <c r="B80">
        <f>B66+B73</f>
        <v>90.742940932192653</v>
      </c>
      <c r="C80">
        <f t="shared" ref="C80:E80" si="44">C66+C73</f>
        <v>42.668706115454043</v>
      </c>
      <c r="D80">
        <f t="shared" si="44"/>
        <v>104.45178193788435</v>
      </c>
      <c r="E80">
        <f t="shared" si="44"/>
        <v>21.962267250899636</v>
      </c>
      <c r="G80">
        <v>1</v>
      </c>
      <c r="H80">
        <f>H66+H73</f>
        <v>161.86578652769501</v>
      </c>
      <c r="I80">
        <f t="shared" ref="I80:K80" si="45">I66+I73</f>
        <v>76.111746043782873</v>
      </c>
      <c r="J80">
        <f t="shared" si="45"/>
        <v>186.31939480811803</v>
      </c>
      <c r="K80">
        <f t="shared" si="45"/>
        <v>39.175936177280427</v>
      </c>
      <c r="M80">
        <v>1</v>
      </c>
      <c r="N80">
        <f>N66+N73</f>
        <v>166.7708103618676</v>
      </c>
      <c r="O80">
        <f t="shared" ref="O80:Q80" si="46">O66+O73</f>
        <v>78.418162590564179</v>
      </c>
      <c r="P80">
        <f t="shared" si="46"/>
        <v>191.96543707503071</v>
      </c>
      <c r="Q80">
        <f t="shared" si="46"/>
        <v>40.363085758410136</v>
      </c>
    </row>
    <row r="81" spans="1:17" x14ac:dyDescent="0.4">
      <c r="A81">
        <v>2</v>
      </c>
      <c r="B81">
        <f t="shared" ref="B81:E83" si="47">B67+B74</f>
        <v>49.272176840579462</v>
      </c>
      <c r="C81">
        <f t="shared" si="47"/>
        <v>185.34819450917831</v>
      </c>
      <c r="D81">
        <f t="shared" si="47"/>
        <v>18.905296720923758</v>
      </c>
      <c r="E81">
        <f t="shared" si="47"/>
        <v>89.439082370193148</v>
      </c>
      <c r="G81">
        <v>2</v>
      </c>
      <c r="H81">
        <f t="shared" ref="H81:K83" si="48">H67+H74</f>
        <v>87.890910039952558</v>
      </c>
      <c r="I81">
        <f t="shared" si="48"/>
        <v>330.62110371907482</v>
      </c>
      <c r="J81">
        <f t="shared" si="48"/>
        <v>33.722961718404541</v>
      </c>
      <c r="K81">
        <f t="shared" si="48"/>
        <v>159.53998476845265</v>
      </c>
      <c r="M81">
        <v>2</v>
      </c>
      <c r="N81">
        <f t="shared" ref="N81:Q83" si="49">N67+N74</f>
        <v>90.55427095025415</v>
      </c>
      <c r="O81">
        <f t="shared" si="49"/>
        <v>340.63992504389529</v>
      </c>
      <c r="P81">
        <f t="shared" si="49"/>
        <v>34.74486964926529</v>
      </c>
      <c r="Q81">
        <f t="shared" si="49"/>
        <v>164.37452976143607</v>
      </c>
    </row>
    <row r="82" spans="1:17" x14ac:dyDescent="0.4">
      <c r="A82">
        <v>3</v>
      </c>
      <c r="B82">
        <f t="shared" si="47"/>
        <v>102.21145080583899</v>
      </c>
      <c r="C82">
        <f t="shared" si="47"/>
        <v>28.133486794187515</v>
      </c>
      <c r="D82">
        <f t="shared" si="47"/>
        <v>86.087471806254982</v>
      </c>
      <c r="E82">
        <f t="shared" si="47"/>
        <v>168.94216251492685</v>
      </c>
      <c r="G82">
        <v>3</v>
      </c>
      <c r="H82">
        <f t="shared" si="48"/>
        <v>182.32312846446956</v>
      </c>
      <c r="I82">
        <f t="shared" si="48"/>
        <v>50.184057524766921</v>
      </c>
      <c r="J82">
        <f t="shared" si="48"/>
        <v>153.56143619494131</v>
      </c>
      <c r="K82">
        <f t="shared" si="48"/>
        <v>301.35628989149109</v>
      </c>
      <c r="M82">
        <v>3</v>
      </c>
      <c r="N82">
        <f t="shared" si="49"/>
        <v>187.84807175127168</v>
      </c>
      <c r="O82">
        <f t="shared" si="49"/>
        <v>51.704786540668948</v>
      </c>
      <c r="P82">
        <f t="shared" si="49"/>
        <v>158.21481304933349</v>
      </c>
      <c r="Q82">
        <f t="shared" si="49"/>
        <v>310.48829867608174</v>
      </c>
    </row>
    <row r="83" spans="1:17" x14ac:dyDescent="0.4">
      <c r="A83">
        <v>4</v>
      </c>
      <c r="B83">
        <f t="shared" si="47"/>
        <v>71.052431421388874</v>
      </c>
      <c r="C83">
        <f t="shared" si="47"/>
        <v>92.685612581180095</v>
      </c>
      <c r="D83">
        <f t="shared" si="47"/>
        <v>112.56644953493685</v>
      </c>
      <c r="E83">
        <f t="shared" si="47"/>
        <v>64.718487863980428</v>
      </c>
      <c r="G83">
        <v>4</v>
      </c>
      <c r="H83">
        <f t="shared" si="48"/>
        <v>126.74217496788286</v>
      </c>
      <c r="I83">
        <f t="shared" si="48"/>
        <v>165.33109271237529</v>
      </c>
      <c r="J83">
        <f t="shared" si="48"/>
        <v>200.79420727853599</v>
      </c>
      <c r="K83">
        <f t="shared" si="48"/>
        <v>115.44378916277589</v>
      </c>
      <c r="M83">
        <v>4</v>
      </c>
      <c r="N83">
        <f t="shared" si="49"/>
        <v>130.58284693660659</v>
      </c>
      <c r="O83">
        <f t="shared" si="49"/>
        <v>170.34112582487151</v>
      </c>
      <c r="P83">
        <f t="shared" si="49"/>
        <v>206.87888022637043</v>
      </c>
      <c r="Q83">
        <f t="shared" si="49"/>
        <v>118.94208580407214</v>
      </c>
    </row>
    <row r="84" spans="1:17" x14ac:dyDescent="0.4">
      <c r="E84">
        <f>SUM(B80:E83)</f>
        <v>1329.1880000000001</v>
      </c>
      <c r="K84">
        <f>SUM(H80:K83)</f>
        <v>2370.9839999999999</v>
      </c>
      <c r="Q84">
        <f>SUM(N80:Q83)</f>
        <v>2442.8319999999999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N10" sqref="N10"/>
    </sheetView>
  </sheetViews>
  <sheetFormatPr defaultRowHeight="15" x14ac:dyDescent="0.4"/>
  <cols>
    <col min="2" max="2" width="9.1796875" customWidth="1"/>
    <col min="3" max="3" width="8.1796875" customWidth="1"/>
    <col min="4" max="4" width="6.81640625" customWidth="1"/>
    <col min="5" max="5" width="8.1796875" customWidth="1"/>
    <col min="8" max="9" width="8.81640625" bestFit="1" customWidth="1"/>
    <col min="10" max="11" width="9.453125" bestFit="1" customWidth="1"/>
  </cols>
  <sheetData>
    <row r="1" spans="1:11" x14ac:dyDescent="0.4">
      <c r="A1" s="3" t="s">
        <v>72</v>
      </c>
      <c r="G1" s="3" t="s">
        <v>73</v>
      </c>
    </row>
    <row r="2" spans="1:11" x14ac:dyDescent="0.4">
      <c r="A2" t="s">
        <v>12</v>
      </c>
      <c r="B2">
        <v>1</v>
      </c>
      <c r="C2">
        <v>2</v>
      </c>
      <c r="D2">
        <v>3</v>
      </c>
      <c r="E2">
        <v>4</v>
      </c>
      <c r="G2" t="s">
        <v>12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4">
        <f>'OD_convert 2015'!B36</f>
        <v>75</v>
      </c>
      <c r="C3" s="4">
        <f>'OD_convert 2015'!C36</f>
        <v>37.5</v>
      </c>
      <c r="D3" s="4">
        <f>'OD_convert 2015'!D36</f>
        <v>112.5</v>
      </c>
      <c r="E3" s="4">
        <f>'OD_convert 2015'!E36</f>
        <v>22.5</v>
      </c>
      <c r="G3">
        <v>1</v>
      </c>
      <c r="H3" s="4">
        <f>'OD_convert 2025'!B36</f>
        <v>73.575357512588639</v>
      </c>
      <c r="I3" s="4">
        <f>'OD_convert 2025'!C36</f>
        <v>34.59624820171949</v>
      </c>
      <c r="J3" s="4">
        <f>'OD_convert 2025'!D36</f>
        <v>84.690634003690008</v>
      </c>
      <c r="K3" s="4">
        <f>'OD_convert 2025'!E36</f>
        <v>17.807243716945649</v>
      </c>
    </row>
    <row r="4" spans="1:11" x14ac:dyDescent="0.4">
      <c r="A4">
        <v>2</v>
      </c>
      <c r="B4" s="4">
        <f>'OD_convert 2015'!B37</f>
        <v>30</v>
      </c>
      <c r="C4" s="4">
        <f>'OD_convert 2015'!C37</f>
        <v>120</v>
      </c>
      <c r="D4" s="4">
        <f>'OD_convert 2015'!D37</f>
        <v>15</v>
      </c>
      <c r="E4" s="4">
        <f>'OD_convert 2015'!E37</f>
        <v>67.5</v>
      </c>
      <c r="G4">
        <v>2</v>
      </c>
      <c r="H4" s="4">
        <f>'OD_convert 2025'!B37</f>
        <v>39.950413654523885</v>
      </c>
      <c r="I4" s="4">
        <f>'OD_convert 2025'!C37</f>
        <v>150.28231987230672</v>
      </c>
      <c r="J4" s="4">
        <f>'OD_convert 2025'!D37</f>
        <v>15.328618962911154</v>
      </c>
      <c r="K4" s="4">
        <f>'OD_convert 2025'!E37</f>
        <v>72.518174894751198</v>
      </c>
    </row>
    <row r="5" spans="1:11" x14ac:dyDescent="0.4">
      <c r="A5">
        <v>3</v>
      </c>
      <c r="B5" s="4">
        <f>'OD_convert 2015'!B38</f>
        <v>61.5</v>
      </c>
      <c r="C5" s="4">
        <f>'OD_convert 2015'!C38</f>
        <v>18</v>
      </c>
      <c r="D5" s="4">
        <f>'OD_convert 2015'!D38</f>
        <v>67.5</v>
      </c>
      <c r="E5" s="4">
        <f>'OD_convert 2015'!E38</f>
        <v>126</v>
      </c>
      <c r="G5">
        <v>3</v>
      </c>
      <c r="H5" s="4">
        <f>'OD_convert 2025'!B38</f>
        <v>82.874149302031611</v>
      </c>
      <c r="I5" s="4">
        <f>'OD_convert 2025'!C38</f>
        <v>22.810935238530416</v>
      </c>
      <c r="J5" s="4">
        <f>'OD_convert 2025'!D38</f>
        <v>69.800652815882415</v>
      </c>
      <c r="K5" s="4">
        <f>'OD_convert 2025'!E38</f>
        <v>136.98013176885959</v>
      </c>
    </row>
    <row r="6" spans="1:11" x14ac:dyDescent="0.4">
      <c r="A6">
        <v>4</v>
      </c>
      <c r="B6" s="4">
        <f>'OD_convert 2015'!B39</f>
        <v>46.5</v>
      </c>
      <c r="C6" s="4">
        <f>'OD_convert 2015'!C39</f>
        <v>64.5</v>
      </c>
      <c r="D6" s="4">
        <f>'OD_convert 2015'!D39</f>
        <v>96</v>
      </c>
      <c r="E6" s="4">
        <f>'OD_convert 2015'!E39</f>
        <v>52.5</v>
      </c>
      <c r="G6">
        <v>4</v>
      </c>
      <c r="H6" s="4">
        <f>'OD_convert 2025'!B39</f>
        <v>57.610079530855842</v>
      </c>
      <c r="I6" s="4">
        <f>'OD_convert 2025'!C39</f>
        <v>75.150496687443308</v>
      </c>
      <c r="J6" s="4">
        <f>'OD_convert 2025'!D39</f>
        <v>91.270094217516359</v>
      </c>
      <c r="K6" s="4">
        <f>'OD_convert 2025'!E39</f>
        <v>52.474449619443583</v>
      </c>
    </row>
    <row r="8" spans="1:11" x14ac:dyDescent="0.4">
      <c r="A8" t="s">
        <v>21</v>
      </c>
      <c r="G8" t="s">
        <v>32</v>
      </c>
    </row>
    <row r="9" spans="1:11" x14ac:dyDescent="0.4">
      <c r="A9" t="s">
        <v>12</v>
      </c>
      <c r="B9">
        <v>1</v>
      </c>
      <c r="C9">
        <v>2</v>
      </c>
      <c r="D9">
        <v>3</v>
      </c>
      <c r="E9">
        <v>4</v>
      </c>
      <c r="G9" t="s">
        <v>12</v>
      </c>
      <c r="H9">
        <v>1</v>
      </c>
      <c r="I9">
        <v>2</v>
      </c>
      <c r="J9">
        <v>3</v>
      </c>
      <c r="K9">
        <v>4</v>
      </c>
    </row>
    <row r="10" spans="1:11" x14ac:dyDescent="0.4">
      <c r="A10">
        <v>1</v>
      </c>
      <c r="B10">
        <v>5</v>
      </c>
      <c r="C10">
        <v>16</v>
      </c>
      <c r="D10">
        <v>13</v>
      </c>
      <c r="E10">
        <v>18</v>
      </c>
      <c r="G10">
        <v>1</v>
      </c>
      <c r="H10">
        <v>5</v>
      </c>
      <c r="I10">
        <v>16</v>
      </c>
      <c r="J10">
        <v>13</v>
      </c>
      <c r="K10">
        <v>18</v>
      </c>
    </row>
    <row r="11" spans="1:11" x14ac:dyDescent="0.4">
      <c r="A11">
        <v>2</v>
      </c>
      <c r="B11">
        <v>16</v>
      </c>
      <c r="C11">
        <v>7</v>
      </c>
      <c r="D11">
        <v>20</v>
      </c>
      <c r="E11">
        <v>12</v>
      </c>
      <c r="G11">
        <v>2</v>
      </c>
      <c r="H11">
        <v>16</v>
      </c>
      <c r="I11">
        <v>7</v>
      </c>
      <c r="J11">
        <v>20</v>
      </c>
      <c r="K11">
        <v>12</v>
      </c>
    </row>
    <row r="12" spans="1:11" x14ac:dyDescent="0.4">
      <c r="A12">
        <v>3</v>
      </c>
      <c r="B12">
        <v>13</v>
      </c>
      <c r="C12">
        <v>20</v>
      </c>
      <c r="D12">
        <v>2</v>
      </c>
      <c r="E12">
        <v>9</v>
      </c>
      <c r="G12">
        <v>3</v>
      </c>
      <c r="H12">
        <v>13</v>
      </c>
      <c r="I12">
        <v>20</v>
      </c>
      <c r="J12">
        <v>2</v>
      </c>
      <c r="K12">
        <v>9</v>
      </c>
    </row>
    <row r="13" spans="1:11" x14ac:dyDescent="0.4">
      <c r="A13">
        <v>4</v>
      </c>
      <c r="B13">
        <v>18</v>
      </c>
      <c r="C13">
        <v>12</v>
      </c>
      <c r="D13">
        <v>9</v>
      </c>
      <c r="E13">
        <v>3</v>
      </c>
      <c r="G13">
        <v>4</v>
      </c>
      <c r="H13">
        <v>18</v>
      </c>
      <c r="I13">
        <v>12</v>
      </c>
      <c r="J13">
        <v>9</v>
      </c>
      <c r="K13">
        <v>3</v>
      </c>
    </row>
    <row r="15" spans="1:11" x14ac:dyDescent="0.4">
      <c r="A15" t="s">
        <v>74</v>
      </c>
      <c r="G15" t="s">
        <v>79</v>
      </c>
    </row>
    <row r="16" spans="1:11" x14ac:dyDescent="0.4">
      <c r="A16" t="s">
        <v>12</v>
      </c>
      <c r="B16">
        <v>1</v>
      </c>
      <c r="C16">
        <v>2</v>
      </c>
      <c r="D16">
        <v>3</v>
      </c>
      <c r="E16">
        <v>4</v>
      </c>
      <c r="G16" t="s">
        <v>12</v>
      </c>
      <c r="H16">
        <v>1</v>
      </c>
      <c r="I16">
        <v>2</v>
      </c>
      <c r="J16">
        <v>3</v>
      </c>
      <c r="K16">
        <v>4</v>
      </c>
    </row>
    <row r="17" spans="1:11" x14ac:dyDescent="0.4">
      <c r="A17">
        <v>1</v>
      </c>
      <c r="B17" s="5">
        <f>EXP(-0.333*B10)/(EXP(-0.333*B10) + EXP(-7+-0.5*1))*B3</f>
        <v>74.78138236736099</v>
      </c>
      <c r="C17" s="5">
        <f t="shared" ref="C17:E17" si="0">EXP(-0.333*C10)/(EXP(-0.333*C10) + EXP(-7+-0.5*1))*C3</f>
        <v>33.6640039253815</v>
      </c>
      <c r="D17" s="5">
        <f t="shared" si="0"/>
        <v>107.96942838203519</v>
      </c>
      <c r="E17" s="5">
        <f t="shared" si="0"/>
        <v>18.415522132440579</v>
      </c>
      <c r="G17">
        <v>1</v>
      </c>
      <c r="H17" s="5">
        <f>EXP(-0.333*H10)/(EXP(-0.333*H10) + EXP(-7+-0.5*1))*H3</f>
        <v>73.360892572855704</v>
      </c>
      <c r="I17" s="5">
        <f t="shared" ref="I17:K17" si="1">EXP(-0.333*I10)/(EXP(-0.333*I10) + EXP(-7+-0.5*1))*I3</f>
        <v>31.057286273764202</v>
      </c>
      <c r="J17" s="5">
        <f t="shared" si="1"/>
        <v>81.279994157249448</v>
      </c>
      <c r="K17" s="5">
        <f t="shared" si="1"/>
        <v>14.574652923874492</v>
      </c>
    </row>
    <row r="18" spans="1:11" x14ac:dyDescent="0.4">
      <c r="A18">
        <v>2</v>
      </c>
      <c r="B18" s="5">
        <f t="shared" ref="B18:E18" si="2">EXP(-0.333*B11)/(EXP(-0.333*B11) + EXP(-7+-0.5*1))*B4</f>
        <v>26.9312031403052</v>
      </c>
      <c r="C18" s="5">
        <f t="shared" si="2"/>
        <v>119.32103274987335</v>
      </c>
      <c r="D18" s="5">
        <f t="shared" si="2"/>
        <v>10.476978240038079</v>
      </c>
      <c r="E18" s="5">
        <f t="shared" si="2"/>
        <v>65.529092293817527</v>
      </c>
      <c r="G18">
        <v>2</v>
      </c>
      <c r="H18" s="5">
        <f t="shared" ref="H18:K18" si="3">EXP(-0.333*H11)/(EXP(-0.333*H11) + EXP(-7+-0.5*1))*H4</f>
        <v>35.863756855640176</v>
      </c>
      <c r="I18" s="5">
        <f t="shared" si="3"/>
        <v>149.43201342675377</v>
      </c>
      <c r="J18" s="5">
        <f t="shared" si="3"/>
        <v>10.70650715495035</v>
      </c>
      <c r="K18" s="5">
        <f t="shared" si="3"/>
        <v>70.400743343071895</v>
      </c>
    </row>
    <row r="19" spans="1:11" x14ac:dyDescent="0.4">
      <c r="A19">
        <v>3</v>
      </c>
      <c r="B19" s="5">
        <f t="shared" ref="B19:E19" si="4">EXP(-0.333*B12)/(EXP(-0.333*B12) + EXP(-7+-0.5*1))*B5</f>
        <v>59.023287515512571</v>
      </c>
      <c r="C19" s="5">
        <f t="shared" si="4"/>
        <v>12.572373888045696</v>
      </c>
      <c r="D19" s="5">
        <f t="shared" si="4"/>
        <v>67.427411470564095</v>
      </c>
      <c r="E19" s="5">
        <f t="shared" si="4"/>
        <v>124.619746643368</v>
      </c>
      <c r="G19">
        <v>3</v>
      </c>
      <c r="H19" s="5">
        <f t="shared" ref="H19:K19" si="5">EXP(-0.333*H12)/(EXP(-0.333*H12) + EXP(-7+-0.5*1))*H5</f>
        <v>79.536662469224837</v>
      </c>
      <c r="I19" s="5">
        <f t="shared" si="5"/>
        <v>15.932644808600067</v>
      </c>
      <c r="J19" s="5">
        <f t="shared" si="5"/>
        <v>69.725590197488771</v>
      </c>
      <c r="K19" s="5">
        <f t="shared" si="5"/>
        <v>135.47959774770197</v>
      </c>
    </row>
    <row r="20" spans="1:11" x14ac:dyDescent="0.4">
      <c r="A20">
        <v>4</v>
      </c>
      <c r="B20" s="5">
        <f t="shared" ref="B20:E20" si="6">EXP(-0.333*B13)/(EXP(-0.333*B13) + EXP(-7+-0.5*1))*B6</f>
        <v>38.058745740377198</v>
      </c>
      <c r="C20" s="5">
        <f t="shared" si="6"/>
        <v>62.616688191870082</v>
      </c>
      <c r="D20" s="5">
        <f t="shared" si="6"/>
        <v>94.948378394947042</v>
      </c>
      <c r="E20" s="5">
        <f t="shared" si="6"/>
        <v>52.421266586062757</v>
      </c>
      <c r="G20">
        <v>4</v>
      </c>
      <c r="H20" s="5">
        <f t="shared" ref="H20:K20" si="7">EXP(-0.333*H13)/(EXP(-0.333*H13) + EXP(-7+-0.5*1))*H6</f>
        <v>47.151986428983903</v>
      </c>
      <c r="I20" s="5">
        <f t="shared" si="7"/>
        <v>72.956204938632609</v>
      </c>
      <c r="J20" s="5">
        <f t="shared" si="7"/>
        <v>90.270285853200122</v>
      </c>
      <c r="K20" s="5">
        <f t="shared" si="7"/>
        <v>52.395754523005166</v>
      </c>
    </row>
    <row r="21" spans="1:11" x14ac:dyDescent="0.4">
      <c r="B21" s="5"/>
      <c r="C21" s="5"/>
      <c r="D21" s="5"/>
      <c r="E21" s="5"/>
      <c r="H21" s="5"/>
      <c r="I21" s="5"/>
      <c r="J21" s="5"/>
      <c r="K21" s="5"/>
    </row>
    <row r="22" spans="1:11" x14ac:dyDescent="0.4">
      <c r="A22" t="s">
        <v>75</v>
      </c>
      <c r="B22" s="5"/>
      <c r="C22" s="5"/>
      <c r="D22" s="5"/>
      <c r="E22" s="5"/>
      <c r="G22" t="s">
        <v>78</v>
      </c>
      <c r="H22" s="5"/>
      <c r="I22" s="5"/>
      <c r="J22" s="5"/>
      <c r="K22" s="5"/>
    </row>
    <row r="23" spans="1:11" x14ac:dyDescent="0.4">
      <c r="A23" t="s">
        <v>12</v>
      </c>
      <c r="B23" s="5">
        <v>1</v>
      </c>
      <c r="C23" s="5">
        <v>2</v>
      </c>
      <c r="D23" s="5">
        <v>3</v>
      </c>
      <c r="E23" s="5">
        <v>4</v>
      </c>
      <c r="G23" t="s">
        <v>12</v>
      </c>
      <c r="H23" s="5">
        <v>1</v>
      </c>
      <c r="I23" s="5">
        <v>2</v>
      </c>
      <c r="J23" s="5">
        <v>3</v>
      </c>
      <c r="K23" s="5">
        <v>4</v>
      </c>
    </row>
    <row r="24" spans="1:11" x14ac:dyDescent="0.4">
      <c r="A24">
        <v>1</v>
      </c>
      <c r="B24" s="5">
        <f>EXP(-7+-0.5*1)/(EXP(-0.333*B10)+EXP(-7+-0.5*1))*B3</f>
        <v>0.2186176326390028</v>
      </c>
      <c r="C24" s="5">
        <f t="shared" ref="C24:E24" si="8">EXP(-7+-0.5*1)/(EXP(-0.333*C10)+EXP(-7+-0.5*1))*C3</f>
        <v>3.8359960746185</v>
      </c>
      <c r="D24" s="5">
        <f t="shared" si="8"/>
        <v>4.5305716179648128</v>
      </c>
      <c r="E24" s="5">
        <f t="shared" si="8"/>
        <v>4.0844778675594204</v>
      </c>
      <c r="G24">
        <v>1</v>
      </c>
      <c r="H24" s="5">
        <f>EXP(-7+-0.5*1)/(EXP(-0.333*H10)+EXP(-7+-0.5*1))*H3</f>
        <v>0.21446493973293862</v>
      </c>
      <c r="I24" s="5">
        <f t="shared" ref="I24:K24" si="9">EXP(-7+-0.5*1)/(EXP(-0.333*I10)+EXP(-7+-0.5*1))*I3</f>
        <v>3.5389619279552882</v>
      </c>
      <c r="J24" s="5">
        <f t="shared" si="9"/>
        <v>3.4106398464405654</v>
      </c>
      <c r="K24" s="5">
        <f t="shared" si="9"/>
        <v>3.2325907930711582</v>
      </c>
    </row>
    <row r="25" spans="1:11" x14ac:dyDescent="0.4">
      <c r="A25">
        <v>2</v>
      </c>
      <c r="B25" s="5">
        <f t="shared" ref="B25:E25" si="10">EXP(-7+-0.5*1)/(EXP(-0.333*B11)+EXP(-7+-0.5*1))*B4</f>
        <v>3.0687968596948001</v>
      </c>
      <c r="C25" s="5">
        <f t="shared" si="10"/>
        <v>0.67896725012664461</v>
      </c>
      <c r="D25" s="5">
        <f t="shared" si="10"/>
        <v>4.5230217599619191</v>
      </c>
      <c r="E25" s="5">
        <f t="shared" si="10"/>
        <v>1.9709077061824709</v>
      </c>
      <c r="G25">
        <v>2</v>
      </c>
      <c r="H25" s="5">
        <f t="shared" ref="H25:K25" si="11">EXP(-7+-0.5*1)/(EXP(-0.333*H11)+EXP(-7+-0.5*1))*H4</f>
        <v>4.0866567988837055</v>
      </c>
      <c r="I25" s="5">
        <f t="shared" si="11"/>
        <v>0.85030644555294077</v>
      </c>
      <c r="J25" s="5">
        <f t="shared" si="11"/>
        <v>4.6221118079608035</v>
      </c>
      <c r="K25" s="5">
        <f t="shared" si="11"/>
        <v>2.1174315516793083</v>
      </c>
    </row>
    <row r="26" spans="1:11" x14ac:dyDescent="0.4">
      <c r="A26">
        <v>3</v>
      </c>
      <c r="B26" s="5">
        <f t="shared" ref="B26:E26" si="12">EXP(-7+-0.5*1)/(EXP(-0.333*B12)+EXP(-7+-0.5*1))*B5</f>
        <v>2.4767124844874306</v>
      </c>
      <c r="C26" s="5">
        <f t="shared" si="12"/>
        <v>5.4276261119543028</v>
      </c>
      <c r="D26" s="5">
        <f t="shared" si="12"/>
        <v>7.2588529435906671E-2</v>
      </c>
      <c r="E26" s="5">
        <f t="shared" si="12"/>
        <v>1.3802533566320068</v>
      </c>
      <c r="G26">
        <v>3</v>
      </c>
      <c r="H26" s="5">
        <f t="shared" ref="H26:K26" si="13">EXP(-7+-0.5*1)/(EXP(-0.333*H12)+EXP(-7+-0.5*1))*H5</f>
        <v>3.3374868328067806</v>
      </c>
      <c r="I26" s="5">
        <f t="shared" si="13"/>
        <v>6.8782904299303462</v>
      </c>
      <c r="J26" s="5">
        <f t="shared" si="13"/>
        <v>7.506261839364714E-2</v>
      </c>
      <c r="K26" s="5">
        <f t="shared" si="13"/>
        <v>1.5005340211576432</v>
      </c>
    </row>
    <row r="27" spans="1:11" x14ac:dyDescent="0.4">
      <c r="A27">
        <v>4</v>
      </c>
      <c r="B27" s="5">
        <f t="shared" ref="B27:E27" si="14">EXP(-7+-0.5*1)/(EXP(-0.333*B13)+EXP(-7+-0.5*1))*B6</f>
        <v>8.4412542596228022</v>
      </c>
      <c r="C27" s="5">
        <f t="shared" si="14"/>
        <v>1.8833118081299165</v>
      </c>
      <c r="D27" s="5">
        <f t="shared" si="14"/>
        <v>1.0516216050529577</v>
      </c>
      <c r="E27" s="5">
        <f t="shared" si="14"/>
        <v>7.8733413937242661E-2</v>
      </c>
      <c r="G27">
        <v>4</v>
      </c>
      <c r="H27" s="5">
        <f t="shared" ref="H27:K27" si="15">EXP(-7+-0.5*1)/(EXP(-0.333*H13)+EXP(-7+-0.5*1))*H6</f>
        <v>10.458093101871942</v>
      </c>
      <c r="I27" s="5">
        <f t="shared" si="15"/>
        <v>2.1942917488107003</v>
      </c>
      <c r="J27" s="5">
        <f t="shared" si="15"/>
        <v>0.99980836431624187</v>
      </c>
      <c r="K27" s="5">
        <f t="shared" si="15"/>
        <v>7.8695096438412132E-2</v>
      </c>
    </row>
    <row r="29" spans="1:11" x14ac:dyDescent="0.4">
      <c r="A29" t="s">
        <v>76</v>
      </c>
      <c r="G29" t="s">
        <v>77</v>
      </c>
    </row>
    <row r="30" spans="1:11" x14ac:dyDescent="0.4">
      <c r="A30" t="s">
        <v>12</v>
      </c>
      <c r="B30">
        <v>1</v>
      </c>
      <c r="C30">
        <v>2</v>
      </c>
      <c r="D30">
        <v>3</v>
      </c>
      <c r="E30">
        <v>4</v>
      </c>
      <c r="G30" t="s">
        <v>12</v>
      </c>
      <c r="H30">
        <v>1</v>
      </c>
      <c r="I30">
        <v>2</v>
      </c>
      <c r="J30">
        <v>3</v>
      </c>
      <c r="K30">
        <v>4</v>
      </c>
    </row>
    <row r="31" spans="1:11" x14ac:dyDescent="0.4">
      <c r="A31">
        <v>1</v>
      </c>
      <c r="B31" s="5">
        <f>(B17+B24)/1.1</f>
        <v>68.181818181818173</v>
      </c>
      <c r="C31" s="5">
        <f t="shared" ref="C31:E31" si="16">(C17+C24)/1.1</f>
        <v>34.090909090909086</v>
      </c>
      <c r="D31" s="5">
        <f t="shared" si="16"/>
        <v>102.27272727272727</v>
      </c>
      <c r="E31" s="5">
        <f t="shared" si="16"/>
        <v>20.454545454545453</v>
      </c>
      <c r="G31">
        <v>1</v>
      </c>
      <c r="H31" s="5">
        <f>H17/1.1</f>
        <v>66.691720520777906</v>
      </c>
      <c r="I31" s="5">
        <f t="shared" ref="I31:K31" si="17">I17/1.1</f>
        <v>28.233896612512908</v>
      </c>
      <c r="J31" s="5">
        <f t="shared" si="17"/>
        <v>73.890903779317668</v>
      </c>
      <c r="K31" s="5">
        <f t="shared" si="17"/>
        <v>13.249684476249538</v>
      </c>
    </row>
    <row r="32" spans="1:11" x14ac:dyDescent="0.4">
      <c r="A32">
        <v>2</v>
      </c>
      <c r="B32" s="5">
        <f t="shared" ref="B32:E32" si="18">B18/1.1</f>
        <v>24.482911945731999</v>
      </c>
      <c r="C32" s="5">
        <f t="shared" si="18"/>
        <v>108.4736661362485</v>
      </c>
      <c r="D32" s="5">
        <f t="shared" si="18"/>
        <v>9.5245256727618894</v>
      </c>
      <c r="E32" s="5">
        <f t="shared" si="18"/>
        <v>59.571902085288656</v>
      </c>
      <c r="G32">
        <v>2</v>
      </c>
      <c r="H32" s="5">
        <f t="shared" ref="H32:K32" si="19">H18/1.1</f>
        <v>32.60341532330925</v>
      </c>
      <c r="I32" s="5">
        <f t="shared" si="19"/>
        <v>135.84728493341251</v>
      </c>
      <c r="J32" s="5">
        <f t="shared" si="19"/>
        <v>9.7331883226821354</v>
      </c>
      <c r="K32" s="5">
        <f t="shared" si="19"/>
        <v>64.000675766428984</v>
      </c>
    </row>
    <row r="33" spans="1:11" x14ac:dyDescent="0.4">
      <c r="A33">
        <v>3</v>
      </c>
      <c r="B33" s="5">
        <f t="shared" ref="B33:E33" si="20">B19/1.1</f>
        <v>53.657534105011422</v>
      </c>
      <c r="C33" s="5">
        <f t="shared" si="20"/>
        <v>11.429430807314269</v>
      </c>
      <c r="D33" s="5">
        <f t="shared" si="20"/>
        <v>61.297646791421897</v>
      </c>
      <c r="E33" s="5">
        <f t="shared" si="20"/>
        <v>113.29067876669818</v>
      </c>
      <c r="G33">
        <v>3</v>
      </c>
      <c r="H33" s="5">
        <f t="shared" ref="H33:K33" si="21">H19/1.1</f>
        <v>72.306056790204394</v>
      </c>
      <c r="I33" s="5">
        <f t="shared" si="21"/>
        <v>14.484222553272787</v>
      </c>
      <c r="J33" s="5">
        <f t="shared" si="21"/>
        <v>63.386900179535239</v>
      </c>
      <c r="K33" s="5">
        <f t="shared" si="21"/>
        <v>123.16327067972905</v>
      </c>
    </row>
    <row r="34" spans="1:11" x14ac:dyDescent="0.4">
      <c r="A34">
        <v>4</v>
      </c>
      <c r="B34" s="5">
        <f t="shared" ref="B34:E34" si="22">B20/1.1</f>
        <v>34.59885976397927</v>
      </c>
      <c r="C34" s="5">
        <f t="shared" si="22"/>
        <v>56.924261992609161</v>
      </c>
      <c r="D34" s="5">
        <f t="shared" si="22"/>
        <v>86.316707631770029</v>
      </c>
      <c r="E34" s="5">
        <f t="shared" si="22"/>
        <v>47.655696896420686</v>
      </c>
      <c r="G34">
        <v>4</v>
      </c>
      <c r="H34" s="5">
        <f t="shared" ref="H34:K34" si="23">H20/1.1</f>
        <v>42.865442208167181</v>
      </c>
      <c r="I34" s="5">
        <f t="shared" si="23"/>
        <v>66.32382267148418</v>
      </c>
      <c r="J34" s="5">
        <f t="shared" si="23"/>
        <v>82.063896230181925</v>
      </c>
      <c r="K34" s="5">
        <f t="shared" si="23"/>
        <v>47.632504111822875</v>
      </c>
    </row>
    <row r="35" spans="1:11" x14ac:dyDescent="0.4">
      <c r="E35" s="5">
        <f>SUM(B31:E34)</f>
        <v>892.22382259525591</v>
      </c>
      <c r="K35" s="5">
        <f>SUM(H31:K34)</f>
        <v>936.47688515908851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L32" sqref="L32"/>
    </sheetView>
  </sheetViews>
  <sheetFormatPr defaultRowHeight="15" x14ac:dyDescent="0.4"/>
  <cols>
    <col min="3" max="3" width="10.08984375" customWidth="1"/>
    <col min="6" max="6" width="18.453125" customWidth="1"/>
    <col min="7" max="7" width="24.453125" customWidth="1"/>
  </cols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18475.099999999999</v>
      </c>
      <c r="F9">
        <f>E9/60</f>
        <v>307.91833333333329</v>
      </c>
    </row>
    <row r="10" spans="1:8" x14ac:dyDescent="0.4">
      <c r="A10" t="s">
        <v>95</v>
      </c>
      <c r="C10">
        <v>378</v>
      </c>
    </row>
    <row r="11" spans="1:8" x14ac:dyDescent="0.4">
      <c r="A11" t="s">
        <v>96</v>
      </c>
      <c r="C11" s="9">
        <v>9.0527700000000004E-5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2</v>
      </c>
      <c r="B14">
        <v>5</v>
      </c>
      <c r="C14">
        <v>23.1159</v>
      </c>
      <c r="D14">
        <v>1.5410600000000001</v>
      </c>
      <c r="E14">
        <v>21.742599999999999</v>
      </c>
      <c r="F14">
        <v>5</v>
      </c>
      <c r="G14">
        <v>2.5</v>
      </c>
      <c r="H14">
        <f t="shared" ref="H14:H33" si="0">C14*2*G14</f>
        <v>115.5795</v>
      </c>
    </row>
    <row r="15" spans="1:8" x14ac:dyDescent="0.4">
      <c r="A15">
        <v>1</v>
      </c>
      <c r="B15">
        <v>3</v>
      </c>
      <c r="C15">
        <v>91.954599999999999</v>
      </c>
      <c r="D15">
        <v>1.5325800000000001</v>
      </c>
      <c r="E15">
        <v>55.113100000000003</v>
      </c>
      <c r="F15">
        <v>13</v>
      </c>
      <c r="G15">
        <v>6.5</v>
      </c>
      <c r="H15">
        <f t="shared" si="0"/>
        <v>1195.4097999999999</v>
      </c>
    </row>
    <row r="16" spans="1:8" x14ac:dyDescent="0.4">
      <c r="A16">
        <v>1</v>
      </c>
      <c r="B16">
        <v>6</v>
      </c>
      <c r="C16">
        <v>21.630400000000002</v>
      </c>
      <c r="D16">
        <v>1.4420299999999999</v>
      </c>
      <c r="E16">
        <v>38.975000000000001</v>
      </c>
      <c r="F16">
        <v>12</v>
      </c>
      <c r="G16">
        <v>6</v>
      </c>
      <c r="H16">
        <f t="shared" si="0"/>
        <v>259.56479999999999</v>
      </c>
    </row>
    <row r="17" spans="1:8" x14ac:dyDescent="0.4">
      <c r="A17">
        <v>1</v>
      </c>
      <c r="B17">
        <v>5</v>
      </c>
      <c r="C17">
        <v>42.414999999999999</v>
      </c>
      <c r="D17">
        <v>1.4138299999999999</v>
      </c>
      <c r="E17">
        <v>32.964500000000001</v>
      </c>
      <c r="F17">
        <v>11</v>
      </c>
      <c r="G17">
        <v>5.5</v>
      </c>
      <c r="H17">
        <f t="shared" si="0"/>
        <v>466.565</v>
      </c>
    </row>
    <row r="18" spans="1:8" x14ac:dyDescent="0.4">
      <c r="A18">
        <v>4</v>
      </c>
      <c r="B18">
        <v>3</v>
      </c>
      <c r="C18">
        <v>60.970300000000002</v>
      </c>
      <c r="D18">
        <v>1.3549</v>
      </c>
      <c r="E18">
        <v>22.9193</v>
      </c>
      <c r="F18">
        <v>9</v>
      </c>
      <c r="G18">
        <v>4.5</v>
      </c>
      <c r="H18">
        <f t="shared" si="0"/>
        <v>548.73270000000002</v>
      </c>
    </row>
    <row r="19" spans="1:8" x14ac:dyDescent="0.4">
      <c r="A19">
        <v>6</v>
      </c>
      <c r="B19">
        <v>1</v>
      </c>
      <c r="C19">
        <v>20.172999999999998</v>
      </c>
      <c r="D19">
        <v>1.34487</v>
      </c>
      <c r="E19">
        <v>29.7499</v>
      </c>
      <c r="F19">
        <v>12</v>
      </c>
      <c r="G19">
        <v>6</v>
      </c>
      <c r="H19">
        <f t="shared" si="0"/>
        <v>242.07599999999996</v>
      </c>
    </row>
    <row r="20" spans="1:8" x14ac:dyDescent="0.4">
      <c r="A20">
        <v>2</v>
      </c>
      <c r="B20">
        <v>6</v>
      </c>
      <c r="C20">
        <v>39.712299999999999</v>
      </c>
      <c r="D20">
        <v>1.3237399999999999</v>
      </c>
      <c r="E20">
        <v>16.415800000000001</v>
      </c>
      <c r="F20">
        <v>7</v>
      </c>
      <c r="G20">
        <v>3.5</v>
      </c>
      <c r="H20">
        <f t="shared" si="0"/>
        <v>277.98609999999996</v>
      </c>
    </row>
    <row r="21" spans="1:8" x14ac:dyDescent="0.4">
      <c r="A21">
        <v>3</v>
      </c>
      <c r="B21">
        <v>4</v>
      </c>
      <c r="C21">
        <v>78.674099999999996</v>
      </c>
      <c r="D21">
        <v>1.3112299999999999</v>
      </c>
      <c r="E21">
        <v>20.435700000000001</v>
      </c>
      <c r="F21">
        <v>9</v>
      </c>
      <c r="G21">
        <v>4.5</v>
      </c>
      <c r="H21">
        <f t="shared" si="0"/>
        <v>708.06689999999992</v>
      </c>
    </row>
    <row r="22" spans="1:8" x14ac:dyDescent="0.4">
      <c r="A22">
        <v>5</v>
      </c>
      <c r="B22">
        <v>1</v>
      </c>
      <c r="C22">
        <v>38.826999999999998</v>
      </c>
      <c r="D22">
        <v>1.29423</v>
      </c>
      <c r="E22">
        <v>23.924299999999999</v>
      </c>
      <c r="F22">
        <v>11</v>
      </c>
      <c r="G22">
        <v>5.5</v>
      </c>
      <c r="H22">
        <f t="shared" si="0"/>
        <v>427.09699999999998</v>
      </c>
    </row>
    <row r="23" spans="1:8" x14ac:dyDescent="0.4">
      <c r="A23">
        <v>2</v>
      </c>
      <c r="B23">
        <v>4</v>
      </c>
      <c r="C23">
        <v>31.171900000000001</v>
      </c>
      <c r="D23">
        <v>1.24688</v>
      </c>
      <c r="E23">
        <v>23.273499999999999</v>
      </c>
      <c r="F23">
        <v>12</v>
      </c>
      <c r="G23">
        <v>6</v>
      </c>
      <c r="H23">
        <f t="shared" si="0"/>
        <v>374.06280000000004</v>
      </c>
    </row>
    <row r="24" spans="1:8" x14ac:dyDescent="0.4">
      <c r="A24">
        <v>3</v>
      </c>
      <c r="B24">
        <v>1</v>
      </c>
      <c r="C24">
        <v>54</v>
      </c>
      <c r="D24">
        <v>1.2</v>
      </c>
      <c r="E24">
        <v>22.7044</v>
      </c>
      <c r="F24">
        <v>13</v>
      </c>
      <c r="G24">
        <v>6.5</v>
      </c>
      <c r="H24">
        <f t="shared" si="0"/>
        <v>702</v>
      </c>
    </row>
    <row r="25" spans="1:8" x14ac:dyDescent="0.4">
      <c r="A25">
        <v>6</v>
      </c>
      <c r="B25">
        <v>3</v>
      </c>
      <c r="C25">
        <v>45.711100000000002</v>
      </c>
      <c r="D25">
        <v>1.0158</v>
      </c>
      <c r="E25">
        <v>16.570599999999999</v>
      </c>
      <c r="F25">
        <v>13</v>
      </c>
      <c r="G25">
        <v>6.5</v>
      </c>
      <c r="H25">
        <f t="shared" si="0"/>
        <v>594.24430000000007</v>
      </c>
    </row>
    <row r="26" spans="1:8" x14ac:dyDescent="0.4">
      <c r="A26">
        <v>6</v>
      </c>
      <c r="B26">
        <v>4</v>
      </c>
      <c r="C26">
        <v>83.1541</v>
      </c>
      <c r="D26">
        <v>0.92393400000000003</v>
      </c>
      <c r="E26">
        <v>6.9331199999999997</v>
      </c>
      <c r="F26">
        <v>6</v>
      </c>
      <c r="G26">
        <v>3</v>
      </c>
      <c r="H26">
        <f t="shared" si="0"/>
        <v>498.9246</v>
      </c>
    </row>
    <row r="27" spans="1:8" x14ac:dyDescent="0.4">
      <c r="A27">
        <v>4</v>
      </c>
      <c r="B27">
        <v>2</v>
      </c>
      <c r="C27">
        <v>40.246600000000001</v>
      </c>
      <c r="D27">
        <v>0.89437</v>
      </c>
      <c r="E27">
        <v>13.535399999999999</v>
      </c>
      <c r="F27">
        <v>12</v>
      </c>
      <c r="G27">
        <v>6</v>
      </c>
      <c r="H27">
        <f t="shared" si="0"/>
        <v>482.95920000000001</v>
      </c>
    </row>
    <row r="28" spans="1:8" x14ac:dyDescent="0.4">
      <c r="A28">
        <v>4</v>
      </c>
      <c r="B28">
        <v>6</v>
      </c>
      <c r="C28">
        <v>76.783100000000005</v>
      </c>
      <c r="D28">
        <v>0.85314500000000004</v>
      </c>
      <c r="E28">
        <v>6.5784000000000002</v>
      </c>
      <c r="F28">
        <v>6</v>
      </c>
      <c r="G28">
        <v>3</v>
      </c>
      <c r="H28">
        <f t="shared" si="0"/>
        <v>460.69860000000006</v>
      </c>
    </row>
    <row r="29" spans="1:8" x14ac:dyDescent="0.4">
      <c r="A29">
        <v>3</v>
      </c>
      <c r="B29">
        <v>6</v>
      </c>
      <c r="C29">
        <v>45.9619</v>
      </c>
      <c r="D29">
        <v>0.76603200000000005</v>
      </c>
      <c r="E29">
        <v>13.656700000000001</v>
      </c>
      <c r="F29">
        <v>13</v>
      </c>
      <c r="G29">
        <v>6.5</v>
      </c>
      <c r="H29">
        <f t="shared" si="0"/>
        <v>597.50469999999996</v>
      </c>
    </row>
    <row r="30" spans="1:8" x14ac:dyDescent="0.4">
      <c r="A30">
        <v>5</v>
      </c>
      <c r="B30">
        <v>2</v>
      </c>
      <c r="C30">
        <v>33.448799999999999</v>
      </c>
      <c r="D30">
        <v>0.37165300000000001</v>
      </c>
      <c r="E30">
        <v>5.0032899999999998</v>
      </c>
      <c r="F30">
        <v>5</v>
      </c>
      <c r="G30">
        <v>2.5</v>
      </c>
      <c r="H30">
        <f t="shared" si="0"/>
        <v>167.244</v>
      </c>
    </row>
    <row r="31" spans="1:8" x14ac:dyDescent="0.4">
      <c r="A31">
        <v>6</v>
      </c>
      <c r="B31">
        <v>2</v>
      </c>
      <c r="C31">
        <v>28.304600000000001</v>
      </c>
      <c r="D31">
        <v>0.31449500000000002</v>
      </c>
      <c r="E31">
        <v>7.00169</v>
      </c>
      <c r="F31">
        <v>7</v>
      </c>
      <c r="G31">
        <v>3.5</v>
      </c>
      <c r="H31">
        <f t="shared" si="0"/>
        <v>198.13220000000001</v>
      </c>
    </row>
    <row r="32" spans="1:8" x14ac:dyDescent="0.4">
      <c r="A32">
        <v>6</v>
      </c>
      <c r="B32">
        <v>5</v>
      </c>
      <c r="C32">
        <v>15.7613</v>
      </c>
      <c r="D32">
        <v>0.175126</v>
      </c>
      <c r="E32">
        <v>6.0000400000000003</v>
      </c>
      <c r="F32">
        <v>6</v>
      </c>
      <c r="G32">
        <v>3</v>
      </c>
      <c r="H32">
        <f t="shared" si="0"/>
        <v>94.567800000000005</v>
      </c>
    </row>
    <row r="33" spans="1:8" x14ac:dyDescent="0.4">
      <c r="A33">
        <v>5</v>
      </c>
      <c r="B33">
        <v>6</v>
      </c>
      <c r="C33">
        <v>9.0163899999999995</v>
      </c>
      <c r="D33">
        <v>0.10018199999999999</v>
      </c>
      <c r="E33">
        <v>6</v>
      </c>
      <c r="F33">
        <v>6</v>
      </c>
      <c r="G33">
        <v>3</v>
      </c>
      <c r="H33">
        <f t="shared" si="0"/>
        <v>54.098339999999993</v>
      </c>
    </row>
    <row r="35" spans="1:8" x14ac:dyDescent="0.4">
      <c r="A35" t="s">
        <v>107</v>
      </c>
      <c r="B35">
        <f>SUM(H14:H33)/F9</f>
        <v>27.492725906760999</v>
      </c>
    </row>
    <row r="38" spans="1:8" x14ac:dyDescent="0.4">
      <c r="B38" t="s">
        <v>108</v>
      </c>
      <c r="C38" t="s">
        <v>109</v>
      </c>
      <c r="D38" t="s">
        <v>110</v>
      </c>
    </row>
    <row r="39" spans="1:8" x14ac:dyDescent="0.4">
      <c r="A39">
        <v>2015</v>
      </c>
      <c r="B39">
        <v>8465.5143400000015</v>
      </c>
      <c r="C39">
        <v>18475.099999999999</v>
      </c>
      <c r="D39">
        <v>27.492725906760999</v>
      </c>
    </row>
    <row r="40" spans="1:8" x14ac:dyDescent="0.4">
      <c r="A40">
        <v>2025</v>
      </c>
      <c r="B40">
        <v>8639.7679859999989</v>
      </c>
      <c r="C40">
        <v>23394</v>
      </c>
      <c r="D40">
        <v>22.158933023852267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18" sqref="D18"/>
    </sheetView>
  </sheetViews>
  <sheetFormatPr defaultRowHeight="15" x14ac:dyDescent="0.4"/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23394</v>
      </c>
      <c r="F9">
        <f>E9/60</f>
        <v>389.9</v>
      </c>
    </row>
    <row r="10" spans="1:8" x14ac:dyDescent="0.4">
      <c r="A10" t="s">
        <v>95</v>
      </c>
      <c r="C10">
        <v>741</v>
      </c>
    </row>
    <row r="11" spans="1:8" x14ac:dyDescent="0.4">
      <c r="A11" t="s">
        <v>96</v>
      </c>
      <c r="C11" s="9">
        <v>9.47905E-5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2</v>
      </c>
      <c r="B14">
        <v>5</v>
      </c>
      <c r="C14">
        <v>25.511099999999999</v>
      </c>
      <c r="D14">
        <v>1.7007399999999999</v>
      </c>
      <c r="E14">
        <v>35.250999999999998</v>
      </c>
      <c r="F14">
        <v>5</v>
      </c>
      <c r="G14">
        <v>2.5</v>
      </c>
      <c r="H14">
        <f>C14*2*G14</f>
        <v>127.55549999999999</v>
      </c>
    </row>
    <row r="15" spans="1:8" x14ac:dyDescent="0.4">
      <c r="A15">
        <v>5</v>
      </c>
      <c r="B15">
        <v>1</v>
      </c>
      <c r="C15">
        <v>50.6661</v>
      </c>
      <c r="D15">
        <v>1.6888700000000001</v>
      </c>
      <c r="E15">
        <v>74.812899999999999</v>
      </c>
      <c r="F15">
        <v>11</v>
      </c>
      <c r="G15">
        <v>5.5</v>
      </c>
      <c r="H15">
        <f>C15*2*G15</f>
        <v>557.32709999999997</v>
      </c>
    </row>
    <row r="16" spans="1:8" x14ac:dyDescent="0.4">
      <c r="A16">
        <v>6</v>
      </c>
      <c r="B16">
        <v>1</v>
      </c>
      <c r="C16">
        <v>25.296500000000002</v>
      </c>
      <c r="D16">
        <v>1.6864399999999999</v>
      </c>
      <c r="E16">
        <v>81.014300000000006</v>
      </c>
      <c r="F16">
        <v>12</v>
      </c>
      <c r="G16">
        <v>6</v>
      </c>
      <c r="H16">
        <f>C16*2*G16</f>
        <v>303.55799999999999</v>
      </c>
    </row>
    <row r="17" spans="1:8" x14ac:dyDescent="0.4">
      <c r="A17">
        <v>3</v>
      </c>
      <c r="B17">
        <v>1</v>
      </c>
      <c r="C17">
        <v>72.037400000000005</v>
      </c>
      <c r="D17">
        <v>1.60083</v>
      </c>
      <c r="E17">
        <v>67.696100000000001</v>
      </c>
      <c r="F17">
        <v>13</v>
      </c>
      <c r="G17">
        <v>6.5</v>
      </c>
      <c r="H17">
        <f>C17*2*G17</f>
        <v>936.48620000000005</v>
      </c>
    </row>
    <row r="18" spans="1:8" x14ac:dyDescent="0.4">
      <c r="A18">
        <v>2</v>
      </c>
      <c r="B18">
        <v>6</v>
      </c>
      <c r="C18">
        <v>45.995100000000001</v>
      </c>
      <c r="D18">
        <v>1.5331699999999999</v>
      </c>
      <c r="E18">
        <v>29.7288</v>
      </c>
      <c r="F18">
        <v>7</v>
      </c>
      <c r="G18">
        <v>3.5</v>
      </c>
      <c r="H18">
        <f>C18*2*G18</f>
        <v>321.96570000000003</v>
      </c>
    </row>
    <row r="19" spans="1:8" x14ac:dyDescent="0.4">
      <c r="A19">
        <v>2</v>
      </c>
      <c r="B19">
        <v>4</v>
      </c>
      <c r="C19">
        <v>35.4938</v>
      </c>
      <c r="D19">
        <v>1.4197500000000001</v>
      </c>
      <c r="E19">
        <v>36.569600000000001</v>
      </c>
      <c r="F19">
        <v>12</v>
      </c>
      <c r="G19">
        <v>6</v>
      </c>
      <c r="H19">
        <f>C19*2*G19</f>
        <v>425.92560000000003</v>
      </c>
    </row>
    <row r="20" spans="1:8" x14ac:dyDescent="0.4">
      <c r="A20">
        <v>3</v>
      </c>
      <c r="B20">
        <v>4</v>
      </c>
      <c r="C20">
        <v>80.621700000000004</v>
      </c>
      <c r="D20">
        <v>1.3436900000000001</v>
      </c>
      <c r="E20">
        <v>22.242999999999999</v>
      </c>
      <c r="F20">
        <v>9</v>
      </c>
      <c r="G20">
        <v>4.5</v>
      </c>
      <c r="H20">
        <f>C20*2*G20</f>
        <v>725.59530000000007</v>
      </c>
    </row>
    <row r="21" spans="1:8" x14ac:dyDescent="0.4">
      <c r="A21">
        <v>4</v>
      </c>
      <c r="B21">
        <v>3</v>
      </c>
      <c r="C21">
        <v>59.3643</v>
      </c>
      <c r="D21">
        <v>1.31921</v>
      </c>
      <c r="E21">
        <v>20.859300000000001</v>
      </c>
      <c r="F21">
        <v>9</v>
      </c>
      <c r="G21">
        <v>4.5</v>
      </c>
      <c r="H21">
        <f>C21*2*G21</f>
        <v>534.27869999999996</v>
      </c>
    </row>
    <row r="22" spans="1:8" x14ac:dyDescent="0.4">
      <c r="A22">
        <v>1</v>
      </c>
      <c r="B22">
        <v>3</v>
      </c>
      <c r="C22">
        <v>74</v>
      </c>
      <c r="D22">
        <v>1.23333</v>
      </c>
      <c r="E22">
        <v>24.438400000000001</v>
      </c>
      <c r="F22">
        <v>13</v>
      </c>
      <c r="G22">
        <v>6.5</v>
      </c>
      <c r="H22">
        <f>C22*2*G22</f>
        <v>962</v>
      </c>
    </row>
    <row r="23" spans="1:8" x14ac:dyDescent="0.4">
      <c r="A23">
        <v>4</v>
      </c>
      <c r="B23">
        <v>6</v>
      </c>
      <c r="C23">
        <v>88.524699999999996</v>
      </c>
      <c r="D23">
        <v>0.98360800000000004</v>
      </c>
      <c r="E23">
        <v>7.3583800000000004</v>
      </c>
      <c r="F23">
        <v>6</v>
      </c>
      <c r="G23">
        <v>3</v>
      </c>
      <c r="H23">
        <f>C23*2*G23</f>
        <v>531.14819999999997</v>
      </c>
    </row>
    <row r="24" spans="1:8" x14ac:dyDescent="0.4">
      <c r="A24">
        <v>4</v>
      </c>
      <c r="B24">
        <v>2</v>
      </c>
      <c r="C24">
        <v>43.183999999999997</v>
      </c>
      <c r="D24">
        <v>0.95964400000000005</v>
      </c>
      <c r="E24">
        <v>14.3431</v>
      </c>
      <c r="F24">
        <v>12</v>
      </c>
      <c r="G24">
        <v>6</v>
      </c>
      <c r="H24">
        <f>C24*2*G24</f>
        <v>518.20799999999997</v>
      </c>
    </row>
    <row r="25" spans="1:8" x14ac:dyDescent="0.4">
      <c r="A25">
        <v>3</v>
      </c>
      <c r="B25">
        <v>6</v>
      </c>
      <c r="C25">
        <v>57.079300000000003</v>
      </c>
      <c r="D25">
        <v>0.95132099999999997</v>
      </c>
      <c r="E25">
        <v>15.4091</v>
      </c>
      <c r="F25">
        <v>13</v>
      </c>
      <c r="G25">
        <v>6.5</v>
      </c>
      <c r="H25">
        <f>C25*2*G25</f>
        <v>742.03090000000009</v>
      </c>
    </row>
    <row r="26" spans="1:8" x14ac:dyDescent="0.4">
      <c r="A26">
        <v>1</v>
      </c>
      <c r="B26">
        <v>5</v>
      </c>
      <c r="C26">
        <v>28</v>
      </c>
      <c r="D26">
        <v>0.93333299999999997</v>
      </c>
      <c r="E26">
        <v>12.8178</v>
      </c>
      <c r="F26">
        <v>11</v>
      </c>
      <c r="G26">
        <v>5.5</v>
      </c>
      <c r="H26">
        <f>C26*2*G26</f>
        <v>308</v>
      </c>
    </row>
    <row r="27" spans="1:8" x14ac:dyDescent="0.4">
      <c r="A27">
        <v>6</v>
      </c>
      <c r="B27">
        <v>4</v>
      </c>
      <c r="C27">
        <v>83.957499999999996</v>
      </c>
      <c r="D27">
        <v>0.93286100000000005</v>
      </c>
      <c r="E27">
        <v>6.9885299999999999</v>
      </c>
      <c r="F27">
        <v>6</v>
      </c>
      <c r="G27">
        <v>3</v>
      </c>
      <c r="H27">
        <f>C27*2*G27</f>
        <v>503.745</v>
      </c>
    </row>
    <row r="28" spans="1:8" x14ac:dyDescent="0.4">
      <c r="A28">
        <v>1</v>
      </c>
      <c r="B28">
        <v>6</v>
      </c>
      <c r="C28">
        <v>13</v>
      </c>
      <c r="D28">
        <v>0.86666699999999997</v>
      </c>
      <c r="E28">
        <v>13.2713</v>
      </c>
      <c r="F28">
        <v>12</v>
      </c>
      <c r="G28">
        <v>6</v>
      </c>
      <c r="H28">
        <f>C28*2*G28</f>
        <v>156</v>
      </c>
    </row>
    <row r="29" spans="1:8" x14ac:dyDescent="0.4">
      <c r="A29">
        <v>6</v>
      </c>
      <c r="B29">
        <v>3</v>
      </c>
      <c r="C29">
        <v>33.374099999999999</v>
      </c>
      <c r="D29">
        <v>0.74164600000000003</v>
      </c>
      <c r="E29">
        <v>13.540800000000001</v>
      </c>
      <c r="F29">
        <v>13</v>
      </c>
      <c r="G29">
        <v>6.5</v>
      </c>
      <c r="H29">
        <f>C29*2*G29</f>
        <v>433.86329999999998</v>
      </c>
    </row>
    <row r="30" spans="1:8" x14ac:dyDescent="0.4">
      <c r="A30">
        <v>6</v>
      </c>
      <c r="B30">
        <v>2</v>
      </c>
      <c r="C30">
        <v>36.816000000000003</v>
      </c>
      <c r="D30">
        <v>0.40906700000000001</v>
      </c>
      <c r="E30">
        <v>7.0082000000000004</v>
      </c>
      <c r="F30">
        <v>7</v>
      </c>
      <c r="G30">
        <v>3.5</v>
      </c>
      <c r="H30">
        <f>C30*2*G30</f>
        <v>257.71199999999999</v>
      </c>
    </row>
    <row r="31" spans="1:8" x14ac:dyDescent="0.4">
      <c r="A31">
        <v>5</v>
      </c>
      <c r="B31">
        <v>2</v>
      </c>
      <c r="C31">
        <v>28</v>
      </c>
      <c r="D31">
        <v>0.31111100000000003</v>
      </c>
      <c r="E31">
        <v>5.0011299999999999</v>
      </c>
      <c r="F31">
        <v>5</v>
      </c>
      <c r="G31">
        <v>2.5</v>
      </c>
      <c r="H31">
        <f>C31*2*G31</f>
        <v>140</v>
      </c>
    </row>
    <row r="32" spans="1:8" x14ac:dyDescent="0.4">
      <c r="A32">
        <v>6</v>
      </c>
      <c r="B32">
        <v>5</v>
      </c>
      <c r="C32">
        <v>25.441500000000001</v>
      </c>
      <c r="D32">
        <v>0.28268399999999999</v>
      </c>
      <c r="E32">
        <v>6.0007700000000002</v>
      </c>
      <c r="F32">
        <v>6</v>
      </c>
      <c r="G32">
        <v>3</v>
      </c>
      <c r="H32">
        <f>C32*2*G32</f>
        <v>152.649</v>
      </c>
    </row>
    <row r="33" spans="1:8" x14ac:dyDescent="0.4">
      <c r="A33">
        <v>5</v>
      </c>
      <c r="B33">
        <v>6</v>
      </c>
      <c r="C33">
        <v>0.28658099999999997</v>
      </c>
      <c r="D33">
        <v>3.1842400000000001E-3</v>
      </c>
      <c r="E33">
        <v>6</v>
      </c>
      <c r="F33">
        <v>6</v>
      </c>
      <c r="G33">
        <v>3</v>
      </c>
      <c r="H33">
        <f>C33*2*G33</f>
        <v>1.7194859999999998</v>
      </c>
    </row>
    <row r="35" spans="1:8" x14ac:dyDescent="0.4">
      <c r="A35" t="s">
        <v>105</v>
      </c>
      <c r="B35">
        <f>SUM(H14:H33)/F9</f>
        <v>22.158933023852267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6" sqref="D36"/>
    </sheetView>
  </sheetViews>
  <sheetFormatPr defaultRowHeight="15" x14ac:dyDescent="0.4"/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18004.7</v>
      </c>
      <c r="F9">
        <f>E9/60</f>
        <v>300.07833333333332</v>
      </c>
    </row>
    <row r="10" spans="1:8" x14ac:dyDescent="0.4">
      <c r="A10" t="s">
        <v>95</v>
      </c>
      <c r="C10">
        <v>318</v>
      </c>
    </row>
    <row r="11" spans="1:8" x14ac:dyDescent="0.4">
      <c r="A11" t="s">
        <v>96</v>
      </c>
      <c r="C11" s="9">
        <v>8.5300299999999994E-5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1</v>
      </c>
      <c r="B14">
        <v>3</v>
      </c>
      <c r="C14">
        <v>91.980999999999995</v>
      </c>
      <c r="D14">
        <v>1.53302</v>
      </c>
      <c r="E14">
        <v>55.185600000000001</v>
      </c>
      <c r="F14">
        <v>13</v>
      </c>
      <c r="G14">
        <v>2.5</v>
      </c>
      <c r="H14">
        <f>C14*2*G14</f>
        <v>459.90499999999997</v>
      </c>
    </row>
    <row r="15" spans="1:8" x14ac:dyDescent="0.4">
      <c r="A15">
        <v>1</v>
      </c>
      <c r="B15">
        <v>6</v>
      </c>
      <c r="C15">
        <v>21.638300000000001</v>
      </c>
      <c r="D15">
        <v>1.44255</v>
      </c>
      <c r="E15">
        <v>39.034100000000002</v>
      </c>
      <c r="F15">
        <v>12</v>
      </c>
      <c r="G15">
        <v>6</v>
      </c>
      <c r="H15">
        <f t="shared" ref="H15:H33" si="0">C15*2*G15</f>
        <v>259.65960000000001</v>
      </c>
    </row>
    <row r="16" spans="1:8" x14ac:dyDescent="0.4">
      <c r="A16">
        <v>1</v>
      </c>
      <c r="B16">
        <v>5</v>
      </c>
      <c r="C16">
        <v>42.380699999999997</v>
      </c>
      <c r="D16">
        <v>1.41269</v>
      </c>
      <c r="E16">
        <v>32.858199999999997</v>
      </c>
      <c r="F16">
        <v>11</v>
      </c>
      <c r="G16">
        <v>5.5</v>
      </c>
      <c r="H16">
        <f t="shared" si="0"/>
        <v>466.18769999999995</v>
      </c>
    </row>
    <row r="17" spans="1:8" x14ac:dyDescent="0.4">
      <c r="A17">
        <v>4</v>
      </c>
      <c r="B17">
        <v>3</v>
      </c>
      <c r="C17">
        <v>61.004600000000003</v>
      </c>
      <c r="D17">
        <v>1.3556600000000001</v>
      </c>
      <c r="E17">
        <v>22.9663</v>
      </c>
      <c r="F17">
        <v>9</v>
      </c>
      <c r="G17">
        <v>6</v>
      </c>
      <c r="H17">
        <f t="shared" si="0"/>
        <v>732.05520000000001</v>
      </c>
    </row>
    <row r="18" spans="1:8" x14ac:dyDescent="0.4">
      <c r="A18">
        <v>6</v>
      </c>
      <c r="B18">
        <v>1</v>
      </c>
      <c r="C18">
        <v>20.175999999999998</v>
      </c>
      <c r="D18">
        <v>1.34507</v>
      </c>
      <c r="E18">
        <v>29.765899999999998</v>
      </c>
      <c r="F18">
        <v>12</v>
      </c>
      <c r="G18">
        <v>6.5</v>
      </c>
      <c r="H18">
        <f t="shared" si="0"/>
        <v>262.28799999999995</v>
      </c>
    </row>
    <row r="19" spans="1:8" x14ac:dyDescent="0.4">
      <c r="A19">
        <v>3</v>
      </c>
      <c r="B19">
        <v>4</v>
      </c>
      <c r="C19">
        <v>78.759200000000007</v>
      </c>
      <c r="D19">
        <v>1.3126500000000001</v>
      </c>
      <c r="E19">
        <v>20.510200000000001</v>
      </c>
      <c r="F19">
        <v>9</v>
      </c>
      <c r="G19">
        <v>4.5</v>
      </c>
      <c r="H19">
        <f t="shared" si="0"/>
        <v>708.83280000000002</v>
      </c>
    </row>
    <row r="20" spans="1:8" x14ac:dyDescent="0.4">
      <c r="A20">
        <v>5</v>
      </c>
      <c r="B20">
        <v>1</v>
      </c>
      <c r="C20">
        <v>38.823999999999998</v>
      </c>
      <c r="D20">
        <v>1.29413</v>
      </c>
      <c r="E20">
        <v>23.918299999999999</v>
      </c>
      <c r="F20">
        <v>11</v>
      </c>
      <c r="G20">
        <v>5.5</v>
      </c>
      <c r="H20">
        <f t="shared" si="0"/>
        <v>427.06399999999996</v>
      </c>
    </row>
    <row r="21" spans="1:8" x14ac:dyDescent="0.4">
      <c r="A21">
        <v>2</v>
      </c>
      <c r="B21">
        <v>6</v>
      </c>
      <c r="C21">
        <v>37.772300000000001</v>
      </c>
      <c r="D21">
        <v>1.25908</v>
      </c>
      <c r="E21">
        <v>13.9719</v>
      </c>
      <c r="F21">
        <v>7</v>
      </c>
      <c r="G21">
        <v>6</v>
      </c>
      <c r="H21">
        <f t="shared" si="0"/>
        <v>453.26760000000002</v>
      </c>
    </row>
    <row r="22" spans="1:8" x14ac:dyDescent="0.4">
      <c r="A22">
        <v>2</v>
      </c>
      <c r="B22">
        <v>4</v>
      </c>
      <c r="C22">
        <v>30.047799999999999</v>
      </c>
      <c r="D22">
        <v>1.20191</v>
      </c>
      <c r="E22">
        <v>21.043900000000001</v>
      </c>
      <c r="F22">
        <v>12</v>
      </c>
      <c r="G22">
        <v>6.5</v>
      </c>
      <c r="H22">
        <f t="shared" si="0"/>
        <v>390.62139999999999</v>
      </c>
    </row>
    <row r="23" spans="1:8" x14ac:dyDescent="0.4">
      <c r="A23">
        <v>3</v>
      </c>
      <c r="B23">
        <v>1</v>
      </c>
      <c r="C23">
        <v>54</v>
      </c>
      <c r="D23">
        <v>1.2</v>
      </c>
      <c r="E23">
        <v>22.7044</v>
      </c>
      <c r="F23">
        <v>13</v>
      </c>
      <c r="G23">
        <v>4.5</v>
      </c>
      <c r="H23">
        <f t="shared" si="0"/>
        <v>486</v>
      </c>
    </row>
    <row r="24" spans="1:8" x14ac:dyDescent="0.4">
      <c r="A24">
        <v>2</v>
      </c>
      <c r="B24">
        <v>5</v>
      </c>
      <c r="C24">
        <v>26.1799</v>
      </c>
      <c r="D24">
        <v>1.1635500000000001</v>
      </c>
      <c r="E24">
        <v>8.1018899999999991</v>
      </c>
      <c r="F24">
        <v>5</v>
      </c>
      <c r="G24">
        <v>3.5</v>
      </c>
      <c r="H24">
        <f t="shared" si="0"/>
        <v>183.2593</v>
      </c>
    </row>
    <row r="25" spans="1:8" x14ac:dyDescent="0.4">
      <c r="A25">
        <v>6</v>
      </c>
      <c r="B25">
        <v>3</v>
      </c>
      <c r="C25">
        <v>45.736499999999999</v>
      </c>
      <c r="D25">
        <v>1.01637</v>
      </c>
      <c r="E25">
        <v>16.5825</v>
      </c>
      <c r="F25">
        <v>13</v>
      </c>
      <c r="G25">
        <v>2.5</v>
      </c>
      <c r="H25">
        <f t="shared" si="0"/>
        <v>228.6825</v>
      </c>
    </row>
    <row r="26" spans="1:8" x14ac:dyDescent="0.4">
      <c r="A26">
        <v>6</v>
      </c>
      <c r="B26">
        <v>4</v>
      </c>
      <c r="C26">
        <v>84.192999999999998</v>
      </c>
      <c r="D26">
        <v>0.935477</v>
      </c>
      <c r="E26">
        <v>7.0052899999999996</v>
      </c>
      <c r="F26">
        <v>6</v>
      </c>
      <c r="G26">
        <v>3</v>
      </c>
      <c r="H26">
        <f t="shared" si="0"/>
        <v>505.15800000000002</v>
      </c>
    </row>
    <row r="27" spans="1:8" x14ac:dyDescent="0.4">
      <c r="A27">
        <v>4</v>
      </c>
      <c r="B27">
        <v>2</v>
      </c>
      <c r="C27">
        <v>40.332000000000001</v>
      </c>
      <c r="D27">
        <v>0.89626600000000001</v>
      </c>
      <c r="E27">
        <v>13.555</v>
      </c>
      <c r="F27">
        <v>12</v>
      </c>
      <c r="G27">
        <v>3</v>
      </c>
      <c r="H27">
        <f t="shared" si="0"/>
        <v>241.99200000000002</v>
      </c>
    </row>
    <row r="28" spans="1:8" x14ac:dyDescent="0.4">
      <c r="A28">
        <v>4</v>
      </c>
      <c r="B28">
        <v>6</v>
      </c>
      <c r="C28">
        <v>76.663499999999999</v>
      </c>
      <c r="D28">
        <v>0.85181600000000002</v>
      </c>
      <c r="E28">
        <v>6.5730199999999996</v>
      </c>
      <c r="F28">
        <v>6</v>
      </c>
      <c r="G28">
        <v>6.5</v>
      </c>
      <c r="H28">
        <f t="shared" si="0"/>
        <v>996.62549999999999</v>
      </c>
    </row>
    <row r="29" spans="1:8" x14ac:dyDescent="0.4">
      <c r="A29">
        <v>3</v>
      </c>
      <c r="B29">
        <v>6</v>
      </c>
      <c r="C29">
        <v>45.962800000000001</v>
      </c>
      <c r="D29">
        <v>0.766046</v>
      </c>
      <c r="E29">
        <v>13.6568</v>
      </c>
      <c r="F29">
        <v>13</v>
      </c>
      <c r="G29">
        <v>6.5</v>
      </c>
      <c r="H29">
        <f t="shared" si="0"/>
        <v>597.51639999999998</v>
      </c>
    </row>
    <row r="30" spans="1:8" x14ac:dyDescent="0.4">
      <c r="A30">
        <v>5</v>
      </c>
      <c r="B30">
        <v>2</v>
      </c>
      <c r="C30">
        <v>33.375900000000001</v>
      </c>
      <c r="D30">
        <v>0.37084400000000001</v>
      </c>
      <c r="E30">
        <v>5.0032500000000004</v>
      </c>
      <c r="F30">
        <v>5</v>
      </c>
      <c r="G30">
        <v>3</v>
      </c>
      <c r="H30">
        <f t="shared" si="0"/>
        <v>200.25540000000001</v>
      </c>
    </row>
    <row r="31" spans="1:8" x14ac:dyDescent="0.4">
      <c r="A31">
        <v>6</v>
      </c>
      <c r="B31">
        <v>2</v>
      </c>
      <c r="C31">
        <v>28.292100000000001</v>
      </c>
      <c r="D31">
        <v>0.314357</v>
      </c>
      <c r="E31">
        <v>7.00169</v>
      </c>
      <c r="F31">
        <v>7</v>
      </c>
      <c r="G31">
        <v>3.5</v>
      </c>
      <c r="H31">
        <f t="shared" si="0"/>
        <v>198.04470000000001</v>
      </c>
    </row>
    <row r="32" spans="1:8" x14ac:dyDescent="0.4">
      <c r="A32">
        <v>6</v>
      </c>
      <c r="B32">
        <v>5</v>
      </c>
      <c r="C32">
        <v>14.824</v>
      </c>
      <c r="D32">
        <v>0.164711</v>
      </c>
      <c r="E32">
        <v>6.0000299999999998</v>
      </c>
      <c r="F32">
        <v>6</v>
      </c>
      <c r="G32">
        <v>3</v>
      </c>
      <c r="H32">
        <f t="shared" si="0"/>
        <v>88.944000000000003</v>
      </c>
    </row>
    <row r="33" spans="1:8" x14ac:dyDescent="0.4">
      <c r="A33">
        <v>5</v>
      </c>
      <c r="B33">
        <v>6</v>
      </c>
      <c r="C33">
        <v>11.184699999999999</v>
      </c>
      <c r="D33">
        <v>0.124275</v>
      </c>
      <c r="E33">
        <v>6.0000099999999996</v>
      </c>
      <c r="F33">
        <v>6</v>
      </c>
      <c r="G33">
        <v>6</v>
      </c>
      <c r="H33">
        <f t="shared" si="0"/>
        <v>134.21639999999999</v>
      </c>
    </row>
    <row r="35" spans="1:8" x14ac:dyDescent="0.4">
      <c r="A35" t="s">
        <v>106</v>
      </c>
      <c r="B35">
        <f>SUM(H14:H33)/F9</f>
        <v>26.728272617705382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5" sqref="D35"/>
    </sheetView>
  </sheetViews>
  <sheetFormatPr defaultRowHeight="15" x14ac:dyDescent="0.4"/>
  <sheetData>
    <row r="1" spans="1:8" x14ac:dyDescent="0.4">
      <c r="A1" t="s">
        <v>88</v>
      </c>
    </row>
    <row r="2" spans="1:8" x14ac:dyDescent="0.4">
      <c r="A2" t="s">
        <v>89</v>
      </c>
    </row>
    <row r="3" spans="1:8" x14ac:dyDescent="0.4">
      <c r="A3" t="s">
        <v>90</v>
      </c>
      <c r="B3" t="s">
        <v>91</v>
      </c>
    </row>
    <row r="5" spans="1:8" x14ac:dyDescent="0.4">
      <c r="A5" t="s">
        <v>92</v>
      </c>
    </row>
    <row r="7" spans="1:8" x14ac:dyDescent="0.4">
      <c r="A7" t="s">
        <v>93</v>
      </c>
    </row>
    <row r="9" spans="1:8" x14ac:dyDescent="0.4">
      <c r="A9" t="s">
        <v>94</v>
      </c>
      <c r="E9">
        <v>17867.599999999999</v>
      </c>
      <c r="F9">
        <f>E9/60</f>
        <v>297.79333333333329</v>
      </c>
    </row>
    <row r="10" spans="1:8" x14ac:dyDescent="0.4">
      <c r="A10" t="s">
        <v>95</v>
      </c>
      <c r="C10">
        <v>330</v>
      </c>
    </row>
    <row r="11" spans="1:8" x14ac:dyDescent="0.4">
      <c r="A11" t="s">
        <v>96</v>
      </c>
      <c r="C11" s="9">
        <v>9.08256E-5</v>
      </c>
    </row>
    <row r="13" spans="1:8" x14ac:dyDescent="0.4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</row>
    <row r="14" spans="1:8" x14ac:dyDescent="0.4">
      <c r="A14">
        <v>1</v>
      </c>
      <c r="B14">
        <v>3</v>
      </c>
      <c r="C14">
        <v>91.977000000000004</v>
      </c>
      <c r="D14">
        <v>1.53295</v>
      </c>
      <c r="E14">
        <v>55.174700000000001</v>
      </c>
      <c r="F14">
        <v>13</v>
      </c>
      <c r="G14">
        <v>2.5</v>
      </c>
      <c r="H14">
        <f>C14*2*G14</f>
        <v>459.88499999999999</v>
      </c>
    </row>
    <row r="15" spans="1:8" x14ac:dyDescent="0.4">
      <c r="A15">
        <v>1</v>
      </c>
      <c r="B15">
        <v>5</v>
      </c>
      <c r="C15">
        <v>42.396599999999999</v>
      </c>
      <c r="D15">
        <v>1.4132199999999999</v>
      </c>
      <c r="E15">
        <v>32.907299999999999</v>
      </c>
      <c r="F15">
        <v>11</v>
      </c>
      <c r="G15">
        <v>5.5</v>
      </c>
      <c r="H15">
        <f t="shared" ref="H15:H33" si="0">C15*2*G15</f>
        <v>466.36259999999999</v>
      </c>
    </row>
    <row r="16" spans="1:8" x14ac:dyDescent="0.4">
      <c r="A16">
        <v>1</v>
      </c>
      <c r="B16">
        <v>6</v>
      </c>
      <c r="C16">
        <v>21.6264</v>
      </c>
      <c r="D16">
        <v>1.4417599999999999</v>
      </c>
      <c r="E16">
        <v>38.945099999999996</v>
      </c>
      <c r="F16">
        <v>12</v>
      </c>
      <c r="G16">
        <v>6</v>
      </c>
      <c r="H16">
        <f t="shared" si="0"/>
        <v>259.51679999999999</v>
      </c>
    </row>
    <row r="17" spans="1:8" x14ac:dyDescent="0.4">
      <c r="A17">
        <v>2</v>
      </c>
      <c r="B17">
        <v>4</v>
      </c>
      <c r="C17">
        <v>26.574100000000001</v>
      </c>
      <c r="D17">
        <v>1.0629599999999999</v>
      </c>
      <c r="E17">
        <v>16.327400000000001</v>
      </c>
      <c r="F17">
        <v>12</v>
      </c>
      <c r="G17">
        <v>6.5</v>
      </c>
      <c r="H17">
        <f t="shared" si="0"/>
        <v>345.4633</v>
      </c>
    </row>
    <row r="18" spans="1:8" x14ac:dyDescent="0.4">
      <c r="A18">
        <v>2</v>
      </c>
      <c r="B18">
        <v>5</v>
      </c>
      <c r="C18">
        <v>21.112500000000001</v>
      </c>
      <c r="D18">
        <v>1.4075</v>
      </c>
      <c r="E18">
        <v>14.718400000000001</v>
      </c>
      <c r="F18">
        <v>5</v>
      </c>
      <c r="G18">
        <v>3.5</v>
      </c>
      <c r="H18">
        <f t="shared" si="0"/>
        <v>147.78749999999999</v>
      </c>
    </row>
    <row r="19" spans="1:8" x14ac:dyDescent="0.4">
      <c r="A19">
        <v>2</v>
      </c>
      <c r="B19">
        <v>6</v>
      </c>
      <c r="C19">
        <v>46.313499999999998</v>
      </c>
      <c r="D19">
        <v>1.02919</v>
      </c>
      <c r="E19">
        <v>9.0797299999999996</v>
      </c>
      <c r="F19">
        <v>7</v>
      </c>
      <c r="G19">
        <v>6</v>
      </c>
      <c r="H19">
        <f t="shared" si="0"/>
        <v>555.76199999999994</v>
      </c>
    </row>
    <row r="20" spans="1:8" x14ac:dyDescent="0.4">
      <c r="A20">
        <v>3</v>
      </c>
      <c r="B20">
        <v>1</v>
      </c>
      <c r="C20">
        <v>54</v>
      </c>
      <c r="D20">
        <v>1.2</v>
      </c>
      <c r="E20">
        <v>22.7044</v>
      </c>
      <c r="F20">
        <v>13</v>
      </c>
      <c r="G20">
        <v>4.5</v>
      </c>
      <c r="H20">
        <f t="shared" si="0"/>
        <v>486</v>
      </c>
    </row>
    <row r="21" spans="1:8" x14ac:dyDescent="0.4">
      <c r="A21">
        <v>3</v>
      </c>
      <c r="B21">
        <v>4</v>
      </c>
      <c r="C21">
        <v>79.015500000000003</v>
      </c>
      <c r="D21">
        <v>1.3169200000000001</v>
      </c>
      <c r="E21">
        <v>20.736799999999999</v>
      </c>
      <c r="F21">
        <v>9</v>
      </c>
      <c r="G21">
        <v>4.5</v>
      </c>
      <c r="H21">
        <f t="shared" si="0"/>
        <v>711.1395</v>
      </c>
    </row>
    <row r="22" spans="1:8" x14ac:dyDescent="0.4">
      <c r="A22">
        <v>3</v>
      </c>
      <c r="B22">
        <v>6</v>
      </c>
      <c r="C22">
        <v>45.649099999999997</v>
      </c>
      <c r="D22">
        <v>0.76081799999999999</v>
      </c>
      <c r="E22">
        <v>13.6303</v>
      </c>
      <c r="F22">
        <v>13</v>
      </c>
      <c r="G22">
        <v>6.5</v>
      </c>
      <c r="H22">
        <f t="shared" si="0"/>
        <v>593.43829999999991</v>
      </c>
    </row>
    <row r="23" spans="1:8" x14ac:dyDescent="0.4">
      <c r="A23">
        <v>4</v>
      </c>
      <c r="B23">
        <v>2</v>
      </c>
      <c r="C23">
        <v>40.396999999999998</v>
      </c>
      <c r="D23">
        <v>0.89771199999999995</v>
      </c>
      <c r="E23">
        <v>13.5702</v>
      </c>
      <c r="F23">
        <v>12</v>
      </c>
      <c r="G23">
        <v>3</v>
      </c>
      <c r="H23">
        <f t="shared" si="0"/>
        <v>242.38200000000001</v>
      </c>
    </row>
    <row r="24" spans="1:8" x14ac:dyDescent="0.4">
      <c r="A24">
        <v>4</v>
      </c>
      <c r="B24">
        <v>3</v>
      </c>
      <c r="C24">
        <v>61.102400000000003</v>
      </c>
      <c r="D24">
        <v>1.3578300000000001</v>
      </c>
      <c r="E24">
        <v>23.101299999999998</v>
      </c>
      <c r="F24">
        <v>9</v>
      </c>
      <c r="G24">
        <v>6</v>
      </c>
      <c r="H24">
        <f t="shared" si="0"/>
        <v>733.22880000000009</v>
      </c>
    </row>
    <row r="25" spans="1:8" x14ac:dyDescent="0.4">
      <c r="A25">
        <v>4</v>
      </c>
      <c r="B25">
        <v>6</v>
      </c>
      <c r="C25">
        <v>76.500500000000002</v>
      </c>
      <c r="D25">
        <v>0.85000600000000004</v>
      </c>
      <c r="E25">
        <v>6.5657500000000004</v>
      </c>
      <c r="F25">
        <v>6</v>
      </c>
      <c r="G25">
        <v>6.5</v>
      </c>
      <c r="H25">
        <f t="shared" si="0"/>
        <v>994.50650000000007</v>
      </c>
    </row>
    <row r="26" spans="1:8" x14ac:dyDescent="0.4">
      <c r="A26">
        <v>5</v>
      </c>
      <c r="B26">
        <v>1</v>
      </c>
      <c r="C26">
        <v>38.807499999999997</v>
      </c>
      <c r="D26">
        <v>1.29358</v>
      </c>
      <c r="E26">
        <v>23.885400000000001</v>
      </c>
      <c r="F26">
        <v>11</v>
      </c>
      <c r="G26">
        <v>5.5</v>
      </c>
      <c r="H26">
        <f t="shared" si="0"/>
        <v>426.88249999999999</v>
      </c>
    </row>
    <row r="27" spans="1:8" x14ac:dyDescent="0.4">
      <c r="A27">
        <v>5</v>
      </c>
      <c r="B27">
        <v>2</v>
      </c>
      <c r="C27">
        <v>33.427199999999999</v>
      </c>
      <c r="D27">
        <v>0.37141299999999999</v>
      </c>
      <c r="E27">
        <v>5.0032800000000002</v>
      </c>
      <c r="F27">
        <v>5</v>
      </c>
      <c r="G27">
        <v>3</v>
      </c>
      <c r="H27">
        <f t="shared" si="0"/>
        <v>200.56319999999999</v>
      </c>
    </row>
    <row r="28" spans="1:8" x14ac:dyDescent="0.4">
      <c r="A28">
        <v>5</v>
      </c>
      <c r="B28">
        <v>6</v>
      </c>
      <c r="C28">
        <v>8.9694099999999999</v>
      </c>
      <c r="D28">
        <v>9.9660100000000001E-2</v>
      </c>
      <c r="E28">
        <v>6</v>
      </c>
      <c r="F28">
        <v>6</v>
      </c>
      <c r="G28">
        <v>6</v>
      </c>
      <c r="H28">
        <f t="shared" si="0"/>
        <v>107.63292</v>
      </c>
    </row>
    <row r="29" spans="1:8" x14ac:dyDescent="0.4">
      <c r="A29">
        <v>6</v>
      </c>
      <c r="B29">
        <v>1</v>
      </c>
      <c r="C29">
        <v>20.192499999999999</v>
      </c>
      <c r="D29">
        <v>1.3461700000000001</v>
      </c>
      <c r="E29">
        <v>29.853100000000001</v>
      </c>
      <c r="F29">
        <v>12</v>
      </c>
      <c r="G29">
        <v>6.5</v>
      </c>
      <c r="H29">
        <f t="shared" si="0"/>
        <v>262.5025</v>
      </c>
    </row>
    <row r="30" spans="1:8" x14ac:dyDescent="0.4">
      <c r="A30">
        <v>6</v>
      </c>
      <c r="B30">
        <v>2</v>
      </c>
      <c r="C30">
        <v>28.175799999999999</v>
      </c>
      <c r="D30">
        <v>0.31306400000000001</v>
      </c>
      <c r="E30">
        <v>7.0016499999999997</v>
      </c>
      <c r="F30">
        <v>7</v>
      </c>
      <c r="G30">
        <v>3.5</v>
      </c>
      <c r="H30">
        <f t="shared" si="0"/>
        <v>197.23059999999998</v>
      </c>
    </row>
    <row r="31" spans="1:8" x14ac:dyDescent="0.4">
      <c r="A31">
        <v>6</v>
      </c>
      <c r="B31">
        <v>3</v>
      </c>
      <c r="C31">
        <v>45.585099999999997</v>
      </c>
      <c r="D31">
        <v>1.0129999999999999</v>
      </c>
      <c r="E31">
        <v>16.511900000000001</v>
      </c>
      <c r="F31">
        <v>13</v>
      </c>
      <c r="G31">
        <v>2.5</v>
      </c>
      <c r="H31">
        <f t="shared" si="0"/>
        <v>227.9255</v>
      </c>
    </row>
    <row r="32" spans="1:8" x14ac:dyDescent="0.4">
      <c r="A32">
        <v>6</v>
      </c>
      <c r="B32">
        <v>4</v>
      </c>
      <c r="C32">
        <v>87.410399999999996</v>
      </c>
      <c r="D32">
        <v>0.97122699999999995</v>
      </c>
      <c r="E32">
        <v>7.2589699999999997</v>
      </c>
      <c r="F32">
        <v>6</v>
      </c>
      <c r="G32">
        <v>3</v>
      </c>
      <c r="H32">
        <f t="shared" si="0"/>
        <v>524.4624</v>
      </c>
    </row>
    <row r="33" spans="1:8" x14ac:dyDescent="0.4">
      <c r="A33">
        <v>6</v>
      </c>
      <c r="B33">
        <v>5</v>
      </c>
      <c r="C33">
        <v>17.695</v>
      </c>
      <c r="D33">
        <v>0.19661200000000001</v>
      </c>
      <c r="E33">
        <v>6.0000900000000001</v>
      </c>
      <c r="F33">
        <v>6</v>
      </c>
      <c r="G33">
        <v>3</v>
      </c>
      <c r="H33">
        <f t="shared" si="0"/>
        <v>106.17</v>
      </c>
    </row>
    <row r="34" spans="1:8" x14ac:dyDescent="0.4">
      <c r="H34">
        <f>SUM(H14:H33)</f>
        <v>8048.8419199999989</v>
      </c>
    </row>
    <row r="35" spans="1:8" x14ac:dyDescent="0.4">
      <c r="A35" t="s">
        <v>106</v>
      </c>
      <c r="B35">
        <f>SUM(H14:H33)/F9</f>
        <v>27.028281089793818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Prod_Attr</vt:lpstr>
      <vt:lpstr>IPF</vt:lpstr>
      <vt:lpstr>OD_convert 2015</vt:lpstr>
      <vt:lpstr>OD_convert 2025</vt:lpstr>
      <vt:lpstr>Mode Share</vt:lpstr>
      <vt:lpstr>TrafAsmtUE_2015</vt:lpstr>
      <vt:lpstr>TrafAsmtUE_2025</vt:lpstr>
      <vt:lpstr>TrafAsmtUE_2-5</vt:lpstr>
      <vt:lpstr>TrafAsmtUE_2-6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2018-06-12T21:39:24Z</dcterms:modified>
</cp:coreProperties>
</file>