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47C9E42B-53BB-4DEC-A500-CA3664E9CACB}" xr6:coauthVersionLast="45" xr6:coauthVersionMax="45" xr10:uidLastSave="{00000000-0000-0000-0000-000000000000}"/>
  <bookViews>
    <workbookView xWindow="-108" yWindow="-108" windowWidth="23256" windowHeight="12720" firstSheet="6" activeTab="12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D15" i="15" l="1"/>
  <c r="B15" i="15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H7" i="5"/>
  <c r="L9" i="12"/>
  <c r="L8" i="12"/>
  <c r="L4" i="12"/>
  <c r="L6" i="12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C8" i="5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C12" i="5" s="1"/>
  <c r="D13" i="2"/>
  <c r="C13" i="2"/>
  <c r="B14" i="2"/>
  <c r="C11" i="5" l="1"/>
  <c r="C10" i="5"/>
  <c r="D14" i="2"/>
  <c r="E14" i="2" s="1"/>
  <c r="C14" i="2"/>
  <c r="B15" i="2"/>
  <c r="E13" i="2"/>
  <c r="D15" i="2" l="1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<sst xmlns="http://schemas.openxmlformats.org/spreadsheetml/2006/main" count="1386" uniqueCount="456">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</sst>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1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7" borderId="0" xfId="0" applyNumberFormat="1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13" zoomScaleNormal="100" workbookViewId="0">
      <selection activeCell="A47" sqref="A47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37.666446664064274</v>
      </c>
      <c r="D22" s="8">
        <f>150*(1-H12)/H12^3/C23^2</f>
        <v>2340.9849702042602</v>
      </c>
      <c r="F22" s="1"/>
      <c r="G22" s="2" t="s">
        <v>32</v>
      </c>
      <c r="H22" s="11">
        <f>D12/H6/D10*(-D22+SQRT(D22*D22+4*C22*H10))/2/C22</f>
        <v>14.317661400697565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0.85721999999999998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8" t="s">
        <v>115</v>
      </c>
      <c r="B1" s="68"/>
      <c r="C1" s="68"/>
      <c r="D1" s="68"/>
      <c r="E1" s="55"/>
      <c r="F1" s="55"/>
      <c r="G1" s="55"/>
      <c r="H1" s="55"/>
      <c r="I1" s="69" t="s">
        <v>127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8" t="s">
        <v>107</v>
      </c>
      <c r="B6" s="68"/>
      <c r="C6" s="68"/>
      <c r="D6" s="68"/>
      <c r="E6" s="68"/>
      <c r="F6" s="68"/>
      <c r="G6" s="68"/>
      <c r="H6" s="68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8" t="s">
        <v>117</v>
      </c>
      <c r="B11" s="68"/>
      <c r="C11" s="68"/>
      <c r="D11" s="68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8" t="s">
        <v>116</v>
      </c>
      <c r="B16" s="68"/>
      <c r="C16" s="68"/>
      <c r="D16" s="68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8" t="s">
        <v>121</v>
      </c>
      <c r="B21" s="68"/>
      <c r="C21" s="68"/>
      <c r="D21" s="68"/>
      <c r="E21" s="68"/>
      <c r="F21" s="68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70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F20"/>
  <sheetViews>
    <sheetView tabSelected="1" workbookViewId="0">
      <selection activeCell="F5" sqref="F5"/>
    </sheetView>
  </sheetViews>
  <sheetFormatPr defaultRowHeight="12"/>
  <cols>
    <col min="2" max="2" width="26" customWidth="1"/>
    <col min="4" max="4" width="19.5546875" customWidth="1"/>
  </cols>
  <sheetData>
    <row r="1" spans="1:6">
      <c r="A1" s="70" t="s">
        <v>451</v>
      </c>
      <c r="B1" s="70">
        <f>4*3.14/3*B5^3*B6/((1-B4)*3.14*B8^2)</f>
        <v>1.5243136796711201E-2</v>
      </c>
      <c r="C1" s="70"/>
      <c r="D1" s="70">
        <f>B1-B5</f>
        <v>1.4743136796711201E-2</v>
      </c>
      <c r="E1" s="9">
        <v>1.4670000000000001E-2</v>
      </c>
      <c r="F1" t="s">
        <v>455</v>
      </c>
    </row>
    <row r="2" spans="1:6">
      <c r="A2" s="70"/>
      <c r="B2" s="70"/>
      <c r="C2" s="70"/>
      <c r="D2" s="70"/>
    </row>
    <row r="3" spans="1:6">
      <c r="A3" s="70"/>
      <c r="B3" s="70"/>
      <c r="C3" s="70"/>
      <c r="D3" s="70"/>
    </row>
    <row r="4" spans="1:6">
      <c r="A4" s="70" t="s">
        <v>449</v>
      </c>
      <c r="B4" s="70">
        <v>0.43</v>
      </c>
      <c r="C4" s="70"/>
      <c r="D4" s="70"/>
    </row>
    <row r="5" spans="1:6">
      <c r="A5" s="70" t="s">
        <v>452</v>
      </c>
      <c r="B5" s="70">
        <v>5.0000000000000001E-4</v>
      </c>
      <c r="C5" s="70"/>
      <c r="D5" s="70"/>
    </row>
    <row r="6" spans="1:6">
      <c r="A6" s="70" t="s">
        <v>446</v>
      </c>
      <c r="B6" s="70">
        <v>10000</v>
      </c>
      <c r="C6" s="70"/>
      <c r="D6" s="70"/>
    </row>
    <row r="7" spans="1:6">
      <c r="A7" s="70"/>
      <c r="B7" s="70"/>
      <c r="C7" s="70"/>
      <c r="D7" s="70"/>
    </row>
    <row r="8" spans="1:6">
      <c r="A8" s="70" t="s">
        <v>453</v>
      </c>
      <c r="B8" s="70">
        <v>1.3849999999999999E-2</v>
      </c>
      <c r="C8" s="70"/>
      <c r="D8" s="70"/>
    </row>
    <row r="9" spans="1:6">
      <c r="A9" s="70"/>
      <c r="B9" s="70"/>
      <c r="C9" s="70"/>
      <c r="D9" s="70"/>
    </row>
    <row r="10" spans="1:6">
      <c r="A10" s="70"/>
      <c r="B10" s="70"/>
      <c r="C10" s="70"/>
      <c r="D10" s="70"/>
    </row>
    <row r="11" spans="1:6">
      <c r="A11" s="70"/>
      <c r="B11" s="70"/>
      <c r="C11" s="70"/>
      <c r="D11" s="70"/>
    </row>
    <row r="15" spans="1:6">
      <c r="A15" t="s">
        <v>450</v>
      </c>
      <c r="B15">
        <f>B18/B19/((1-B16)*3.141592654*B20^2)</f>
        <v>1.4859923927170261E-2</v>
      </c>
      <c r="D15">
        <f>B15-B17</f>
        <v>1.4609923927170261E-2</v>
      </c>
    </row>
    <row r="16" spans="1:6">
      <c r="A16" t="s">
        <v>448</v>
      </c>
      <c r="B16">
        <v>0.37840000000000001</v>
      </c>
    </row>
    <row r="17" spans="1:2">
      <c r="A17" t="s">
        <v>445</v>
      </c>
      <c r="B17">
        <v>2.5000000000000001E-4</v>
      </c>
    </row>
    <row r="18" spans="1:2">
      <c r="A18" t="s">
        <v>454</v>
      </c>
      <c r="B18">
        <v>0.05</v>
      </c>
    </row>
    <row r="19" spans="1:2" ht="15.6">
      <c r="A19" s="19" t="s">
        <v>96</v>
      </c>
      <c r="B19">
        <v>2670.7</v>
      </c>
    </row>
    <row r="20" spans="1:2">
      <c r="A20" t="s">
        <v>447</v>
      </c>
      <c r="B20">
        <v>2.5399999999999999E-2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A27" sqref="A27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6" t="s">
        <v>94</v>
      </c>
      <c r="Q8" s="66"/>
      <c r="R8" s="66"/>
      <c r="S8" s="66"/>
      <c r="T8" s="66"/>
      <c r="U8" s="66"/>
    </row>
    <row r="9" spans="1:21">
      <c r="P9" s="66"/>
      <c r="Q9" s="66"/>
      <c r="R9" s="66"/>
      <c r="S9" s="66"/>
      <c r="T9" s="66"/>
      <c r="U9" s="66"/>
    </row>
    <row r="10" spans="1:21">
      <c r="P10" s="66"/>
      <c r="Q10" s="66"/>
      <c r="R10" s="66"/>
      <c r="S10" s="66"/>
      <c r="T10" s="66"/>
      <c r="U10" s="66"/>
    </row>
    <row r="11" spans="1:21">
      <c r="P11" s="66"/>
      <c r="Q11" s="66"/>
      <c r="R11" s="66"/>
      <c r="S11" s="66"/>
      <c r="T11" s="66"/>
      <c r="U11" s="66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0.85719999999999996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D3" sqref="D3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0.15406911222140843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15.406911222140844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5.1214711524717638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0.15406911222140843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7" t="s">
        <v>86</v>
      </c>
      <c r="C23" s="67"/>
      <c r="D23" s="67"/>
      <c r="E23" s="67"/>
      <c r="F23" s="67"/>
      <c r="G23" s="67"/>
      <c r="H23" s="67"/>
    </row>
    <row r="24" spans="1:17">
      <c r="B24" s="67"/>
      <c r="C24" s="67"/>
      <c r="D24" s="67"/>
      <c r="E24" s="67"/>
      <c r="F24" s="67"/>
      <c r="G24" s="67"/>
      <c r="H24" s="67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H27" sqref="H27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B2" sqref="B2:H20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852.64284370799862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11142.229122444742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5.9069228154839948E-4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0.14311045492083774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14.311045492083775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370383.16247857374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0.85699999999999998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7" t="s">
        <v>78</v>
      </c>
      <c r="C24" s="67"/>
      <c r="D24" s="67"/>
      <c r="E24" s="67"/>
      <c r="F24" s="67"/>
      <c r="G24" s="67"/>
      <c r="H24" s="67"/>
    </row>
    <row r="25" spans="1:14">
      <c r="B25" s="67"/>
      <c r="C25" s="67"/>
      <c r="D25" s="67"/>
      <c r="E25" s="67"/>
      <c r="F25" s="67"/>
      <c r="G25" s="67"/>
      <c r="H25" s="67"/>
    </row>
    <row r="26" spans="1:14">
      <c r="B26" s="67"/>
      <c r="C26" s="67"/>
      <c r="D26" s="67"/>
      <c r="E26" s="67"/>
      <c r="F26" s="67"/>
      <c r="G26" s="67"/>
      <c r="H26" s="67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L6" sqref="L6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1.4102519953090793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7.2775062091460638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7" t="s">
        <v>86</v>
      </c>
      <c r="C23" s="67"/>
      <c r="D23" s="67"/>
      <c r="E23" s="67"/>
      <c r="F23" s="67"/>
      <c r="G23" s="67"/>
      <c r="H23" s="67"/>
    </row>
    <row r="24" spans="2:8">
      <c r="B24" s="67"/>
      <c r="C24" s="67"/>
      <c r="D24" s="67"/>
      <c r="E24" s="67"/>
      <c r="F24" s="67"/>
      <c r="G24" s="67"/>
      <c r="H24" s="67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7" sqref="G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14.311045492083775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15.406911222140844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1.4102519953090793</v>
      </c>
    </row>
    <row r="8" spans="2:9" ht="15.6">
      <c r="B8" s="38" t="s">
        <v>82</v>
      </c>
      <c r="C8" s="39">
        <f>AVERAGE(C4:C6)</f>
        <v>16.536565414969036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49.609696244907113</v>
      </c>
      <c r="D10" s="42" t="s">
        <v>23</v>
      </c>
    </row>
    <row r="11" spans="2:9" ht="15.6">
      <c r="B11" s="40" t="s">
        <v>84</v>
      </c>
      <c r="C11" s="41">
        <f>4*$C$8</f>
        <v>66.146261659876146</v>
      </c>
      <c r="D11" s="42" t="s">
        <v>23</v>
      </c>
    </row>
    <row r="12" spans="2:9" ht="15.6">
      <c r="B12" s="40" t="s">
        <v>85</v>
      </c>
      <c r="C12" s="41">
        <f>5*$C$8</f>
        <v>82.682827074845179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2020-09-26T04:09:19Z</dcterms:modified>
</cp:coreProperties>
</file>